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gabri\Downloads\"/>
    </mc:Choice>
  </mc:AlternateContent>
  <xr:revisionPtr revIDLastSave="0" documentId="8_{D212FF4F-0C99-4991-BA3E-62046BC601E9}" xr6:coauthVersionLast="47" xr6:coauthVersionMax="47" xr10:uidLastSave="{00000000-0000-0000-0000-000000000000}"/>
  <workbookProtection workbookPassword="CC33" lockStructure="1"/>
  <bookViews>
    <workbookView xWindow="-108" yWindow="-108" windowWidth="23256" windowHeight="12456" tabRatio="907" xr2:uid="{00000000-000D-0000-FFFF-FFFF00000000}"/>
  </bookViews>
  <sheets>
    <sheet name="Rekapitulácia nákladov UČS" sheetId="214" r:id="rId1"/>
    <sheet name="Všeobecné položky " sheetId="216" r:id="rId2"/>
    <sheet name="UČS 17_rekapitulácia" sheetId="1" r:id="rId3"/>
    <sheet name="UČS 18_rekapitulácia" sheetId="92" r:id="rId4"/>
    <sheet name="PS 17-21-01" sheetId="44" r:id="rId5"/>
    <sheet name="PS 17-21-02" sheetId="45" r:id="rId6"/>
    <sheet name="PS 17-21-03" sheetId="46" r:id="rId7"/>
    <sheet name="PS 17-21-04" sheetId="47" r:id="rId8"/>
    <sheet name="PS 17-21-05" sheetId="48" r:id="rId9"/>
    <sheet name="PS 17-21-06" sheetId="49" r:id="rId10"/>
    <sheet name="PS 17-22-01" sheetId="20" r:id="rId11"/>
    <sheet name="PS 17-22-02" sheetId="50" r:id="rId12"/>
    <sheet name="PS 17-22-11" sheetId="9" r:id="rId13"/>
    <sheet name="PS 17-22-21" sheetId="10" r:id="rId14"/>
    <sheet name="PS 17-22-22" sheetId="11" r:id="rId15"/>
    <sheet name="PS 17-22-23" sheetId="12" r:id="rId16"/>
    <sheet name="PS 17-22-24" sheetId="13" r:id="rId17"/>
    <sheet name="PS 17-22-25" sheetId="14" r:id="rId18"/>
    <sheet name="PS 17-22-26" sheetId="15" r:id="rId19"/>
    <sheet name="PS 17-22-31" sheetId="16" r:id="rId20"/>
    <sheet name="PS 17-22-51" sheetId="18" r:id="rId21"/>
    <sheet name="PS 17-22-61.1" sheetId="220" r:id="rId22"/>
    <sheet name="PS 17-22-61.2" sheetId="221" r:id="rId23"/>
    <sheet name="PS 17-22-61.3" sheetId="222" r:id="rId24"/>
    <sheet name="PS 17-22-61.4" sheetId="223" r:id="rId25"/>
    <sheet name="PS 17-22-61.5" sheetId="224" r:id="rId26"/>
    <sheet name="PS 17-22-61.6" sheetId="225" r:id="rId27"/>
    <sheet name="PS 17-22-61.7" sheetId="226" r:id="rId28"/>
    <sheet name="PS 17-22-61.8" sheetId="234" r:id="rId29"/>
    <sheet name="PS 17-22-71.1" sheetId="69" r:id="rId30"/>
    <sheet name="PS 17-22-71.2" sheetId="70" r:id="rId31"/>
    <sheet name="PS 17-23-41" sheetId="53" r:id="rId32"/>
    <sheet name="PS 17-23-42" sheetId="54" r:id="rId33"/>
    <sheet name="PS 17-23-51" sheetId="55" r:id="rId34"/>
    <sheet name="PS 17-24-01" sheetId="7" r:id="rId35"/>
    <sheet name="PS 17-24-02" sheetId="8" r:id="rId36"/>
    <sheet name="PS 17-24-03" sheetId="56" r:id="rId37"/>
    <sheet name="SO 17-02-01" sheetId="34" r:id="rId38"/>
    <sheet name="SO 17-02-11 " sheetId="35" r:id="rId39"/>
    <sheet name="SO 17-04-01" sheetId="36" r:id="rId40"/>
    <sheet name="SO 17.04.01.1" sheetId="86" r:id="rId41"/>
    <sheet name="SO 17-05-01 " sheetId="37" r:id="rId42"/>
    <sheet name="SO 17-05-01.1" sheetId="2" r:id="rId43"/>
    <sheet name="SO 17-06-01" sheetId="38" r:id="rId44"/>
    <sheet name="SO 17-06-02" sheetId="39" r:id="rId45"/>
    <sheet name="SO 17-06-03" sheetId="40" r:id="rId46"/>
    <sheet name="SO 17-06-04" sheetId="41" r:id="rId47"/>
    <sheet name="SO 17-06-05" sheetId="42" r:id="rId48"/>
    <sheet name="SO 17-06-06" sheetId="43" r:id="rId49"/>
    <sheet name="SO 17-07-03" sheetId="22" r:id="rId50"/>
    <sheet name="SO 17-07-04" sheetId="23" r:id="rId51"/>
    <sheet name="SO 17-07-05" sheetId="24" r:id="rId52"/>
    <sheet name="SO 17-07-06" sheetId="25" r:id="rId53"/>
    <sheet name="SO 17-07-07" sheetId="26" r:id="rId54"/>
    <sheet name="SO 17-07-31 " sheetId="33" r:id="rId55"/>
    <sheet name="SO 17-07-51" sheetId="88" r:id="rId56"/>
    <sheet name="SO 17-07-61 " sheetId="27" r:id="rId57"/>
    <sheet name="SO 17-07-62 " sheetId="28" r:id="rId58"/>
    <sheet name="SO 17-07-62.1" sheetId="233" r:id="rId59"/>
    <sheet name="SO 17-08-01-1" sheetId="71" r:id="rId60"/>
    <sheet name="SO 17-08-01-2" sheetId="72" r:id="rId61"/>
    <sheet name="SO 17-08-01-3" sheetId="73" r:id="rId62"/>
    <sheet name="SO 17-08-01-4" sheetId="74" r:id="rId63"/>
    <sheet name="SO 17-08-01-5" sheetId="81" r:id="rId64"/>
    <sheet name="SO 17-08-11" sheetId="57" r:id="rId65"/>
    <sheet name="SO 17.08.21" sheetId="58" r:id="rId66"/>
    <sheet name="SO 17.08.21.1" sheetId="59" r:id="rId67"/>
    <sheet name="SO 17-09-01.1" sheetId="60" r:id="rId68"/>
    <sheet name="SO 17-09-01.2" sheetId="61" r:id="rId69"/>
    <sheet name="SO 17-09-01.3" sheetId="62" r:id="rId70"/>
    <sheet name="SO 17-09-01.4" sheetId="63" r:id="rId71"/>
    <sheet name="SO 17-09-01.5" sheetId="64" r:id="rId72"/>
    <sheet name="SO 17-09-01.6" sheetId="65" r:id="rId73"/>
    <sheet name="SO 17-09-01.7" sheetId="66" r:id="rId74"/>
    <sheet name="SO 17-09-01.8" sheetId="67" r:id="rId75"/>
    <sheet name="SO 17-12-01" sheetId="89" r:id="rId76"/>
    <sheet name="SO 17-12-03" sheetId="90" r:id="rId77"/>
    <sheet name="SO 17-12-03.1" sheetId="235" r:id="rId78"/>
    <sheet name="SO 17-20-01.1" sheetId="75" r:id="rId79"/>
    <sheet name="SO 17-20-01.2" sheetId="76" r:id="rId80"/>
    <sheet name="SO 17-20-01.3" sheetId="77" r:id="rId81"/>
    <sheet name="SO 17-20-01.4" sheetId="78" r:id="rId82"/>
    <sheet name="SO 17-20-01.5" sheetId="79" r:id="rId83"/>
    <sheet name="SO 17-20-01.6" sheetId="80" r:id="rId84"/>
    <sheet name="SO 17-20-11" sheetId="52" r:id="rId85"/>
    <sheet name="SO 17-20-21.1" sheetId="51" r:id="rId86"/>
    <sheet name="SO 17-20-21.3" sheetId="85" r:id="rId87"/>
    <sheet name="SO 17-23-01" sheetId="3" r:id="rId88"/>
    <sheet name="SO 17-23-02" sheetId="29" r:id="rId89"/>
    <sheet name="SO 17-23-21" sheetId="30" r:id="rId90"/>
    <sheet name="SO 17-23-21.1" sheetId="31" r:id="rId91"/>
    <sheet name="SO 17-23-21.2" sheetId="32" r:id="rId92"/>
    <sheet name="SO 17-23-31" sheetId="87" r:id="rId93"/>
    <sheet name="SO 17-23-41" sheetId="21" r:id="rId94"/>
    <sheet name="SO 17-23-51" sheetId="91" r:id="rId95"/>
    <sheet name="SO 17-23-61" sheetId="19" r:id="rId96"/>
    <sheet name="SO 17-25-01" sheetId="82" r:id="rId97"/>
    <sheet name="SO 17-25-02" sheetId="83" r:id="rId98"/>
    <sheet name="SO 17-25-03" sheetId="84" r:id="rId99"/>
    <sheet name="SO 17-26-01" sheetId="4" r:id="rId100"/>
    <sheet name="SO 17-26-02" sheetId="5" r:id="rId101"/>
    <sheet name="SO 17-26-03" sheetId="6" r:id="rId102"/>
    <sheet name="PS 18-21-01" sheetId="93" r:id="rId103"/>
    <sheet name="PS 18-22-01" sheetId="94" r:id="rId104"/>
    <sheet name="PS 18-22-02" sheetId="95" r:id="rId105"/>
    <sheet name="PS 18-22-11" sheetId="96" r:id="rId106"/>
    <sheet name="PS 18-22-31" sheetId="97" r:id="rId107"/>
    <sheet name="PS 18-22-61" sheetId="227" r:id="rId108"/>
    <sheet name="PS 18-22-71" sheetId="101" r:id="rId109"/>
    <sheet name="PS 18-23-41" sheetId="98" r:id="rId110"/>
    <sheet name="PS 18-23-43" sheetId="99" r:id="rId111"/>
    <sheet name="SO 18-02-01" sheetId="102" r:id="rId112"/>
    <sheet name="SO 18-02-11 " sheetId="103" r:id="rId113"/>
    <sheet name="SO 18-04-01" sheetId="104" r:id="rId114"/>
    <sheet name="SO 18.04.01.1" sheetId="105" r:id="rId115"/>
    <sheet name="SO 18-05-01 " sheetId="106" r:id="rId116"/>
    <sheet name="SO 18-05-01.1" sheetId="107" r:id="rId117"/>
    <sheet name="SO 18-07-01 " sheetId="108" r:id="rId118"/>
    <sheet name="SO 18-07-31" sheetId="109" r:id="rId119"/>
    <sheet name="SO 18-07-51" sheetId="110" r:id="rId120"/>
    <sheet name="SO 18-07-61" sheetId="111" r:id="rId121"/>
    <sheet name="SO 18-07-62" sheetId="112" r:id="rId122"/>
    <sheet name="SO 18-08-01" sheetId="113" r:id="rId123"/>
    <sheet name="SO 18-08-11" sheetId="114" r:id="rId124"/>
    <sheet name="SO 18-09-01" sheetId="115" r:id="rId125"/>
    <sheet name="SO 18-20-01.1" sheetId="116" r:id="rId126"/>
    <sheet name="SO 18-20-01.2" sheetId="117" r:id="rId127"/>
    <sheet name="SO 18-20-01.3" sheetId="118" r:id="rId128"/>
    <sheet name="SO 18-20-01.4" sheetId="119" r:id="rId129"/>
    <sheet name="SO 18-23-01" sheetId="120" r:id="rId130"/>
    <sheet name="SO 18-23-31 " sheetId="121" r:id="rId131"/>
    <sheet name="SO 18-23-41" sheetId="122" r:id="rId132"/>
    <sheet name="SO 18-23-42" sheetId="123" r:id="rId133"/>
    <sheet name="SO 18-23-43" sheetId="124" r:id="rId134"/>
    <sheet name="SO 18-23-51" sheetId="125" r:id="rId135"/>
    <sheet name="SO 18-25-01" sheetId="126" r:id="rId136"/>
    <sheet name="SO 18-26-01" sheetId="127" r:id="rId137"/>
    <sheet name="SO 18-26-02" sheetId="128" r:id="rId138"/>
    <sheet name="SO 18-26-03" sheetId="129" r:id="rId139"/>
  </sheets>
  <externalReferences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</externalReferences>
  <definedNames>
    <definedName name="__" localSheetId="28">#REF!</definedName>
    <definedName name="__" localSheetId="35">#REF!</definedName>
    <definedName name="__" localSheetId="63">#REF!</definedName>
    <definedName name="__" localSheetId="77">#REF!</definedName>
    <definedName name="__" localSheetId="86">#REF!</definedName>
    <definedName name="__" localSheetId="87">#REF!</definedName>
    <definedName name="__" localSheetId="88">#REF!</definedName>
    <definedName name="__" localSheetId="89">#REF!</definedName>
    <definedName name="__" localSheetId="90">#REF!</definedName>
    <definedName name="__" localSheetId="91">#REF!</definedName>
    <definedName name="__" localSheetId="92">#REF!</definedName>
    <definedName name="__" localSheetId="99">#REF!</definedName>
    <definedName name="__" localSheetId="100">#REF!</definedName>
    <definedName name="__" localSheetId="126">#REF!</definedName>
    <definedName name="__" localSheetId="129">#REF!</definedName>
    <definedName name="__" localSheetId="136">#REF!</definedName>
    <definedName name="__" localSheetId="1">#REF!</definedName>
    <definedName name="__">#REF!</definedName>
    <definedName name="________so60" localSheetId="77">#REF!</definedName>
    <definedName name="________so60">#REF!</definedName>
    <definedName name="_______so60" localSheetId="77">#REF!</definedName>
    <definedName name="_______so60">#REF!</definedName>
    <definedName name="______so60" localSheetId="28">#REF!</definedName>
    <definedName name="______so60" localSheetId="77">#REF!</definedName>
    <definedName name="______so60" localSheetId="1">#REF!</definedName>
    <definedName name="______so60">#REF!</definedName>
    <definedName name="_____so60" localSheetId="28">#REF!</definedName>
    <definedName name="_____so60" localSheetId="77">#REF!</definedName>
    <definedName name="_____so60" localSheetId="1">#REF!</definedName>
    <definedName name="_____so60">#REF!</definedName>
    <definedName name="____so60" localSheetId="28">#REF!</definedName>
    <definedName name="____so60" localSheetId="63">#REF!</definedName>
    <definedName name="____so60" localSheetId="77">#REF!</definedName>
    <definedName name="____so60" localSheetId="86">#REF!</definedName>
    <definedName name="____so60" localSheetId="88">#REF!</definedName>
    <definedName name="____so60" localSheetId="89">#REF!</definedName>
    <definedName name="____so60" localSheetId="90">#REF!</definedName>
    <definedName name="____so60" localSheetId="91">#REF!</definedName>
    <definedName name="____so60" localSheetId="126">#REF!</definedName>
    <definedName name="____so60" localSheetId="1">#REF!</definedName>
    <definedName name="____so60">#REF!</definedName>
    <definedName name="___so60" localSheetId="28">#REF!</definedName>
    <definedName name="___so60" localSheetId="63">#REF!</definedName>
    <definedName name="___so60" localSheetId="77">#REF!</definedName>
    <definedName name="___so60" localSheetId="86">#REF!</definedName>
    <definedName name="___so60" localSheetId="88">#REF!</definedName>
    <definedName name="___so60" localSheetId="89">#REF!</definedName>
    <definedName name="___so60" localSheetId="90">#REF!</definedName>
    <definedName name="___so60" localSheetId="91">#REF!</definedName>
    <definedName name="___so60" localSheetId="126">#REF!</definedName>
    <definedName name="___so60" localSheetId="1">#REF!</definedName>
    <definedName name="___so60">#REF!</definedName>
    <definedName name="__so60" localSheetId="28">#REF!</definedName>
    <definedName name="__so60" localSheetId="63">#REF!</definedName>
    <definedName name="__so60" localSheetId="77">#REF!</definedName>
    <definedName name="__so60" localSheetId="86">#REF!</definedName>
    <definedName name="__so60" localSheetId="88">#REF!</definedName>
    <definedName name="__so60" localSheetId="89">#REF!</definedName>
    <definedName name="__so60" localSheetId="90">#REF!</definedName>
    <definedName name="__so60" localSheetId="91">#REF!</definedName>
    <definedName name="__so60" localSheetId="126">#REF!</definedName>
    <definedName name="__so60" localSheetId="1">#REF!</definedName>
    <definedName name="__so60">#REF!</definedName>
    <definedName name="_1Excel_BuiltIn_Print_Area_2_1" localSheetId="10">#REF!</definedName>
    <definedName name="_1Excel_BuiltIn_Print_Area_2_1" localSheetId="12">#REF!</definedName>
    <definedName name="_1Excel_BuiltIn_Print_Area_2_1" localSheetId="13">#REF!</definedName>
    <definedName name="_1Excel_BuiltIn_Print_Area_2_1" localSheetId="14">#REF!</definedName>
    <definedName name="_1Excel_BuiltIn_Print_Area_2_1" localSheetId="15">#REF!</definedName>
    <definedName name="_1Excel_BuiltIn_Print_Area_2_1" localSheetId="16">#REF!</definedName>
    <definedName name="_1Excel_BuiltIn_Print_Area_2_1" localSheetId="17">#REF!</definedName>
    <definedName name="_1Excel_BuiltIn_Print_Area_2_1" localSheetId="18">#REF!</definedName>
    <definedName name="_1Excel_BuiltIn_Print_Area_2_1" localSheetId="19">#REF!</definedName>
    <definedName name="_1Excel_BuiltIn_Print_Area_2_1" localSheetId="20">#REF!</definedName>
    <definedName name="_1Excel_BuiltIn_Print_Area_2_1" localSheetId="29">#REF!</definedName>
    <definedName name="_1Excel_BuiltIn_Print_Area_2_1" localSheetId="30">#REF!</definedName>
    <definedName name="_1Excel_BuiltIn_Print_Area_2_1" localSheetId="31">#REF!</definedName>
    <definedName name="_1Excel_BuiltIn_Print_Area_2_1" localSheetId="32">#REF!</definedName>
    <definedName name="_1Excel_BuiltIn_Print_Area_2_1" localSheetId="33">#REF!</definedName>
    <definedName name="_1Excel_BuiltIn_Print_Area_2_1" localSheetId="34">#REF!</definedName>
    <definedName name="_1Excel_BuiltIn_Print_Area_2_1" localSheetId="35">#REF!</definedName>
    <definedName name="_1Excel_BuiltIn_Print_Area_2_1" localSheetId="36">#REF!</definedName>
    <definedName name="_1Excel_BuiltIn_Print_Area_2_1" localSheetId="103">#REF!</definedName>
    <definedName name="_1Excel_BuiltIn_Print_Area_2_1" localSheetId="105">#REF!</definedName>
    <definedName name="_1Excel_BuiltIn_Print_Area_2_1" localSheetId="106">#REF!</definedName>
    <definedName name="_1Excel_BuiltIn_Print_Area_2_1" localSheetId="108">#REF!</definedName>
    <definedName name="_1Excel_BuiltIn_Print_Area_2_1" localSheetId="109">#REF!</definedName>
    <definedName name="_1Excel_BuiltIn_Print_Area_2_1" localSheetId="110">#REF!</definedName>
    <definedName name="_1Excel_BuiltIn_Print_Area_2_1" localSheetId="65">#REF!</definedName>
    <definedName name="_1Excel_BuiltIn_Print_Area_2_1" localSheetId="66">#REF!</definedName>
    <definedName name="_1Excel_BuiltIn_Print_Area_2_1" localSheetId="37">#REF!</definedName>
    <definedName name="_1Excel_BuiltIn_Print_Area_2_1" localSheetId="38">#REF!</definedName>
    <definedName name="_1Excel_BuiltIn_Print_Area_2_1" localSheetId="39">#REF!</definedName>
    <definedName name="_1Excel_BuiltIn_Print_Area_2_1" localSheetId="41">#REF!</definedName>
    <definedName name="_1Excel_BuiltIn_Print_Area_2_1" localSheetId="42">#REF!</definedName>
    <definedName name="_1Excel_BuiltIn_Print_Area_2_1" localSheetId="43">#REF!</definedName>
    <definedName name="_1Excel_BuiltIn_Print_Area_2_1" localSheetId="44">#REF!</definedName>
    <definedName name="_1Excel_BuiltIn_Print_Area_2_1" localSheetId="45">#REF!</definedName>
    <definedName name="_1Excel_BuiltIn_Print_Area_2_1" localSheetId="46">#REF!</definedName>
    <definedName name="_1Excel_BuiltIn_Print_Area_2_1" localSheetId="47">#REF!</definedName>
    <definedName name="_1Excel_BuiltIn_Print_Area_2_1" localSheetId="48">#REF!</definedName>
    <definedName name="_1Excel_BuiltIn_Print_Area_2_1" localSheetId="54">#REF!</definedName>
    <definedName name="_1Excel_BuiltIn_Print_Area_2_1" localSheetId="55">#REF!</definedName>
    <definedName name="_1Excel_BuiltIn_Print_Area_2_1" localSheetId="56">#REF!</definedName>
    <definedName name="_1Excel_BuiltIn_Print_Area_2_1" localSheetId="57">#REF!</definedName>
    <definedName name="_1Excel_BuiltIn_Print_Area_2_1" localSheetId="75">#REF!</definedName>
    <definedName name="_1Excel_BuiltIn_Print_Area_2_1" localSheetId="76">#REF!</definedName>
    <definedName name="_1Excel_BuiltIn_Print_Area_2_1" localSheetId="77">#REF!</definedName>
    <definedName name="_1Excel_BuiltIn_Print_Area_2_1" localSheetId="78">#REF!</definedName>
    <definedName name="_1Excel_BuiltIn_Print_Area_2_1" localSheetId="79">#REF!</definedName>
    <definedName name="_1Excel_BuiltIn_Print_Area_2_1" localSheetId="80">#REF!</definedName>
    <definedName name="_1Excel_BuiltIn_Print_Area_2_1" localSheetId="81">#REF!</definedName>
    <definedName name="_1Excel_BuiltIn_Print_Area_2_1" localSheetId="82">#REF!</definedName>
    <definedName name="_1Excel_BuiltIn_Print_Area_2_1" localSheetId="83">#REF!</definedName>
    <definedName name="_1Excel_BuiltIn_Print_Area_2_1" localSheetId="87">#REF!</definedName>
    <definedName name="_1Excel_BuiltIn_Print_Area_2_1" localSheetId="88">#REF!</definedName>
    <definedName name="_1Excel_BuiltIn_Print_Area_2_1" localSheetId="89">#REF!</definedName>
    <definedName name="_1Excel_BuiltIn_Print_Area_2_1" localSheetId="92">#REF!</definedName>
    <definedName name="_1Excel_BuiltIn_Print_Area_2_1" localSheetId="93">#REF!</definedName>
    <definedName name="_1Excel_BuiltIn_Print_Area_2_1" localSheetId="95">#REF!</definedName>
    <definedName name="_1Excel_BuiltIn_Print_Area_2_1" localSheetId="96">#REF!</definedName>
    <definedName name="_1Excel_BuiltIn_Print_Area_2_1" localSheetId="97">#REF!</definedName>
    <definedName name="_1Excel_BuiltIn_Print_Area_2_1" localSheetId="98">#REF!</definedName>
    <definedName name="_1Excel_BuiltIn_Print_Area_2_1" localSheetId="99">#REF!</definedName>
    <definedName name="_1Excel_BuiltIn_Print_Area_2_1" localSheetId="100">#REF!</definedName>
    <definedName name="_1Excel_BuiltIn_Print_Area_2_1" localSheetId="101">#REF!</definedName>
    <definedName name="_1Excel_BuiltIn_Print_Area_2_1" localSheetId="111">#REF!</definedName>
    <definedName name="_1Excel_BuiltIn_Print_Area_2_1" localSheetId="112">#REF!</definedName>
    <definedName name="_1Excel_BuiltIn_Print_Area_2_1" localSheetId="113">#REF!</definedName>
    <definedName name="_1Excel_BuiltIn_Print_Area_2_1" localSheetId="115">#REF!</definedName>
    <definedName name="_1Excel_BuiltIn_Print_Area_2_1" localSheetId="116">#REF!</definedName>
    <definedName name="_1Excel_BuiltIn_Print_Area_2_1" localSheetId="117">#REF!</definedName>
    <definedName name="_1Excel_BuiltIn_Print_Area_2_1" localSheetId="118">#REF!</definedName>
    <definedName name="_1Excel_BuiltIn_Print_Area_2_1" localSheetId="119">#REF!</definedName>
    <definedName name="_1Excel_BuiltIn_Print_Area_2_1" localSheetId="120">#REF!</definedName>
    <definedName name="_1Excel_BuiltIn_Print_Area_2_1" localSheetId="121">#REF!</definedName>
    <definedName name="_1Excel_BuiltIn_Print_Area_2_1" localSheetId="125">#REF!</definedName>
    <definedName name="_1Excel_BuiltIn_Print_Area_2_1" localSheetId="127">#REF!</definedName>
    <definedName name="_1Excel_BuiltIn_Print_Area_2_1" localSheetId="128">#REF!</definedName>
    <definedName name="_1Excel_BuiltIn_Print_Area_2_1" localSheetId="129">#REF!</definedName>
    <definedName name="_1Excel_BuiltIn_Print_Area_2_1" localSheetId="130">#REF!</definedName>
    <definedName name="_1Excel_BuiltIn_Print_Area_2_1" localSheetId="131">#REF!</definedName>
    <definedName name="_1Excel_BuiltIn_Print_Area_2_1" localSheetId="132">#REF!</definedName>
    <definedName name="_1Excel_BuiltIn_Print_Area_2_1" localSheetId="133">#REF!</definedName>
    <definedName name="_1Excel_BuiltIn_Print_Area_2_1" localSheetId="135">#REF!</definedName>
    <definedName name="_1Excel_BuiltIn_Print_Area_2_1" localSheetId="136">#REF!</definedName>
    <definedName name="_1Excel_BuiltIn_Print_Area_2_1" localSheetId="137">#REF!</definedName>
    <definedName name="_2Excel_BuiltIn_Print_Area_2_1" localSheetId="10">#REF!</definedName>
    <definedName name="_2Excel_BuiltIn_Print_Area_2_1" localSheetId="12">#REF!</definedName>
    <definedName name="_2Excel_BuiltIn_Print_Area_2_1" localSheetId="13">#REF!</definedName>
    <definedName name="_2Excel_BuiltIn_Print_Area_2_1" localSheetId="14">#REF!</definedName>
    <definedName name="_2Excel_BuiltIn_Print_Area_2_1" localSheetId="15">#REF!</definedName>
    <definedName name="_2Excel_BuiltIn_Print_Area_2_1" localSheetId="16">#REF!</definedName>
    <definedName name="_2Excel_BuiltIn_Print_Area_2_1" localSheetId="17">#REF!</definedName>
    <definedName name="_2Excel_BuiltIn_Print_Area_2_1" localSheetId="18">#REF!</definedName>
    <definedName name="_2Excel_BuiltIn_Print_Area_2_1" localSheetId="19">#REF!</definedName>
    <definedName name="_2Excel_BuiltIn_Print_Area_2_1" localSheetId="20">#REF!</definedName>
    <definedName name="_2Excel_BuiltIn_Print_Area_2_1" localSheetId="24">#REF!</definedName>
    <definedName name="_2Excel_BuiltIn_Print_Area_2_1" localSheetId="28">#REF!</definedName>
    <definedName name="_2Excel_BuiltIn_Print_Area_2_1" localSheetId="30">#REF!</definedName>
    <definedName name="_2Excel_BuiltIn_Print_Area_2_1" localSheetId="33">#REF!</definedName>
    <definedName name="_2Excel_BuiltIn_Print_Area_2_1" localSheetId="34">#REF!</definedName>
    <definedName name="_2Excel_BuiltIn_Print_Area_2_1" localSheetId="35">#REF!</definedName>
    <definedName name="_2Excel_BuiltIn_Print_Area_2_1" localSheetId="36">#REF!</definedName>
    <definedName name="_2Excel_BuiltIn_Print_Area_2_1" localSheetId="103">#REF!</definedName>
    <definedName name="_2Excel_BuiltIn_Print_Area_2_1" localSheetId="105">#REF!</definedName>
    <definedName name="_2Excel_BuiltIn_Print_Area_2_1" localSheetId="106">#REF!</definedName>
    <definedName name="_2Excel_BuiltIn_Print_Area_2_1" localSheetId="107">#REF!</definedName>
    <definedName name="_2Excel_BuiltIn_Print_Area_2_1" localSheetId="108">#REF!</definedName>
    <definedName name="_2Excel_BuiltIn_Print_Area_2_1" localSheetId="110">#REF!</definedName>
    <definedName name="_2Excel_BuiltIn_Print_Area_2_1" localSheetId="65">#REF!</definedName>
    <definedName name="_2Excel_BuiltIn_Print_Area_2_1" localSheetId="66">#REF!</definedName>
    <definedName name="_2Excel_BuiltIn_Print_Area_2_1" localSheetId="38">#REF!</definedName>
    <definedName name="_2Excel_BuiltIn_Print_Area_2_1" localSheetId="39">#REF!</definedName>
    <definedName name="_2Excel_BuiltIn_Print_Area_2_1" localSheetId="41">#REF!</definedName>
    <definedName name="_2Excel_BuiltIn_Print_Area_2_1" localSheetId="42">#REF!</definedName>
    <definedName name="_2Excel_BuiltIn_Print_Area_2_1" localSheetId="43">#REF!</definedName>
    <definedName name="_2Excel_BuiltIn_Print_Area_2_1" localSheetId="44">#REF!</definedName>
    <definedName name="_2Excel_BuiltIn_Print_Area_2_1" localSheetId="45">#REF!</definedName>
    <definedName name="_2Excel_BuiltIn_Print_Area_2_1" localSheetId="46">#REF!</definedName>
    <definedName name="_2Excel_BuiltIn_Print_Area_2_1" localSheetId="47">#REF!</definedName>
    <definedName name="_2Excel_BuiltIn_Print_Area_2_1" localSheetId="48">#REF!</definedName>
    <definedName name="_2Excel_BuiltIn_Print_Area_2_1" localSheetId="50">#REF!</definedName>
    <definedName name="_2Excel_BuiltIn_Print_Area_2_1" localSheetId="51">#REF!</definedName>
    <definedName name="_2Excel_BuiltIn_Print_Area_2_1" localSheetId="52">#REF!</definedName>
    <definedName name="_2Excel_BuiltIn_Print_Area_2_1" localSheetId="53">#REF!</definedName>
    <definedName name="_2Excel_BuiltIn_Print_Area_2_1" localSheetId="54">#REF!</definedName>
    <definedName name="_2Excel_BuiltIn_Print_Area_2_1" localSheetId="55">#REF!</definedName>
    <definedName name="_2Excel_BuiltIn_Print_Area_2_1" localSheetId="56">#REF!</definedName>
    <definedName name="_2Excel_BuiltIn_Print_Area_2_1" localSheetId="57">#REF!</definedName>
    <definedName name="_2Excel_BuiltIn_Print_Area_2_1" localSheetId="58">#REF!</definedName>
    <definedName name="_2Excel_BuiltIn_Print_Area_2_1" localSheetId="63">#REF!</definedName>
    <definedName name="_2Excel_BuiltIn_Print_Area_2_1" localSheetId="75">#REF!</definedName>
    <definedName name="_2Excel_BuiltIn_Print_Area_2_1" localSheetId="76">#REF!</definedName>
    <definedName name="_2Excel_BuiltIn_Print_Area_2_1" localSheetId="77">#REF!</definedName>
    <definedName name="_2Excel_BuiltIn_Print_Area_2_1" localSheetId="78">#REF!</definedName>
    <definedName name="_2Excel_BuiltIn_Print_Area_2_1" localSheetId="79">#REF!</definedName>
    <definedName name="_2Excel_BuiltIn_Print_Area_2_1" localSheetId="80">#REF!</definedName>
    <definedName name="_2Excel_BuiltIn_Print_Area_2_1" localSheetId="81">#REF!</definedName>
    <definedName name="_2Excel_BuiltIn_Print_Area_2_1" localSheetId="82">#REF!</definedName>
    <definedName name="_2Excel_BuiltIn_Print_Area_2_1" localSheetId="83">#REF!</definedName>
    <definedName name="_2Excel_BuiltIn_Print_Area_2_1" localSheetId="86">#REF!</definedName>
    <definedName name="_2Excel_BuiltIn_Print_Area_2_1" localSheetId="87">#REF!</definedName>
    <definedName name="_2Excel_BuiltIn_Print_Area_2_1" localSheetId="88">#REF!</definedName>
    <definedName name="_2Excel_BuiltIn_Print_Area_2_1" localSheetId="89">#REF!</definedName>
    <definedName name="_2Excel_BuiltIn_Print_Area_2_1" localSheetId="90">#REF!</definedName>
    <definedName name="_2Excel_BuiltIn_Print_Area_2_1" localSheetId="91">#REF!</definedName>
    <definedName name="_2Excel_BuiltIn_Print_Area_2_1" localSheetId="92">#REF!</definedName>
    <definedName name="_2Excel_BuiltIn_Print_Area_2_1" localSheetId="93">#REF!</definedName>
    <definedName name="_2Excel_BuiltIn_Print_Area_2_1" localSheetId="95">#REF!</definedName>
    <definedName name="_2Excel_BuiltIn_Print_Area_2_1" localSheetId="96">#REF!</definedName>
    <definedName name="_2Excel_BuiltIn_Print_Area_2_1" localSheetId="97">#REF!</definedName>
    <definedName name="_2Excel_BuiltIn_Print_Area_2_1" localSheetId="98">#REF!</definedName>
    <definedName name="_2Excel_BuiltIn_Print_Area_2_1" localSheetId="99">#REF!</definedName>
    <definedName name="_2Excel_BuiltIn_Print_Area_2_1" localSheetId="100">#REF!</definedName>
    <definedName name="_2Excel_BuiltIn_Print_Area_2_1" localSheetId="101">#REF!</definedName>
    <definedName name="_2Excel_BuiltIn_Print_Area_2_1" localSheetId="111">#REF!</definedName>
    <definedName name="_2Excel_BuiltIn_Print_Area_2_1" localSheetId="112">#REF!</definedName>
    <definedName name="_2Excel_BuiltIn_Print_Area_2_1" localSheetId="113">#REF!</definedName>
    <definedName name="_2Excel_BuiltIn_Print_Area_2_1" localSheetId="115">#REF!</definedName>
    <definedName name="_2Excel_BuiltIn_Print_Area_2_1" localSheetId="116">#REF!</definedName>
    <definedName name="_2Excel_BuiltIn_Print_Area_2_1" localSheetId="117">#REF!</definedName>
    <definedName name="_2Excel_BuiltIn_Print_Area_2_1" localSheetId="118">#REF!</definedName>
    <definedName name="_2Excel_BuiltIn_Print_Area_2_1" localSheetId="119">#REF!</definedName>
    <definedName name="_2Excel_BuiltIn_Print_Area_2_1" localSheetId="120">#REF!</definedName>
    <definedName name="_2Excel_BuiltIn_Print_Area_2_1" localSheetId="121">#REF!</definedName>
    <definedName name="_2Excel_BuiltIn_Print_Area_2_1" localSheetId="125">#REF!</definedName>
    <definedName name="_2Excel_BuiltIn_Print_Area_2_1" localSheetId="126">#REF!</definedName>
    <definedName name="_2Excel_BuiltIn_Print_Area_2_1" localSheetId="128">#REF!</definedName>
    <definedName name="_2Excel_BuiltIn_Print_Area_2_1" localSheetId="129">#REF!</definedName>
    <definedName name="_2Excel_BuiltIn_Print_Area_2_1" localSheetId="130">#REF!</definedName>
    <definedName name="_2Excel_BuiltIn_Print_Area_2_1" localSheetId="131">#REF!</definedName>
    <definedName name="_2Excel_BuiltIn_Print_Area_2_1" localSheetId="132">#REF!</definedName>
    <definedName name="_2Excel_BuiltIn_Print_Area_2_1" localSheetId="133">#REF!</definedName>
    <definedName name="_2Excel_BuiltIn_Print_Area_2_1" localSheetId="135">#REF!</definedName>
    <definedName name="_2Excel_BuiltIn_Print_Area_2_1" localSheetId="136">#REF!</definedName>
    <definedName name="_2Excel_BuiltIn_Print_Area_2_1" localSheetId="137">#REF!</definedName>
    <definedName name="_2Excel_BuiltIn_Print_Area_2_1" localSheetId="1">#REF!</definedName>
    <definedName name="_2Excel_BuiltIn_Print_Area_2_1">#REF!</definedName>
    <definedName name="_xlnm._FilterDatabase" localSheetId="2" hidden="1">'UČS 17_rekapitulácia'!$B$8:$D$113</definedName>
    <definedName name="_xlnm._FilterDatabase" localSheetId="3" hidden="1">'UČS 18_rekapitulácia'!$B$9:$D$47</definedName>
    <definedName name="_so60" localSheetId="10">#REF!</definedName>
    <definedName name="_so60" localSheetId="12">#REF!</definedName>
    <definedName name="_so60" localSheetId="13">#REF!</definedName>
    <definedName name="_so60" localSheetId="14">#REF!</definedName>
    <definedName name="_so60" localSheetId="15">#REF!</definedName>
    <definedName name="_so60" localSheetId="16">#REF!</definedName>
    <definedName name="_so60" localSheetId="17">#REF!</definedName>
    <definedName name="_so60" localSheetId="18">#REF!</definedName>
    <definedName name="_so60" localSheetId="19">#REF!</definedName>
    <definedName name="_so60" localSheetId="20">#REF!</definedName>
    <definedName name="_so60" localSheetId="24">#REF!</definedName>
    <definedName name="_so60" localSheetId="28">#REF!</definedName>
    <definedName name="_so60" localSheetId="30">#REF!</definedName>
    <definedName name="_so60" localSheetId="33">#REF!</definedName>
    <definedName name="_so60" localSheetId="34">#REF!</definedName>
    <definedName name="_so60" localSheetId="35">#REF!</definedName>
    <definedName name="_so60" localSheetId="36">#REF!</definedName>
    <definedName name="_so60" localSheetId="103">#REF!</definedName>
    <definedName name="_so60" localSheetId="105">#REF!</definedName>
    <definedName name="_so60" localSheetId="106">#REF!</definedName>
    <definedName name="_so60" localSheetId="107">#REF!</definedName>
    <definedName name="_so60" localSheetId="108">#REF!</definedName>
    <definedName name="_so60" localSheetId="110">#REF!</definedName>
    <definedName name="_so60" localSheetId="40">#REF!</definedName>
    <definedName name="_so60" localSheetId="65">#REF!</definedName>
    <definedName name="_so60" localSheetId="66">#REF!</definedName>
    <definedName name="_so60" localSheetId="38">#REF!</definedName>
    <definedName name="_so60" localSheetId="39">#REF!</definedName>
    <definedName name="_so60" localSheetId="41">#REF!</definedName>
    <definedName name="_so60" localSheetId="42">#REF!</definedName>
    <definedName name="_so60" localSheetId="43">#REF!</definedName>
    <definedName name="_so60" localSheetId="44">#REF!</definedName>
    <definedName name="_so60" localSheetId="45">#REF!</definedName>
    <definedName name="_so60" localSheetId="46">#REF!</definedName>
    <definedName name="_so60" localSheetId="47">#REF!</definedName>
    <definedName name="_so60" localSheetId="48">#REF!</definedName>
    <definedName name="_so60" localSheetId="50">#REF!</definedName>
    <definedName name="_so60" localSheetId="51">#REF!</definedName>
    <definedName name="_so60" localSheetId="52">#REF!</definedName>
    <definedName name="_so60" localSheetId="53">#REF!</definedName>
    <definedName name="_so60" localSheetId="54">#REF!</definedName>
    <definedName name="_so60" localSheetId="55">#REF!</definedName>
    <definedName name="_so60" localSheetId="56">#REF!</definedName>
    <definedName name="_so60" localSheetId="57">#REF!</definedName>
    <definedName name="_so60" localSheetId="58">#REF!</definedName>
    <definedName name="_so60" localSheetId="63">#REF!</definedName>
    <definedName name="_so60" localSheetId="75">#REF!</definedName>
    <definedName name="_so60" localSheetId="76">#REF!</definedName>
    <definedName name="_so60" localSheetId="77">#REF!</definedName>
    <definedName name="_so60" localSheetId="78">#REF!</definedName>
    <definedName name="_so60" localSheetId="79">#REF!</definedName>
    <definedName name="_so60" localSheetId="80">#REF!</definedName>
    <definedName name="_so60" localSheetId="81">#REF!</definedName>
    <definedName name="_so60" localSheetId="82">#REF!</definedName>
    <definedName name="_so60" localSheetId="83">#REF!</definedName>
    <definedName name="_so60" localSheetId="86">#REF!</definedName>
    <definedName name="_so60" localSheetId="87">#REF!</definedName>
    <definedName name="_so60" localSheetId="88">#REF!</definedName>
    <definedName name="_so60" localSheetId="89">#REF!</definedName>
    <definedName name="_so60" localSheetId="90">#REF!</definedName>
    <definedName name="_so60" localSheetId="91">#REF!</definedName>
    <definedName name="_so60" localSheetId="92">#REF!</definedName>
    <definedName name="_so60" localSheetId="93">#REF!</definedName>
    <definedName name="_so60" localSheetId="95">#REF!</definedName>
    <definedName name="_so60" localSheetId="96">#REF!</definedName>
    <definedName name="_so60" localSheetId="97">#REF!</definedName>
    <definedName name="_so60" localSheetId="98">#REF!</definedName>
    <definedName name="_so60" localSheetId="99">#REF!</definedName>
    <definedName name="_so60" localSheetId="100">#REF!</definedName>
    <definedName name="_so60" localSheetId="101">#REF!</definedName>
    <definedName name="_so60" localSheetId="114">#REF!</definedName>
    <definedName name="_so60" localSheetId="111">#REF!</definedName>
    <definedName name="_so60" localSheetId="112">#REF!</definedName>
    <definedName name="_so60" localSheetId="113">#REF!</definedName>
    <definedName name="_so60" localSheetId="115">#REF!</definedName>
    <definedName name="_so60" localSheetId="116">#REF!</definedName>
    <definedName name="_so60" localSheetId="117">#REF!</definedName>
    <definedName name="_so60" localSheetId="118">#REF!</definedName>
    <definedName name="_so60" localSheetId="119">#REF!</definedName>
    <definedName name="_so60" localSheetId="120">#REF!</definedName>
    <definedName name="_so60" localSheetId="121">#REF!</definedName>
    <definedName name="_so60" localSheetId="125">#REF!</definedName>
    <definedName name="_so60" localSheetId="126">#REF!</definedName>
    <definedName name="_so60" localSheetId="128">#REF!</definedName>
    <definedName name="_so60" localSheetId="129">#REF!</definedName>
    <definedName name="_so60" localSheetId="130">#REF!</definedName>
    <definedName name="_so60" localSheetId="131">#REF!</definedName>
    <definedName name="_so60" localSheetId="132">#REF!</definedName>
    <definedName name="_so60" localSheetId="133">#REF!</definedName>
    <definedName name="_so60" localSheetId="135">#REF!</definedName>
    <definedName name="_so60" localSheetId="136">#REF!</definedName>
    <definedName name="_so60" localSheetId="137">#REF!</definedName>
    <definedName name="_so60" localSheetId="1">#REF!</definedName>
    <definedName name="_so60">#REF!</definedName>
    <definedName name="aaa" localSheetId="28">#REF!</definedName>
    <definedName name="aaa" localSheetId="108">#REF!</definedName>
    <definedName name="aaa" localSheetId="63">#REF!</definedName>
    <definedName name="aaa" localSheetId="77">#REF!</definedName>
    <definedName name="aaa" localSheetId="1">#REF!</definedName>
    <definedName name="aaa">#REF!</definedName>
    <definedName name="D_20" localSheetId="28">#REF!</definedName>
    <definedName name="D_20" localSheetId="50">#REF!</definedName>
    <definedName name="D_20" localSheetId="51">#REF!</definedName>
    <definedName name="D_20" localSheetId="52">#REF!</definedName>
    <definedName name="D_20" localSheetId="53">#REF!</definedName>
    <definedName name="D_20" localSheetId="54">#REF!</definedName>
    <definedName name="D_20" localSheetId="56">#REF!</definedName>
    <definedName name="D_20" localSheetId="57">#REF!</definedName>
    <definedName name="D_20" localSheetId="58">#REF!</definedName>
    <definedName name="D_20" localSheetId="63">#REF!</definedName>
    <definedName name="D_20" localSheetId="77">#REF!</definedName>
    <definedName name="D_20" localSheetId="117">#REF!</definedName>
    <definedName name="D_20" localSheetId="118">#REF!</definedName>
    <definedName name="D_20" localSheetId="120">#REF!</definedName>
    <definedName name="D_20" localSheetId="121">#REF!</definedName>
    <definedName name="D_20" localSheetId="1">#REF!</definedName>
    <definedName name="D_20">#REF!</definedName>
    <definedName name="D_62" localSheetId="28">#REF!</definedName>
    <definedName name="D_62" localSheetId="50">#REF!</definedName>
    <definedName name="D_62" localSheetId="51">#REF!</definedName>
    <definedName name="D_62" localSheetId="52">#REF!</definedName>
    <definedName name="D_62" localSheetId="53">#REF!</definedName>
    <definedName name="D_62" localSheetId="54">#REF!</definedName>
    <definedName name="D_62" localSheetId="56">#REF!</definedName>
    <definedName name="D_62" localSheetId="57">#REF!</definedName>
    <definedName name="D_62" localSheetId="58">#REF!</definedName>
    <definedName name="D_62" localSheetId="63">#REF!</definedName>
    <definedName name="D_62" localSheetId="77">#REF!</definedName>
    <definedName name="D_62" localSheetId="117">#REF!</definedName>
    <definedName name="D_62" localSheetId="118">#REF!</definedName>
    <definedName name="D_62" localSheetId="120">#REF!</definedName>
    <definedName name="D_62" localSheetId="121">#REF!</definedName>
    <definedName name="D_62" localSheetId="1">#REF!</definedName>
    <definedName name="D_62">#REF!</definedName>
    <definedName name="Excel_BuiltIn__FilterDatabase_2" localSheetId="10">#REF!</definedName>
    <definedName name="Excel_BuiltIn__FilterDatabase_2" localSheetId="12">#REF!</definedName>
    <definedName name="Excel_BuiltIn__FilterDatabase_2" localSheetId="13">#REF!</definedName>
    <definedName name="Excel_BuiltIn__FilterDatabase_2" localSheetId="14">#REF!</definedName>
    <definedName name="Excel_BuiltIn__FilterDatabase_2" localSheetId="15">#REF!</definedName>
    <definedName name="Excel_BuiltIn__FilterDatabase_2" localSheetId="16">#REF!</definedName>
    <definedName name="Excel_BuiltIn__FilterDatabase_2" localSheetId="17">#REF!</definedName>
    <definedName name="Excel_BuiltIn__FilterDatabase_2" localSheetId="18">#REF!</definedName>
    <definedName name="Excel_BuiltIn__FilterDatabase_2" localSheetId="19">#REF!</definedName>
    <definedName name="Excel_BuiltIn__FilterDatabase_2" localSheetId="20">#REF!</definedName>
    <definedName name="Excel_BuiltIn__FilterDatabase_2" localSheetId="28">#REF!</definedName>
    <definedName name="Excel_BuiltIn__FilterDatabase_2" localSheetId="29">#REF!</definedName>
    <definedName name="Excel_BuiltIn__FilterDatabase_2" localSheetId="30">#REF!</definedName>
    <definedName name="Excel_BuiltIn__FilterDatabase_2" localSheetId="31">#REF!</definedName>
    <definedName name="Excel_BuiltIn__FilterDatabase_2" localSheetId="32">#REF!</definedName>
    <definedName name="Excel_BuiltIn__FilterDatabase_2" localSheetId="33">#REF!</definedName>
    <definedName name="Excel_BuiltIn__FilterDatabase_2" localSheetId="34">#REF!</definedName>
    <definedName name="Excel_BuiltIn__FilterDatabase_2" localSheetId="35">#REF!</definedName>
    <definedName name="Excel_BuiltIn__FilterDatabase_2" localSheetId="36">#REF!</definedName>
    <definedName name="Excel_BuiltIn__FilterDatabase_2" localSheetId="103">#REF!</definedName>
    <definedName name="Excel_BuiltIn__FilterDatabase_2" localSheetId="105">#REF!</definedName>
    <definedName name="Excel_BuiltIn__FilterDatabase_2" localSheetId="106">#REF!</definedName>
    <definedName name="Excel_BuiltIn__FilterDatabase_2" localSheetId="108">#REF!</definedName>
    <definedName name="Excel_BuiltIn__FilterDatabase_2" localSheetId="109">#REF!</definedName>
    <definedName name="Excel_BuiltIn__FilterDatabase_2" localSheetId="110">#REF!</definedName>
    <definedName name="Excel_BuiltIn__FilterDatabase_2" localSheetId="65">#REF!</definedName>
    <definedName name="Excel_BuiltIn__FilterDatabase_2" localSheetId="66">#REF!</definedName>
    <definedName name="Excel_BuiltIn__FilterDatabase_2" localSheetId="37">#REF!</definedName>
    <definedName name="Excel_BuiltIn__FilterDatabase_2" localSheetId="38">#REF!</definedName>
    <definedName name="Excel_BuiltIn__FilterDatabase_2" localSheetId="39">#REF!</definedName>
    <definedName name="Excel_BuiltIn__FilterDatabase_2" localSheetId="41">#REF!</definedName>
    <definedName name="Excel_BuiltIn__FilterDatabase_2" localSheetId="42">#REF!</definedName>
    <definedName name="Excel_BuiltIn__FilterDatabase_2" localSheetId="43">#REF!</definedName>
    <definedName name="Excel_BuiltIn__FilterDatabase_2" localSheetId="44">#REF!</definedName>
    <definedName name="Excel_BuiltIn__FilterDatabase_2" localSheetId="45">#REF!</definedName>
    <definedName name="Excel_BuiltIn__FilterDatabase_2" localSheetId="46">#REF!</definedName>
    <definedName name="Excel_BuiltIn__FilterDatabase_2" localSheetId="47">#REF!</definedName>
    <definedName name="Excel_BuiltIn__FilterDatabase_2" localSheetId="48">#REF!</definedName>
    <definedName name="Excel_BuiltIn__FilterDatabase_2" localSheetId="50">#REF!</definedName>
    <definedName name="Excel_BuiltIn__FilterDatabase_2" localSheetId="51">#REF!</definedName>
    <definedName name="Excel_BuiltIn__FilterDatabase_2" localSheetId="52">#REF!</definedName>
    <definedName name="Excel_BuiltIn__FilterDatabase_2" localSheetId="53">#REF!</definedName>
    <definedName name="Excel_BuiltIn__FilterDatabase_2" localSheetId="54">#REF!</definedName>
    <definedName name="Excel_BuiltIn__FilterDatabase_2" localSheetId="55">#REF!</definedName>
    <definedName name="Excel_BuiltIn__FilterDatabase_2" localSheetId="56">#REF!</definedName>
    <definedName name="Excel_BuiltIn__FilterDatabase_2" localSheetId="57">#REF!</definedName>
    <definedName name="Excel_BuiltIn__FilterDatabase_2" localSheetId="58">#REF!</definedName>
    <definedName name="Excel_BuiltIn__FilterDatabase_2" localSheetId="63">#REF!</definedName>
    <definedName name="Excel_BuiltIn__FilterDatabase_2" localSheetId="75">#REF!</definedName>
    <definedName name="Excel_BuiltIn__FilterDatabase_2" localSheetId="76">#REF!</definedName>
    <definedName name="Excel_BuiltIn__FilterDatabase_2" localSheetId="77">#REF!</definedName>
    <definedName name="Excel_BuiltIn__FilterDatabase_2" localSheetId="78">#REF!</definedName>
    <definedName name="Excel_BuiltIn__FilterDatabase_2" localSheetId="79">#REF!</definedName>
    <definedName name="Excel_BuiltIn__FilterDatabase_2" localSheetId="80">#REF!</definedName>
    <definedName name="Excel_BuiltIn__FilterDatabase_2" localSheetId="81">#REF!</definedName>
    <definedName name="Excel_BuiltIn__FilterDatabase_2" localSheetId="82">#REF!</definedName>
    <definedName name="Excel_BuiltIn__FilterDatabase_2" localSheetId="83">#REF!</definedName>
    <definedName name="Excel_BuiltIn__FilterDatabase_2" localSheetId="86">#REF!</definedName>
    <definedName name="Excel_BuiltIn__FilterDatabase_2" localSheetId="87">#REF!</definedName>
    <definedName name="Excel_BuiltIn__FilterDatabase_2" localSheetId="88">#REF!</definedName>
    <definedName name="Excel_BuiltIn__FilterDatabase_2" localSheetId="89">#REF!</definedName>
    <definedName name="Excel_BuiltIn__FilterDatabase_2" localSheetId="90">#REF!</definedName>
    <definedName name="Excel_BuiltIn__FilterDatabase_2" localSheetId="91">#REF!</definedName>
    <definedName name="Excel_BuiltIn__FilterDatabase_2" localSheetId="92">#REF!</definedName>
    <definedName name="Excel_BuiltIn__FilterDatabase_2" localSheetId="93">#REF!</definedName>
    <definedName name="Excel_BuiltIn__FilterDatabase_2" localSheetId="95">#REF!</definedName>
    <definedName name="Excel_BuiltIn__FilterDatabase_2" localSheetId="96">#REF!</definedName>
    <definedName name="Excel_BuiltIn__FilterDatabase_2" localSheetId="97">#REF!</definedName>
    <definedName name="Excel_BuiltIn__FilterDatabase_2" localSheetId="98">#REF!</definedName>
    <definedName name="Excel_BuiltIn__FilterDatabase_2" localSheetId="99">#REF!</definedName>
    <definedName name="Excel_BuiltIn__FilterDatabase_2" localSheetId="100">#REF!</definedName>
    <definedName name="Excel_BuiltIn__FilterDatabase_2" localSheetId="101">#REF!</definedName>
    <definedName name="Excel_BuiltIn__FilterDatabase_2" localSheetId="111">#REF!</definedName>
    <definedName name="Excel_BuiltIn__FilterDatabase_2" localSheetId="112">#REF!</definedName>
    <definedName name="Excel_BuiltIn__FilterDatabase_2" localSheetId="113">#REF!</definedName>
    <definedName name="Excel_BuiltIn__FilterDatabase_2" localSheetId="115">#REF!</definedName>
    <definedName name="Excel_BuiltIn__FilterDatabase_2" localSheetId="116">#REF!</definedName>
    <definedName name="Excel_BuiltIn__FilterDatabase_2" localSheetId="117">#REF!</definedName>
    <definedName name="Excel_BuiltIn__FilterDatabase_2" localSheetId="118">#REF!</definedName>
    <definedName name="Excel_BuiltIn__FilterDatabase_2" localSheetId="119">#REF!</definedName>
    <definedName name="Excel_BuiltIn__FilterDatabase_2" localSheetId="120">#REF!</definedName>
    <definedName name="Excel_BuiltIn__FilterDatabase_2" localSheetId="121">#REF!</definedName>
    <definedName name="Excel_BuiltIn__FilterDatabase_2" localSheetId="125">#REF!</definedName>
    <definedName name="Excel_BuiltIn__FilterDatabase_2" localSheetId="126">#REF!</definedName>
    <definedName name="Excel_BuiltIn__FilterDatabase_2" localSheetId="127">#REF!</definedName>
    <definedName name="Excel_BuiltIn__FilterDatabase_2" localSheetId="128">#REF!</definedName>
    <definedName name="Excel_BuiltIn__FilterDatabase_2" localSheetId="129">#REF!</definedName>
    <definedName name="Excel_BuiltIn__FilterDatabase_2" localSheetId="130">#REF!</definedName>
    <definedName name="Excel_BuiltIn__FilterDatabase_2" localSheetId="131">#REF!</definedName>
    <definedName name="Excel_BuiltIn__FilterDatabase_2" localSheetId="132">#REF!</definedName>
    <definedName name="Excel_BuiltIn__FilterDatabase_2" localSheetId="133">#REF!</definedName>
    <definedName name="Excel_BuiltIn__FilterDatabase_2" localSheetId="135">#REF!</definedName>
    <definedName name="Excel_BuiltIn__FilterDatabase_2" localSheetId="136">#REF!</definedName>
    <definedName name="Excel_BuiltIn__FilterDatabase_2" localSheetId="137">#REF!</definedName>
    <definedName name="Excel_BuiltIn__FilterDatabase_2" localSheetId="1">#REF!</definedName>
    <definedName name="Excel_BuiltIn__FilterDatabase_2">#REF!</definedName>
    <definedName name="fff" localSheetId="10">#REF!</definedName>
    <definedName name="fff" localSheetId="12">#REF!</definedName>
    <definedName name="fff" localSheetId="13">#REF!</definedName>
    <definedName name="fff" localSheetId="14">#REF!</definedName>
    <definedName name="fff" localSheetId="15">#REF!</definedName>
    <definedName name="fff" localSheetId="16">#REF!</definedName>
    <definedName name="fff" localSheetId="17">#REF!</definedName>
    <definedName name="fff" localSheetId="18">#REF!</definedName>
    <definedName name="fff" localSheetId="19">#REF!</definedName>
    <definedName name="fff" localSheetId="20">#REF!</definedName>
    <definedName name="fff" localSheetId="28">#REF!</definedName>
    <definedName name="fff" localSheetId="30">#REF!</definedName>
    <definedName name="fff" localSheetId="33">#REF!</definedName>
    <definedName name="fff" localSheetId="34">#REF!</definedName>
    <definedName name="fff" localSheetId="35">#REF!</definedName>
    <definedName name="fff" localSheetId="36">#REF!</definedName>
    <definedName name="fff" localSheetId="108">#REF!</definedName>
    <definedName name="fff" localSheetId="110">#REF!</definedName>
    <definedName name="fff" localSheetId="0">#REF!</definedName>
    <definedName name="fff" localSheetId="40">#REF!</definedName>
    <definedName name="fff" localSheetId="65">#REF!</definedName>
    <definedName name="fff" localSheetId="66">#REF!</definedName>
    <definedName name="fff" localSheetId="38">#REF!</definedName>
    <definedName name="fff" localSheetId="39">#REF!</definedName>
    <definedName name="fff" localSheetId="41">#REF!</definedName>
    <definedName name="fff" localSheetId="42">#REF!</definedName>
    <definedName name="fff" localSheetId="43">#REF!</definedName>
    <definedName name="fff" localSheetId="44">#REF!</definedName>
    <definedName name="fff" localSheetId="45">#REF!</definedName>
    <definedName name="fff" localSheetId="46">#REF!</definedName>
    <definedName name="fff" localSheetId="47">#REF!</definedName>
    <definedName name="fff" localSheetId="48">#REF!</definedName>
    <definedName name="fff" localSheetId="50">#REF!</definedName>
    <definedName name="fff" localSheetId="51">#REF!</definedName>
    <definedName name="fff" localSheetId="52">#REF!</definedName>
    <definedName name="fff" localSheetId="53">#REF!</definedName>
    <definedName name="fff" localSheetId="54">#REF!</definedName>
    <definedName name="fff" localSheetId="55">#REF!</definedName>
    <definedName name="fff" localSheetId="56">#REF!</definedName>
    <definedName name="fff" localSheetId="57">#REF!</definedName>
    <definedName name="fff" localSheetId="58">#REF!</definedName>
    <definedName name="fff" localSheetId="63">#REF!</definedName>
    <definedName name="fff" localSheetId="75">#REF!</definedName>
    <definedName name="fff" localSheetId="76">#REF!</definedName>
    <definedName name="fff" localSheetId="77">#REF!</definedName>
    <definedName name="fff" localSheetId="78">#REF!</definedName>
    <definedName name="fff" localSheetId="79">#REF!</definedName>
    <definedName name="fff" localSheetId="80">#REF!</definedName>
    <definedName name="fff" localSheetId="81">#REF!</definedName>
    <definedName name="fff" localSheetId="82">#REF!</definedName>
    <definedName name="fff" localSheetId="83">#REF!</definedName>
    <definedName name="fff" localSheetId="86">#REF!</definedName>
    <definedName name="fff" localSheetId="87">#REF!</definedName>
    <definedName name="fff" localSheetId="88">#REF!</definedName>
    <definedName name="fff" localSheetId="89">#REF!</definedName>
    <definedName name="fff" localSheetId="90">#REF!</definedName>
    <definedName name="fff" localSheetId="91">#REF!</definedName>
    <definedName name="fff" localSheetId="92">#REF!</definedName>
    <definedName name="fff" localSheetId="93">#REF!</definedName>
    <definedName name="fff" localSheetId="95">#REF!</definedName>
    <definedName name="fff" localSheetId="96">#REF!</definedName>
    <definedName name="fff" localSheetId="97">#REF!</definedName>
    <definedName name="fff" localSheetId="98">#REF!</definedName>
    <definedName name="fff" localSheetId="99">#REF!</definedName>
    <definedName name="fff" localSheetId="100">#REF!</definedName>
    <definedName name="fff" localSheetId="101">#REF!</definedName>
    <definedName name="fff" localSheetId="114">#REF!</definedName>
    <definedName name="fff" localSheetId="111">#REF!</definedName>
    <definedName name="fff" localSheetId="112">#REF!</definedName>
    <definedName name="fff" localSheetId="113">#REF!</definedName>
    <definedName name="fff" localSheetId="115">#REF!</definedName>
    <definedName name="fff" localSheetId="116">#REF!</definedName>
    <definedName name="fff" localSheetId="117">#REF!</definedName>
    <definedName name="fff" localSheetId="118">#REF!</definedName>
    <definedName name="fff" localSheetId="119">#REF!</definedName>
    <definedName name="fff" localSheetId="120">#REF!</definedName>
    <definedName name="fff" localSheetId="121">#REF!</definedName>
    <definedName name="fff" localSheetId="125">#REF!</definedName>
    <definedName name="fff" localSheetId="126">#REF!</definedName>
    <definedName name="fff" localSheetId="128">#REF!</definedName>
    <definedName name="fff" localSheetId="129">#REF!</definedName>
    <definedName name="fff" localSheetId="130">#REF!</definedName>
    <definedName name="fff" localSheetId="131">#REF!</definedName>
    <definedName name="fff" localSheetId="132">#REF!</definedName>
    <definedName name="fff" localSheetId="133">#REF!</definedName>
    <definedName name="fff" localSheetId="135">#REF!</definedName>
    <definedName name="fff" localSheetId="136">#REF!</definedName>
    <definedName name="fff" localSheetId="137">#REF!</definedName>
    <definedName name="fff" localSheetId="1">#REF!</definedName>
    <definedName name="fff">#REF!</definedName>
    <definedName name="frs" localSheetId="77">#REF!</definedName>
    <definedName name="frs" localSheetId="1">#REF!</definedName>
    <definedName name="frs">#REF!</definedName>
    <definedName name="fs" localSheetId="28">#REF!</definedName>
    <definedName name="fs" localSheetId="63">#REF!</definedName>
    <definedName name="fs" localSheetId="77">#REF!</definedName>
    <definedName name="fs" localSheetId="86">#REF!</definedName>
    <definedName name="fs" localSheetId="88">#REF!</definedName>
    <definedName name="fs" localSheetId="89">#REF!</definedName>
    <definedName name="fs" localSheetId="90">#REF!</definedName>
    <definedName name="fs" localSheetId="91">#REF!</definedName>
    <definedName name="fs" localSheetId="126">#REF!</definedName>
    <definedName name="fs" localSheetId="1">#REF!</definedName>
    <definedName name="fs">#REF!</definedName>
    <definedName name="jjjjj" localSheetId="28">#REF!</definedName>
    <definedName name="jjjjj" localSheetId="50">#REF!</definedName>
    <definedName name="jjjjj" localSheetId="51">#REF!</definedName>
    <definedName name="jjjjj" localSheetId="52">#REF!</definedName>
    <definedName name="jjjjj" localSheetId="53">#REF!</definedName>
    <definedName name="jjjjj" localSheetId="54">#REF!</definedName>
    <definedName name="jjjjj" localSheetId="56">#REF!</definedName>
    <definedName name="jjjjj" localSheetId="57">#REF!</definedName>
    <definedName name="jjjjj" localSheetId="58">#REF!</definedName>
    <definedName name="jjjjj" localSheetId="63">#REF!</definedName>
    <definedName name="jjjjj" localSheetId="77">#REF!</definedName>
    <definedName name="jjjjj" localSheetId="117">#REF!</definedName>
    <definedName name="jjjjj" localSheetId="118">#REF!</definedName>
    <definedName name="jjjjj" localSheetId="120">#REF!</definedName>
    <definedName name="jjjjj" localSheetId="121">#REF!</definedName>
    <definedName name="jjjjj" localSheetId="1">#REF!</definedName>
    <definedName name="jjjjj">#REF!</definedName>
    <definedName name="kkkk" localSheetId="28">#REF!</definedName>
    <definedName name="kkkk" localSheetId="52">#REF!</definedName>
    <definedName name="kkkk" localSheetId="53">#REF!</definedName>
    <definedName name="kkkk" localSheetId="54">#REF!</definedName>
    <definedName name="kkkk" localSheetId="56">#REF!</definedName>
    <definedName name="kkkk" localSheetId="57">#REF!</definedName>
    <definedName name="kkkk" localSheetId="58">#REF!</definedName>
    <definedName name="kkkk" localSheetId="63">#REF!</definedName>
    <definedName name="kkkk" localSheetId="77">#REF!</definedName>
    <definedName name="kkkk" localSheetId="117">#REF!</definedName>
    <definedName name="kkkk" localSheetId="118">#REF!</definedName>
    <definedName name="kkkk" localSheetId="120">#REF!</definedName>
    <definedName name="kkkk" localSheetId="121">#REF!</definedName>
    <definedName name="kkkk" localSheetId="1">#REF!</definedName>
    <definedName name="kkkk">#REF!</definedName>
    <definedName name="list1" localSheetId="28">#REF!</definedName>
    <definedName name="list1" localSheetId="50">#REF!</definedName>
    <definedName name="list1" localSheetId="51">#REF!</definedName>
    <definedName name="list1" localSheetId="52">#REF!</definedName>
    <definedName name="list1" localSheetId="53">#REF!</definedName>
    <definedName name="list1" localSheetId="54">#REF!</definedName>
    <definedName name="list1" localSheetId="56">#REF!</definedName>
    <definedName name="list1" localSheetId="57">#REF!</definedName>
    <definedName name="list1" localSheetId="58">#REF!</definedName>
    <definedName name="list1" localSheetId="63">#REF!</definedName>
    <definedName name="list1" localSheetId="77">#REF!</definedName>
    <definedName name="list1" localSheetId="117">#REF!</definedName>
    <definedName name="list1" localSheetId="118">#REF!</definedName>
    <definedName name="list1" localSheetId="120">#REF!</definedName>
    <definedName name="list1" localSheetId="121">#REF!</definedName>
    <definedName name="list1" localSheetId="1">#REF!</definedName>
    <definedName name="list1">#REF!</definedName>
    <definedName name="lllllllll" localSheetId="28">#REF!</definedName>
    <definedName name="lllllllll" localSheetId="50">#REF!</definedName>
    <definedName name="lllllllll" localSheetId="51">#REF!</definedName>
    <definedName name="lllllllll" localSheetId="52">#REF!</definedName>
    <definedName name="lllllllll" localSheetId="53">#REF!</definedName>
    <definedName name="lllllllll" localSheetId="54">#REF!</definedName>
    <definedName name="lllllllll" localSheetId="56">#REF!</definedName>
    <definedName name="lllllllll" localSheetId="57">#REF!</definedName>
    <definedName name="lllllllll" localSheetId="58">#REF!</definedName>
    <definedName name="lllllllll" localSheetId="63">#REF!</definedName>
    <definedName name="lllllllll" localSheetId="77">#REF!</definedName>
    <definedName name="lllllllll" localSheetId="117">#REF!</definedName>
    <definedName name="lllllllll" localSheetId="118">#REF!</definedName>
    <definedName name="lllllllll" localSheetId="120">#REF!</definedName>
    <definedName name="lllllllll" localSheetId="121">#REF!</definedName>
    <definedName name="lllllllll" localSheetId="1">#REF!</definedName>
    <definedName name="lllllllll">#REF!</definedName>
    <definedName name="mama1" localSheetId="28">#REF!</definedName>
    <definedName name="mama1" localSheetId="50">#REF!</definedName>
    <definedName name="mama1" localSheetId="51">#REF!</definedName>
    <definedName name="mama1" localSheetId="52">#REF!</definedName>
    <definedName name="mama1" localSheetId="53">#REF!</definedName>
    <definedName name="mama1" localSheetId="54">#REF!</definedName>
    <definedName name="mama1" localSheetId="56">#REF!</definedName>
    <definedName name="mama1" localSheetId="57">#REF!</definedName>
    <definedName name="mama1" localSheetId="58">#REF!</definedName>
    <definedName name="mama1" localSheetId="63">#REF!</definedName>
    <definedName name="mama1" localSheetId="77">#REF!</definedName>
    <definedName name="mama1" localSheetId="117">#REF!</definedName>
    <definedName name="mama1" localSheetId="118">#REF!</definedName>
    <definedName name="mama1" localSheetId="120">#REF!</definedName>
    <definedName name="mama1" localSheetId="121">#REF!</definedName>
    <definedName name="mama1" localSheetId="1">#REF!</definedName>
    <definedName name="mama1">#REF!</definedName>
    <definedName name="mamam" localSheetId="28">#REF!</definedName>
    <definedName name="mamam" localSheetId="50">#REF!</definedName>
    <definedName name="mamam" localSheetId="51">#REF!</definedName>
    <definedName name="mamam" localSheetId="52">#REF!</definedName>
    <definedName name="mamam" localSheetId="53">#REF!</definedName>
    <definedName name="mamam" localSheetId="54">#REF!</definedName>
    <definedName name="mamam" localSheetId="56">#REF!</definedName>
    <definedName name="mamam" localSheetId="57">#REF!</definedName>
    <definedName name="mamam" localSheetId="58">#REF!</definedName>
    <definedName name="mamam" localSheetId="63">#REF!</definedName>
    <definedName name="mamam" localSheetId="77">#REF!</definedName>
    <definedName name="mamam" localSheetId="117">#REF!</definedName>
    <definedName name="mamam" localSheetId="118">#REF!</definedName>
    <definedName name="mamam" localSheetId="120">#REF!</definedName>
    <definedName name="mamam" localSheetId="121">#REF!</definedName>
    <definedName name="mamam" localSheetId="1">#REF!</definedName>
    <definedName name="mamam">#REF!</definedName>
    <definedName name="mmmm" localSheetId="28">#REF!</definedName>
    <definedName name="mmmm" localSheetId="65">#REF!</definedName>
    <definedName name="mmmm" localSheetId="66">#REF!</definedName>
    <definedName name="mmmm" localSheetId="41">#REF!</definedName>
    <definedName name="mmmm" localSheetId="55">#REF!</definedName>
    <definedName name="mmmm" localSheetId="63">#REF!</definedName>
    <definedName name="mmmm" localSheetId="76">#REF!</definedName>
    <definedName name="mmmm" localSheetId="77">#REF!</definedName>
    <definedName name="mmmm" localSheetId="86">#REF!</definedName>
    <definedName name="mmmm" localSheetId="88">#REF!</definedName>
    <definedName name="mmmm" localSheetId="89">#REF!</definedName>
    <definedName name="mmmm" localSheetId="90">#REF!</definedName>
    <definedName name="mmmm" localSheetId="91">#REF!</definedName>
    <definedName name="mmmm" localSheetId="111">#REF!</definedName>
    <definedName name="mmmm" localSheetId="115">#REF!</definedName>
    <definedName name="mmmm" localSheetId="119">#REF!</definedName>
    <definedName name="mmmm" localSheetId="125">#REF!</definedName>
    <definedName name="mmmm" localSheetId="126">#REF!</definedName>
    <definedName name="mmmm" localSheetId="1">#REF!</definedName>
    <definedName name="mmmm">#REF!</definedName>
    <definedName name="_xlnm.Print_Titles" localSheetId="4">'PS 17-21-01'!$1:$7</definedName>
    <definedName name="_xlnm.Print_Titles" localSheetId="5">'PS 17-21-02'!$1:$7</definedName>
    <definedName name="_xlnm.Print_Titles" localSheetId="6">'PS 17-21-03'!$1:$7</definedName>
    <definedName name="_xlnm.Print_Titles" localSheetId="7">'PS 17-21-04'!$1:$7</definedName>
    <definedName name="_xlnm.Print_Titles" localSheetId="8">'PS 17-21-05'!$1:$7</definedName>
    <definedName name="_xlnm.Print_Titles" localSheetId="9">'PS 17-21-06'!$1:$7</definedName>
    <definedName name="_xlnm.Print_Titles" localSheetId="10">'PS 17-22-01'!$1:$7</definedName>
    <definedName name="_xlnm.Print_Titles" localSheetId="11">'PS 17-22-02'!$1:$7</definedName>
    <definedName name="_xlnm.Print_Titles" localSheetId="12">'PS 17-22-11'!$1:$7</definedName>
    <definedName name="_xlnm.Print_Titles" localSheetId="13">'PS 17-22-21'!$1:$7</definedName>
    <definedName name="_xlnm.Print_Titles" localSheetId="14">'PS 17-22-22'!$1:$7</definedName>
    <definedName name="_xlnm.Print_Titles" localSheetId="15">'PS 17-22-23'!$1:$7</definedName>
    <definedName name="_xlnm.Print_Titles" localSheetId="16">'PS 17-22-24'!$1:$7</definedName>
    <definedName name="_xlnm.Print_Titles" localSheetId="17">'PS 17-22-25'!$1:$7</definedName>
    <definedName name="_xlnm.Print_Titles" localSheetId="18">'PS 17-22-26'!$1:$7</definedName>
    <definedName name="_xlnm.Print_Titles" localSheetId="19">'PS 17-22-31'!$1:$7</definedName>
    <definedName name="_xlnm.Print_Titles" localSheetId="20">'PS 17-22-51'!$1:$7</definedName>
    <definedName name="_xlnm.Print_Titles" localSheetId="21">'PS 17-22-61.1'!$1:$8</definedName>
    <definedName name="_xlnm.Print_Titles" localSheetId="22">'PS 17-22-61.2'!$1:$8</definedName>
    <definedName name="_xlnm.Print_Titles" localSheetId="23">'PS 17-22-61.3'!$1:$8</definedName>
    <definedName name="_xlnm.Print_Titles" localSheetId="24">'PS 17-22-61.4'!$1:$8</definedName>
    <definedName name="_xlnm.Print_Titles" localSheetId="25">'PS 17-22-61.5'!$1:$8</definedName>
    <definedName name="_xlnm.Print_Titles" localSheetId="26">'PS 17-22-61.6'!$1:$8</definedName>
    <definedName name="_xlnm.Print_Titles" localSheetId="27">'PS 17-22-61.7'!$1:$8</definedName>
    <definedName name="_xlnm.Print_Titles" localSheetId="28">'PS 17-22-61.8'!$1:$8</definedName>
    <definedName name="_xlnm.Print_Titles" localSheetId="29">'PS 17-22-71.1'!$1:$8</definedName>
    <definedName name="_xlnm.Print_Titles" localSheetId="30">'PS 17-22-71.2'!$1:$8</definedName>
    <definedName name="_xlnm.Print_Titles" localSheetId="31">'PS 17-23-41'!$1:$7</definedName>
    <definedName name="_xlnm.Print_Titles" localSheetId="32">'PS 17-23-42'!$1:$7</definedName>
    <definedName name="_xlnm.Print_Titles" localSheetId="33">'PS 17-23-51'!$1:$7</definedName>
    <definedName name="_xlnm.Print_Titles" localSheetId="34">'PS 17-24-01'!$1:$7</definedName>
    <definedName name="_xlnm.Print_Titles" localSheetId="35">'PS 17-24-02'!$1:$7</definedName>
    <definedName name="_xlnm.Print_Titles" localSheetId="36">'PS 17-24-03'!$1:$7</definedName>
    <definedName name="_xlnm.Print_Titles" localSheetId="102">'PS 18-21-01'!$1:$7</definedName>
    <definedName name="_xlnm.Print_Titles" localSheetId="103">'PS 18-22-01'!$1:$7</definedName>
    <definedName name="_xlnm.Print_Titles" localSheetId="104">'PS 18-22-02'!$1:$7</definedName>
    <definedName name="_xlnm.Print_Titles" localSheetId="105">'PS 18-22-11'!$1:$7</definedName>
    <definedName name="_xlnm.Print_Titles" localSheetId="106">'PS 18-22-31'!$1:$7</definedName>
    <definedName name="_xlnm.Print_Titles" localSheetId="107">'PS 18-22-61'!$1:$7</definedName>
    <definedName name="_xlnm.Print_Titles" localSheetId="108">'PS 18-22-71'!$1:$7</definedName>
    <definedName name="_xlnm.Print_Titles" localSheetId="109">'PS 18-23-41'!$1:$7</definedName>
    <definedName name="_xlnm.Print_Titles" localSheetId="110">'PS 18-23-43'!$1:$7</definedName>
    <definedName name="_xlnm.Print_Titles" localSheetId="40">'SO 17.04.01.1'!$1:$7</definedName>
    <definedName name="_xlnm.Print_Titles" localSheetId="65">'SO 17.08.21'!$1:$7</definedName>
    <definedName name="_xlnm.Print_Titles" localSheetId="66">'SO 17.08.21.1'!$1:$7</definedName>
    <definedName name="_xlnm.Print_Titles" localSheetId="37">'SO 17-02-01'!$1:$7</definedName>
    <definedName name="_xlnm.Print_Titles" localSheetId="38">'SO 17-02-11 '!$1:$7</definedName>
    <definedName name="_xlnm.Print_Titles" localSheetId="39">'SO 17-04-01'!$1:$7</definedName>
    <definedName name="_xlnm.Print_Titles" localSheetId="41">'SO 17-05-01 '!$1:$7</definedName>
    <definedName name="_xlnm.Print_Titles" localSheetId="42">'SO 17-05-01.1'!$1:$7</definedName>
    <definedName name="_xlnm.Print_Titles" localSheetId="43">'SO 17-06-01'!$1:$7</definedName>
    <definedName name="_xlnm.Print_Titles" localSheetId="44">'SO 17-06-02'!$1:$7</definedName>
    <definedName name="_xlnm.Print_Titles" localSheetId="45">'SO 17-06-03'!$1:$7</definedName>
    <definedName name="_xlnm.Print_Titles" localSheetId="46">'SO 17-06-04'!$1:$7</definedName>
    <definedName name="_xlnm.Print_Titles" localSheetId="47">'SO 17-06-05'!$1:$7</definedName>
    <definedName name="_xlnm.Print_Titles" localSheetId="48">'SO 17-06-06'!$1:$7</definedName>
    <definedName name="_xlnm.Print_Titles" localSheetId="49">'SO 17-07-03'!$1:$7</definedName>
    <definedName name="_xlnm.Print_Titles" localSheetId="50">'SO 17-07-04'!$1:$7</definedName>
    <definedName name="_xlnm.Print_Titles" localSheetId="51">'SO 17-07-05'!$1:$7</definedName>
    <definedName name="_xlnm.Print_Titles" localSheetId="52">'SO 17-07-06'!$1:$7</definedName>
    <definedName name="_xlnm.Print_Titles" localSheetId="53">'SO 17-07-07'!$1:$7</definedName>
    <definedName name="_xlnm.Print_Titles" localSheetId="54">'SO 17-07-31 '!$1:$7</definedName>
    <definedName name="_xlnm.Print_Titles" localSheetId="55">'SO 17-07-51'!$1:$7</definedName>
    <definedName name="_xlnm.Print_Titles" localSheetId="56">'SO 17-07-61 '!$1:$7</definedName>
    <definedName name="_xlnm.Print_Titles" localSheetId="57">'SO 17-07-62 '!$1:$7</definedName>
    <definedName name="_xlnm.Print_Titles" localSheetId="58">'SO 17-07-62.1'!$1:$7</definedName>
    <definedName name="_xlnm.Print_Titles" localSheetId="59">'SO 17-08-01-1'!$1:$8</definedName>
    <definedName name="_xlnm.Print_Titles" localSheetId="60">'SO 17-08-01-2'!$1:$8</definedName>
    <definedName name="_xlnm.Print_Titles" localSheetId="61">'SO 17-08-01-3'!$1:$8</definedName>
    <definedName name="_xlnm.Print_Titles" localSheetId="62">'SO 17-08-01-4'!$1:$8</definedName>
    <definedName name="_xlnm.Print_Titles" localSheetId="63">'SO 17-08-01-5'!$1:$8</definedName>
    <definedName name="_xlnm.Print_Titles" localSheetId="64">'SO 17-08-11'!$1:$7</definedName>
    <definedName name="_xlnm.Print_Titles" localSheetId="67">'SO 17-09-01.1'!$1:$8</definedName>
    <definedName name="_xlnm.Print_Titles" localSheetId="68">'SO 17-09-01.2'!$1:$8</definedName>
    <definedName name="_xlnm.Print_Titles" localSheetId="69">'SO 17-09-01.3'!$1:$8</definedName>
    <definedName name="_xlnm.Print_Titles" localSheetId="70">'SO 17-09-01.4'!$1:$8</definedName>
    <definedName name="_xlnm.Print_Titles" localSheetId="71">'SO 17-09-01.5'!$1:$8</definedName>
    <definedName name="_xlnm.Print_Titles" localSheetId="72">'SO 17-09-01.6'!$1:$8</definedName>
    <definedName name="_xlnm.Print_Titles" localSheetId="73">'SO 17-09-01.7'!$1:$8</definedName>
    <definedName name="_xlnm.Print_Titles" localSheetId="74">'SO 17-09-01.8'!$1:$8</definedName>
    <definedName name="_xlnm.Print_Titles" localSheetId="75">'SO 17-12-01'!$1:$7</definedName>
    <definedName name="_xlnm.Print_Titles" localSheetId="76">'SO 17-12-03'!$1:$7</definedName>
    <definedName name="_xlnm.Print_Titles" localSheetId="77">'SO 17-12-03.1'!$1:$7</definedName>
    <definedName name="_xlnm.Print_Titles" localSheetId="78">'SO 17-20-01.1'!$1:$8</definedName>
    <definedName name="_xlnm.Print_Titles" localSheetId="79">'SO 17-20-01.2'!$1:$8</definedName>
    <definedName name="_xlnm.Print_Titles" localSheetId="80">'SO 17-20-01.3'!$1:$8</definedName>
    <definedName name="_xlnm.Print_Titles" localSheetId="81">'SO 17-20-01.4'!$1:$8</definedName>
    <definedName name="_xlnm.Print_Titles" localSheetId="82">'SO 17-20-01.5'!$1:$8</definedName>
    <definedName name="_xlnm.Print_Titles" localSheetId="83">'SO 17-20-01.6'!$1:$8</definedName>
    <definedName name="_xlnm.Print_Titles" localSheetId="84">'SO 17-20-11'!$1:$7</definedName>
    <definedName name="_xlnm.Print_Titles" localSheetId="85">'SO 17-20-21.1'!$1:$8</definedName>
    <definedName name="_xlnm.Print_Titles" localSheetId="86">'SO 17-20-21.3'!$1:$8</definedName>
    <definedName name="_xlnm.Print_Titles" localSheetId="87">'SO 17-23-01'!$1:$7</definedName>
    <definedName name="_xlnm.Print_Titles" localSheetId="88">'SO 17-23-02'!$1:$7</definedName>
    <definedName name="_xlnm.Print_Titles" localSheetId="89">'SO 17-23-21'!$1:$7</definedName>
    <definedName name="_xlnm.Print_Titles" localSheetId="90">'SO 17-23-21.1'!$1:$7</definedName>
    <definedName name="_xlnm.Print_Titles" localSheetId="91">'SO 17-23-21.2'!$1:$7</definedName>
    <definedName name="_xlnm.Print_Titles" localSheetId="92">'SO 17-23-31'!$1:$7</definedName>
    <definedName name="_xlnm.Print_Titles" localSheetId="93">'SO 17-23-41'!$1:$7</definedName>
    <definedName name="_xlnm.Print_Titles" localSheetId="94">'SO 17-23-51'!$1:$7</definedName>
    <definedName name="_xlnm.Print_Titles" localSheetId="95">'SO 17-23-61'!$1:$7</definedName>
    <definedName name="_xlnm.Print_Titles" localSheetId="96">'SO 17-25-01'!$1:$7</definedName>
    <definedName name="_xlnm.Print_Titles" localSheetId="97">'SO 17-25-02'!$1:$7</definedName>
    <definedName name="_xlnm.Print_Titles" localSheetId="98">'SO 17-25-03'!$1:$7</definedName>
    <definedName name="_xlnm.Print_Titles" localSheetId="99">'SO 17-26-01'!$1:$7</definedName>
    <definedName name="_xlnm.Print_Titles" localSheetId="100">'SO 17-26-02'!$1:$7</definedName>
    <definedName name="_xlnm.Print_Titles" localSheetId="101">'SO 17-26-03'!$1:$7</definedName>
    <definedName name="_xlnm.Print_Titles" localSheetId="114">'SO 18.04.01.1'!$1:$7</definedName>
    <definedName name="_xlnm.Print_Titles" localSheetId="111">'SO 18-02-01'!$1:$7</definedName>
    <definedName name="_xlnm.Print_Titles" localSheetId="112">'SO 18-02-11 '!$1:$7</definedName>
    <definedName name="_xlnm.Print_Titles" localSheetId="113">'SO 18-04-01'!$1:$7</definedName>
    <definedName name="_xlnm.Print_Titles" localSheetId="115">'SO 18-05-01 '!$1:$7</definedName>
    <definedName name="_xlnm.Print_Titles" localSheetId="116">'SO 18-05-01.1'!$1:$7</definedName>
    <definedName name="_xlnm.Print_Titles" localSheetId="117">'SO 18-07-01 '!$1:$7</definedName>
    <definedName name="_xlnm.Print_Titles" localSheetId="118">'SO 18-07-31'!$1:$7</definedName>
    <definedName name="_xlnm.Print_Titles" localSheetId="119">'SO 18-07-51'!$1:$7</definedName>
    <definedName name="_xlnm.Print_Titles" localSheetId="120">'SO 18-07-61'!$1:$7</definedName>
    <definedName name="_xlnm.Print_Titles" localSheetId="121">'SO 18-07-62'!$1:$7</definedName>
    <definedName name="_xlnm.Print_Titles" localSheetId="122">'SO 18-08-01'!$1:$7</definedName>
    <definedName name="_xlnm.Print_Titles" localSheetId="123">'SO 18-08-11'!$1:$7</definedName>
    <definedName name="_xlnm.Print_Titles" localSheetId="124">'SO 18-09-01'!$1:$7</definedName>
    <definedName name="_xlnm.Print_Titles" localSheetId="125">'SO 18-20-01.1'!$1:$8</definedName>
    <definedName name="_xlnm.Print_Titles" localSheetId="126">'SO 18-20-01.2'!$1:$8</definedName>
    <definedName name="_xlnm.Print_Titles" localSheetId="127">'SO 18-20-01.3'!$1:$8</definedName>
    <definedName name="_xlnm.Print_Titles" localSheetId="128">'SO 18-20-01.4'!$1:$8</definedName>
    <definedName name="_xlnm.Print_Titles" localSheetId="129">'SO 18-23-01'!$1:$7</definedName>
    <definedName name="_xlnm.Print_Titles" localSheetId="130">'SO 18-23-31 '!$1:$7</definedName>
    <definedName name="_xlnm.Print_Titles" localSheetId="131">'SO 18-23-41'!$1:$7</definedName>
    <definedName name="_xlnm.Print_Titles" localSheetId="132">'SO 18-23-42'!$1:$7</definedName>
    <definedName name="_xlnm.Print_Titles" localSheetId="133">'SO 18-23-43'!$1:$7</definedName>
    <definedName name="_xlnm.Print_Titles" localSheetId="134">'SO 18-23-51'!$1:$7</definedName>
    <definedName name="_xlnm.Print_Titles" localSheetId="135">'SO 18-25-01'!$1:$7</definedName>
    <definedName name="_xlnm.Print_Titles" localSheetId="136">'SO 18-26-01'!$1:$7</definedName>
    <definedName name="_xlnm.Print_Titles" localSheetId="137">'SO 18-26-02'!$1:$7</definedName>
    <definedName name="_xlnm.Print_Titles" localSheetId="138">'SO 18-26-03'!$1:$7</definedName>
    <definedName name="_xlnm.Print_Titles" localSheetId="2">'UČS 17_rekapitulácia'!$1:$9</definedName>
    <definedName name="_xlnm.Print_Titles" localSheetId="3">'UČS 18_rekapitulácia'!$1:$9</definedName>
    <definedName name="Objects">[1]Objects!$A$6:$H$1268</definedName>
    <definedName name="_xlnm.Print_Area" localSheetId="4">'PS 17-21-01'!$A$1:$I$65</definedName>
    <definedName name="_xlnm.Print_Area" localSheetId="5">'PS 17-21-02'!$A$1:$I$55</definedName>
    <definedName name="_xlnm.Print_Area" localSheetId="6">'PS 17-21-03'!$A$1:$I$45</definedName>
    <definedName name="_xlnm.Print_Area" localSheetId="7">'PS 17-21-04'!$A$1:$I$45</definedName>
    <definedName name="_xlnm.Print_Area" localSheetId="8">'PS 17-21-05'!$A$1:$I$45</definedName>
    <definedName name="_xlnm.Print_Area" localSheetId="9">'PS 17-21-06'!$A$1:$I$45</definedName>
    <definedName name="_xlnm.Print_Area" localSheetId="10">'PS 17-22-01'!$A$1:$I$40</definedName>
    <definedName name="_xlnm.Print_Area" localSheetId="11">'PS 17-22-02'!$A$1:$I$38</definedName>
    <definedName name="_xlnm.Print_Area" localSheetId="12">'PS 17-22-11'!$A$1:$I$24</definedName>
    <definedName name="_xlnm.Print_Area" localSheetId="13">'PS 17-22-21'!$A$1:$I$34</definedName>
    <definedName name="_xlnm.Print_Area" localSheetId="14">'PS 17-22-22'!$A$1:$I$34</definedName>
    <definedName name="_xlnm.Print_Area" localSheetId="15">'PS 17-22-23'!$A$1:$I$34</definedName>
    <definedName name="_xlnm.Print_Area" localSheetId="16">'PS 17-22-24'!$A$1:$I$34</definedName>
    <definedName name="_xlnm.Print_Area" localSheetId="17">'PS 17-22-25'!$A$1:$I$34</definedName>
    <definedName name="_xlnm.Print_Area" localSheetId="18">'PS 17-22-26'!$A$1:$I$34</definedName>
    <definedName name="_xlnm.Print_Area" localSheetId="19">'PS 17-22-31'!$A$1:$I$43</definedName>
    <definedName name="_xlnm.Print_Area" localSheetId="20">'PS 17-22-51'!$A$1:$I$40</definedName>
    <definedName name="_xlnm.Print_Area" localSheetId="24">'PS 17-22-61.4'!$A$1:$I$32</definedName>
    <definedName name="_xlnm.Print_Area" localSheetId="28">'PS 17-22-61.8'!$A$1:$I$28</definedName>
    <definedName name="_xlnm.Print_Area" localSheetId="29">'PS 17-22-71.1'!$A$1:$I$92</definedName>
    <definedName name="_xlnm.Print_Area" localSheetId="30">'PS 17-22-71.2'!$A$1:$I$75</definedName>
    <definedName name="_xlnm.Print_Area" localSheetId="31">'PS 17-23-41'!$A$1:$I$19</definedName>
    <definedName name="_xlnm.Print_Area" localSheetId="32">'PS 17-23-42'!$A$1:$I$18</definedName>
    <definedName name="_xlnm.Print_Area" localSheetId="33">'PS 17-23-51'!$A$1:$I$14</definedName>
    <definedName name="_xlnm.Print_Area" localSheetId="34">'PS 17-24-01'!$A$1:$I$31</definedName>
    <definedName name="_xlnm.Print_Area" localSheetId="35">'PS 17-24-02'!$A$1:$I$28</definedName>
    <definedName name="_xlnm.Print_Area" localSheetId="36">'PS 17-24-03'!$A$1:$I$15</definedName>
    <definedName name="_xlnm.Print_Area" localSheetId="102">'PS 18-21-01'!$A$1:$I$56</definedName>
    <definedName name="_xlnm.Print_Area" localSheetId="103">'PS 18-22-01'!$A$1:$I$37</definedName>
    <definedName name="_xlnm.Print_Area" localSheetId="104">'PS 18-22-02'!$A$1:$I$36</definedName>
    <definedName name="_xlnm.Print_Area" localSheetId="105">'PS 18-22-11'!$A$1:$I$23</definedName>
    <definedName name="_xlnm.Print_Area" localSheetId="106">'PS 18-22-31'!$A$1:$I$44</definedName>
    <definedName name="_xlnm.Print_Area" localSheetId="107">'PS 18-22-61'!$A$1:$I$41</definedName>
    <definedName name="_xlnm.Print_Area" localSheetId="108">'PS 18-22-71'!$A$1:$I$69</definedName>
    <definedName name="_xlnm.Print_Area" localSheetId="109">'PS 18-23-41'!$A$1:$I$19</definedName>
    <definedName name="_xlnm.Print_Area" localSheetId="110">'PS 18-23-43'!$A$1:$I$14</definedName>
    <definedName name="_xlnm.Print_Area" localSheetId="40">'SO 17.04.01.1'!$A$1:$I$31</definedName>
    <definedName name="_xlnm.Print_Area" localSheetId="65">'SO 17.08.21'!$A$1:$I$42</definedName>
    <definedName name="_xlnm.Print_Area" localSheetId="66">'SO 17.08.21.1'!$A$1:$I$29</definedName>
    <definedName name="_xlnm.Print_Area" localSheetId="37">'SO 17-02-01'!$A$1:$I$27</definedName>
    <definedName name="_xlnm.Print_Area" localSheetId="38">'SO 17-02-11 '!$A$1:$I$22</definedName>
    <definedName name="_xlnm.Print_Area" localSheetId="39">'SO 17-04-01'!$A$1:$I$49</definedName>
    <definedName name="_xlnm.Print_Area" localSheetId="41">'SO 17-05-01 '!$A$1:$I$48</definedName>
    <definedName name="_xlnm.Print_Area" localSheetId="42">'SO 17-05-01.1'!$A$1:$I$32</definedName>
    <definedName name="_xlnm.Print_Area" localSheetId="43">'SO 17-06-01'!$A$1:$I$46</definedName>
    <definedName name="_xlnm.Print_Area" localSheetId="44">'SO 17-06-02'!$A$1:$I$47</definedName>
    <definedName name="_xlnm.Print_Area" localSheetId="45">'SO 17-06-03'!$A$1:$I$45</definedName>
    <definedName name="_xlnm.Print_Area" localSheetId="46">'SO 17-06-04'!$A$1:$I$49</definedName>
    <definedName name="_xlnm.Print_Area" localSheetId="47">'SO 17-06-05'!$A$1:$I$47</definedName>
    <definedName name="_xlnm.Print_Area" localSheetId="48">'SO 17-06-06'!$A$1:$I$42</definedName>
    <definedName name="_xlnm.Print_Area" localSheetId="49">'SO 17-07-03'!$A$1:$I$32</definedName>
    <definedName name="_xlnm.Print_Area" localSheetId="50">'SO 17-07-04'!$A$1:$I$32</definedName>
    <definedName name="_xlnm.Print_Area" localSheetId="51">'SO 17-07-05'!$A$1:$I$32</definedName>
    <definedName name="_xlnm.Print_Area" localSheetId="52">'SO 17-07-06'!$A$1:$I$32</definedName>
    <definedName name="_xlnm.Print_Area" localSheetId="53">'SO 17-07-07'!$A$1:$I$32</definedName>
    <definedName name="_xlnm.Print_Area" localSheetId="54">'SO 17-07-31 '!$A$1:$I$68</definedName>
    <definedName name="_xlnm.Print_Area" localSheetId="55">'SO 17-07-51'!$A$1:$I$36</definedName>
    <definedName name="_xlnm.Print_Area" localSheetId="56">'SO 17-07-61 '!$A$1:$I$19</definedName>
    <definedName name="_xlnm.Print_Area" localSheetId="57">'SO 17-07-62 '!$A$1:$I$15</definedName>
    <definedName name="_xlnm.Print_Area" localSheetId="58">'SO 17-07-62.1'!$A$1:$I$28</definedName>
    <definedName name="_xlnm.Print_Area" localSheetId="59">'SO 17-08-01-1'!$A$1:$I$40</definedName>
    <definedName name="_xlnm.Print_Area" localSheetId="60">'SO 17-08-01-2'!$A$1:$I$40</definedName>
    <definedName name="_xlnm.Print_Area" localSheetId="61">'SO 17-08-01-3'!$A$1:$I$32</definedName>
    <definedName name="_xlnm.Print_Area" localSheetId="62">'SO 17-08-01-4'!$A$1:$I$32</definedName>
    <definedName name="_xlnm.Print_Area" localSheetId="63">'SO 17-08-01-5'!$A$1:$I$32</definedName>
    <definedName name="_xlnm.Print_Area" localSheetId="64">'SO 17-08-11'!$A$1:$I$39</definedName>
    <definedName name="_xlnm.Print_Area" localSheetId="67">'SO 17-09-01.1'!$A$1:$I$33</definedName>
    <definedName name="_xlnm.Print_Area" localSheetId="68">'SO 17-09-01.2'!$A$1:$I$33</definedName>
    <definedName name="_xlnm.Print_Area" localSheetId="69">'SO 17-09-01.3'!$A$1:$I$33</definedName>
    <definedName name="_xlnm.Print_Area" localSheetId="70">'SO 17-09-01.4'!$A$1:$I$33</definedName>
    <definedName name="_xlnm.Print_Area" localSheetId="71">'SO 17-09-01.5'!$A$1:$I$33</definedName>
    <definedName name="_xlnm.Print_Area" localSheetId="72">'SO 17-09-01.6'!$A$1:$I$33</definedName>
    <definedName name="_xlnm.Print_Area" localSheetId="73">'SO 17-09-01.7'!$A$1:$I$33</definedName>
    <definedName name="_xlnm.Print_Area" localSheetId="74">'SO 17-09-01.8'!$A$1:$I$33</definedName>
    <definedName name="_xlnm.Print_Area" localSheetId="75">'SO 17-12-01'!$A$1:$I$66</definedName>
    <definedName name="_xlnm.Print_Area" localSheetId="76">'SO 17-12-03'!$A$1:$I$64</definedName>
    <definedName name="_xlnm.Print_Area" localSheetId="77">'SO 17-12-03.1'!$A$1:$I$30</definedName>
    <definedName name="_xlnm.Print_Area" localSheetId="78">'SO 17-20-01.1'!$A$1:$I$143</definedName>
    <definedName name="_xlnm.Print_Area" localSheetId="79">'SO 17-20-01.2'!$A$1:$I$23</definedName>
    <definedName name="_xlnm.Print_Area" localSheetId="80">'SO 17-20-01.3'!$A$1:$I$43</definedName>
    <definedName name="_xlnm.Print_Area" localSheetId="81">'SO 17-20-01.4'!$A$1:$I$63</definedName>
    <definedName name="_xlnm.Print_Area" localSheetId="82">'SO 17-20-01.5'!$A$1:$I$23</definedName>
    <definedName name="_xlnm.Print_Area" localSheetId="83">'SO 17-20-01.6'!$A$1:$I$23</definedName>
    <definedName name="_xlnm.Print_Area" localSheetId="84">'SO 17-20-11'!$A$1:$I$32</definedName>
    <definedName name="_xlnm.Print_Area" localSheetId="85">'SO 17-20-21.1'!$A$1:$I$65</definedName>
    <definedName name="_xlnm.Print_Area" localSheetId="86">'SO 17-20-21.3'!$A$1:$I$22</definedName>
    <definedName name="_xlnm.Print_Area" localSheetId="87">'SO 17-23-01'!$A$1:$I$32</definedName>
    <definedName name="_xlnm.Print_Area" localSheetId="88">'SO 17-23-02'!$A$1:$I$24</definedName>
    <definedName name="_xlnm.Print_Area" localSheetId="89">'SO 17-23-21'!$A$1:$I$21</definedName>
    <definedName name="_xlnm.Print_Area" localSheetId="90">'SO 17-23-21.1'!$A$1:$I$24</definedName>
    <definedName name="_xlnm.Print_Area" localSheetId="91">'SO 17-23-21.2'!$A$1:$I$22</definedName>
    <definedName name="_xlnm.Print_Area" localSheetId="92">'SO 17-23-31'!$A$1:$I$32</definedName>
    <definedName name="_xlnm.Print_Area" localSheetId="93">'SO 17-23-41'!$A$1:$I$47</definedName>
    <definedName name="_xlnm.Print_Area" localSheetId="94">'SO 17-23-51'!$A$1:$I$22</definedName>
    <definedName name="_xlnm.Print_Area" localSheetId="95">'SO 17-23-61'!$A$1:$I$31</definedName>
    <definedName name="_xlnm.Print_Area" localSheetId="96">'SO 17-25-01'!$A$1:$I$32</definedName>
    <definedName name="_xlnm.Print_Area" localSheetId="97">'SO 17-25-02'!$A$1:$I$31</definedName>
    <definedName name="_xlnm.Print_Area" localSheetId="98">'SO 17-25-03'!$A$1:$I$30</definedName>
    <definedName name="_xlnm.Print_Area" localSheetId="99">'SO 17-26-01'!$A$1:$I$52</definedName>
    <definedName name="_xlnm.Print_Area" localSheetId="100">'SO 17-26-02'!$A$1:$I$37</definedName>
    <definedName name="_xlnm.Print_Area" localSheetId="101">'SO 17-26-03'!$A$1:$I$22</definedName>
    <definedName name="_xlnm.Print_Area" localSheetId="114">'SO 18.04.01.1'!$A$1:$I$25</definedName>
    <definedName name="_xlnm.Print_Area" localSheetId="111">'SO 18-02-01'!$A$1:$I$29</definedName>
    <definedName name="_xlnm.Print_Area" localSheetId="112">'SO 18-02-11 '!$A$1:$I$27</definedName>
    <definedName name="_xlnm.Print_Area" localSheetId="113">'SO 18-04-01'!$A$1:$I$37</definedName>
    <definedName name="_xlnm.Print_Area" localSheetId="115">'SO 18-05-01 '!$A$1:$I$47</definedName>
    <definedName name="_xlnm.Print_Area" localSheetId="116">'SO 18-05-01.1'!$A$1:$I$34</definedName>
    <definedName name="_xlnm.Print_Area" localSheetId="117">'SO 18-07-01 '!$A$1:$I$48</definedName>
    <definedName name="_xlnm.Print_Area" localSheetId="118">'SO 18-07-31'!$A$1:$I$43</definedName>
    <definedName name="_xlnm.Print_Area" localSheetId="119">'SO 18-07-51'!$A$1:$I$37</definedName>
    <definedName name="_xlnm.Print_Area" localSheetId="120">'SO 18-07-61'!$A$1:$I$17</definedName>
    <definedName name="_xlnm.Print_Area" localSheetId="121">'SO 18-07-62'!$A$1:$I$16</definedName>
    <definedName name="_xlnm.Print_Area" localSheetId="122">'SO 18-08-01'!$A$1:$I$63</definedName>
    <definedName name="_xlnm.Print_Area" localSheetId="123">'SO 18-08-11'!$A$1:$I$34</definedName>
    <definedName name="_xlnm.Print_Area" localSheetId="124">'SO 18-09-01'!$A$1:$I$65</definedName>
    <definedName name="_xlnm.Print_Area" localSheetId="125">'SO 18-20-01.1'!$A$1:$I$82</definedName>
    <definedName name="_xlnm.Print_Area" localSheetId="126">'SO 18-20-01.2'!$A$1:$I$28</definedName>
    <definedName name="_xlnm.Print_Area" localSheetId="127">'SO 18-20-01.3'!$A$1:$I$44</definedName>
    <definedName name="_xlnm.Print_Area" localSheetId="128">'SO 18-20-01.4'!$A$1:$I$18</definedName>
    <definedName name="_xlnm.Print_Area" localSheetId="129">'SO 18-23-01'!$A$1:$I$29</definedName>
    <definedName name="_xlnm.Print_Area" localSheetId="130">'SO 18-23-31 '!$A$1:$I$31</definedName>
    <definedName name="_xlnm.Print_Area" localSheetId="131">'SO 18-23-41'!$A$1:$I$45</definedName>
    <definedName name="_xlnm.Print_Area" localSheetId="132">'SO 18-23-42'!$A$1:$I$39</definedName>
    <definedName name="_xlnm.Print_Area" localSheetId="133">'SO 18-23-43'!$A$1:$I$21</definedName>
    <definedName name="_xlnm.Print_Area" localSheetId="134">'SO 18-23-51'!$A$1:$I$18</definedName>
    <definedName name="_xlnm.Print_Area" localSheetId="135">'SO 18-25-01'!$A$1:$I$31</definedName>
    <definedName name="_xlnm.Print_Area" localSheetId="136">'SO 18-26-01'!$A$1:$I$49</definedName>
    <definedName name="_xlnm.Print_Area" localSheetId="137">'SO 18-26-02'!$A$1:$I$28</definedName>
    <definedName name="_xlnm.Print_Area" localSheetId="138">'SO 18-26-03'!$A$1:$I$33</definedName>
    <definedName name="_xlnm.Print_Area" localSheetId="2">'UČS 17_rekapitulácia'!$B$1:$D$118</definedName>
    <definedName name="_xlnm.Print_Area" localSheetId="3">'UČS 18_rekapitulácia'!$B$1:$D$52</definedName>
    <definedName name="odb21_40" localSheetId="19">'[2]odb 21'!$D$4</definedName>
    <definedName name="odb21_40" localSheetId="20">'[2]odb 21'!$D$4</definedName>
    <definedName name="odb21_40" localSheetId="34">'[3]odb 21'!$D$4</definedName>
    <definedName name="odb21_40" localSheetId="35">'[3]odb 21'!$D$4</definedName>
    <definedName name="odb21_40" localSheetId="106">'[2]odb 21'!$D$4</definedName>
    <definedName name="odb21_40" localSheetId="42">'[4]odb 21'!$D$4</definedName>
    <definedName name="odb21_40" localSheetId="86">'[3]odb 21'!$D$4</definedName>
    <definedName name="odb21_40" localSheetId="87">'[4]odb 21'!$D$4</definedName>
    <definedName name="odb21_40" localSheetId="88">'[5]odb 21'!$D$4</definedName>
    <definedName name="odb21_40" localSheetId="89">'[5]odb 21'!$D$4</definedName>
    <definedName name="odb21_40" localSheetId="92">'[5]odb 21'!$D$4</definedName>
    <definedName name="odb21_40" localSheetId="95">'[6]odb 21'!$D$4</definedName>
    <definedName name="odb21_40" localSheetId="96">'[5]odb 21'!$D$4</definedName>
    <definedName name="odb21_40" localSheetId="97">'[5]odb 21'!$D$4</definedName>
    <definedName name="odb21_40" localSheetId="98">'[5]odb 21'!$D$4</definedName>
    <definedName name="odb21_40" localSheetId="99">'[3]odb 21'!$D$4</definedName>
    <definedName name="odb21_40" localSheetId="100">'[4]odb 21'!$D$4</definedName>
    <definedName name="odb21_40" localSheetId="101">'[4]odb 21'!$D$4</definedName>
    <definedName name="odb21_40" localSheetId="116">'[4]odb 21'!$D$4</definedName>
    <definedName name="odb21_40" localSheetId="126">'[3]odb 21'!$D$4</definedName>
    <definedName name="odb21_40" localSheetId="127">'[3]odb 21'!$D$4</definedName>
    <definedName name="odb21_40" localSheetId="129">'[4]odb 21'!$D$4</definedName>
    <definedName name="odb21_40" localSheetId="130">'[5]odb 21'!$D$4</definedName>
    <definedName name="odb21_40" localSheetId="132">'[4]odb 21'!$D$4</definedName>
    <definedName name="odb21_40" localSheetId="133">'[4]odb 21'!$D$4</definedName>
    <definedName name="odb21_40" localSheetId="135">'[5]odb 21'!$D$4</definedName>
    <definedName name="odb21_40" localSheetId="136">'[3]odb 21'!$D$4</definedName>
    <definedName name="odb21_40" localSheetId="137">'[4]odb 21'!$D$4</definedName>
    <definedName name="odb21_40">'[3]odb 21'!$D$4</definedName>
    <definedName name="odb21_50" localSheetId="19">'[2]odb 21'!$D$10</definedName>
    <definedName name="odb21_50" localSheetId="20">'[2]odb 21'!$D$10</definedName>
    <definedName name="odb21_50" localSheetId="34">'[3]odb 21'!$D$10</definedName>
    <definedName name="odb21_50" localSheetId="35">'[3]odb 21'!$D$10</definedName>
    <definedName name="odb21_50" localSheetId="106">'[2]odb 21'!$D$10</definedName>
    <definedName name="odb21_50" localSheetId="42">'[4]odb 21'!$D$10</definedName>
    <definedName name="odb21_50" localSheetId="86">'[3]odb 21'!$D$10</definedName>
    <definedName name="odb21_50" localSheetId="87">'[4]odb 21'!$D$10</definedName>
    <definedName name="odb21_50" localSheetId="88">'[5]odb 21'!$D$10</definedName>
    <definedName name="odb21_50" localSheetId="89">'[5]odb 21'!$D$10</definedName>
    <definedName name="odb21_50" localSheetId="92">'[5]odb 21'!$D$10</definedName>
    <definedName name="odb21_50" localSheetId="95">'[6]odb 21'!$D$10</definedName>
    <definedName name="odb21_50" localSheetId="96">'[5]odb 21'!$D$10</definedName>
    <definedName name="odb21_50" localSheetId="97">'[5]odb 21'!$D$10</definedName>
    <definedName name="odb21_50" localSheetId="98">'[5]odb 21'!$D$10</definedName>
    <definedName name="odb21_50" localSheetId="99">'[3]odb 21'!$D$10</definedName>
    <definedName name="odb21_50" localSheetId="100">'[4]odb 21'!$D$10</definedName>
    <definedName name="odb21_50" localSheetId="101">'[4]odb 21'!$D$10</definedName>
    <definedName name="odb21_50" localSheetId="116">'[4]odb 21'!$D$10</definedName>
    <definedName name="odb21_50" localSheetId="126">'[3]odb 21'!$D$10</definedName>
    <definedName name="odb21_50" localSheetId="127">'[3]odb 21'!$D$10</definedName>
    <definedName name="odb21_50" localSheetId="129">'[4]odb 21'!$D$10</definedName>
    <definedName name="odb21_50" localSheetId="130">'[5]odb 21'!$D$10</definedName>
    <definedName name="odb21_50" localSheetId="132">'[4]odb 21'!$D$10</definedName>
    <definedName name="odb21_50" localSheetId="133">'[4]odb 21'!$D$10</definedName>
    <definedName name="odb21_50" localSheetId="135">'[5]odb 21'!$D$10</definedName>
    <definedName name="odb21_50" localSheetId="136">'[3]odb 21'!$D$10</definedName>
    <definedName name="odb21_50" localSheetId="137">'[4]odb 21'!$D$10</definedName>
    <definedName name="odb21_50">'[3]odb 21'!$D$10</definedName>
    <definedName name="odb21_60" localSheetId="19">'[2]odb 21'!$D$23</definedName>
    <definedName name="odb21_60" localSheetId="20">'[2]odb 21'!$D$23</definedName>
    <definedName name="odb21_60" localSheetId="34">'[3]odb 21'!$D$23</definedName>
    <definedName name="odb21_60" localSheetId="35">'[3]odb 21'!$D$23</definedName>
    <definedName name="odb21_60" localSheetId="106">'[2]odb 21'!$D$23</definedName>
    <definedName name="odb21_60" localSheetId="42">'[4]odb 21'!$D$23</definedName>
    <definedName name="odb21_60" localSheetId="86">'[3]odb 21'!$D$23</definedName>
    <definedName name="odb21_60" localSheetId="87">'[4]odb 21'!$D$23</definedName>
    <definedName name="odb21_60" localSheetId="88">'[5]odb 21'!$D$23</definedName>
    <definedName name="odb21_60" localSheetId="89">'[5]odb 21'!$D$23</definedName>
    <definedName name="odb21_60" localSheetId="92">'[5]odb 21'!$D$23</definedName>
    <definedName name="odb21_60" localSheetId="95">'[6]odb 21'!$D$23</definedName>
    <definedName name="odb21_60" localSheetId="96">'[5]odb 21'!$D$23</definedName>
    <definedName name="odb21_60" localSheetId="97">'[5]odb 21'!$D$23</definedName>
    <definedName name="odb21_60" localSheetId="98">'[5]odb 21'!$D$23</definedName>
    <definedName name="odb21_60" localSheetId="99">'[3]odb 21'!$D$23</definedName>
    <definedName name="odb21_60" localSheetId="100">'[4]odb 21'!$D$23</definedName>
    <definedName name="odb21_60" localSheetId="101">'[4]odb 21'!$D$23</definedName>
    <definedName name="odb21_60" localSheetId="116">'[4]odb 21'!$D$23</definedName>
    <definedName name="odb21_60" localSheetId="126">'[3]odb 21'!$D$23</definedName>
    <definedName name="odb21_60" localSheetId="127">'[3]odb 21'!$D$23</definedName>
    <definedName name="odb21_60" localSheetId="129">'[4]odb 21'!$D$23</definedName>
    <definedName name="odb21_60" localSheetId="130">'[5]odb 21'!$D$23</definedName>
    <definedName name="odb21_60" localSheetId="132">'[4]odb 21'!$D$23</definedName>
    <definedName name="odb21_60" localSheetId="133">'[4]odb 21'!$D$23</definedName>
    <definedName name="odb21_60" localSheetId="135">'[5]odb 21'!$D$23</definedName>
    <definedName name="odb21_60" localSheetId="136">'[3]odb 21'!$D$23</definedName>
    <definedName name="odb21_60" localSheetId="137">'[4]odb 21'!$D$23</definedName>
    <definedName name="odb21_60">'[3]odb 21'!$D$23</definedName>
    <definedName name="odb21_61" localSheetId="19">'[2]odb 21'!$D$28</definedName>
    <definedName name="odb21_61" localSheetId="20">'[2]odb 21'!$D$28</definedName>
    <definedName name="odb21_61" localSheetId="34">'[3]odb 21'!$D$28</definedName>
    <definedName name="odb21_61" localSheetId="35">'[3]odb 21'!$D$28</definedName>
    <definedName name="odb21_61" localSheetId="106">'[2]odb 21'!$D$28</definedName>
    <definedName name="odb21_61" localSheetId="42">'[4]odb 21'!$D$28</definedName>
    <definedName name="odb21_61" localSheetId="86">'[3]odb 21'!$D$28</definedName>
    <definedName name="odb21_61" localSheetId="87">'[4]odb 21'!$D$28</definedName>
    <definedName name="odb21_61" localSheetId="88">'[5]odb 21'!$D$28</definedName>
    <definedName name="odb21_61" localSheetId="89">'[5]odb 21'!$D$28</definedName>
    <definedName name="odb21_61" localSheetId="92">'[5]odb 21'!$D$28</definedName>
    <definedName name="odb21_61" localSheetId="95">'[6]odb 21'!$D$28</definedName>
    <definedName name="odb21_61" localSheetId="96">'[5]odb 21'!$D$28</definedName>
    <definedName name="odb21_61" localSheetId="97">'[5]odb 21'!$D$28</definedName>
    <definedName name="odb21_61" localSheetId="98">'[5]odb 21'!$D$28</definedName>
    <definedName name="odb21_61" localSheetId="99">'[3]odb 21'!$D$28</definedName>
    <definedName name="odb21_61" localSheetId="100">'[4]odb 21'!$D$28</definedName>
    <definedName name="odb21_61" localSheetId="101">'[4]odb 21'!$D$28</definedName>
    <definedName name="odb21_61" localSheetId="116">'[4]odb 21'!$D$28</definedName>
    <definedName name="odb21_61" localSheetId="126">'[3]odb 21'!$D$28</definedName>
    <definedName name="odb21_61" localSheetId="127">'[3]odb 21'!$D$28</definedName>
    <definedName name="odb21_61" localSheetId="129">'[4]odb 21'!$D$28</definedName>
    <definedName name="odb21_61" localSheetId="130">'[5]odb 21'!$D$28</definedName>
    <definedName name="odb21_61" localSheetId="132">'[4]odb 21'!$D$28</definedName>
    <definedName name="odb21_61" localSheetId="133">'[4]odb 21'!$D$28</definedName>
    <definedName name="odb21_61" localSheetId="135">'[5]odb 21'!$D$28</definedName>
    <definedName name="odb21_61" localSheetId="136">'[3]odb 21'!$D$28</definedName>
    <definedName name="odb21_61" localSheetId="137">'[4]odb 21'!$D$28</definedName>
    <definedName name="odb21_61">'[3]odb 21'!$D$28</definedName>
    <definedName name="odb22_40" localSheetId="19">'[2]odb 22'!$D$4</definedName>
    <definedName name="odb22_40" localSheetId="20">'[2]odb 22'!$D$4</definedName>
    <definedName name="odb22_40" localSheetId="34">'[3]odb 22'!$D$4</definedName>
    <definedName name="odb22_40" localSheetId="35">'[3]odb 22'!$D$4</definedName>
    <definedName name="odb22_40" localSheetId="106">'[2]odb 22'!$D$4</definedName>
    <definedName name="odb22_40" localSheetId="42">'[4]odb 22'!$D$4</definedName>
    <definedName name="odb22_40" localSheetId="86">'[3]odb 22'!$D$4</definedName>
    <definedName name="odb22_40" localSheetId="87">'[4]odb 22'!$D$4</definedName>
    <definedName name="odb22_40" localSheetId="88">'[5]odb 22'!$D$4</definedName>
    <definedName name="odb22_40" localSheetId="89">'[5]odb 22'!$D$4</definedName>
    <definedName name="odb22_40" localSheetId="92">'[5]odb 22'!$D$4</definedName>
    <definedName name="odb22_40" localSheetId="95">'[6]odb 22'!$D$4</definedName>
    <definedName name="odb22_40" localSheetId="96">'[5]odb 22'!$D$4</definedName>
    <definedName name="odb22_40" localSheetId="97">'[5]odb 22'!$D$4</definedName>
    <definedName name="odb22_40" localSheetId="98">'[5]odb 22'!$D$4</definedName>
    <definedName name="odb22_40" localSheetId="99">'[3]odb 22'!$D$4</definedName>
    <definedName name="odb22_40" localSheetId="100">'[4]odb 22'!$D$4</definedName>
    <definedName name="odb22_40" localSheetId="101">'[4]odb 22'!$D$4</definedName>
    <definedName name="odb22_40" localSheetId="116">'[4]odb 22'!$D$4</definedName>
    <definedName name="odb22_40" localSheetId="126">'[3]odb 22'!$D$4</definedName>
    <definedName name="odb22_40" localSheetId="127">'[3]odb 22'!$D$4</definedName>
    <definedName name="odb22_40" localSheetId="129">'[4]odb 22'!$D$4</definedName>
    <definedName name="odb22_40" localSheetId="130">'[5]odb 22'!$D$4</definedName>
    <definedName name="odb22_40" localSheetId="132">'[4]odb 22'!$D$4</definedName>
    <definedName name="odb22_40" localSheetId="133">'[4]odb 22'!$D$4</definedName>
    <definedName name="odb22_40" localSheetId="135">'[5]odb 22'!$D$4</definedName>
    <definedName name="odb22_40" localSheetId="136">'[3]odb 22'!$D$4</definedName>
    <definedName name="odb22_40" localSheetId="137">'[4]odb 22'!$D$4</definedName>
    <definedName name="odb22_40">'[3]odb 22'!$D$4</definedName>
    <definedName name="odb22_50" localSheetId="19">'[2]odb 22'!$D$15</definedName>
    <definedName name="odb22_50" localSheetId="20">'[2]odb 22'!$D$15</definedName>
    <definedName name="odb22_50" localSheetId="34">'[3]odb 22'!$D$15</definedName>
    <definedName name="odb22_50" localSheetId="35">'[3]odb 22'!$D$15</definedName>
    <definedName name="odb22_50" localSheetId="106">'[2]odb 22'!$D$15</definedName>
    <definedName name="odb22_50" localSheetId="42">'[4]odb 22'!$D$15</definedName>
    <definedName name="odb22_50" localSheetId="86">'[3]odb 22'!$D$15</definedName>
    <definedName name="odb22_50" localSheetId="87">'[4]odb 22'!$D$15</definedName>
    <definedName name="odb22_50" localSheetId="88">'[5]odb 22'!$D$15</definedName>
    <definedName name="odb22_50" localSheetId="89">'[5]odb 22'!$D$15</definedName>
    <definedName name="odb22_50" localSheetId="92">'[5]odb 22'!$D$15</definedName>
    <definedName name="odb22_50" localSheetId="95">'[6]odb 22'!$D$15</definedName>
    <definedName name="odb22_50" localSheetId="96">'[5]odb 22'!$D$15</definedName>
    <definedName name="odb22_50" localSheetId="97">'[5]odb 22'!$D$15</definedName>
    <definedName name="odb22_50" localSheetId="98">'[5]odb 22'!$D$15</definedName>
    <definedName name="odb22_50" localSheetId="99">'[3]odb 22'!$D$15</definedName>
    <definedName name="odb22_50" localSheetId="100">'[4]odb 22'!$D$15</definedName>
    <definedName name="odb22_50" localSheetId="101">'[4]odb 22'!$D$15</definedName>
    <definedName name="odb22_50" localSheetId="116">'[4]odb 22'!$D$15</definedName>
    <definedName name="odb22_50" localSheetId="126">'[3]odb 22'!$D$15</definedName>
    <definedName name="odb22_50" localSheetId="127">'[3]odb 22'!$D$15</definedName>
    <definedName name="odb22_50" localSheetId="129">'[4]odb 22'!$D$15</definedName>
    <definedName name="odb22_50" localSheetId="130">'[5]odb 22'!$D$15</definedName>
    <definedName name="odb22_50" localSheetId="132">'[4]odb 22'!$D$15</definedName>
    <definedName name="odb22_50" localSheetId="133">'[4]odb 22'!$D$15</definedName>
    <definedName name="odb22_50" localSheetId="135">'[5]odb 22'!$D$15</definedName>
    <definedName name="odb22_50" localSheetId="136">'[3]odb 22'!$D$15</definedName>
    <definedName name="odb22_50" localSheetId="137">'[4]odb 22'!$D$15</definedName>
    <definedName name="odb22_50">'[3]odb 22'!$D$15</definedName>
    <definedName name="odb22_60" localSheetId="19">'[2]odb 22'!$D$22</definedName>
    <definedName name="odb22_60" localSheetId="20">'[2]odb 22'!$D$22</definedName>
    <definedName name="odb22_60" localSheetId="34">'[3]odb 22'!$D$22</definedName>
    <definedName name="odb22_60" localSheetId="35">'[3]odb 22'!$D$22</definedName>
    <definedName name="odb22_60" localSheetId="106">'[2]odb 22'!$D$22</definedName>
    <definedName name="odb22_60" localSheetId="42">'[4]odb 22'!$D$22</definedName>
    <definedName name="odb22_60" localSheetId="86">'[3]odb 22'!$D$22</definedName>
    <definedName name="odb22_60" localSheetId="87">'[4]odb 22'!$D$22</definedName>
    <definedName name="odb22_60" localSheetId="88">'[5]odb 22'!$D$22</definedName>
    <definedName name="odb22_60" localSheetId="89">'[5]odb 22'!$D$22</definedName>
    <definedName name="odb22_60" localSheetId="92">'[5]odb 22'!$D$22</definedName>
    <definedName name="odb22_60" localSheetId="95">'[6]odb 22'!$D$22</definedName>
    <definedName name="odb22_60" localSheetId="96">'[5]odb 22'!$D$22</definedName>
    <definedName name="odb22_60" localSheetId="97">'[5]odb 22'!$D$22</definedName>
    <definedName name="odb22_60" localSheetId="98">'[5]odb 22'!$D$22</definedName>
    <definedName name="odb22_60" localSheetId="99">'[3]odb 22'!$D$22</definedName>
    <definedName name="odb22_60" localSheetId="100">'[4]odb 22'!$D$22</definedName>
    <definedName name="odb22_60" localSheetId="101">'[4]odb 22'!$D$22</definedName>
    <definedName name="odb22_60" localSheetId="116">'[4]odb 22'!$D$22</definedName>
    <definedName name="odb22_60" localSheetId="126">'[3]odb 22'!$D$22</definedName>
    <definedName name="odb22_60" localSheetId="127">'[3]odb 22'!$D$22</definedName>
    <definedName name="odb22_60" localSheetId="129">'[4]odb 22'!$D$22</definedName>
    <definedName name="odb22_60" localSheetId="130">'[5]odb 22'!$D$22</definedName>
    <definedName name="odb22_60" localSheetId="132">'[4]odb 22'!$D$22</definedName>
    <definedName name="odb22_60" localSheetId="133">'[4]odb 22'!$D$22</definedName>
    <definedName name="odb22_60" localSheetId="135">'[5]odb 22'!$D$22</definedName>
    <definedName name="odb22_60" localSheetId="136">'[3]odb 22'!$D$22</definedName>
    <definedName name="odb22_60" localSheetId="137">'[4]odb 22'!$D$22</definedName>
    <definedName name="odb22_60">'[3]odb 22'!$D$22</definedName>
    <definedName name="odb22_61" localSheetId="19">'[2]odb 22'!$D$33</definedName>
    <definedName name="odb22_61" localSheetId="20">'[2]odb 22'!$D$33</definedName>
    <definedName name="odb22_61" localSheetId="34">'[3]odb 22'!$D$33</definedName>
    <definedName name="odb22_61" localSheetId="35">'[3]odb 22'!$D$33</definedName>
    <definedName name="odb22_61" localSheetId="106">'[2]odb 22'!$D$33</definedName>
    <definedName name="odb22_61" localSheetId="42">'[4]odb 22'!$D$33</definedName>
    <definedName name="odb22_61" localSheetId="86">'[3]odb 22'!$D$33</definedName>
    <definedName name="odb22_61" localSheetId="87">'[4]odb 22'!$D$33</definedName>
    <definedName name="odb22_61" localSheetId="88">'[5]odb 22'!$D$33</definedName>
    <definedName name="odb22_61" localSheetId="89">'[5]odb 22'!$D$33</definedName>
    <definedName name="odb22_61" localSheetId="92">'[5]odb 22'!$D$33</definedName>
    <definedName name="odb22_61" localSheetId="95">'[6]odb 22'!$D$33</definedName>
    <definedName name="odb22_61" localSheetId="96">'[5]odb 22'!$D$33</definedName>
    <definedName name="odb22_61" localSheetId="97">'[5]odb 22'!$D$33</definedName>
    <definedName name="odb22_61" localSheetId="98">'[5]odb 22'!$D$33</definedName>
    <definedName name="odb22_61" localSheetId="99">'[3]odb 22'!$D$33</definedName>
    <definedName name="odb22_61" localSheetId="100">'[4]odb 22'!$D$33</definedName>
    <definedName name="odb22_61" localSheetId="101">'[4]odb 22'!$D$33</definedName>
    <definedName name="odb22_61" localSheetId="116">'[4]odb 22'!$D$33</definedName>
    <definedName name="odb22_61" localSheetId="126">'[3]odb 22'!$D$33</definedName>
    <definedName name="odb22_61" localSheetId="127">'[3]odb 22'!$D$33</definedName>
    <definedName name="odb22_61" localSheetId="129">'[4]odb 22'!$D$33</definedName>
    <definedName name="odb22_61" localSheetId="130">'[5]odb 22'!$D$33</definedName>
    <definedName name="odb22_61" localSheetId="132">'[4]odb 22'!$D$33</definedName>
    <definedName name="odb22_61" localSheetId="133">'[4]odb 22'!$D$33</definedName>
    <definedName name="odb22_61" localSheetId="135">'[5]odb 22'!$D$33</definedName>
    <definedName name="odb22_61" localSheetId="136">'[3]odb 22'!$D$33</definedName>
    <definedName name="odb22_61" localSheetId="137">'[4]odb 22'!$D$33</definedName>
    <definedName name="odb22_61">'[3]odb 22'!$D$33</definedName>
    <definedName name="odb23_40" localSheetId="19">'[2]odb 23'!$D$4</definedName>
    <definedName name="odb23_40" localSheetId="20">'[2]odb 23'!$D$4</definedName>
    <definedName name="odb23_40" localSheetId="34">'[3]odb 23'!$D$4</definedName>
    <definedName name="odb23_40" localSheetId="35">'[3]odb 23'!$D$4</definedName>
    <definedName name="odb23_40" localSheetId="106">'[2]odb 23'!$D$4</definedName>
    <definedName name="odb23_40" localSheetId="42">'[4]odb 23'!$D$4</definedName>
    <definedName name="odb23_40" localSheetId="86">'[3]odb 23'!$D$4</definedName>
    <definedName name="odb23_40" localSheetId="87">'[4]odb 23'!$D$4</definedName>
    <definedName name="odb23_40" localSheetId="88">'[5]odb 23'!$D$4</definedName>
    <definedName name="odb23_40" localSheetId="89">'[5]odb 23'!$D$4</definedName>
    <definedName name="odb23_40" localSheetId="92">'[5]odb 23'!$D$4</definedName>
    <definedName name="odb23_40" localSheetId="95">'[6]odb 23'!$D$4</definedName>
    <definedName name="odb23_40" localSheetId="96">'[5]odb 23'!$D$4</definedName>
    <definedName name="odb23_40" localSheetId="97">'[5]odb 23'!$D$4</definedName>
    <definedName name="odb23_40" localSheetId="98">'[5]odb 23'!$D$4</definedName>
    <definedName name="odb23_40" localSheetId="99">'[3]odb 23'!$D$4</definedName>
    <definedName name="odb23_40" localSheetId="100">'[4]odb 23'!$D$4</definedName>
    <definedName name="odb23_40" localSheetId="101">'[4]odb 23'!$D$4</definedName>
    <definedName name="odb23_40" localSheetId="116">'[4]odb 23'!$D$4</definedName>
    <definedName name="odb23_40" localSheetId="126">'[3]odb 23'!$D$4</definedName>
    <definedName name="odb23_40" localSheetId="127">'[3]odb 23'!$D$4</definedName>
    <definedName name="odb23_40" localSheetId="129">'[4]odb 23'!$D$4</definedName>
    <definedName name="odb23_40" localSheetId="130">'[5]odb 23'!$D$4</definedName>
    <definedName name="odb23_40" localSheetId="132">'[4]odb 23'!$D$4</definedName>
    <definedName name="odb23_40" localSheetId="133">'[4]odb 23'!$D$4</definedName>
    <definedName name="odb23_40" localSheetId="135">'[5]odb 23'!$D$4</definedName>
    <definedName name="odb23_40" localSheetId="136">'[3]odb 23'!$D$4</definedName>
    <definedName name="odb23_40" localSheetId="137">'[4]odb 23'!$D$4</definedName>
    <definedName name="odb23_40">'[3]odb 23'!$D$4</definedName>
    <definedName name="odb23_50" localSheetId="19">'[2]odb 23'!$D$11</definedName>
    <definedName name="odb23_50" localSheetId="20">'[2]odb 23'!$D$11</definedName>
    <definedName name="odb23_50" localSheetId="34">'[3]odb 23'!$D$11</definedName>
    <definedName name="odb23_50" localSheetId="35">'[3]odb 23'!$D$11</definedName>
    <definedName name="odb23_50" localSheetId="106">'[2]odb 23'!$D$11</definedName>
    <definedName name="odb23_50" localSheetId="42">'[4]odb 23'!$D$11</definedName>
    <definedName name="odb23_50" localSheetId="86">'[3]odb 23'!$D$11</definedName>
    <definedName name="odb23_50" localSheetId="87">'[4]odb 23'!$D$11</definedName>
    <definedName name="odb23_50" localSheetId="88">'[5]odb 23'!$D$11</definedName>
    <definedName name="odb23_50" localSheetId="89">'[5]odb 23'!$D$11</definedName>
    <definedName name="odb23_50" localSheetId="92">'[5]odb 23'!$D$11</definedName>
    <definedName name="odb23_50" localSheetId="95">'[6]odb 23'!$D$11</definedName>
    <definedName name="odb23_50" localSheetId="96">'[5]odb 23'!$D$11</definedName>
    <definedName name="odb23_50" localSheetId="97">'[5]odb 23'!$D$11</definedName>
    <definedName name="odb23_50" localSheetId="98">'[5]odb 23'!$D$11</definedName>
    <definedName name="odb23_50" localSheetId="99">'[3]odb 23'!$D$11</definedName>
    <definedName name="odb23_50" localSheetId="100">'[4]odb 23'!$D$11</definedName>
    <definedName name="odb23_50" localSheetId="101">'[4]odb 23'!$D$11</definedName>
    <definedName name="odb23_50" localSheetId="116">'[4]odb 23'!$D$11</definedName>
    <definedName name="odb23_50" localSheetId="126">'[3]odb 23'!$D$11</definedName>
    <definedName name="odb23_50" localSheetId="127">'[3]odb 23'!$D$11</definedName>
    <definedName name="odb23_50" localSheetId="129">'[4]odb 23'!$D$11</definedName>
    <definedName name="odb23_50" localSheetId="130">'[5]odb 23'!$D$11</definedName>
    <definedName name="odb23_50" localSheetId="132">'[4]odb 23'!$D$11</definedName>
    <definedName name="odb23_50" localSheetId="133">'[4]odb 23'!$D$11</definedName>
    <definedName name="odb23_50" localSheetId="135">'[5]odb 23'!$D$11</definedName>
    <definedName name="odb23_50" localSheetId="136">'[3]odb 23'!$D$11</definedName>
    <definedName name="odb23_50" localSheetId="137">'[4]odb 23'!$D$11</definedName>
    <definedName name="odb23_50">'[3]odb 23'!$D$11</definedName>
    <definedName name="odb23_60" localSheetId="19">'[2]odb 23'!$D$6</definedName>
    <definedName name="odb23_60" localSheetId="20">'[2]odb 23'!$D$6</definedName>
    <definedName name="odb23_60" localSheetId="34">'[3]odb 23'!$D$6</definedName>
    <definedName name="odb23_60" localSheetId="35">'[3]odb 23'!$D$6</definedName>
    <definedName name="odb23_60" localSheetId="106">'[2]odb 23'!$D$6</definedName>
    <definedName name="odb23_60" localSheetId="42">'[4]odb 23'!$D$6</definedName>
    <definedName name="odb23_60" localSheetId="86">'[3]odb 23'!$D$6</definedName>
    <definedName name="odb23_60" localSheetId="87">'[4]odb 23'!$D$6</definedName>
    <definedName name="odb23_60" localSheetId="88">'[5]odb 23'!$D$6</definedName>
    <definedName name="odb23_60" localSheetId="89">'[5]odb 23'!$D$6</definedName>
    <definedName name="odb23_60" localSheetId="92">'[5]odb 23'!$D$6</definedName>
    <definedName name="odb23_60" localSheetId="95">'[6]odb 23'!$D$6</definedName>
    <definedName name="odb23_60" localSheetId="96">'[5]odb 23'!$D$6</definedName>
    <definedName name="odb23_60" localSheetId="97">'[5]odb 23'!$D$6</definedName>
    <definedName name="odb23_60" localSheetId="98">'[5]odb 23'!$D$6</definedName>
    <definedName name="odb23_60" localSheetId="99">'[3]odb 23'!$D$6</definedName>
    <definedName name="odb23_60" localSheetId="100">'[4]odb 23'!$D$6</definedName>
    <definedName name="odb23_60" localSheetId="101">'[4]odb 23'!$D$6</definedName>
    <definedName name="odb23_60" localSheetId="116">'[4]odb 23'!$D$6</definedName>
    <definedName name="odb23_60" localSheetId="126">'[3]odb 23'!$D$6</definedName>
    <definedName name="odb23_60" localSheetId="127">'[3]odb 23'!$D$6</definedName>
    <definedName name="odb23_60" localSheetId="129">'[4]odb 23'!$D$6</definedName>
    <definedName name="odb23_60" localSheetId="130">'[5]odb 23'!$D$6</definedName>
    <definedName name="odb23_60" localSheetId="132">'[4]odb 23'!$D$6</definedName>
    <definedName name="odb23_60" localSheetId="133">'[4]odb 23'!$D$6</definedName>
    <definedName name="odb23_60" localSheetId="135">'[5]odb 23'!$D$6</definedName>
    <definedName name="odb23_60" localSheetId="136">'[3]odb 23'!$D$6</definedName>
    <definedName name="odb23_60" localSheetId="137">'[4]odb 23'!$D$6</definedName>
    <definedName name="odb23_60">'[3]odb 23'!$D$6</definedName>
    <definedName name="odb23_61" localSheetId="19">'[2]odb 23'!$D$8</definedName>
    <definedName name="odb23_61" localSheetId="20">'[2]odb 23'!$D$8</definedName>
    <definedName name="odb23_61" localSheetId="34">'[3]odb 23'!$D$8</definedName>
    <definedName name="odb23_61" localSheetId="35">'[3]odb 23'!$D$8</definedName>
    <definedName name="odb23_61" localSheetId="106">'[2]odb 23'!$D$8</definedName>
    <definedName name="odb23_61" localSheetId="42">'[4]odb 23'!$D$8</definedName>
    <definedName name="odb23_61" localSheetId="86">'[3]odb 23'!$D$8</definedName>
    <definedName name="odb23_61" localSheetId="87">'[4]odb 23'!$D$8</definedName>
    <definedName name="odb23_61" localSheetId="88">'[5]odb 23'!$D$8</definedName>
    <definedName name="odb23_61" localSheetId="89">'[5]odb 23'!$D$8</definedName>
    <definedName name="odb23_61" localSheetId="92">'[5]odb 23'!$D$8</definedName>
    <definedName name="odb23_61" localSheetId="95">'[6]odb 23'!$D$8</definedName>
    <definedName name="odb23_61" localSheetId="96">'[5]odb 23'!$D$8</definedName>
    <definedName name="odb23_61" localSheetId="97">'[5]odb 23'!$D$8</definedName>
    <definedName name="odb23_61" localSheetId="98">'[5]odb 23'!$D$8</definedName>
    <definedName name="odb23_61" localSheetId="99">'[3]odb 23'!$D$8</definedName>
    <definedName name="odb23_61" localSheetId="100">'[4]odb 23'!$D$8</definedName>
    <definedName name="odb23_61" localSheetId="101">'[4]odb 23'!$D$8</definedName>
    <definedName name="odb23_61" localSheetId="116">'[4]odb 23'!$D$8</definedName>
    <definedName name="odb23_61" localSheetId="126">'[3]odb 23'!$D$8</definedName>
    <definedName name="odb23_61" localSheetId="127">'[3]odb 23'!$D$8</definedName>
    <definedName name="odb23_61" localSheetId="129">'[4]odb 23'!$D$8</definedName>
    <definedName name="odb23_61" localSheetId="130">'[5]odb 23'!$D$8</definedName>
    <definedName name="odb23_61" localSheetId="132">'[4]odb 23'!$D$8</definedName>
    <definedName name="odb23_61" localSheetId="133">'[4]odb 23'!$D$8</definedName>
    <definedName name="odb23_61" localSheetId="135">'[5]odb 23'!$D$8</definedName>
    <definedName name="odb23_61" localSheetId="136">'[3]odb 23'!$D$8</definedName>
    <definedName name="odb23_61" localSheetId="137">'[4]odb 23'!$D$8</definedName>
    <definedName name="odb23_61">'[3]odb 23'!$D$8</definedName>
    <definedName name="odb24_40" localSheetId="19">'[2]odb 24'!$D$4</definedName>
    <definedName name="odb24_40" localSheetId="20">'[2]odb 24'!$D$4</definedName>
    <definedName name="odb24_40" localSheetId="34">'[3]odb 24'!$D$4</definedName>
    <definedName name="odb24_40" localSheetId="35">'[3]odb 24'!$D$4</definedName>
    <definedName name="odb24_40" localSheetId="106">'[2]odb 24'!$D$4</definedName>
    <definedName name="odb24_40" localSheetId="42">'[4]odb 24'!$D$4</definedName>
    <definedName name="odb24_40" localSheetId="86">'[3]odb 24'!$D$4</definedName>
    <definedName name="odb24_40" localSheetId="87">'[4]odb 24'!$D$4</definedName>
    <definedName name="odb24_40" localSheetId="88">'[5]odb 24'!$D$4</definedName>
    <definedName name="odb24_40" localSheetId="89">'[5]odb 24'!$D$4</definedName>
    <definedName name="odb24_40" localSheetId="92">'[5]odb 24'!$D$4</definedName>
    <definedName name="odb24_40" localSheetId="95">'[6]odb 24'!$D$4</definedName>
    <definedName name="odb24_40" localSheetId="96">'[5]odb 24'!$D$4</definedName>
    <definedName name="odb24_40" localSheetId="97">'[5]odb 24'!$D$4</definedName>
    <definedName name="odb24_40" localSheetId="98">'[5]odb 24'!$D$4</definedName>
    <definedName name="odb24_40" localSheetId="99">'[3]odb 24'!$D$4</definedName>
    <definedName name="odb24_40" localSheetId="100">'[4]odb 24'!$D$4</definedName>
    <definedName name="odb24_40" localSheetId="101">'[4]odb 24'!$D$4</definedName>
    <definedName name="odb24_40" localSheetId="116">'[4]odb 24'!$D$4</definedName>
    <definedName name="odb24_40" localSheetId="126">'[3]odb 24'!$D$4</definedName>
    <definedName name="odb24_40" localSheetId="127">'[3]odb 24'!$D$4</definedName>
    <definedName name="odb24_40" localSheetId="129">'[4]odb 24'!$D$4</definedName>
    <definedName name="odb24_40" localSheetId="130">'[5]odb 24'!$D$4</definedName>
    <definedName name="odb24_40" localSheetId="132">'[4]odb 24'!$D$4</definedName>
    <definedName name="odb24_40" localSheetId="133">'[4]odb 24'!$D$4</definedName>
    <definedName name="odb24_40" localSheetId="135">'[5]odb 24'!$D$4</definedName>
    <definedName name="odb24_40" localSheetId="136">'[3]odb 24'!$D$4</definedName>
    <definedName name="odb24_40" localSheetId="137">'[4]odb 24'!$D$4</definedName>
    <definedName name="odb24_40">'[3]odb 24'!$D$4</definedName>
    <definedName name="odb24_50" localSheetId="19">'[2]odb 24'!$D$9</definedName>
    <definedName name="odb24_50" localSheetId="20">'[2]odb 24'!$D$9</definedName>
    <definedName name="odb24_50" localSheetId="34">'[3]odb 24'!$D$9</definedName>
    <definedName name="odb24_50" localSheetId="35">'[3]odb 24'!$D$9</definedName>
    <definedName name="odb24_50" localSheetId="106">'[2]odb 24'!$D$9</definedName>
    <definedName name="odb24_50" localSheetId="42">'[4]odb 24'!$D$9</definedName>
    <definedName name="odb24_50" localSheetId="86">'[3]odb 24'!$D$9</definedName>
    <definedName name="odb24_50" localSheetId="87">'[4]odb 24'!$D$9</definedName>
    <definedName name="odb24_50" localSheetId="88">'[5]odb 24'!$D$9</definedName>
    <definedName name="odb24_50" localSheetId="89">'[5]odb 24'!$D$9</definedName>
    <definedName name="odb24_50" localSheetId="92">'[5]odb 24'!$D$9</definedName>
    <definedName name="odb24_50" localSheetId="95">'[6]odb 24'!$D$9</definedName>
    <definedName name="odb24_50" localSheetId="96">'[5]odb 24'!$D$9</definedName>
    <definedName name="odb24_50" localSheetId="97">'[5]odb 24'!$D$9</definedName>
    <definedName name="odb24_50" localSheetId="98">'[5]odb 24'!$D$9</definedName>
    <definedName name="odb24_50" localSheetId="99">'[3]odb 24'!$D$9</definedName>
    <definedName name="odb24_50" localSheetId="100">'[4]odb 24'!$D$9</definedName>
    <definedName name="odb24_50" localSheetId="101">'[4]odb 24'!$D$9</definedName>
    <definedName name="odb24_50" localSheetId="116">'[4]odb 24'!$D$9</definedName>
    <definedName name="odb24_50" localSheetId="126">'[3]odb 24'!$D$9</definedName>
    <definedName name="odb24_50" localSheetId="127">'[3]odb 24'!$D$9</definedName>
    <definedName name="odb24_50" localSheetId="129">'[4]odb 24'!$D$9</definedName>
    <definedName name="odb24_50" localSheetId="130">'[5]odb 24'!$D$9</definedName>
    <definedName name="odb24_50" localSheetId="132">'[4]odb 24'!$D$9</definedName>
    <definedName name="odb24_50" localSheetId="133">'[4]odb 24'!$D$9</definedName>
    <definedName name="odb24_50" localSheetId="135">'[5]odb 24'!$D$9</definedName>
    <definedName name="odb24_50" localSheetId="136">'[3]odb 24'!$D$9</definedName>
    <definedName name="odb24_50" localSheetId="137">'[4]odb 24'!$D$9</definedName>
    <definedName name="odb24_50">'[3]odb 24'!$D$9</definedName>
    <definedName name="odb24_60" localSheetId="19">'[2]odb 24'!$D$10</definedName>
    <definedName name="odb24_60" localSheetId="20">'[2]odb 24'!$D$10</definedName>
    <definedName name="odb24_60" localSheetId="34">'[3]odb 24'!$D$10</definedName>
    <definedName name="odb24_60" localSheetId="35">'[3]odb 24'!$D$10</definedName>
    <definedName name="odb24_60" localSheetId="106">'[2]odb 24'!$D$10</definedName>
    <definedName name="odb24_60" localSheetId="42">'[4]odb 24'!$D$10</definedName>
    <definedName name="odb24_60" localSheetId="86">'[3]odb 24'!$D$10</definedName>
    <definedName name="odb24_60" localSheetId="87">'[4]odb 24'!$D$10</definedName>
    <definedName name="odb24_60" localSheetId="88">'[5]odb 24'!$D$10</definedName>
    <definedName name="odb24_60" localSheetId="89">'[5]odb 24'!$D$10</definedName>
    <definedName name="odb24_60" localSheetId="92">'[5]odb 24'!$D$10</definedName>
    <definedName name="odb24_60" localSheetId="95">'[6]odb 24'!$D$10</definedName>
    <definedName name="odb24_60" localSheetId="96">'[5]odb 24'!$D$10</definedName>
    <definedName name="odb24_60" localSheetId="97">'[5]odb 24'!$D$10</definedName>
    <definedName name="odb24_60" localSheetId="98">'[5]odb 24'!$D$10</definedName>
    <definedName name="odb24_60" localSheetId="99">'[3]odb 24'!$D$10</definedName>
    <definedName name="odb24_60" localSheetId="100">'[4]odb 24'!$D$10</definedName>
    <definedName name="odb24_60" localSheetId="101">'[4]odb 24'!$D$10</definedName>
    <definedName name="odb24_60" localSheetId="116">'[4]odb 24'!$D$10</definedName>
    <definedName name="odb24_60" localSheetId="126">'[3]odb 24'!$D$10</definedName>
    <definedName name="odb24_60" localSheetId="127">'[3]odb 24'!$D$10</definedName>
    <definedName name="odb24_60" localSheetId="129">'[4]odb 24'!$D$10</definedName>
    <definedName name="odb24_60" localSheetId="130">'[5]odb 24'!$D$10</definedName>
    <definedName name="odb24_60" localSheetId="132">'[4]odb 24'!$D$10</definedName>
    <definedName name="odb24_60" localSheetId="133">'[4]odb 24'!$D$10</definedName>
    <definedName name="odb24_60" localSheetId="135">'[5]odb 24'!$D$10</definedName>
    <definedName name="odb24_60" localSheetId="136">'[3]odb 24'!$D$10</definedName>
    <definedName name="odb24_60" localSheetId="137">'[4]odb 24'!$D$10</definedName>
    <definedName name="odb24_60">'[3]odb 24'!$D$10</definedName>
    <definedName name="odb24_61" localSheetId="19">'[2]odb 24'!$D$6</definedName>
    <definedName name="odb24_61" localSheetId="20">'[2]odb 24'!$D$6</definedName>
    <definedName name="odb24_61" localSheetId="34">'[3]odb 24'!$D$6</definedName>
    <definedName name="odb24_61" localSheetId="35">'[3]odb 24'!$D$6</definedName>
    <definedName name="odb24_61" localSheetId="106">'[2]odb 24'!$D$6</definedName>
    <definedName name="odb24_61" localSheetId="42">'[4]odb 24'!$D$6</definedName>
    <definedName name="odb24_61" localSheetId="86">'[3]odb 24'!$D$6</definedName>
    <definedName name="odb24_61" localSheetId="87">'[4]odb 24'!$D$6</definedName>
    <definedName name="odb24_61" localSheetId="88">'[5]odb 24'!$D$6</definedName>
    <definedName name="odb24_61" localSheetId="89">'[5]odb 24'!$D$6</definedName>
    <definedName name="odb24_61" localSheetId="92">'[5]odb 24'!$D$6</definedName>
    <definedName name="odb24_61" localSheetId="95">'[6]odb 24'!$D$6</definedName>
    <definedName name="odb24_61" localSheetId="96">'[5]odb 24'!$D$6</definedName>
    <definedName name="odb24_61" localSheetId="97">'[5]odb 24'!$D$6</definedName>
    <definedName name="odb24_61" localSheetId="98">'[5]odb 24'!$D$6</definedName>
    <definedName name="odb24_61" localSheetId="99">'[3]odb 24'!$D$6</definedName>
    <definedName name="odb24_61" localSheetId="100">'[4]odb 24'!$D$6</definedName>
    <definedName name="odb24_61" localSheetId="101">'[4]odb 24'!$D$6</definedName>
    <definedName name="odb24_61" localSheetId="116">'[4]odb 24'!$D$6</definedName>
    <definedName name="odb24_61" localSheetId="126">'[3]odb 24'!$D$6</definedName>
    <definedName name="odb24_61" localSheetId="127">'[3]odb 24'!$D$6</definedName>
    <definedName name="odb24_61" localSheetId="129">'[4]odb 24'!$D$6</definedName>
    <definedName name="odb24_61" localSheetId="130">'[5]odb 24'!$D$6</definedName>
    <definedName name="odb24_61" localSheetId="132">'[4]odb 24'!$D$6</definedName>
    <definedName name="odb24_61" localSheetId="133">'[4]odb 24'!$D$6</definedName>
    <definedName name="odb24_61" localSheetId="135">'[5]odb 24'!$D$6</definedName>
    <definedName name="odb24_61" localSheetId="136">'[3]odb 24'!$D$6</definedName>
    <definedName name="odb24_61" localSheetId="137">'[4]odb 24'!$D$6</definedName>
    <definedName name="odb24_61">'[3]odb 24'!$D$6</definedName>
    <definedName name="odb25_40" localSheetId="19">'[2]odb 25'!$D$4</definedName>
    <definedName name="odb25_40" localSheetId="20">'[2]odb 25'!$D$4</definedName>
    <definedName name="odb25_40" localSheetId="34">'[3]odb 25'!$D$4</definedName>
    <definedName name="odb25_40" localSheetId="35">'[3]odb 25'!$D$4</definedName>
    <definedName name="odb25_40" localSheetId="106">'[2]odb 25'!$D$4</definedName>
    <definedName name="odb25_40" localSheetId="42">'[4]odb 25'!$D$4</definedName>
    <definedName name="odb25_40" localSheetId="86">'[3]odb 25'!$D$4</definedName>
    <definedName name="odb25_40" localSheetId="87">'[4]odb 25'!$D$4</definedName>
    <definedName name="odb25_40" localSheetId="88">'[5]odb 25'!$D$4</definedName>
    <definedName name="odb25_40" localSheetId="89">'[5]odb 25'!$D$4</definedName>
    <definedName name="odb25_40" localSheetId="92">'[5]odb 25'!$D$4</definedName>
    <definedName name="odb25_40" localSheetId="95">'[6]odb 25'!$D$4</definedName>
    <definedName name="odb25_40" localSheetId="96">'[5]odb 25'!$D$4</definedName>
    <definedName name="odb25_40" localSheetId="97">'[5]odb 25'!$D$4</definedName>
    <definedName name="odb25_40" localSheetId="98">'[5]odb 25'!$D$4</definedName>
    <definedName name="odb25_40" localSheetId="99">'[3]odb 25'!$D$4</definedName>
    <definedName name="odb25_40" localSheetId="100">'[4]odb 25'!$D$4</definedName>
    <definedName name="odb25_40" localSheetId="101">'[4]odb 25'!$D$4</definedName>
    <definedName name="odb25_40" localSheetId="116">'[4]odb 25'!$D$4</definedName>
    <definedName name="odb25_40" localSheetId="126">'[3]odb 25'!$D$4</definedName>
    <definedName name="odb25_40" localSheetId="127">'[3]odb 25'!$D$4</definedName>
    <definedName name="odb25_40" localSheetId="129">'[4]odb 25'!$D$4</definedName>
    <definedName name="odb25_40" localSheetId="130">'[5]odb 25'!$D$4</definedName>
    <definedName name="odb25_40" localSheetId="132">'[4]odb 25'!$D$4</definedName>
    <definedName name="odb25_40" localSheetId="133">'[4]odb 25'!$D$4</definedName>
    <definedName name="odb25_40" localSheetId="135">'[5]odb 25'!$D$4</definedName>
    <definedName name="odb25_40" localSheetId="136">'[3]odb 25'!$D$4</definedName>
    <definedName name="odb25_40" localSheetId="137">'[4]odb 25'!$D$4</definedName>
    <definedName name="odb25_40">'[3]odb 25'!$D$4</definedName>
    <definedName name="odb25_50" localSheetId="19">'[2]odb 25'!$D$16</definedName>
    <definedName name="odb25_50" localSheetId="20">'[2]odb 25'!$D$16</definedName>
    <definedName name="odb25_50" localSheetId="34">'[3]odb 25'!$D$16</definedName>
    <definedName name="odb25_50" localSheetId="35">'[3]odb 25'!$D$16</definedName>
    <definedName name="odb25_50" localSheetId="106">'[2]odb 25'!$D$16</definedName>
    <definedName name="odb25_50" localSheetId="42">'[4]odb 25'!$D$16</definedName>
    <definedName name="odb25_50" localSheetId="86">'[3]odb 25'!$D$16</definedName>
    <definedName name="odb25_50" localSheetId="87">'[4]odb 25'!$D$16</definedName>
    <definedName name="odb25_50" localSheetId="88">'[5]odb 25'!$D$16</definedName>
    <definedName name="odb25_50" localSheetId="89">'[5]odb 25'!$D$16</definedName>
    <definedName name="odb25_50" localSheetId="92">'[5]odb 25'!$D$16</definedName>
    <definedName name="odb25_50" localSheetId="95">'[6]odb 25'!$D$16</definedName>
    <definedName name="odb25_50" localSheetId="96">'[5]odb 25'!$D$16</definedName>
    <definedName name="odb25_50" localSheetId="97">'[5]odb 25'!$D$16</definedName>
    <definedName name="odb25_50" localSheetId="98">'[5]odb 25'!$D$16</definedName>
    <definedName name="odb25_50" localSheetId="99">'[3]odb 25'!$D$16</definedName>
    <definedName name="odb25_50" localSheetId="100">'[4]odb 25'!$D$16</definedName>
    <definedName name="odb25_50" localSheetId="101">'[4]odb 25'!$D$16</definedName>
    <definedName name="odb25_50" localSheetId="116">'[4]odb 25'!$D$16</definedName>
    <definedName name="odb25_50" localSheetId="126">'[3]odb 25'!$D$16</definedName>
    <definedName name="odb25_50" localSheetId="127">'[3]odb 25'!$D$16</definedName>
    <definedName name="odb25_50" localSheetId="129">'[4]odb 25'!$D$16</definedName>
    <definedName name="odb25_50" localSheetId="130">'[5]odb 25'!$D$16</definedName>
    <definedName name="odb25_50" localSheetId="132">'[4]odb 25'!$D$16</definedName>
    <definedName name="odb25_50" localSheetId="133">'[4]odb 25'!$D$16</definedName>
    <definedName name="odb25_50" localSheetId="135">'[5]odb 25'!$D$16</definedName>
    <definedName name="odb25_50" localSheetId="136">'[3]odb 25'!$D$16</definedName>
    <definedName name="odb25_50" localSheetId="137">'[4]odb 25'!$D$16</definedName>
    <definedName name="odb25_50">'[3]odb 25'!$D$16</definedName>
    <definedName name="odb25_60" localSheetId="19">'[2]odb 25'!$D$8</definedName>
    <definedName name="odb25_60" localSheetId="20">'[2]odb 25'!$D$8</definedName>
    <definedName name="odb25_60" localSheetId="34">'[3]odb 25'!$D$8</definedName>
    <definedName name="odb25_60" localSheetId="35">'[3]odb 25'!$D$8</definedName>
    <definedName name="odb25_60" localSheetId="106">'[2]odb 25'!$D$8</definedName>
    <definedName name="odb25_60" localSheetId="42">'[4]odb 25'!$D$8</definedName>
    <definedName name="odb25_60" localSheetId="86">'[3]odb 25'!$D$8</definedName>
    <definedName name="odb25_60" localSheetId="87">'[4]odb 25'!$D$8</definedName>
    <definedName name="odb25_60" localSheetId="88">'[5]odb 25'!$D$8</definedName>
    <definedName name="odb25_60" localSheetId="89">'[5]odb 25'!$D$8</definedName>
    <definedName name="odb25_60" localSheetId="92">'[5]odb 25'!$D$8</definedName>
    <definedName name="odb25_60" localSheetId="95">'[6]odb 25'!$D$8</definedName>
    <definedName name="odb25_60" localSheetId="96">'[5]odb 25'!$D$8</definedName>
    <definedName name="odb25_60" localSheetId="97">'[5]odb 25'!$D$8</definedName>
    <definedName name="odb25_60" localSheetId="98">'[5]odb 25'!$D$8</definedName>
    <definedName name="odb25_60" localSheetId="99">'[3]odb 25'!$D$8</definedName>
    <definedName name="odb25_60" localSheetId="100">'[4]odb 25'!$D$8</definedName>
    <definedName name="odb25_60" localSheetId="101">'[4]odb 25'!$D$8</definedName>
    <definedName name="odb25_60" localSheetId="116">'[4]odb 25'!$D$8</definedName>
    <definedName name="odb25_60" localSheetId="126">'[3]odb 25'!$D$8</definedName>
    <definedName name="odb25_60" localSheetId="127">'[3]odb 25'!$D$8</definedName>
    <definedName name="odb25_60" localSheetId="129">'[4]odb 25'!$D$8</definedName>
    <definedName name="odb25_60" localSheetId="130">'[5]odb 25'!$D$8</definedName>
    <definedName name="odb25_60" localSheetId="132">'[4]odb 25'!$D$8</definedName>
    <definedName name="odb25_60" localSheetId="133">'[4]odb 25'!$D$8</definedName>
    <definedName name="odb25_60" localSheetId="135">'[5]odb 25'!$D$8</definedName>
    <definedName name="odb25_60" localSheetId="136">'[3]odb 25'!$D$8</definedName>
    <definedName name="odb25_60" localSheetId="137">'[4]odb 25'!$D$8</definedName>
    <definedName name="odb25_60">'[3]odb 25'!$D$8</definedName>
    <definedName name="odb25_61" localSheetId="19">'[2]odb 25'!$D$12</definedName>
    <definedName name="odb25_61" localSheetId="20">'[2]odb 25'!$D$12</definedName>
    <definedName name="odb25_61" localSheetId="34">'[3]odb 25'!$D$12</definedName>
    <definedName name="odb25_61" localSheetId="35">'[3]odb 25'!$D$12</definedName>
    <definedName name="odb25_61" localSheetId="106">'[2]odb 25'!$D$12</definedName>
    <definedName name="odb25_61" localSheetId="42">'[4]odb 25'!$D$12</definedName>
    <definedName name="odb25_61" localSheetId="86">'[3]odb 25'!$D$12</definedName>
    <definedName name="odb25_61" localSheetId="87">'[4]odb 25'!$D$12</definedName>
    <definedName name="odb25_61" localSheetId="88">'[5]odb 25'!$D$12</definedName>
    <definedName name="odb25_61" localSheetId="89">'[5]odb 25'!$D$12</definedName>
    <definedName name="odb25_61" localSheetId="92">'[5]odb 25'!$D$12</definedName>
    <definedName name="odb25_61" localSheetId="95">'[6]odb 25'!$D$12</definedName>
    <definedName name="odb25_61" localSheetId="96">'[5]odb 25'!$D$12</definedName>
    <definedName name="odb25_61" localSheetId="97">'[5]odb 25'!$D$12</definedName>
    <definedName name="odb25_61" localSheetId="98">'[5]odb 25'!$D$12</definedName>
    <definedName name="odb25_61" localSheetId="99">'[3]odb 25'!$D$12</definedName>
    <definedName name="odb25_61" localSheetId="100">'[4]odb 25'!$D$12</definedName>
    <definedName name="odb25_61" localSheetId="101">'[4]odb 25'!$D$12</definedName>
    <definedName name="odb25_61" localSheetId="116">'[4]odb 25'!$D$12</definedName>
    <definedName name="odb25_61" localSheetId="126">'[3]odb 25'!$D$12</definedName>
    <definedName name="odb25_61" localSheetId="127">'[3]odb 25'!$D$12</definedName>
    <definedName name="odb25_61" localSheetId="129">'[4]odb 25'!$D$12</definedName>
    <definedName name="odb25_61" localSheetId="130">'[5]odb 25'!$D$12</definedName>
    <definedName name="odb25_61" localSheetId="132">'[4]odb 25'!$D$12</definedName>
    <definedName name="odb25_61" localSheetId="133">'[4]odb 25'!$D$12</definedName>
    <definedName name="odb25_61" localSheetId="135">'[5]odb 25'!$D$12</definedName>
    <definedName name="odb25_61" localSheetId="136">'[3]odb 25'!$D$12</definedName>
    <definedName name="odb25_61" localSheetId="137">'[4]odb 25'!$D$12</definedName>
    <definedName name="odb25_61">'[3]odb 25'!$D$12</definedName>
    <definedName name="odb26_40" localSheetId="19">'[2]odb 26'!$D$15</definedName>
    <definedName name="odb26_40" localSheetId="20">'[2]odb 26'!$D$15</definedName>
    <definedName name="odb26_40" localSheetId="34">'[3]odb 26'!$D$15</definedName>
    <definedName name="odb26_40" localSheetId="35">'[3]odb 26'!$D$15</definedName>
    <definedName name="odb26_40" localSheetId="106">'[2]odb 26'!$D$15</definedName>
    <definedName name="odb26_40" localSheetId="42">'[4]odb 26'!$D$15</definedName>
    <definedName name="odb26_40" localSheetId="86">'[3]odb 26'!$D$15</definedName>
    <definedName name="odb26_40" localSheetId="87">'[4]odb 26'!$D$15</definedName>
    <definedName name="odb26_40" localSheetId="88">'[5]odb 26'!$D$15</definedName>
    <definedName name="odb26_40" localSheetId="89">'[5]odb 26'!$D$15</definedName>
    <definedName name="odb26_40" localSheetId="92">'[5]odb 26'!$D$15</definedName>
    <definedName name="odb26_40" localSheetId="95">'[6]odb 26'!$D$15</definedName>
    <definedName name="odb26_40" localSheetId="96">'[5]odb 26'!$D$15</definedName>
    <definedName name="odb26_40" localSheetId="97">'[5]odb 26'!$D$15</definedName>
    <definedName name="odb26_40" localSheetId="98">'[5]odb 26'!$D$15</definedName>
    <definedName name="odb26_40" localSheetId="99">'[3]odb 26'!$D$15</definedName>
    <definedName name="odb26_40" localSheetId="100">'[4]odb 26'!$D$15</definedName>
    <definedName name="odb26_40" localSheetId="101">'[4]odb 26'!$D$15</definedName>
    <definedName name="odb26_40" localSheetId="116">'[4]odb 26'!$D$15</definedName>
    <definedName name="odb26_40" localSheetId="126">'[3]odb 26'!$D$15</definedName>
    <definedName name="odb26_40" localSheetId="127">'[3]odb 26'!$D$15</definedName>
    <definedName name="odb26_40" localSheetId="129">'[4]odb 26'!$D$15</definedName>
    <definedName name="odb26_40" localSheetId="130">'[5]odb 26'!$D$15</definedName>
    <definedName name="odb26_40" localSheetId="132">'[4]odb 26'!$D$15</definedName>
    <definedName name="odb26_40" localSheetId="133">'[4]odb 26'!$D$15</definedName>
    <definedName name="odb26_40" localSheetId="135">'[5]odb 26'!$D$15</definedName>
    <definedName name="odb26_40" localSheetId="136">'[3]odb 26'!$D$15</definedName>
    <definedName name="odb26_40" localSheetId="137">'[4]odb 26'!$D$15</definedName>
    <definedName name="odb26_40">'[3]odb 26'!$D$15</definedName>
    <definedName name="odb26_50" localSheetId="19">'[2]odb 26'!$D$16</definedName>
    <definedName name="odb26_50" localSheetId="20">'[2]odb 26'!$D$16</definedName>
    <definedName name="odb26_50" localSheetId="34">'[3]odb 26'!$D$16</definedName>
    <definedName name="odb26_50" localSheetId="35">'[3]odb 26'!$D$16</definedName>
    <definedName name="odb26_50" localSheetId="106">'[2]odb 26'!$D$16</definedName>
    <definedName name="odb26_50" localSheetId="42">'[4]odb 26'!$D$16</definedName>
    <definedName name="odb26_50" localSheetId="86">'[3]odb 26'!$D$16</definedName>
    <definedName name="odb26_50" localSheetId="87">'[4]odb 26'!$D$16</definedName>
    <definedName name="odb26_50" localSheetId="88">'[5]odb 26'!$D$16</definedName>
    <definedName name="odb26_50" localSheetId="89">'[5]odb 26'!$D$16</definedName>
    <definedName name="odb26_50" localSheetId="92">'[5]odb 26'!$D$16</definedName>
    <definedName name="odb26_50" localSheetId="95">'[6]odb 26'!$D$16</definedName>
    <definedName name="odb26_50" localSheetId="96">'[5]odb 26'!$D$16</definedName>
    <definedName name="odb26_50" localSheetId="97">'[5]odb 26'!$D$16</definedName>
    <definedName name="odb26_50" localSheetId="98">'[5]odb 26'!$D$16</definedName>
    <definedName name="odb26_50" localSheetId="99">'[3]odb 26'!$D$16</definedName>
    <definedName name="odb26_50" localSheetId="100">'[4]odb 26'!$D$16</definedName>
    <definedName name="odb26_50" localSheetId="101">'[4]odb 26'!$D$16</definedName>
    <definedName name="odb26_50" localSheetId="116">'[4]odb 26'!$D$16</definedName>
    <definedName name="odb26_50" localSheetId="126">'[3]odb 26'!$D$16</definedName>
    <definedName name="odb26_50" localSheetId="127">'[3]odb 26'!$D$16</definedName>
    <definedName name="odb26_50" localSheetId="129">'[4]odb 26'!$D$16</definedName>
    <definedName name="odb26_50" localSheetId="130">'[5]odb 26'!$D$16</definedName>
    <definedName name="odb26_50" localSheetId="132">'[4]odb 26'!$D$16</definedName>
    <definedName name="odb26_50" localSheetId="133">'[4]odb 26'!$D$16</definedName>
    <definedName name="odb26_50" localSheetId="135">'[5]odb 26'!$D$16</definedName>
    <definedName name="odb26_50" localSheetId="136">'[3]odb 26'!$D$16</definedName>
    <definedName name="odb26_50" localSheetId="137">'[4]odb 26'!$D$16</definedName>
    <definedName name="odb26_50">'[3]odb 26'!$D$16</definedName>
    <definedName name="odb26_60" localSheetId="19">'[2]odb 26'!$D$17</definedName>
    <definedName name="odb26_60" localSheetId="20">'[2]odb 26'!$D$17</definedName>
    <definedName name="odb26_60" localSheetId="34">'[3]odb 26'!$D$17</definedName>
    <definedName name="odb26_60" localSheetId="35">'[3]odb 26'!$D$17</definedName>
    <definedName name="odb26_60" localSheetId="106">'[2]odb 26'!$D$17</definedName>
    <definedName name="odb26_60" localSheetId="42">'[4]odb 26'!$D$17</definedName>
    <definedName name="odb26_60" localSheetId="86">'[3]odb 26'!$D$17</definedName>
    <definedName name="odb26_60" localSheetId="87">'[4]odb 26'!$D$17</definedName>
    <definedName name="odb26_60" localSheetId="88">'[5]odb 26'!$D$17</definedName>
    <definedName name="odb26_60" localSheetId="89">'[5]odb 26'!$D$17</definedName>
    <definedName name="odb26_60" localSheetId="92">'[5]odb 26'!$D$17</definedName>
    <definedName name="odb26_60" localSheetId="95">'[6]odb 26'!$D$17</definedName>
    <definedName name="odb26_60" localSheetId="96">'[5]odb 26'!$D$17</definedName>
    <definedName name="odb26_60" localSheetId="97">'[5]odb 26'!$D$17</definedName>
    <definedName name="odb26_60" localSheetId="98">'[5]odb 26'!$D$17</definedName>
    <definedName name="odb26_60" localSheetId="99">'[3]odb 26'!$D$17</definedName>
    <definedName name="odb26_60" localSheetId="100">'[4]odb 26'!$D$17</definedName>
    <definedName name="odb26_60" localSheetId="101">'[4]odb 26'!$D$17</definedName>
    <definedName name="odb26_60" localSheetId="116">'[4]odb 26'!$D$17</definedName>
    <definedName name="odb26_60" localSheetId="126">'[3]odb 26'!$D$17</definedName>
    <definedName name="odb26_60" localSheetId="127">'[3]odb 26'!$D$17</definedName>
    <definedName name="odb26_60" localSheetId="129">'[4]odb 26'!$D$17</definedName>
    <definedName name="odb26_60" localSheetId="130">'[5]odb 26'!$D$17</definedName>
    <definedName name="odb26_60" localSheetId="132">'[4]odb 26'!$D$17</definedName>
    <definedName name="odb26_60" localSheetId="133">'[4]odb 26'!$D$17</definedName>
    <definedName name="odb26_60" localSheetId="135">'[5]odb 26'!$D$17</definedName>
    <definedName name="odb26_60" localSheetId="136">'[3]odb 26'!$D$17</definedName>
    <definedName name="odb26_60" localSheetId="137">'[4]odb 26'!$D$17</definedName>
    <definedName name="odb26_60">'[3]odb 26'!$D$17</definedName>
    <definedName name="odb26_61" localSheetId="19">'[2]odb 26'!$D$4</definedName>
    <definedName name="odb26_61" localSheetId="20">'[2]odb 26'!$D$4</definedName>
    <definedName name="odb26_61" localSheetId="34">'[3]odb 26'!$D$4</definedName>
    <definedName name="odb26_61" localSheetId="35">'[3]odb 26'!$D$4</definedName>
    <definedName name="odb26_61" localSheetId="106">'[2]odb 26'!$D$4</definedName>
    <definedName name="odb26_61" localSheetId="42">'[4]odb 26'!$D$4</definedName>
    <definedName name="odb26_61" localSheetId="86">'[3]odb 26'!$D$4</definedName>
    <definedName name="odb26_61" localSheetId="87">'[4]odb 26'!$D$4</definedName>
    <definedName name="odb26_61" localSheetId="88">'[5]odb 26'!$D$4</definedName>
    <definedName name="odb26_61" localSheetId="89">'[5]odb 26'!$D$4</definedName>
    <definedName name="odb26_61" localSheetId="92">'[5]odb 26'!$D$4</definedName>
    <definedName name="odb26_61" localSheetId="95">'[6]odb 26'!$D$4</definedName>
    <definedName name="odb26_61" localSheetId="96">'[5]odb 26'!$D$4</definedName>
    <definedName name="odb26_61" localSheetId="97">'[5]odb 26'!$D$4</definedName>
    <definedName name="odb26_61" localSheetId="98">'[5]odb 26'!$D$4</definedName>
    <definedName name="odb26_61" localSheetId="99">'[3]odb 26'!$D$4</definedName>
    <definedName name="odb26_61" localSheetId="100">'[4]odb 26'!$D$4</definedName>
    <definedName name="odb26_61" localSheetId="101">'[4]odb 26'!$D$4</definedName>
    <definedName name="odb26_61" localSheetId="116">'[4]odb 26'!$D$4</definedName>
    <definedName name="odb26_61" localSheetId="126">'[3]odb 26'!$D$4</definedName>
    <definedName name="odb26_61" localSheetId="127">'[3]odb 26'!$D$4</definedName>
    <definedName name="odb26_61" localSheetId="129">'[4]odb 26'!$D$4</definedName>
    <definedName name="odb26_61" localSheetId="130">'[5]odb 26'!$D$4</definedName>
    <definedName name="odb26_61" localSheetId="132">'[4]odb 26'!$D$4</definedName>
    <definedName name="odb26_61" localSheetId="133">'[4]odb 26'!$D$4</definedName>
    <definedName name="odb26_61" localSheetId="135">'[5]odb 26'!$D$4</definedName>
    <definedName name="odb26_61" localSheetId="136">'[3]odb 26'!$D$4</definedName>
    <definedName name="odb26_61" localSheetId="137">'[4]odb 26'!$D$4</definedName>
    <definedName name="odb26_61">'[3]odb 26'!$D$4</definedName>
    <definedName name="odb31_40" localSheetId="19">'[2]odb 31'!$D$4</definedName>
    <definedName name="odb31_40" localSheetId="20">'[2]odb 31'!$D$4</definedName>
    <definedName name="odb31_40" localSheetId="34">'[3]odb 31'!$D$4</definedName>
    <definedName name="odb31_40" localSheetId="35">'[3]odb 31'!$D$4</definedName>
    <definedName name="odb31_40" localSheetId="106">'[2]odb 31'!$D$4</definedName>
    <definedName name="odb31_40" localSheetId="42">'[4]odb 31'!$D$4</definedName>
    <definedName name="odb31_40" localSheetId="86">'[3]odb 31'!$D$4</definedName>
    <definedName name="odb31_40" localSheetId="87">'[4]odb 31'!$D$4</definedName>
    <definedName name="odb31_40" localSheetId="88">'[5]odb 31'!$D$4</definedName>
    <definedName name="odb31_40" localSheetId="89">'[5]odb 31'!$D$4</definedName>
    <definedName name="odb31_40" localSheetId="92">'[5]odb 31'!$D$4</definedName>
    <definedName name="odb31_40" localSheetId="95">'[6]odb 31'!$D$4</definedName>
    <definedName name="odb31_40" localSheetId="96">'[5]odb 31'!$D$4</definedName>
    <definedName name="odb31_40" localSheetId="97">'[5]odb 31'!$D$4</definedName>
    <definedName name="odb31_40" localSheetId="98">'[5]odb 31'!$D$4</definedName>
    <definedName name="odb31_40" localSheetId="99">'[3]odb 31'!$D$4</definedName>
    <definedName name="odb31_40" localSheetId="100">'[4]odb 31'!$D$4</definedName>
    <definedName name="odb31_40" localSheetId="101">'[4]odb 31'!$D$4</definedName>
    <definedName name="odb31_40" localSheetId="116">'[4]odb 31'!$D$4</definedName>
    <definedName name="odb31_40" localSheetId="126">'[3]odb 31'!$D$4</definedName>
    <definedName name="odb31_40" localSheetId="127">'[3]odb 31'!$D$4</definedName>
    <definedName name="odb31_40" localSheetId="129">'[4]odb 31'!$D$4</definedName>
    <definedName name="odb31_40" localSheetId="130">'[5]odb 31'!$D$4</definedName>
    <definedName name="odb31_40" localSheetId="132">'[4]odb 31'!$D$4</definedName>
    <definedName name="odb31_40" localSheetId="133">'[4]odb 31'!$D$4</definedName>
    <definedName name="odb31_40" localSheetId="135">'[5]odb 31'!$D$4</definedName>
    <definedName name="odb31_40" localSheetId="136">'[3]odb 31'!$D$4</definedName>
    <definedName name="odb31_40" localSheetId="137">'[4]odb 31'!$D$4</definedName>
    <definedName name="odb31_40">'[3]odb 31'!$D$4</definedName>
    <definedName name="odb31_50" localSheetId="19">'[2]odb 31'!$D$8</definedName>
    <definedName name="odb31_50" localSheetId="20">'[2]odb 31'!$D$8</definedName>
    <definedName name="odb31_50" localSheetId="34">'[3]odb 31'!$D$8</definedName>
    <definedName name="odb31_50" localSheetId="35">'[3]odb 31'!$D$8</definedName>
    <definedName name="odb31_50" localSheetId="106">'[2]odb 31'!$D$8</definedName>
    <definedName name="odb31_50" localSheetId="42">'[4]odb 31'!$D$8</definedName>
    <definedName name="odb31_50" localSheetId="86">'[3]odb 31'!$D$8</definedName>
    <definedName name="odb31_50" localSheetId="87">'[4]odb 31'!$D$8</definedName>
    <definedName name="odb31_50" localSheetId="88">'[5]odb 31'!$D$8</definedName>
    <definedName name="odb31_50" localSheetId="89">'[5]odb 31'!$D$8</definedName>
    <definedName name="odb31_50" localSheetId="92">'[5]odb 31'!$D$8</definedName>
    <definedName name="odb31_50" localSheetId="95">'[6]odb 31'!$D$8</definedName>
    <definedName name="odb31_50" localSheetId="96">'[5]odb 31'!$D$8</definedName>
    <definedName name="odb31_50" localSheetId="97">'[5]odb 31'!$D$8</definedName>
    <definedName name="odb31_50" localSheetId="98">'[5]odb 31'!$D$8</definedName>
    <definedName name="odb31_50" localSheetId="99">'[3]odb 31'!$D$8</definedName>
    <definedName name="odb31_50" localSheetId="100">'[4]odb 31'!$D$8</definedName>
    <definedName name="odb31_50" localSheetId="101">'[4]odb 31'!$D$8</definedName>
    <definedName name="odb31_50" localSheetId="116">'[4]odb 31'!$D$8</definedName>
    <definedName name="odb31_50" localSheetId="126">'[3]odb 31'!$D$8</definedName>
    <definedName name="odb31_50" localSheetId="127">'[3]odb 31'!$D$8</definedName>
    <definedName name="odb31_50" localSheetId="129">'[4]odb 31'!$D$8</definedName>
    <definedName name="odb31_50" localSheetId="130">'[5]odb 31'!$D$8</definedName>
    <definedName name="odb31_50" localSheetId="132">'[4]odb 31'!$D$8</definedName>
    <definedName name="odb31_50" localSheetId="133">'[4]odb 31'!$D$8</definedName>
    <definedName name="odb31_50" localSheetId="135">'[5]odb 31'!$D$8</definedName>
    <definedName name="odb31_50" localSheetId="136">'[3]odb 31'!$D$8</definedName>
    <definedName name="odb31_50" localSheetId="137">'[4]odb 31'!$D$8</definedName>
    <definedName name="odb31_50">'[3]odb 31'!$D$8</definedName>
    <definedName name="odb31_60" localSheetId="19">'[2]odb 31'!$D$12</definedName>
    <definedName name="odb31_60" localSheetId="20">'[2]odb 31'!$D$12</definedName>
    <definedName name="odb31_60" localSheetId="34">'[3]odb 31'!$D$12</definedName>
    <definedName name="odb31_60" localSheetId="35">'[3]odb 31'!$D$12</definedName>
    <definedName name="odb31_60" localSheetId="106">'[2]odb 31'!$D$12</definedName>
    <definedName name="odb31_60" localSheetId="42">'[4]odb 31'!$D$12</definedName>
    <definedName name="odb31_60" localSheetId="86">'[3]odb 31'!$D$12</definedName>
    <definedName name="odb31_60" localSheetId="87">'[4]odb 31'!$D$12</definedName>
    <definedName name="odb31_60" localSheetId="88">'[5]odb 31'!$D$12</definedName>
    <definedName name="odb31_60" localSheetId="89">'[5]odb 31'!$D$12</definedName>
    <definedName name="odb31_60" localSheetId="92">'[5]odb 31'!$D$12</definedName>
    <definedName name="odb31_60" localSheetId="95">'[6]odb 31'!$D$12</definedName>
    <definedName name="odb31_60" localSheetId="96">'[5]odb 31'!$D$12</definedName>
    <definedName name="odb31_60" localSheetId="97">'[5]odb 31'!$D$12</definedName>
    <definedName name="odb31_60" localSheetId="98">'[5]odb 31'!$D$12</definedName>
    <definedName name="odb31_60" localSheetId="99">'[3]odb 31'!$D$12</definedName>
    <definedName name="odb31_60" localSheetId="100">'[4]odb 31'!$D$12</definedName>
    <definedName name="odb31_60" localSheetId="101">'[4]odb 31'!$D$12</definedName>
    <definedName name="odb31_60" localSheetId="116">'[4]odb 31'!$D$12</definedName>
    <definedName name="odb31_60" localSheetId="126">'[3]odb 31'!$D$12</definedName>
    <definedName name="odb31_60" localSheetId="127">'[3]odb 31'!$D$12</definedName>
    <definedName name="odb31_60" localSheetId="129">'[4]odb 31'!$D$12</definedName>
    <definedName name="odb31_60" localSheetId="130">'[5]odb 31'!$D$12</definedName>
    <definedName name="odb31_60" localSheetId="132">'[4]odb 31'!$D$12</definedName>
    <definedName name="odb31_60" localSheetId="133">'[4]odb 31'!$D$12</definedName>
    <definedName name="odb31_60" localSheetId="135">'[5]odb 31'!$D$12</definedName>
    <definedName name="odb31_60" localSheetId="136">'[3]odb 31'!$D$12</definedName>
    <definedName name="odb31_60" localSheetId="137">'[4]odb 31'!$D$12</definedName>
    <definedName name="odb31_60">'[3]odb 31'!$D$12</definedName>
    <definedName name="odb31_61" localSheetId="19">'[2]odb 31'!$D$16</definedName>
    <definedName name="odb31_61" localSheetId="20">'[2]odb 31'!$D$16</definedName>
    <definedName name="odb31_61" localSheetId="34">'[3]odb 31'!$D$16</definedName>
    <definedName name="odb31_61" localSheetId="35">'[3]odb 31'!$D$16</definedName>
    <definedName name="odb31_61" localSheetId="106">'[2]odb 31'!$D$16</definedName>
    <definedName name="odb31_61" localSheetId="42">'[4]odb 31'!$D$16</definedName>
    <definedName name="odb31_61" localSheetId="86">'[3]odb 31'!$D$16</definedName>
    <definedName name="odb31_61" localSheetId="87">'[4]odb 31'!$D$16</definedName>
    <definedName name="odb31_61" localSheetId="88">'[5]odb 31'!$D$16</definedName>
    <definedName name="odb31_61" localSheetId="89">'[5]odb 31'!$D$16</definedName>
    <definedName name="odb31_61" localSheetId="92">'[5]odb 31'!$D$16</definedName>
    <definedName name="odb31_61" localSheetId="95">'[6]odb 31'!$D$16</definedName>
    <definedName name="odb31_61" localSheetId="96">'[5]odb 31'!$D$16</definedName>
    <definedName name="odb31_61" localSheetId="97">'[5]odb 31'!$D$16</definedName>
    <definedName name="odb31_61" localSheetId="98">'[5]odb 31'!$D$16</definedName>
    <definedName name="odb31_61" localSheetId="99">'[3]odb 31'!$D$16</definedName>
    <definedName name="odb31_61" localSheetId="100">'[4]odb 31'!$D$16</definedName>
    <definedName name="odb31_61" localSheetId="101">'[4]odb 31'!$D$16</definedName>
    <definedName name="odb31_61" localSheetId="116">'[4]odb 31'!$D$16</definedName>
    <definedName name="odb31_61" localSheetId="126">'[3]odb 31'!$D$16</definedName>
    <definedName name="odb31_61" localSheetId="127">'[3]odb 31'!$D$16</definedName>
    <definedName name="odb31_61" localSheetId="129">'[4]odb 31'!$D$16</definedName>
    <definedName name="odb31_61" localSheetId="130">'[5]odb 31'!$D$16</definedName>
    <definedName name="odb31_61" localSheetId="132">'[4]odb 31'!$D$16</definedName>
    <definedName name="odb31_61" localSheetId="133">'[4]odb 31'!$D$16</definedName>
    <definedName name="odb31_61" localSheetId="135">'[5]odb 31'!$D$16</definedName>
    <definedName name="odb31_61" localSheetId="136">'[3]odb 31'!$D$16</definedName>
    <definedName name="odb31_61" localSheetId="137">'[4]odb 31'!$D$16</definedName>
    <definedName name="odb31_61">'[3]odb 31'!$D$16</definedName>
    <definedName name="odb32_40" localSheetId="19">'[2]odb 32'!$D$4</definedName>
    <definedName name="odb32_40" localSheetId="20">'[2]odb 32'!$D$4</definedName>
    <definedName name="odb32_40" localSheetId="34">'[3]odb 32'!$D$4</definedName>
    <definedName name="odb32_40" localSheetId="35">'[3]odb 32'!$D$4</definedName>
    <definedName name="odb32_40" localSheetId="106">'[2]odb 32'!$D$4</definedName>
    <definedName name="odb32_40" localSheetId="42">'[4]odb 32'!$D$4</definedName>
    <definedName name="odb32_40" localSheetId="86">'[3]odb 32'!$D$4</definedName>
    <definedName name="odb32_40" localSheetId="87">'[4]odb 32'!$D$4</definedName>
    <definedName name="odb32_40" localSheetId="88">'[5]odb 32'!$D$4</definedName>
    <definedName name="odb32_40" localSheetId="89">'[5]odb 32'!$D$4</definedName>
    <definedName name="odb32_40" localSheetId="92">'[5]odb 32'!$D$4</definedName>
    <definedName name="odb32_40" localSheetId="95">'[6]odb 32'!$D$4</definedName>
    <definedName name="odb32_40" localSheetId="96">'[5]odb 32'!$D$4</definedName>
    <definedName name="odb32_40" localSheetId="97">'[5]odb 32'!$D$4</definedName>
    <definedName name="odb32_40" localSheetId="98">'[5]odb 32'!$D$4</definedName>
    <definedName name="odb32_40" localSheetId="99">'[3]odb 32'!$D$4</definedName>
    <definedName name="odb32_40" localSheetId="100">'[4]odb 32'!$D$4</definedName>
    <definedName name="odb32_40" localSheetId="101">'[4]odb 32'!$D$4</definedName>
    <definedName name="odb32_40" localSheetId="116">'[4]odb 32'!$D$4</definedName>
    <definedName name="odb32_40" localSheetId="126">'[3]odb 32'!$D$4</definedName>
    <definedName name="odb32_40" localSheetId="127">'[3]odb 32'!$D$4</definedName>
    <definedName name="odb32_40" localSheetId="129">'[4]odb 32'!$D$4</definedName>
    <definedName name="odb32_40" localSheetId="130">'[5]odb 32'!$D$4</definedName>
    <definedName name="odb32_40" localSheetId="132">'[4]odb 32'!$D$4</definedName>
    <definedName name="odb32_40" localSheetId="133">'[4]odb 32'!$D$4</definedName>
    <definedName name="odb32_40" localSheetId="135">'[5]odb 32'!$D$4</definedName>
    <definedName name="odb32_40" localSheetId="136">'[3]odb 32'!$D$4</definedName>
    <definedName name="odb32_40" localSheetId="137">'[4]odb 32'!$D$4</definedName>
    <definedName name="odb32_40">'[3]odb 32'!$D$4</definedName>
    <definedName name="odb32_50" localSheetId="19">'[2]odb 32'!$D$13</definedName>
    <definedName name="odb32_50" localSheetId="20">'[2]odb 32'!$D$13</definedName>
    <definedName name="odb32_50" localSheetId="34">'[3]odb 32'!$D$13</definedName>
    <definedName name="odb32_50" localSheetId="35">'[3]odb 32'!$D$13</definedName>
    <definedName name="odb32_50" localSheetId="106">'[2]odb 32'!$D$13</definedName>
    <definedName name="odb32_50" localSheetId="42">'[4]odb 32'!$D$13</definedName>
    <definedName name="odb32_50" localSheetId="86">'[3]odb 32'!$D$13</definedName>
    <definedName name="odb32_50" localSheetId="87">'[4]odb 32'!$D$13</definedName>
    <definedName name="odb32_50" localSheetId="88">'[5]odb 32'!$D$13</definedName>
    <definedName name="odb32_50" localSheetId="89">'[5]odb 32'!$D$13</definedName>
    <definedName name="odb32_50" localSheetId="92">'[5]odb 32'!$D$13</definedName>
    <definedName name="odb32_50" localSheetId="95">'[6]odb 32'!$D$13</definedName>
    <definedName name="odb32_50" localSheetId="96">'[5]odb 32'!$D$13</definedName>
    <definedName name="odb32_50" localSheetId="97">'[5]odb 32'!$D$13</definedName>
    <definedName name="odb32_50" localSheetId="98">'[5]odb 32'!$D$13</definedName>
    <definedName name="odb32_50" localSheetId="99">'[3]odb 32'!$D$13</definedName>
    <definedName name="odb32_50" localSheetId="100">'[4]odb 32'!$D$13</definedName>
    <definedName name="odb32_50" localSheetId="101">'[4]odb 32'!$D$13</definedName>
    <definedName name="odb32_50" localSheetId="116">'[4]odb 32'!$D$13</definedName>
    <definedName name="odb32_50" localSheetId="126">'[3]odb 32'!$D$13</definedName>
    <definedName name="odb32_50" localSheetId="127">'[3]odb 32'!$D$13</definedName>
    <definedName name="odb32_50" localSheetId="129">'[4]odb 32'!$D$13</definedName>
    <definedName name="odb32_50" localSheetId="130">'[5]odb 32'!$D$13</definedName>
    <definedName name="odb32_50" localSheetId="132">'[4]odb 32'!$D$13</definedName>
    <definedName name="odb32_50" localSheetId="133">'[4]odb 32'!$D$13</definedName>
    <definedName name="odb32_50" localSheetId="135">'[5]odb 32'!$D$13</definedName>
    <definedName name="odb32_50" localSheetId="136">'[3]odb 32'!$D$13</definedName>
    <definedName name="odb32_50" localSheetId="137">'[4]odb 32'!$D$13</definedName>
    <definedName name="odb32_50">'[3]odb 32'!$D$13</definedName>
    <definedName name="odb32_60" localSheetId="19">'[2]odb 32'!$D$16</definedName>
    <definedName name="odb32_60" localSheetId="20">'[2]odb 32'!$D$16</definedName>
    <definedName name="odb32_60" localSheetId="34">'[3]odb 32'!$D$16</definedName>
    <definedName name="odb32_60" localSheetId="35">'[3]odb 32'!$D$16</definedName>
    <definedName name="odb32_60" localSheetId="106">'[2]odb 32'!$D$16</definedName>
    <definedName name="odb32_60" localSheetId="42">'[4]odb 32'!$D$16</definedName>
    <definedName name="odb32_60" localSheetId="86">'[3]odb 32'!$D$16</definedName>
    <definedName name="odb32_60" localSheetId="87">'[4]odb 32'!$D$16</definedName>
    <definedName name="odb32_60" localSheetId="88">'[5]odb 32'!$D$16</definedName>
    <definedName name="odb32_60" localSheetId="89">'[5]odb 32'!$D$16</definedName>
    <definedName name="odb32_60" localSheetId="92">'[5]odb 32'!$D$16</definedName>
    <definedName name="odb32_60" localSheetId="95">'[6]odb 32'!$D$16</definedName>
    <definedName name="odb32_60" localSheetId="96">'[5]odb 32'!$D$16</definedName>
    <definedName name="odb32_60" localSheetId="97">'[5]odb 32'!$D$16</definedName>
    <definedName name="odb32_60" localSheetId="98">'[5]odb 32'!$D$16</definedName>
    <definedName name="odb32_60" localSheetId="99">'[3]odb 32'!$D$16</definedName>
    <definedName name="odb32_60" localSheetId="100">'[4]odb 32'!$D$16</definedName>
    <definedName name="odb32_60" localSheetId="101">'[4]odb 32'!$D$16</definedName>
    <definedName name="odb32_60" localSheetId="116">'[4]odb 32'!$D$16</definedName>
    <definedName name="odb32_60" localSheetId="126">'[3]odb 32'!$D$16</definedName>
    <definedName name="odb32_60" localSheetId="127">'[3]odb 32'!$D$16</definedName>
    <definedName name="odb32_60" localSheetId="129">'[4]odb 32'!$D$16</definedName>
    <definedName name="odb32_60" localSheetId="130">'[5]odb 32'!$D$16</definedName>
    <definedName name="odb32_60" localSheetId="132">'[4]odb 32'!$D$16</definedName>
    <definedName name="odb32_60" localSheetId="133">'[4]odb 32'!$D$16</definedName>
    <definedName name="odb32_60" localSheetId="135">'[5]odb 32'!$D$16</definedName>
    <definedName name="odb32_60" localSheetId="136">'[3]odb 32'!$D$16</definedName>
    <definedName name="odb32_60" localSheetId="137">'[4]odb 32'!$D$16</definedName>
    <definedName name="odb32_60">'[3]odb 32'!$D$16</definedName>
    <definedName name="odb32_61" localSheetId="19">'[2]odb 32'!$D$27</definedName>
    <definedName name="odb32_61" localSheetId="20">'[2]odb 32'!$D$27</definedName>
    <definedName name="odb32_61" localSheetId="34">'[3]odb 32'!$D$27</definedName>
    <definedName name="odb32_61" localSheetId="35">'[3]odb 32'!$D$27</definedName>
    <definedName name="odb32_61" localSheetId="106">'[2]odb 32'!$D$27</definedName>
    <definedName name="odb32_61" localSheetId="42">'[4]odb 32'!$D$27</definedName>
    <definedName name="odb32_61" localSheetId="86">'[3]odb 32'!$D$27</definedName>
    <definedName name="odb32_61" localSheetId="87">'[4]odb 32'!$D$27</definedName>
    <definedName name="odb32_61" localSheetId="88">'[5]odb 32'!$D$27</definedName>
    <definedName name="odb32_61" localSheetId="89">'[5]odb 32'!$D$27</definedName>
    <definedName name="odb32_61" localSheetId="92">'[5]odb 32'!$D$27</definedName>
    <definedName name="odb32_61" localSheetId="95">'[6]odb 32'!$D$27</definedName>
    <definedName name="odb32_61" localSheetId="96">'[5]odb 32'!$D$27</definedName>
    <definedName name="odb32_61" localSheetId="97">'[5]odb 32'!$D$27</definedName>
    <definedName name="odb32_61" localSheetId="98">'[5]odb 32'!$D$27</definedName>
    <definedName name="odb32_61" localSheetId="99">'[3]odb 32'!$D$27</definedName>
    <definedName name="odb32_61" localSheetId="100">'[4]odb 32'!$D$27</definedName>
    <definedName name="odb32_61" localSheetId="101">'[4]odb 32'!$D$27</definedName>
    <definedName name="odb32_61" localSheetId="116">'[4]odb 32'!$D$27</definedName>
    <definedName name="odb32_61" localSheetId="126">'[3]odb 32'!$D$27</definedName>
    <definedName name="odb32_61" localSheetId="127">'[3]odb 32'!$D$27</definedName>
    <definedName name="odb32_61" localSheetId="129">'[4]odb 32'!$D$27</definedName>
    <definedName name="odb32_61" localSheetId="130">'[5]odb 32'!$D$27</definedName>
    <definedName name="odb32_61" localSheetId="132">'[4]odb 32'!$D$27</definedName>
    <definedName name="odb32_61" localSheetId="133">'[4]odb 32'!$D$27</definedName>
    <definedName name="odb32_61" localSheetId="135">'[5]odb 32'!$D$27</definedName>
    <definedName name="odb32_61" localSheetId="136">'[3]odb 32'!$D$27</definedName>
    <definedName name="odb32_61" localSheetId="137">'[4]odb 32'!$D$27</definedName>
    <definedName name="odb32_61">'[3]odb 32'!$D$27</definedName>
    <definedName name="odb33_40" localSheetId="19">'[2]odb 33'!$D$4</definedName>
    <definedName name="odb33_40" localSheetId="20">'[2]odb 33'!$D$4</definedName>
    <definedName name="odb33_40" localSheetId="34">'[3]odb 33'!$D$4</definedName>
    <definedName name="odb33_40" localSheetId="35">'[3]odb 33'!$D$4</definedName>
    <definedName name="odb33_40" localSheetId="106">'[2]odb 33'!$D$4</definedName>
    <definedName name="odb33_40" localSheetId="42">'[4]odb 33'!$D$4</definedName>
    <definedName name="odb33_40" localSheetId="86">'[3]odb 33'!$D$4</definedName>
    <definedName name="odb33_40" localSheetId="87">'[4]odb 33'!$D$4</definedName>
    <definedName name="odb33_40" localSheetId="88">'[5]odb 33'!$D$4</definedName>
    <definedName name="odb33_40" localSheetId="89">'[5]odb 33'!$D$4</definedName>
    <definedName name="odb33_40" localSheetId="92">'[5]odb 33'!$D$4</definedName>
    <definedName name="odb33_40" localSheetId="95">'[6]odb 33'!$D$4</definedName>
    <definedName name="odb33_40" localSheetId="96">'[5]odb 33'!$D$4</definedName>
    <definedName name="odb33_40" localSheetId="97">'[5]odb 33'!$D$4</definedName>
    <definedName name="odb33_40" localSheetId="98">'[5]odb 33'!$D$4</definedName>
    <definedName name="odb33_40" localSheetId="99">'[3]odb 33'!$D$4</definedName>
    <definedName name="odb33_40" localSheetId="100">'[4]odb 33'!$D$4</definedName>
    <definedName name="odb33_40" localSheetId="101">'[4]odb 33'!$D$4</definedName>
    <definedName name="odb33_40" localSheetId="116">'[4]odb 33'!$D$4</definedName>
    <definedName name="odb33_40" localSheetId="126">'[3]odb 33'!$D$4</definedName>
    <definedName name="odb33_40" localSheetId="127">'[3]odb 33'!$D$4</definedName>
    <definedName name="odb33_40" localSheetId="129">'[4]odb 33'!$D$4</definedName>
    <definedName name="odb33_40" localSheetId="130">'[5]odb 33'!$D$4</definedName>
    <definedName name="odb33_40" localSheetId="132">'[4]odb 33'!$D$4</definedName>
    <definedName name="odb33_40" localSheetId="133">'[4]odb 33'!$D$4</definedName>
    <definedName name="odb33_40" localSheetId="135">'[5]odb 33'!$D$4</definedName>
    <definedName name="odb33_40" localSheetId="136">'[3]odb 33'!$D$4</definedName>
    <definedName name="odb33_40" localSheetId="137">'[4]odb 33'!$D$4</definedName>
    <definedName name="odb33_40">'[3]odb 33'!$D$4</definedName>
    <definedName name="odb33_50" localSheetId="19">'[2]odb 33'!$D$40</definedName>
    <definedName name="odb33_50" localSheetId="20">'[2]odb 33'!$D$40</definedName>
    <definedName name="odb33_50" localSheetId="34">'[3]odb 33'!$D$40</definedName>
    <definedName name="odb33_50" localSheetId="35">'[3]odb 33'!$D$40</definedName>
    <definedName name="odb33_50" localSheetId="106">'[2]odb 33'!$D$40</definedName>
    <definedName name="odb33_50" localSheetId="42">'[4]odb 33'!$D$40</definedName>
    <definedName name="odb33_50" localSheetId="86">'[3]odb 33'!$D$40</definedName>
    <definedName name="odb33_50" localSheetId="87">'[4]odb 33'!$D$40</definedName>
    <definedName name="odb33_50" localSheetId="88">'[5]odb 33'!$D$40</definedName>
    <definedName name="odb33_50" localSheetId="89">'[5]odb 33'!$D$40</definedName>
    <definedName name="odb33_50" localSheetId="92">'[5]odb 33'!$D$40</definedName>
    <definedName name="odb33_50" localSheetId="95">'[6]odb 33'!$D$40</definedName>
    <definedName name="odb33_50" localSheetId="96">'[5]odb 33'!$D$40</definedName>
    <definedName name="odb33_50" localSheetId="97">'[5]odb 33'!$D$40</definedName>
    <definedName name="odb33_50" localSheetId="98">'[5]odb 33'!$D$40</definedName>
    <definedName name="odb33_50" localSheetId="99">'[3]odb 33'!$D$40</definedName>
    <definedName name="odb33_50" localSheetId="100">'[4]odb 33'!$D$40</definedName>
    <definedName name="odb33_50" localSheetId="101">'[4]odb 33'!$D$40</definedName>
    <definedName name="odb33_50" localSheetId="116">'[4]odb 33'!$D$40</definedName>
    <definedName name="odb33_50" localSheetId="126">'[3]odb 33'!$D$40</definedName>
    <definedName name="odb33_50" localSheetId="127">'[3]odb 33'!$D$40</definedName>
    <definedName name="odb33_50" localSheetId="129">'[4]odb 33'!$D$40</definedName>
    <definedName name="odb33_50" localSheetId="130">'[5]odb 33'!$D$40</definedName>
    <definedName name="odb33_50" localSheetId="132">'[4]odb 33'!$D$40</definedName>
    <definedName name="odb33_50" localSheetId="133">'[4]odb 33'!$D$40</definedName>
    <definedName name="odb33_50" localSheetId="135">'[5]odb 33'!$D$40</definedName>
    <definedName name="odb33_50" localSheetId="136">'[3]odb 33'!$D$40</definedName>
    <definedName name="odb33_50" localSheetId="137">'[4]odb 33'!$D$40</definedName>
    <definedName name="odb33_50">'[3]odb 33'!$D$40</definedName>
    <definedName name="odb33_60" localSheetId="19">'[2]odb 33'!$D$50</definedName>
    <definedName name="odb33_60" localSheetId="20">'[2]odb 33'!$D$50</definedName>
    <definedName name="odb33_60" localSheetId="34">'[3]odb 33'!$D$50</definedName>
    <definedName name="odb33_60" localSheetId="35">'[3]odb 33'!$D$50</definedName>
    <definedName name="odb33_60" localSheetId="106">'[2]odb 33'!$D$50</definedName>
    <definedName name="odb33_60" localSheetId="42">'[4]odb 33'!$D$50</definedName>
    <definedName name="odb33_60" localSheetId="86">'[3]odb 33'!$D$50</definedName>
    <definedName name="odb33_60" localSheetId="87">'[4]odb 33'!$D$50</definedName>
    <definedName name="odb33_60" localSheetId="88">'[5]odb 33'!$D$50</definedName>
    <definedName name="odb33_60" localSheetId="89">'[5]odb 33'!$D$50</definedName>
    <definedName name="odb33_60" localSheetId="92">'[5]odb 33'!$D$50</definedName>
    <definedName name="odb33_60" localSheetId="95">'[6]odb 33'!$D$50</definedName>
    <definedName name="odb33_60" localSheetId="96">'[5]odb 33'!$D$50</definedName>
    <definedName name="odb33_60" localSheetId="97">'[5]odb 33'!$D$50</definedName>
    <definedName name="odb33_60" localSheetId="98">'[5]odb 33'!$D$50</definedName>
    <definedName name="odb33_60" localSheetId="99">'[3]odb 33'!$D$50</definedName>
    <definedName name="odb33_60" localSheetId="100">'[4]odb 33'!$D$50</definedName>
    <definedName name="odb33_60" localSheetId="101">'[4]odb 33'!$D$50</definedName>
    <definedName name="odb33_60" localSheetId="116">'[4]odb 33'!$D$50</definedName>
    <definedName name="odb33_60" localSheetId="126">'[3]odb 33'!$D$50</definedName>
    <definedName name="odb33_60" localSheetId="127">'[3]odb 33'!$D$50</definedName>
    <definedName name="odb33_60" localSheetId="129">'[4]odb 33'!$D$50</definedName>
    <definedName name="odb33_60" localSheetId="130">'[5]odb 33'!$D$50</definedName>
    <definedName name="odb33_60" localSheetId="132">'[4]odb 33'!$D$50</definedName>
    <definedName name="odb33_60" localSheetId="133">'[4]odb 33'!$D$50</definedName>
    <definedName name="odb33_60" localSheetId="135">'[5]odb 33'!$D$50</definedName>
    <definedName name="odb33_60" localSheetId="136">'[3]odb 33'!$D$50</definedName>
    <definedName name="odb33_60" localSheetId="137">'[4]odb 33'!$D$50</definedName>
    <definedName name="odb33_60">'[3]odb 33'!$D$50</definedName>
    <definedName name="odb33_61" localSheetId="19">'[2]odb 33'!$D$76</definedName>
    <definedName name="odb33_61" localSheetId="20">'[2]odb 33'!$D$76</definedName>
    <definedName name="odb33_61" localSheetId="34">'[3]odb 33'!$D$76</definedName>
    <definedName name="odb33_61" localSheetId="35">'[3]odb 33'!$D$76</definedName>
    <definedName name="odb33_61" localSheetId="106">'[2]odb 33'!$D$76</definedName>
    <definedName name="odb33_61" localSheetId="42">'[4]odb 33'!$D$76</definedName>
    <definedName name="odb33_61" localSheetId="86">'[3]odb 33'!$D$76</definedName>
    <definedName name="odb33_61" localSheetId="87">'[4]odb 33'!$D$76</definedName>
    <definedName name="odb33_61" localSheetId="88">'[5]odb 33'!$D$76</definedName>
    <definedName name="odb33_61" localSheetId="89">'[5]odb 33'!$D$76</definedName>
    <definedName name="odb33_61" localSheetId="92">'[5]odb 33'!$D$76</definedName>
    <definedName name="odb33_61" localSheetId="95">'[6]odb 33'!$D$76</definedName>
    <definedName name="odb33_61" localSheetId="96">'[5]odb 33'!$D$76</definedName>
    <definedName name="odb33_61" localSheetId="97">'[5]odb 33'!$D$76</definedName>
    <definedName name="odb33_61" localSheetId="98">'[5]odb 33'!$D$76</definedName>
    <definedName name="odb33_61" localSheetId="99">'[3]odb 33'!$D$76</definedName>
    <definedName name="odb33_61" localSheetId="100">'[4]odb 33'!$D$76</definedName>
    <definedName name="odb33_61" localSheetId="101">'[4]odb 33'!$D$76</definedName>
    <definedName name="odb33_61" localSheetId="116">'[4]odb 33'!$D$76</definedName>
    <definedName name="odb33_61" localSheetId="126">'[3]odb 33'!$D$76</definedName>
    <definedName name="odb33_61" localSheetId="127">'[3]odb 33'!$D$76</definedName>
    <definedName name="odb33_61" localSheetId="129">'[4]odb 33'!$D$76</definedName>
    <definedName name="odb33_61" localSheetId="130">'[5]odb 33'!$D$76</definedName>
    <definedName name="odb33_61" localSheetId="132">'[4]odb 33'!$D$76</definedName>
    <definedName name="odb33_61" localSheetId="133">'[4]odb 33'!$D$76</definedName>
    <definedName name="odb33_61" localSheetId="135">'[5]odb 33'!$D$76</definedName>
    <definedName name="odb33_61" localSheetId="136">'[3]odb 33'!$D$76</definedName>
    <definedName name="odb33_61" localSheetId="137">'[4]odb 33'!$D$76</definedName>
    <definedName name="odb33_61">'[3]odb 33'!$D$76</definedName>
    <definedName name="odb34_40" localSheetId="19">'[2]odb 34'!$D$4</definedName>
    <definedName name="odb34_40" localSheetId="20">'[2]odb 34'!$D$4</definedName>
    <definedName name="odb34_40" localSheetId="34">'[3]odb 34'!$D$4</definedName>
    <definedName name="odb34_40" localSheetId="35">'[3]odb 34'!$D$4</definedName>
    <definedName name="odb34_40" localSheetId="106">'[2]odb 34'!$D$4</definedName>
    <definedName name="odb34_40" localSheetId="42">'[4]odb 34'!$D$4</definedName>
    <definedName name="odb34_40" localSheetId="86">'[3]odb 34'!$D$4</definedName>
    <definedName name="odb34_40" localSheetId="87">'[4]odb 34'!$D$4</definedName>
    <definedName name="odb34_40" localSheetId="88">'[5]odb 34'!$D$4</definedName>
    <definedName name="odb34_40" localSheetId="89">'[5]odb 34'!$D$4</definedName>
    <definedName name="odb34_40" localSheetId="92">'[5]odb 34'!$D$4</definedName>
    <definedName name="odb34_40" localSheetId="95">'[6]odb 34'!$D$4</definedName>
    <definedName name="odb34_40" localSheetId="96">'[5]odb 34'!$D$4</definedName>
    <definedName name="odb34_40" localSheetId="97">'[5]odb 34'!$D$4</definedName>
    <definedName name="odb34_40" localSheetId="98">'[5]odb 34'!$D$4</definedName>
    <definedName name="odb34_40" localSheetId="99">'[3]odb 34'!$D$4</definedName>
    <definedName name="odb34_40" localSheetId="100">'[4]odb 34'!$D$4</definedName>
    <definedName name="odb34_40" localSheetId="101">'[4]odb 34'!$D$4</definedName>
    <definedName name="odb34_40" localSheetId="116">'[4]odb 34'!$D$4</definedName>
    <definedName name="odb34_40" localSheetId="126">'[3]odb 34'!$D$4</definedName>
    <definedName name="odb34_40" localSheetId="127">'[3]odb 34'!$D$4</definedName>
    <definedName name="odb34_40" localSheetId="129">'[4]odb 34'!$D$4</definedName>
    <definedName name="odb34_40" localSheetId="130">'[5]odb 34'!$D$4</definedName>
    <definedName name="odb34_40" localSheetId="132">'[4]odb 34'!$D$4</definedName>
    <definedName name="odb34_40" localSheetId="133">'[4]odb 34'!$D$4</definedName>
    <definedName name="odb34_40" localSheetId="135">'[5]odb 34'!$D$4</definedName>
    <definedName name="odb34_40" localSheetId="136">'[3]odb 34'!$D$4</definedName>
    <definedName name="odb34_40" localSheetId="137">'[4]odb 34'!$D$4</definedName>
    <definedName name="odb34_40">'[3]odb 34'!$D$4</definedName>
    <definedName name="odb34_50" localSheetId="19">'[2]odb 34'!$D$15</definedName>
    <definedName name="odb34_50" localSheetId="20">'[2]odb 34'!$D$15</definedName>
    <definedName name="odb34_50" localSheetId="34">'[3]odb 34'!$D$15</definedName>
    <definedName name="odb34_50" localSheetId="35">'[3]odb 34'!$D$15</definedName>
    <definedName name="odb34_50" localSheetId="106">'[2]odb 34'!$D$15</definedName>
    <definedName name="odb34_50" localSheetId="42">'[4]odb 34'!$D$15</definedName>
    <definedName name="odb34_50" localSheetId="86">'[3]odb 34'!$D$15</definedName>
    <definedName name="odb34_50" localSheetId="87">'[4]odb 34'!$D$15</definedName>
    <definedName name="odb34_50" localSheetId="88">'[5]odb 34'!$D$15</definedName>
    <definedName name="odb34_50" localSheetId="89">'[5]odb 34'!$D$15</definedName>
    <definedName name="odb34_50" localSheetId="92">'[5]odb 34'!$D$15</definedName>
    <definedName name="odb34_50" localSheetId="95">'[6]odb 34'!$D$15</definedName>
    <definedName name="odb34_50" localSheetId="96">'[5]odb 34'!$D$15</definedName>
    <definedName name="odb34_50" localSheetId="97">'[5]odb 34'!$D$15</definedName>
    <definedName name="odb34_50" localSheetId="98">'[5]odb 34'!$D$15</definedName>
    <definedName name="odb34_50" localSheetId="99">'[3]odb 34'!$D$15</definedName>
    <definedName name="odb34_50" localSheetId="100">'[4]odb 34'!$D$15</definedName>
    <definedName name="odb34_50" localSheetId="101">'[4]odb 34'!$D$15</definedName>
    <definedName name="odb34_50" localSheetId="116">'[4]odb 34'!$D$15</definedName>
    <definedName name="odb34_50" localSheetId="126">'[3]odb 34'!$D$15</definedName>
    <definedName name="odb34_50" localSheetId="127">'[3]odb 34'!$D$15</definedName>
    <definedName name="odb34_50" localSheetId="129">'[4]odb 34'!$D$15</definedName>
    <definedName name="odb34_50" localSheetId="130">'[5]odb 34'!$D$15</definedName>
    <definedName name="odb34_50" localSheetId="132">'[4]odb 34'!$D$15</definedName>
    <definedName name="odb34_50" localSheetId="133">'[4]odb 34'!$D$15</definedName>
    <definedName name="odb34_50" localSheetId="135">'[5]odb 34'!$D$15</definedName>
    <definedName name="odb34_50" localSheetId="136">'[3]odb 34'!$D$15</definedName>
    <definedName name="odb34_50" localSheetId="137">'[4]odb 34'!$D$15</definedName>
    <definedName name="odb34_50">'[3]odb 34'!$D$15</definedName>
    <definedName name="odb34_60" localSheetId="19">'[2]odb 34'!$D$29</definedName>
    <definedName name="odb34_60" localSheetId="20">'[2]odb 34'!$D$29</definedName>
    <definedName name="odb34_60" localSheetId="34">'[3]odb 34'!$D$29</definedName>
    <definedName name="odb34_60" localSheetId="35">'[3]odb 34'!$D$29</definedName>
    <definedName name="odb34_60" localSheetId="106">'[2]odb 34'!$D$29</definedName>
    <definedName name="odb34_60" localSheetId="42">'[4]odb 34'!$D$29</definedName>
    <definedName name="odb34_60" localSheetId="86">'[3]odb 34'!$D$29</definedName>
    <definedName name="odb34_60" localSheetId="87">'[4]odb 34'!$D$29</definedName>
    <definedName name="odb34_60" localSheetId="88">'[5]odb 34'!$D$29</definedName>
    <definedName name="odb34_60" localSheetId="89">'[5]odb 34'!$D$29</definedName>
    <definedName name="odb34_60" localSheetId="92">'[5]odb 34'!$D$29</definedName>
    <definedName name="odb34_60" localSheetId="95">'[6]odb 34'!$D$29</definedName>
    <definedName name="odb34_60" localSheetId="96">'[5]odb 34'!$D$29</definedName>
    <definedName name="odb34_60" localSheetId="97">'[5]odb 34'!$D$29</definedName>
    <definedName name="odb34_60" localSheetId="98">'[5]odb 34'!$D$29</definedName>
    <definedName name="odb34_60" localSheetId="99">'[3]odb 34'!$D$29</definedName>
    <definedName name="odb34_60" localSheetId="100">'[4]odb 34'!$D$29</definedName>
    <definedName name="odb34_60" localSheetId="101">'[4]odb 34'!$D$29</definedName>
    <definedName name="odb34_60" localSheetId="116">'[4]odb 34'!$D$29</definedName>
    <definedName name="odb34_60" localSheetId="126">'[3]odb 34'!$D$29</definedName>
    <definedName name="odb34_60" localSheetId="127">'[3]odb 34'!$D$29</definedName>
    <definedName name="odb34_60" localSheetId="129">'[4]odb 34'!$D$29</definedName>
    <definedName name="odb34_60" localSheetId="130">'[5]odb 34'!$D$29</definedName>
    <definedName name="odb34_60" localSheetId="132">'[4]odb 34'!$D$29</definedName>
    <definedName name="odb34_60" localSheetId="133">'[4]odb 34'!$D$29</definedName>
    <definedName name="odb34_60" localSheetId="135">'[5]odb 34'!$D$29</definedName>
    <definedName name="odb34_60" localSheetId="136">'[3]odb 34'!$D$29</definedName>
    <definedName name="odb34_60" localSheetId="137">'[4]odb 34'!$D$29</definedName>
    <definedName name="odb34_60">'[3]odb 34'!$D$29</definedName>
    <definedName name="odb34_61" localSheetId="19">'[2]odb 34'!$D$40</definedName>
    <definedName name="odb34_61" localSheetId="20">'[2]odb 34'!$D$40</definedName>
    <definedName name="odb34_61" localSheetId="34">'[3]odb 34'!$D$40</definedName>
    <definedName name="odb34_61" localSheetId="35">'[3]odb 34'!$D$40</definedName>
    <definedName name="odb34_61" localSheetId="106">'[2]odb 34'!$D$40</definedName>
    <definedName name="odb34_61" localSheetId="42">'[4]odb 34'!$D$40</definedName>
    <definedName name="odb34_61" localSheetId="86">'[3]odb 34'!$D$40</definedName>
    <definedName name="odb34_61" localSheetId="87">'[4]odb 34'!$D$40</definedName>
    <definedName name="odb34_61" localSheetId="88">'[5]odb 34'!$D$40</definedName>
    <definedName name="odb34_61" localSheetId="89">'[5]odb 34'!$D$40</definedName>
    <definedName name="odb34_61" localSheetId="92">'[5]odb 34'!$D$40</definedName>
    <definedName name="odb34_61" localSheetId="95">'[6]odb 34'!$D$40</definedName>
    <definedName name="odb34_61" localSheetId="96">'[5]odb 34'!$D$40</definedName>
    <definedName name="odb34_61" localSheetId="97">'[5]odb 34'!$D$40</definedName>
    <definedName name="odb34_61" localSheetId="98">'[5]odb 34'!$D$40</definedName>
    <definedName name="odb34_61" localSheetId="99">'[3]odb 34'!$D$40</definedName>
    <definedName name="odb34_61" localSheetId="100">'[4]odb 34'!$D$40</definedName>
    <definedName name="odb34_61" localSheetId="101">'[4]odb 34'!$D$40</definedName>
    <definedName name="odb34_61" localSheetId="116">'[4]odb 34'!$D$40</definedName>
    <definedName name="odb34_61" localSheetId="126">'[3]odb 34'!$D$40</definedName>
    <definedName name="odb34_61" localSheetId="127">'[3]odb 34'!$D$40</definedName>
    <definedName name="odb34_61" localSheetId="129">'[4]odb 34'!$D$40</definedName>
    <definedName name="odb34_61" localSheetId="130">'[5]odb 34'!$D$40</definedName>
    <definedName name="odb34_61" localSheetId="132">'[4]odb 34'!$D$40</definedName>
    <definedName name="odb34_61" localSheetId="133">'[4]odb 34'!$D$40</definedName>
    <definedName name="odb34_61" localSheetId="135">'[5]odb 34'!$D$40</definedName>
    <definedName name="odb34_61" localSheetId="136">'[3]odb 34'!$D$40</definedName>
    <definedName name="odb34_61" localSheetId="137">'[4]odb 34'!$D$40</definedName>
    <definedName name="odb34_61">'[3]odb 34'!$D$40</definedName>
    <definedName name="odb35_40" localSheetId="19">'[2]odb 35'!$D$4</definedName>
    <definedName name="odb35_40" localSheetId="20">'[2]odb 35'!$D$4</definedName>
    <definedName name="odb35_40" localSheetId="34">'[3]odb 35'!$D$4</definedName>
    <definedName name="odb35_40" localSheetId="35">'[3]odb 35'!$D$4</definedName>
    <definedName name="odb35_40" localSheetId="106">'[2]odb 35'!$D$4</definedName>
    <definedName name="odb35_40" localSheetId="42">'[4]odb 35'!$D$4</definedName>
    <definedName name="odb35_40" localSheetId="86">'[3]odb 35'!$D$4</definedName>
    <definedName name="odb35_40" localSheetId="87">'[4]odb 35'!$D$4</definedName>
    <definedName name="odb35_40" localSheetId="88">'[5]odb 35'!$D$4</definedName>
    <definedName name="odb35_40" localSheetId="89">'[5]odb 35'!$D$4</definedName>
    <definedName name="odb35_40" localSheetId="92">'[5]odb 35'!$D$4</definedName>
    <definedName name="odb35_40" localSheetId="95">'[6]odb 35'!$D$4</definedName>
    <definedName name="odb35_40" localSheetId="96">'[5]odb 35'!$D$4</definedName>
    <definedName name="odb35_40" localSheetId="97">'[5]odb 35'!$D$4</definedName>
    <definedName name="odb35_40" localSheetId="98">'[5]odb 35'!$D$4</definedName>
    <definedName name="odb35_40" localSheetId="99">'[3]odb 35'!$D$4</definedName>
    <definedName name="odb35_40" localSheetId="100">'[4]odb 35'!$D$4</definedName>
    <definedName name="odb35_40" localSheetId="101">'[4]odb 35'!$D$4</definedName>
    <definedName name="odb35_40" localSheetId="116">'[4]odb 35'!$D$4</definedName>
    <definedName name="odb35_40" localSheetId="126">'[3]odb 35'!$D$4</definedName>
    <definedName name="odb35_40" localSheetId="127">'[3]odb 35'!$D$4</definedName>
    <definedName name="odb35_40" localSheetId="129">'[4]odb 35'!$D$4</definedName>
    <definedName name="odb35_40" localSheetId="130">'[5]odb 35'!$D$4</definedName>
    <definedName name="odb35_40" localSheetId="132">'[4]odb 35'!$D$4</definedName>
    <definedName name="odb35_40" localSheetId="133">'[4]odb 35'!$D$4</definedName>
    <definedName name="odb35_40" localSheetId="135">'[5]odb 35'!$D$4</definedName>
    <definedName name="odb35_40" localSheetId="136">'[3]odb 35'!$D$4</definedName>
    <definedName name="odb35_40" localSheetId="137">'[4]odb 35'!$D$4</definedName>
    <definedName name="odb35_40">'[3]odb 35'!$D$4</definedName>
    <definedName name="odb35_50" localSheetId="19">'[2]odb 35'!$D$20</definedName>
    <definedName name="odb35_50" localSheetId="20">'[2]odb 35'!$D$20</definedName>
    <definedName name="odb35_50" localSheetId="34">'[3]odb 35'!$D$20</definedName>
    <definedName name="odb35_50" localSheetId="35">'[3]odb 35'!$D$20</definedName>
    <definedName name="odb35_50" localSheetId="106">'[2]odb 35'!$D$20</definedName>
    <definedName name="odb35_50" localSheetId="42">'[4]odb 35'!$D$20</definedName>
    <definedName name="odb35_50" localSheetId="86">'[3]odb 35'!$D$20</definedName>
    <definedName name="odb35_50" localSheetId="87">'[4]odb 35'!$D$20</definedName>
    <definedName name="odb35_50" localSheetId="88">'[5]odb 35'!$D$20</definedName>
    <definedName name="odb35_50" localSheetId="89">'[5]odb 35'!$D$20</definedName>
    <definedName name="odb35_50" localSheetId="92">'[5]odb 35'!$D$20</definedName>
    <definedName name="odb35_50" localSheetId="95">'[6]odb 35'!$D$20</definedName>
    <definedName name="odb35_50" localSheetId="96">'[5]odb 35'!$D$20</definedName>
    <definedName name="odb35_50" localSheetId="97">'[5]odb 35'!$D$20</definedName>
    <definedName name="odb35_50" localSheetId="98">'[5]odb 35'!$D$20</definedName>
    <definedName name="odb35_50" localSheetId="99">'[3]odb 35'!$D$20</definedName>
    <definedName name="odb35_50" localSheetId="100">'[4]odb 35'!$D$20</definedName>
    <definedName name="odb35_50" localSheetId="101">'[4]odb 35'!$D$20</definedName>
    <definedName name="odb35_50" localSheetId="116">'[4]odb 35'!$D$20</definedName>
    <definedName name="odb35_50" localSheetId="126">'[3]odb 35'!$D$20</definedName>
    <definedName name="odb35_50" localSheetId="127">'[3]odb 35'!$D$20</definedName>
    <definedName name="odb35_50" localSheetId="129">'[4]odb 35'!$D$20</definedName>
    <definedName name="odb35_50" localSheetId="130">'[5]odb 35'!$D$20</definedName>
    <definedName name="odb35_50" localSheetId="132">'[4]odb 35'!$D$20</definedName>
    <definedName name="odb35_50" localSheetId="133">'[4]odb 35'!$D$20</definedName>
    <definedName name="odb35_50" localSheetId="135">'[5]odb 35'!$D$20</definedName>
    <definedName name="odb35_50" localSheetId="136">'[3]odb 35'!$D$20</definedName>
    <definedName name="odb35_50" localSheetId="137">'[4]odb 35'!$D$20</definedName>
    <definedName name="odb35_50">'[3]odb 35'!$D$20</definedName>
    <definedName name="odb35_60" localSheetId="19">'[2]odb 35'!$D$31</definedName>
    <definedName name="odb35_60" localSheetId="20">'[2]odb 35'!$D$31</definedName>
    <definedName name="odb35_60" localSheetId="34">'[3]odb 35'!$D$31</definedName>
    <definedName name="odb35_60" localSheetId="35">'[3]odb 35'!$D$31</definedName>
    <definedName name="odb35_60" localSheetId="106">'[2]odb 35'!$D$31</definedName>
    <definedName name="odb35_60" localSheetId="42">'[4]odb 35'!$D$31</definedName>
    <definedName name="odb35_60" localSheetId="86">'[3]odb 35'!$D$31</definedName>
    <definedName name="odb35_60" localSheetId="87">'[4]odb 35'!$D$31</definedName>
    <definedName name="odb35_60" localSheetId="88">'[5]odb 35'!$D$31</definedName>
    <definedName name="odb35_60" localSheetId="89">'[5]odb 35'!$D$31</definedName>
    <definedName name="odb35_60" localSheetId="92">'[5]odb 35'!$D$31</definedName>
    <definedName name="odb35_60" localSheetId="95">'[6]odb 35'!$D$31</definedName>
    <definedName name="odb35_60" localSheetId="96">'[5]odb 35'!$D$31</definedName>
    <definedName name="odb35_60" localSheetId="97">'[5]odb 35'!$D$31</definedName>
    <definedName name="odb35_60" localSheetId="98">'[5]odb 35'!$D$31</definedName>
    <definedName name="odb35_60" localSheetId="99">'[3]odb 35'!$D$31</definedName>
    <definedName name="odb35_60" localSheetId="100">'[4]odb 35'!$D$31</definedName>
    <definedName name="odb35_60" localSheetId="101">'[4]odb 35'!$D$31</definedName>
    <definedName name="odb35_60" localSheetId="116">'[4]odb 35'!$D$31</definedName>
    <definedName name="odb35_60" localSheetId="126">'[3]odb 35'!$D$31</definedName>
    <definedName name="odb35_60" localSheetId="127">'[3]odb 35'!$D$31</definedName>
    <definedName name="odb35_60" localSheetId="129">'[4]odb 35'!$D$31</definedName>
    <definedName name="odb35_60" localSheetId="130">'[5]odb 35'!$D$31</definedName>
    <definedName name="odb35_60" localSheetId="132">'[4]odb 35'!$D$31</definedName>
    <definedName name="odb35_60" localSheetId="133">'[4]odb 35'!$D$31</definedName>
    <definedName name="odb35_60" localSheetId="135">'[5]odb 35'!$D$31</definedName>
    <definedName name="odb35_60" localSheetId="136">'[3]odb 35'!$D$31</definedName>
    <definedName name="odb35_60" localSheetId="137">'[4]odb 35'!$D$31</definedName>
    <definedName name="odb35_60">'[3]odb 35'!$D$31</definedName>
    <definedName name="odb35_61" localSheetId="19">'[2]odb 35'!$D$50</definedName>
    <definedName name="odb35_61" localSheetId="20">'[2]odb 35'!$D$50</definedName>
    <definedName name="odb35_61" localSheetId="34">'[3]odb 35'!$D$50</definedName>
    <definedName name="odb35_61" localSheetId="35">'[3]odb 35'!$D$50</definedName>
    <definedName name="odb35_61" localSheetId="106">'[2]odb 35'!$D$50</definedName>
    <definedName name="odb35_61" localSheetId="42">'[4]odb 35'!$D$50</definedName>
    <definedName name="odb35_61" localSheetId="86">'[3]odb 35'!$D$50</definedName>
    <definedName name="odb35_61" localSheetId="87">'[4]odb 35'!$D$50</definedName>
    <definedName name="odb35_61" localSheetId="88">'[5]odb 35'!$D$50</definedName>
    <definedName name="odb35_61" localSheetId="89">'[5]odb 35'!$D$50</definedName>
    <definedName name="odb35_61" localSheetId="92">'[5]odb 35'!$D$50</definedName>
    <definedName name="odb35_61" localSheetId="95">'[6]odb 35'!$D$50</definedName>
    <definedName name="odb35_61" localSheetId="96">'[5]odb 35'!$D$50</definedName>
    <definedName name="odb35_61" localSheetId="97">'[5]odb 35'!$D$50</definedName>
    <definedName name="odb35_61" localSheetId="98">'[5]odb 35'!$D$50</definedName>
    <definedName name="odb35_61" localSheetId="99">'[3]odb 35'!$D$50</definedName>
    <definedName name="odb35_61" localSheetId="100">'[4]odb 35'!$D$50</definedName>
    <definedName name="odb35_61" localSheetId="101">'[4]odb 35'!$D$50</definedName>
    <definedName name="odb35_61" localSheetId="116">'[4]odb 35'!$D$50</definedName>
    <definedName name="odb35_61" localSheetId="126">'[3]odb 35'!$D$50</definedName>
    <definedName name="odb35_61" localSheetId="127">'[3]odb 35'!$D$50</definedName>
    <definedName name="odb35_61" localSheetId="129">'[4]odb 35'!$D$50</definedName>
    <definedName name="odb35_61" localSheetId="130">'[5]odb 35'!$D$50</definedName>
    <definedName name="odb35_61" localSheetId="132">'[4]odb 35'!$D$50</definedName>
    <definedName name="odb35_61" localSheetId="133">'[4]odb 35'!$D$50</definedName>
    <definedName name="odb35_61" localSheetId="135">'[5]odb 35'!$D$50</definedName>
    <definedName name="odb35_61" localSheetId="136">'[3]odb 35'!$D$50</definedName>
    <definedName name="odb35_61" localSheetId="137">'[4]odb 35'!$D$50</definedName>
    <definedName name="odb35_61">'[3]odb 35'!$D$50</definedName>
    <definedName name="odb36_40" localSheetId="19">'[2]odb 36'!$D$4</definedName>
    <definedName name="odb36_40" localSheetId="20">'[2]odb 36'!$D$4</definedName>
    <definedName name="odb36_40" localSheetId="34">'[3]odb 36'!$D$4</definedName>
    <definedName name="odb36_40" localSheetId="35">'[3]odb 36'!$D$4</definedName>
    <definedName name="odb36_40" localSheetId="106">'[2]odb 36'!$D$4</definedName>
    <definedName name="odb36_40" localSheetId="42">'[4]odb 36'!$D$4</definedName>
    <definedName name="odb36_40" localSheetId="86">'[3]odb 36'!$D$4</definedName>
    <definedName name="odb36_40" localSheetId="87">'[4]odb 36'!$D$4</definedName>
    <definedName name="odb36_40" localSheetId="88">'[5]odb 36'!$D$4</definedName>
    <definedName name="odb36_40" localSheetId="89">'[5]odb 36'!$D$4</definedName>
    <definedName name="odb36_40" localSheetId="92">'[5]odb 36'!$D$4</definedName>
    <definedName name="odb36_40" localSheetId="95">'[6]odb 36'!$D$4</definedName>
    <definedName name="odb36_40" localSheetId="96">'[5]odb 36'!$D$4</definedName>
    <definedName name="odb36_40" localSheetId="97">'[5]odb 36'!$D$4</definedName>
    <definedName name="odb36_40" localSheetId="98">'[5]odb 36'!$D$4</definedName>
    <definedName name="odb36_40" localSheetId="99">'[3]odb 36'!$D$4</definedName>
    <definedName name="odb36_40" localSheetId="100">'[4]odb 36'!$D$4</definedName>
    <definedName name="odb36_40" localSheetId="101">'[4]odb 36'!$D$4</definedName>
    <definedName name="odb36_40" localSheetId="116">'[4]odb 36'!$D$4</definedName>
    <definedName name="odb36_40" localSheetId="126">'[3]odb 36'!$D$4</definedName>
    <definedName name="odb36_40" localSheetId="127">'[3]odb 36'!$D$4</definedName>
    <definedName name="odb36_40" localSheetId="129">'[4]odb 36'!$D$4</definedName>
    <definedName name="odb36_40" localSheetId="130">'[5]odb 36'!$D$4</definedName>
    <definedName name="odb36_40" localSheetId="132">'[4]odb 36'!$D$4</definedName>
    <definedName name="odb36_40" localSheetId="133">'[4]odb 36'!$D$4</definedName>
    <definedName name="odb36_40" localSheetId="135">'[5]odb 36'!$D$4</definedName>
    <definedName name="odb36_40" localSheetId="136">'[3]odb 36'!$D$4</definedName>
    <definedName name="odb36_40" localSheetId="137">'[4]odb 36'!$D$4</definedName>
    <definedName name="odb36_40">'[3]odb 36'!$D$4</definedName>
    <definedName name="odb36_50" localSheetId="19">'[2]odb 36'!$D$8</definedName>
    <definedName name="odb36_50" localSheetId="20">'[2]odb 36'!$D$8</definedName>
    <definedName name="odb36_50" localSheetId="34">'[3]odb 36'!$D$8</definedName>
    <definedName name="odb36_50" localSheetId="35">'[3]odb 36'!$D$8</definedName>
    <definedName name="odb36_50" localSheetId="106">'[2]odb 36'!$D$8</definedName>
    <definedName name="odb36_50" localSheetId="42">'[4]odb 36'!$D$8</definedName>
    <definedName name="odb36_50" localSheetId="86">'[3]odb 36'!$D$8</definedName>
    <definedName name="odb36_50" localSheetId="87">'[4]odb 36'!$D$8</definedName>
    <definedName name="odb36_50" localSheetId="88">'[5]odb 36'!$D$8</definedName>
    <definedName name="odb36_50" localSheetId="89">'[5]odb 36'!$D$8</definedName>
    <definedName name="odb36_50" localSheetId="92">'[5]odb 36'!$D$8</definedName>
    <definedName name="odb36_50" localSheetId="95">'[6]odb 36'!$D$8</definedName>
    <definedName name="odb36_50" localSheetId="96">'[5]odb 36'!$D$8</definedName>
    <definedName name="odb36_50" localSheetId="97">'[5]odb 36'!$D$8</definedName>
    <definedName name="odb36_50" localSheetId="98">'[5]odb 36'!$D$8</definedName>
    <definedName name="odb36_50" localSheetId="99">'[3]odb 36'!$D$8</definedName>
    <definedName name="odb36_50" localSheetId="100">'[4]odb 36'!$D$8</definedName>
    <definedName name="odb36_50" localSheetId="101">'[4]odb 36'!$D$8</definedName>
    <definedName name="odb36_50" localSheetId="116">'[4]odb 36'!$D$8</definedName>
    <definedName name="odb36_50" localSheetId="126">'[3]odb 36'!$D$8</definedName>
    <definedName name="odb36_50" localSheetId="127">'[3]odb 36'!$D$8</definedName>
    <definedName name="odb36_50" localSheetId="129">'[4]odb 36'!$D$8</definedName>
    <definedName name="odb36_50" localSheetId="130">'[5]odb 36'!$D$8</definedName>
    <definedName name="odb36_50" localSheetId="132">'[4]odb 36'!$D$8</definedName>
    <definedName name="odb36_50" localSheetId="133">'[4]odb 36'!$D$8</definedName>
    <definedName name="odb36_50" localSheetId="135">'[5]odb 36'!$D$8</definedName>
    <definedName name="odb36_50" localSheetId="136">'[3]odb 36'!$D$8</definedName>
    <definedName name="odb36_50" localSheetId="137">'[4]odb 36'!$D$8</definedName>
    <definedName name="odb36_50">'[3]odb 36'!$D$8</definedName>
    <definedName name="odb36_60" localSheetId="19">'[2]odb 36'!$D$12</definedName>
    <definedName name="odb36_60" localSheetId="20">'[2]odb 36'!$D$12</definedName>
    <definedName name="odb36_60" localSheetId="34">'[3]odb 36'!$D$12</definedName>
    <definedName name="odb36_60" localSheetId="35">'[3]odb 36'!$D$12</definedName>
    <definedName name="odb36_60" localSheetId="106">'[2]odb 36'!$D$12</definedName>
    <definedName name="odb36_60" localSheetId="42">'[4]odb 36'!$D$12</definedName>
    <definedName name="odb36_60" localSheetId="86">'[3]odb 36'!$D$12</definedName>
    <definedName name="odb36_60" localSheetId="87">'[4]odb 36'!$D$12</definedName>
    <definedName name="odb36_60" localSheetId="88">'[5]odb 36'!$D$12</definedName>
    <definedName name="odb36_60" localSheetId="89">'[5]odb 36'!$D$12</definedName>
    <definedName name="odb36_60" localSheetId="92">'[5]odb 36'!$D$12</definedName>
    <definedName name="odb36_60" localSheetId="95">'[6]odb 36'!$D$12</definedName>
    <definedName name="odb36_60" localSheetId="96">'[5]odb 36'!$D$12</definedName>
    <definedName name="odb36_60" localSheetId="97">'[5]odb 36'!$D$12</definedName>
    <definedName name="odb36_60" localSheetId="98">'[5]odb 36'!$D$12</definedName>
    <definedName name="odb36_60" localSheetId="99">'[3]odb 36'!$D$12</definedName>
    <definedName name="odb36_60" localSheetId="100">'[4]odb 36'!$D$12</definedName>
    <definedName name="odb36_60" localSheetId="101">'[4]odb 36'!$D$12</definedName>
    <definedName name="odb36_60" localSheetId="116">'[4]odb 36'!$D$12</definedName>
    <definedName name="odb36_60" localSheetId="126">'[3]odb 36'!$D$12</definedName>
    <definedName name="odb36_60" localSheetId="127">'[3]odb 36'!$D$12</definedName>
    <definedName name="odb36_60" localSheetId="129">'[4]odb 36'!$D$12</definedName>
    <definedName name="odb36_60" localSheetId="130">'[5]odb 36'!$D$12</definedName>
    <definedName name="odb36_60" localSheetId="132">'[4]odb 36'!$D$12</definedName>
    <definedName name="odb36_60" localSheetId="133">'[4]odb 36'!$D$12</definedName>
    <definedName name="odb36_60" localSheetId="135">'[5]odb 36'!$D$12</definedName>
    <definedName name="odb36_60" localSheetId="136">'[3]odb 36'!$D$12</definedName>
    <definedName name="odb36_60" localSheetId="137">'[4]odb 36'!$D$12</definedName>
    <definedName name="odb36_60">'[3]odb 36'!$D$12</definedName>
    <definedName name="odb36_61" localSheetId="19">'[2]odb 36'!$D$16</definedName>
    <definedName name="odb36_61" localSheetId="20">'[2]odb 36'!$D$16</definedName>
    <definedName name="odb36_61" localSheetId="34">'[3]odb 36'!$D$16</definedName>
    <definedName name="odb36_61" localSheetId="35">'[3]odb 36'!$D$16</definedName>
    <definedName name="odb36_61" localSheetId="106">'[2]odb 36'!$D$16</definedName>
    <definedName name="odb36_61" localSheetId="42">'[4]odb 36'!$D$16</definedName>
    <definedName name="odb36_61" localSheetId="86">'[3]odb 36'!$D$16</definedName>
    <definedName name="odb36_61" localSheetId="87">'[4]odb 36'!$D$16</definedName>
    <definedName name="odb36_61" localSheetId="88">'[5]odb 36'!$D$16</definedName>
    <definedName name="odb36_61" localSheetId="89">'[5]odb 36'!$D$16</definedName>
    <definedName name="odb36_61" localSheetId="92">'[5]odb 36'!$D$16</definedName>
    <definedName name="odb36_61" localSheetId="95">'[6]odb 36'!$D$16</definedName>
    <definedName name="odb36_61" localSheetId="96">'[5]odb 36'!$D$16</definedName>
    <definedName name="odb36_61" localSheetId="97">'[5]odb 36'!$D$16</definedName>
    <definedName name="odb36_61" localSheetId="98">'[5]odb 36'!$D$16</definedName>
    <definedName name="odb36_61" localSheetId="99">'[3]odb 36'!$D$16</definedName>
    <definedName name="odb36_61" localSheetId="100">'[4]odb 36'!$D$16</definedName>
    <definedName name="odb36_61" localSheetId="101">'[4]odb 36'!$D$16</definedName>
    <definedName name="odb36_61" localSheetId="116">'[4]odb 36'!$D$16</definedName>
    <definedName name="odb36_61" localSheetId="126">'[3]odb 36'!$D$16</definedName>
    <definedName name="odb36_61" localSheetId="127">'[3]odb 36'!$D$16</definedName>
    <definedName name="odb36_61" localSheetId="129">'[4]odb 36'!$D$16</definedName>
    <definedName name="odb36_61" localSheetId="130">'[5]odb 36'!$D$16</definedName>
    <definedName name="odb36_61" localSheetId="132">'[4]odb 36'!$D$16</definedName>
    <definedName name="odb36_61" localSheetId="133">'[4]odb 36'!$D$16</definedName>
    <definedName name="odb36_61" localSheetId="135">'[5]odb 36'!$D$16</definedName>
    <definedName name="odb36_61" localSheetId="136">'[3]odb 36'!$D$16</definedName>
    <definedName name="odb36_61" localSheetId="137">'[4]odb 36'!$D$16</definedName>
    <definedName name="odb36_61">'[3]odb 36'!$D$16</definedName>
    <definedName name="odb37_40" localSheetId="19">'[2]odb 37'!$D$5</definedName>
    <definedName name="odb37_40" localSheetId="20">'[2]odb 37'!$D$5</definedName>
    <definedName name="odb37_40" localSheetId="34">'[3]odb 37'!$D$5</definedName>
    <definedName name="odb37_40" localSheetId="35">'[3]odb 37'!$D$5</definedName>
    <definedName name="odb37_40" localSheetId="106">'[2]odb 37'!$D$5</definedName>
    <definedName name="odb37_40" localSheetId="42">'[4]odb 37'!$D$5</definedName>
    <definedName name="odb37_40" localSheetId="86">'[3]odb 37'!$D$5</definedName>
    <definedName name="odb37_40" localSheetId="87">'[4]odb 37'!$D$5</definedName>
    <definedName name="odb37_40" localSheetId="88">'[5]odb 37'!$D$5</definedName>
    <definedName name="odb37_40" localSheetId="89">'[5]odb 37'!$D$5</definedName>
    <definedName name="odb37_40" localSheetId="92">'[5]odb 37'!$D$5</definedName>
    <definedName name="odb37_40" localSheetId="95">'[6]odb 37'!$D$5</definedName>
    <definedName name="odb37_40" localSheetId="96">'[5]odb 37'!$D$5</definedName>
    <definedName name="odb37_40" localSheetId="97">'[5]odb 37'!$D$5</definedName>
    <definedName name="odb37_40" localSheetId="98">'[5]odb 37'!$D$5</definedName>
    <definedName name="odb37_40" localSheetId="99">'[3]odb 37'!$D$5</definedName>
    <definedName name="odb37_40" localSheetId="100">'[4]odb 37'!$D$5</definedName>
    <definedName name="odb37_40" localSheetId="101">'[4]odb 37'!$D$5</definedName>
    <definedName name="odb37_40" localSheetId="116">'[4]odb 37'!$D$5</definedName>
    <definedName name="odb37_40" localSheetId="126">'[3]odb 37'!$D$5</definedName>
    <definedName name="odb37_40" localSheetId="127">'[3]odb 37'!$D$5</definedName>
    <definedName name="odb37_40" localSheetId="129">'[4]odb 37'!$D$5</definedName>
    <definedName name="odb37_40" localSheetId="130">'[5]odb 37'!$D$5</definedName>
    <definedName name="odb37_40" localSheetId="132">'[4]odb 37'!$D$5</definedName>
    <definedName name="odb37_40" localSheetId="133">'[4]odb 37'!$D$5</definedName>
    <definedName name="odb37_40" localSheetId="135">'[5]odb 37'!$D$5</definedName>
    <definedName name="odb37_40" localSheetId="136">'[3]odb 37'!$D$5</definedName>
    <definedName name="odb37_40" localSheetId="137">'[4]odb 37'!$D$5</definedName>
    <definedName name="odb37_40">'[3]odb 37'!$D$5</definedName>
    <definedName name="odb37_50" localSheetId="19">'[2]odb 37'!$D$23</definedName>
    <definedName name="odb37_50" localSheetId="20">'[2]odb 37'!$D$23</definedName>
    <definedName name="odb37_50" localSheetId="34">'[3]odb 37'!$D$23</definedName>
    <definedName name="odb37_50" localSheetId="35">'[3]odb 37'!$D$23</definedName>
    <definedName name="odb37_50" localSheetId="106">'[2]odb 37'!$D$23</definedName>
    <definedName name="odb37_50" localSheetId="42">'[4]odb 37'!$D$23</definedName>
    <definedName name="odb37_50" localSheetId="86">'[3]odb 37'!$D$23</definedName>
    <definedName name="odb37_50" localSheetId="87">'[4]odb 37'!$D$23</definedName>
    <definedName name="odb37_50" localSheetId="88">'[5]odb 37'!$D$23</definedName>
    <definedName name="odb37_50" localSheetId="89">'[5]odb 37'!$D$23</definedName>
    <definedName name="odb37_50" localSheetId="92">'[5]odb 37'!$D$23</definedName>
    <definedName name="odb37_50" localSheetId="95">'[6]odb 37'!$D$23</definedName>
    <definedName name="odb37_50" localSheetId="96">'[5]odb 37'!$D$23</definedName>
    <definedName name="odb37_50" localSheetId="97">'[5]odb 37'!$D$23</definedName>
    <definedName name="odb37_50" localSheetId="98">'[5]odb 37'!$D$23</definedName>
    <definedName name="odb37_50" localSheetId="99">'[3]odb 37'!$D$23</definedName>
    <definedName name="odb37_50" localSheetId="100">'[4]odb 37'!$D$23</definedName>
    <definedName name="odb37_50" localSheetId="101">'[4]odb 37'!$D$23</definedName>
    <definedName name="odb37_50" localSheetId="116">'[4]odb 37'!$D$23</definedName>
    <definedName name="odb37_50" localSheetId="126">'[3]odb 37'!$D$23</definedName>
    <definedName name="odb37_50" localSheetId="127">'[3]odb 37'!$D$23</definedName>
    <definedName name="odb37_50" localSheetId="129">'[4]odb 37'!$D$23</definedName>
    <definedName name="odb37_50" localSheetId="130">'[5]odb 37'!$D$23</definedName>
    <definedName name="odb37_50" localSheetId="132">'[4]odb 37'!$D$23</definedName>
    <definedName name="odb37_50" localSheetId="133">'[4]odb 37'!$D$23</definedName>
    <definedName name="odb37_50" localSheetId="135">'[5]odb 37'!$D$23</definedName>
    <definedName name="odb37_50" localSheetId="136">'[3]odb 37'!$D$23</definedName>
    <definedName name="odb37_50" localSheetId="137">'[4]odb 37'!$D$23</definedName>
    <definedName name="odb37_50">'[3]odb 37'!$D$23</definedName>
    <definedName name="odb37_60" localSheetId="19">'[2]odb 37'!$D$39</definedName>
    <definedName name="odb37_60" localSheetId="20">'[2]odb 37'!$D$39</definedName>
    <definedName name="odb37_60" localSheetId="34">'[3]odb 37'!$D$39</definedName>
    <definedName name="odb37_60" localSheetId="35">'[3]odb 37'!$D$39</definedName>
    <definedName name="odb37_60" localSheetId="106">'[2]odb 37'!$D$39</definedName>
    <definedName name="odb37_60" localSheetId="42">'[4]odb 37'!$D$39</definedName>
    <definedName name="odb37_60" localSheetId="86">'[3]odb 37'!$D$39</definedName>
    <definedName name="odb37_60" localSheetId="87">'[4]odb 37'!$D$39</definedName>
    <definedName name="odb37_60" localSheetId="88">'[5]odb 37'!$D$39</definedName>
    <definedName name="odb37_60" localSheetId="89">'[5]odb 37'!$D$39</definedName>
    <definedName name="odb37_60" localSheetId="92">'[5]odb 37'!$D$39</definedName>
    <definedName name="odb37_60" localSheetId="95">'[6]odb 37'!$D$39</definedName>
    <definedName name="odb37_60" localSheetId="96">'[5]odb 37'!$D$39</definedName>
    <definedName name="odb37_60" localSheetId="97">'[5]odb 37'!$D$39</definedName>
    <definedName name="odb37_60" localSheetId="98">'[5]odb 37'!$D$39</definedName>
    <definedName name="odb37_60" localSheetId="99">'[3]odb 37'!$D$39</definedName>
    <definedName name="odb37_60" localSheetId="100">'[4]odb 37'!$D$39</definedName>
    <definedName name="odb37_60" localSheetId="101">'[4]odb 37'!$D$39</definedName>
    <definedName name="odb37_60" localSheetId="116">'[4]odb 37'!$D$39</definedName>
    <definedName name="odb37_60" localSheetId="126">'[3]odb 37'!$D$39</definedName>
    <definedName name="odb37_60" localSheetId="127">'[3]odb 37'!$D$39</definedName>
    <definedName name="odb37_60" localSheetId="129">'[4]odb 37'!$D$39</definedName>
    <definedName name="odb37_60" localSheetId="130">'[5]odb 37'!$D$39</definedName>
    <definedName name="odb37_60" localSheetId="132">'[4]odb 37'!$D$39</definedName>
    <definedName name="odb37_60" localSheetId="133">'[4]odb 37'!$D$39</definedName>
    <definedName name="odb37_60" localSheetId="135">'[5]odb 37'!$D$39</definedName>
    <definedName name="odb37_60" localSheetId="136">'[3]odb 37'!$D$39</definedName>
    <definedName name="odb37_60" localSheetId="137">'[4]odb 37'!$D$39</definedName>
    <definedName name="odb37_60">'[3]odb 37'!$D$39</definedName>
    <definedName name="odb37_61" localSheetId="19">'[2]odb 37'!$D$51</definedName>
    <definedName name="odb37_61" localSheetId="20">'[2]odb 37'!$D$51</definedName>
    <definedName name="odb37_61" localSheetId="34">'[3]odb 37'!$D$51</definedName>
    <definedName name="odb37_61" localSheetId="35">'[3]odb 37'!$D$51</definedName>
    <definedName name="odb37_61" localSheetId="106">'[2]odb 37'!$D$51</definedName>
    <definedName name="odb37_61" localSheetId="42">'[4]odb 37'!$D$51</definedName>
    <definedName name="odb37_61" localSheetId="86">'[3]odb 37'!$D$51</definedName>
    <definedName name="odb37_61" localSheetId="87">'[4]odb 37'!$D$51</definedName>
    <definedName name="odb37_61" localSheetId="88">'[5]odb 37'!$D$51</definedName>
    <definedName name="odb37_61" localSheetId="89">'[5]odb 37'!$D$51</definedName>
    <definedName name="odb37_61" localSheetId="92">'[5]odb 37'!$D$51</definedName>
    <definedName name="odb37_61" localSheetId="95">'[6]odb 37'!$D$51</definedName>
    <definedName name="odb37_61" localSheetId="96">'[5]odb 37'!$D$51</definedName>
    <definedName name="odb37_61" localSheetId="97">'[5]odb 37'!$D$51</definedName>
    <definedName name="odb37_61" localSheetId="98">'[5]odb 37'!$D$51</definedName>
    <definedName name="odb37_61" localSheetId="99">'[3]odb 37'!$D$51</definedName>
    <definedName name="odb37_61" localSheetId="100">'[4]odb 37'!$D$51</definedName>
    <definedName name="odb37_61" localSheetId="101">'[4]odb 37'!$D$51</definedName>
    <definedName name="odb37_61" localSheetId="116">'[4]odb 37'!$D$51</definedName>
    <definedName name="odb37_61" localSheetId="126">'[3]odb 37'!$D$51</definedName>
    <definedName name="odb37_61" localSheetId="127">'[3]odb 37'!$D$51</definedName>
    <definedName name="odb37_61" localSheetId="129">'[4]odb 37'!$D$51</definedName>
    <definedName name="odb37_61" localSheetId="130">'[5]odb 37'!$D$51</definedName>
    <definedName name="odb37_61" localSheetId="132">'[4]odb 37'!$D$51</definedName>
    <definedName name="odb37_61" localSheetId="133">'[4]odb 37'!$D$51</definedName>
    <definedName name="odb37_61" localSheetId="135">'[5]odb 37'!$D$51</definedName>
    <definedName name="odb37_61" localSheetId="136">'[3]odb 37'!$D$51</definedName>
    <definedName name="odb37_61" localSheetId="137">'[4]odb 37'!$D$51</definedName>
    <definedName name="odb37_61">'[3]odb 37'!$D$51</definedName>
    <definedName name="odb38_40" localSheetId="19">'[2]odb 38'!$D$3</definedName>
    <definedName name="odb38_40" localSheetId="20">'[2]odb 38'!$D$3</definedName>
    <definedName name="odb38_40" localSheetId="34">'[3]odb 38'!$D$3</definedName>
    <definedName name="odb38_40" localSheetId="35">'[3]odb 38'!$D$3</definedName>
    <definedName name="odb38_40" localSheetId="106">'[2]odb 38'!$D$3</definedName>
    <definedName name="odb38_40" localSheetId="42">'[4]odb 38'!$D$3</definedName>
    <definedName name="odb38_40" localSheetId="86">'[3]odb 38'!$D$3</definedName>
    <definedName name="odb38_40" localSheetId="87">'[4]odb 38'!$D$3</definedName>
    <definedName name="odb38_40" localSheetId="88">'[5]odb 38'!$D$3</definedName>
    <definedName name="odb38_40" localSheetId="89">'[5]odb 38'!$D$3</definedName>
    <definedName name="odb38_40" localSheetId="92">'[5]odb 38'!$D$3</definedName>
    <definedName name="odb38_40" localSheetId="95">'[6]odb 38'!$D$3</definedName>
    <definedName name="odb38_40" localSheetId="96">'[5]odb 38'!$D$3</definedName>
    <definedName name="odb38_40" localSheetId="97">'[5]odb 38'!$D$3</definedName>
    <definedName name="odb38_40" localSheetId="98">'[5]odb 38'!$D$3</definedName>
    <definedName name="odb38_40" localSheetId="99">'[3]odb 38'!$D$3</definedName>
    <definedName name="odb38_40" localSheetId="100">'[4]odb 38'!$D$3</definedName>
    <definedName name="odb38_40" localSheetId="101">'[4]odb 38'!$D$3</definedName>
    <definedName name="odb38_40" localSheetId="116">'[4]odb 38'!$D$3</definedName>
    <definedName name="odb38_40" localSheetId="126">'[3]odb 38'!$D$3</definedName>
    <definedName name="odb38_40" localSheetId="127">'[3]odb 38'!$D$3</definedName>
    <definedName name="odb38_40" localSheetId="129">'[4]odb 38'!$D$3</definedName>
    <definedName name="odb38_40" localSheetId="130">'[5]odb 38'!$D$3</definedName>
    <definedName name="odb38_40" localSheetId="132">'[4]odb 38'!$D$3</definedName>
    <definedName name="odb38_40" localSheetId="133">'[4]odb 38'!$D$3</definedName>
    <definedName name="odb38_40" localSheetId="135">'[5]odb 38'!$D$3</definedName>
    <definedName name="odb38_40" localSheetId="136">'[3]odb 38'!$D$3</definedName>
    <definedName name="odb38_40" localSheetId="137">'[4]odb 38'!$D$3</definedName>
    <definedName name="odb38_40">'[3]odb 38'!$D$3</definedName>
    <definedName name="odb38_50" localSheetId="19">'[2]odb 38'!$D$9</definedName>
    <definedName name="odb38_50" localSheetId="20">'[2]odb 38'!$D$9</definedName>
    <definedName name="odb38_50" localSheetId="34">'[3]odb 38'!$D$9</definedName>
    <definedName name="odb38_50" localSheetId="35">'[3]odb 38'!$D$9</definedName>
    <definedName name="odb38_50" localSheetId="106">'[2]odb 38'!$D$9</definedName>
    <definedName name="odb38_50" localSheetId="42">'[4]odb 38'!$D$9</definedName>
    <definedName name="odb38_50" localSheetId="86">'[3]odb 38'!$D$9</definedName>
    <definedName name="odb38_50" localSheetId="87">'[4]odb 38'!$D$9</definedName>
    <definedName name="odb38_50" localSheetId="88">'[5]odb 38'!$D$9</definedName>
    <definedName name="odb38_50" localSheetId="89">'[5]odb 38'!$D$9</definedName>
    <definedName name="odb38_50" localSheetId="92">'[5]odb 38'!$D$9</definedName>
    <definedName name="odb38_50" localSheetId="95">'[6]odb 38'!$D$9</definedName>
    <definedName name="odb38_50" localSheetId="96">'[5]odb 38'!$D$9</definedName>
    <definedName name="odb38_50" localSheetId="97">'[5]odb 38'!$D$9</definedName>
    <definedName name="odb38_50" localSheetId="98">'[5]odb 38'!$D$9</definedName>
    <definedName name="odb38_50" localSheetId="99">'[3]odb 38'!$D$9</definedName>
    <definedName name="odb38_50" localSheetId="100">'[4]odb 38'!$D$9</definedName>
    <definedName name="odb38_50" localSheetId="101">'[4]odb 38'!$D$9</definedName>
    <definedName name="odb38_50" localSheetId="116">'[4]odb 38'!$D$9</definedName>
    <definedName name="odb38_50" localSheetId="126">'[3]odb 38'!$D$9</definedName>
    <definedName name="odb38_50" localSheetId="127">'[3]odb 38'!$D$9</definedName>
    <definedName name="odb38_50" localSheetId="129">'[4]odb 38'!$D$9</definedName>
    <definedName name="odb38_50" localSheetId="130">'[5]odb 38'!$D$9</definedName>
    <definedName name="odb38_50" localSheetId="132">'[4]odb 38'!$D$9</definedName>
    <definedName name="odb38_50" localSheetId="133">'[4]odb 38'!$D$9</definedName>
    <definedName name="odb38_50" localSheetId="135">'[5]odb 38'!$D$9</definedName>
    <definedName name="odb38_50" localSheetId="136">'[3]odb 38'!$D$9</definedName>
    <definedName name="odb38_50" localSheetId="137">'[4]odb 38'!$D$9</definedName>
    <definedName name="odb38_50">'[3]odb 38'!$D$9</definedName>
    <definedName name="odb38_60" localSheetId="19">'[2]odb 38'!$D$24</definedName>
    <definedName name="odb38_60" localSheetId="20">'[2]odb 38'!$D$24</definedName>
    <definedName name="odb38_60" localSheetId="34">'[3]odb 38'!$D$24</definedName>
    <definedName name="odb38_60" localSheetId="35">'[3]odb 38'!$D$24</definedName>
    <definedName name="odb38_60" localSheetId="106">'[2]odb 38'!$D$24</definedName>
    <definedName name="odb38_60" localSheetId="42">'[4]odb 38'!$D$24</definedName>
    <definedName name="odb38_60" localSheetId="86">'[3]odb 38'!$D$24</definedName>
    <definedName name="odb38_60" localSheetId="87">'[4]odb 38'!$D$24</definedName>
    <definedName name="odb38_60" localSheetId="88">'[5]odb 38'!$D$24</definedName>
    <definedName name="odb38_60" localSheetId="89">'[5]odb 38'!$D$24</definedName>
    <definedName name="odb38_60" localSheetId="92">'[5]odb 38'!$D$24</definedName>
    <definedName name="odb38_60" localSheetId="95">'[6]odb 38'!$D$24</definedName>
    <definedName name="odb38_60" localSheetId="96">'[5]odb 38'!$D$24</definedName>
    <definedName name="odb38_60" localSheetId="97">'[5]odb 38'!$D$24</definedName>
    <definedName name="odb38_60" localSheetId="98">'[5]odb 38'!$D$24</definedName>
    <definedName name="odb38_60" localSheetId="99">'[3]odb 38'!$D$24</definedName>
    <definedName name="odb38_60" localSheetId="100">'[4]odb 38'!$D$24</definedName>
    <definedName name="odb38_60" localSheetId="101">'[4]odb 38'!$D$24</definedName>
    <definedName name="odb38_60" localSheetId="116">'[4]odb 38'!$D$24</definedName>
    <definedName name="odb38_60" localSheetId="126">'[3]odb 38'!$D$24</definedName>
    <definedName name="odb38_60" localSheetId="127">'[3]odb 38'!$D$24</definedName>
    <definedName name="odb38_60" localSheetId="129">'[4]odb 38'!$D$24</definedName>
    <definedName name="odb38_60" localSheetId="130">'[5]odb 38'!$D$24</definedName>
    <definedName name="odb38_60" localSheetId="132">'[4]odb 38'!$D$24</definedName>
    <definedName name="odb38_60" localSheetId="133">'[4]odb 38'!$D$24</definedName>
    <definedName name="odb38_60" localSheetId="135">'[5]odb 38'!$D$24</definedName>
    <definedName name="odb38_60" localSheetId="136">'[3]odb 38'!$D$24</definedName>
    <definedName name="odb38_60" localSheetId="137">'[4]odb 38'!$D$24</definedName>
    <definedName name="odb38_60">'[3]odb 38'!$D$24</definedName>
    <definedName name="odb38_61" localSheetId="19">'[2]odb 38'!$D$29</definedName>
    <definedName name="odb38_61" localSheetId="20">'[2]odb 38'!$D$29</definedName>
    <definedName name="odb38_61" localSheetId="34">'[3]odb 38'!$D$29</definedName>
    <definedName name="odb38_61" localSheetId="35">'[3]odb 38'!$D$29</definedName>
    <definedName name="odb38_61" localSheetId="106">'[2]odb 38'!$D$29</definedName>
    <definedName name="odb38_61" localSheetId="42">'[4]odb 38'!$D$29</definedName>
    <definedName name="odb38_61" localSheetId="86">'[3]odb 38'!$D$29</definedName>
    <definedName name="odb38_61" localSheetId="87">'[4]odb 38'!$D$29</definedName>
    <definedName name="odb38_61" localSheetId="88">'[5]odb 38'!$D$29</definedName>
    <definedName name="odb38_61" localSheetId="89">'[5]odb 38'!$D$29</definedName>
    <definedName name="odb38_61" localSheetId="92">'[5]odb 38'!$D$29</definedName>
    <definedName name="odb38_61" localSheetId="95">'[6]odb 38'!$D$29</definedName>
    <definedName name="odb38_61" localSheetId="96">'[5]odb 38'!$D$29</definedName>
    <definedName name="odb38_61" localSheetId="97">'[5]odb 38'!$D$29</definedName>
    <definedName name="odb38_61" localSheetId="98">'[5]odb 38'!$D$29</definedName>
    <definedName name="odb38_61" localSheetId="99">'[3]odb 38'!$D$29</definedName>
    <definedName name="odb38_61" localSheetId="100">'[4]odb 38'!$D$29</definedName>
    <definedName name="odb38_61" localSheetId="101">'[4]odb 38'!$D$29</definedName>
    <definedName name="odb38_61" localSheetId="116">'[4]odb 38'!$D$29</definedName>
    <definedName name="odb38_61" localSheetId="126">'[3]odb 38'!$D$29</definedName>
    <definedName name="odb38_61" localSheetId="127">'[3]odb 38'!$D$29</definedName>
    <definedName name="odb38_61" localSheetId="129">'[4]odb 38'!$D$29</definedName>
    <definedName name="odb38_61" localSheetId="130">'[5]odb 38'!$D$29</definedName>
    <definedName name="odb38_61" localSheetId="132">'[4]odb 38'!$D$29</definedName>
    <definedName name="odb38_61" localSheetId="133">'[4]odb 38'!$D$29</definedName>
    <definedName name="odb38_61" localSheetId="135">'[5]odb 38'!$D$29</definedName>
    <definedName name="odb38_61" localSheetId="136">'[3]odb 38'!$D$29</definedName>
    <definedName name="odb38_61" localSheetId="137">'[4]odb 38'!$D$29</definedName>
    <definedName name="odb38_61">'[3]odb 38'!$D$29</definedName>
    <definedName name="odb39_40" localSheetId="19">'[2]odb 39'!$D$4</definedName>
    <definedName name="odb39_40" localSheetId="20">'[2]odb 39'!$D$4</definedName>
    <definedName name="odb39_40" localSheetId="34">'[3]odb 39'!$D$4</definedName>
    <definedName name="odb39_40" localSheetId="35">'[3]odb 39'!$D$4</definedName>
    <definedName name="odb39_40" localSheetId="106">'[2]odb 39'!$D$4</definedName>
    <definedName name="odb39_40" localSheetId="42">'[4]odb 39'!$D$4</definedName>
    <definedName name="odb39_40" localSheetId="86">'[3]odb 39'!$D$4</definedName>
    <definedName name="odb39_40" localSheetId="87">'[4]odb 39'!$D$4</definedName>
    <definedName name="odb39_40" localSheetId="88">'[5]odb 39'!$D$4</definedName>
    <definedName name="odb39_40" localSheetId="89">'[5]odb 39'!$D$4</definedName>
    <definedName name="odb39_40" localSheetId="92">'[5]odb 39'!$D$4</definedName>
    <definedName name="odb39_40" localSheetId="95">'[6]odb 39'!$D$4</definedName>
    <definedName name="odb39_40" localSheetId="96">'[5]odb 39'!$D$4</definedName>
    <definedName name="odb39_40" localSheetId="97">'[5]odb 39'!$D$4</definedName>
    <definedName name="odb39_40" localSheetId="98">'[5]odb 39'!$D$4</definedName>
    <definedName name="odb39_40" localSheetId="99">'[3]odb 39'!$D$4</definedName>
    <definedName name="odb39_40" localSheetId="100">'[4]odb 39'!$D$4</definedName>
    <definedName name="odb39_40" localSheetId="101">'[4]odb 39'!$D$4</definedName>
    <definedName name="odb39_40" localSheetId="116">'[4]odb 39'!$D$4</definedName>
    <definedName name="odb39_40" localSheetId="126">'[3]odb 39'!$D$4</definedName>
    <definedName name="odb39_40" localSheetId="127">'[3]odb 39'!$D$4</definedName>
    <definedName name="odb39_40" localSheetId="129">'[4]odb 39'!$D$4</definedName>
    <definedName name="odb39_40" localSheetId="130">'[5]odb 39'!$D$4</definedName>
    <definedName name="odb39_40" localSheetId="132">'[4]odb 39'!$D$4</definedName>
    <definedName name="odb39_40" localSheetId="133">'[4]odb 39'!$D$4</definedName>
    <definedName name="odb39_40" localSheetId="135">'[5]odb 39'!$D$4</definedName>
    <definedName name="odb39_40" localSheetId="136">'[3]odb 39'!$D$4</definedName>
    <definedName name="odb39_40" localSheetId="137">'[4]odb 39'!$D$4</definedName>
    <definedName name="odb39_40">'[3]odb 39'!$D$4</definedName>
    <definedName name="odb39_50" localSheetId="19">'[2]odb 39'!$D$8</definedName>
    <definedName name="odb39_50" localSheetId="20">'[2]odb 39'!$D$8</definedName>
    <definedName name="odb39_50" localSheetId="34">'[3]odb 39'!$D$8</definedName>
    <definedName name="odb39_50" localSheetId="35">'[3]odb 39'!$D$8</definedName>
    <definedName name="odb39_50" localSheetId="106">'[2]odb 39'!$D$8</definedName>
    <definedName name="odb39_50" localSheetId="42">'[4]odb 39'!$D$8</definedName>
    <definedName name="odb39_50" localSheetId="86">'[3]odb 39'!$D$8</definedName>
    <definedName name="odb39_50" localSheetId="87">'[4]odb 39'!$D$8</definedName>
    <definedName name="odb39_50" localSheetId="88">'[5]odb 39'!$D$8</definedName>
    <definedName name="odb39_50" localSheetId="89">'[5]odb 39'!$D$8</definedName>
    <definedName name="odb39_50" localSheetId="92">'[5]odb 39'!$D$8</definedName>
    <definedName name="odb39_50" localSheetId="95">'[6]odb 39'!$D$8</definedName>
    <definedName name="odb39_50" localSheetId="96">'[5]odb 39'!$D$8</definedName>
    <definedName name="odb39_50" localSheetId="97">'[5]odb 39'!$D$8</definedName>
    <definedName name="odb39_50" localSheetId="98">'[5]odb 39'!$D$8</definedName>
    <definedName name="odb39_50" localSheetId="99">'[3]odb 39'!$D$8</definedName>
    <definedName name="odb39_50" localSheetId="100">'[4]odb 39'!$D$8</definedName>
    <definedName name="odb39_50" localSheetId="101">'[4]odb 39'!$D$8</definedName>
    <definedName name="odb39_50" localSheetId="116">'[4]odb 39'!$D$8</definedName>
    <definedName name="odb39_50" localSheetId="126">'[3]odb 39'!$D$8</definedName>
    <definedName name="odb39_50" localSheetId="127">'[3]odb 39'!$D$8</definedName>
    <definedName name="odb39_50" localSheetId="129">'[4]odb 39'!$D$8</definedName>
    <definedName name="odb39_50" localSheetId="130">'[5]odb 39'!$D$8</definedName>
    <definedName name="odb39_50" localSheetId="132">'[4]odb 39'!$D$8</definedName>
    <definedName name="odb39_50" localSheetId="133">'[4]odb 39'!$D$8</definedName>
    <definedName name="odb39_50" localSheetId="135">'[5]odb 39'!$D$8</definedName>
    <definedName name="odb39_50" localSheetId="136">'[3]odb 39'!$D$8</definedName>
    <definedName name="odb39_50" localSheetId="137">'[4]odb 39'!$D$8</definedName>
    <definedName name="odb39_50">'[3]odb 39'!$D$8</definedName>
    <definedName name="odb39_60" localSheetId="19">'[2]odb 39'!$D$13</definedName>
    <definedName name="odb39_60" localSheetId="20">'[2]odb 39'!$D$13</definedName>
    <definedName name="odb39_60" localSheetId="34">'[3]odb 39'!$D$13</definedName>
    <definedName name="odb39_60" localSheetId="35">'[3]odb 39'!$D$13</definedName>
    <definedName name="odb39_60" localSheetId="106">'[2]odb 39'!$D$13</definedName>
    <definedName name="odb39_60" localSheetId="42">'[4]odb 39'!$D$13</definedName>
    <definedName name="odb39_60" localSheetId="86">'[3]odb 39'!$D$13</definedName>
    <definedName name="odb39_60" localSheetId="87">'[4]odb 39'!$D$13</definedName>
    <definedName name="odb39_60" localSheetId="88">'[5]odb 39'!$D$13</definedName>
    <definedName name="odb39_60" localSheetId="89">'[5]odb 39'!$D$13</definedName>
    <definedName name="odb39_60" localSheetId="92">'[5]odb 39'!$D$13</definedName>
    <definedName name="odb39_60" localSheetId="95">'[6]odb 39'!$D$13</definedName>
    <definedName name="odb39_60" localSheetId="96">'[5]odb 39'!$D$13</definedName>
    <definedName name="odb39_60" localSheetId="97">'[5]odb 39'!$D$13</definedName>
    <definedName name="odb39_60" localSheetId="98">'[5]odb 39'!$D$13</definedName>
    <definedName name="odb39_60" localSheetId="99">'[3]odb 39'!$D$13</definedName>
    <definedName name="odb39_60" localSheetId="100">'[4]odb 39'!$D$13</definedName>
    <definedName name="odb39_60" localSheetId="101">'[4]odb 39'!$D$13</definedName>
    <definedName name="odb39_60" localSheetId="116">'[4]odb 39'!$D$13</definedName>
    <definedName name="odb39_60" localSheetId="126">'[3]odb 39'!$D$13</definedName>
    <definedName name="odb39_60" localSheetId="127">'[3]odb 39'!$D$13</definedName>
    <definedName name="odb39_60" localSheetId="129">'[4]odb 39'!$D$13</definedName>
    <definedName name="odb39_60" localSheetId="130">'[5]odb 39'!$D$13</definedName>
    <definedName name="odb39_60" localSheetId="132">'[4]odb 39'!$D$13</definedName>
    <definedName name="odb39_60" localSheetId="133">'[4]odb 39'!$D$13</definedName>
    <definedName name="odb39_60" localSheetId="135">'[5]odb 39'!$D$13</definedName>
    <definedName name="odb39_60" localSheetId="136">'[3]odb 39'!$D$13</definedName>
    <definedName name="odb39_60" localSheetId="137">'[4]odb 39'!$D$13</definedName>
    <definedName name="odb39_60">'[3]odb 39'!$D$13</definedName>
    <definedName name="odb39_61" localSheetId="19">'[2]odb 39'!$D$16</definedName>
    <definedName name="odb39_61" localSheetId="20">'[2]odb 39'!$D$16</definedName>
    <definedName name="odb39_61" localSheetId="34">'[3]odb 39'!$D$16</definedName>
    <definedName name="odb39_61" localSheetId="35">'[3]odb 39'!$D$16</definedName>
    <definedName name="odb39_61" localSheetId="106">'[2]odb 39'!$D$16</definedName>
    <definedName name="odb39_61" localSheetId="42">'[4]odb 39'!$D$16</definedName>
    <definedName name="odb39_61" localSheetId="86">'[3]odb 39'!$D$16</definedName>
    <definedName name="odb39_61" localSheetId="87">'[4]odb 39'!$D$16</definedName>
    <definedName name="odb39_61" localSheetId="88">'[5]odb 39'!$D$16</definedName>
    <definedName name="odb39_61" localSheetId="89">'[5]odb 39'!$D$16</definedName>
    <definedName name="odb39_61" localSheetId="92">'[5]odb 39'!$D$16</definedName>
    <definedName name="odb39_61" localSheetId="95">'[6]odb 39'!$D$16</definedName>
    <definedName name="odb39_61" localSheetId="96">'[5]odb 39'!$D$16</definedName>
    <definedName name="odb39_61" localSheetId="97">'[5]odb 39'!$D$16</definedName>
    <definedName name="odb39_61" localSheetId="98">'[5]odb 39'!$D$16</definedName>
    <definedName name="odb39_61" localSheetId="99">'[3]odb 39'!$D$16</definedName>
    <definedName name="odb39_61" localSheetId="100">'[4]odb 39'!$D$16</definedName>
    <definedName name="odb39_61" localSheetId="101">'[4]odb 39'!$D$16</definedName>
    <definedName name="odb39_61" localSheetId="116">'[4]odb 39'!$D$16</definedName>
    <definedName name="odb39_61" localSheetId="126">'[3]odb 39'!$D$16</definedName>
    <definedName name="odb39_61" localSheetId="127">'[3]odb 39'!$D$16</definedName>
    <definedName name="odb39_61" localSheetId="129">'[4]odb 39'!$D$16</definedName>
    <definedName name="odb39_61" localSheetId="130">'[5]odb 39'!$D$16</definedName>
    <definedName name="odb39_61" localSheetId="132">'[4]odb 39'!$D$16</definedName>
    <definedName name="odb39_61" localSheetId="133">'[4]odb 39'!$D$16</definedName>
    <definedName name="odb39_61" localSheetId="135">'[5]odb 39'!$D$16</definedName>
    <definedName name="odb39_61" localSheetId="136">'[3]odb 39'!$D$16</definedName>
    <definedName name="odb39_61" localSheetId="137">'[4]odb 39'!$D$16</definedName>
    <definedName name="odb39_61">'[3]odb 39'!$D$16</definedName>
    <definedName name="odb50_25" localSheetId="19">'[2]odb 25'!$D$16</definedName>
    <definedName name="odb50_25" localSheetId="20">'[2]odb 25'!$D$16</definedName>
    <definedName name="odb50_25" localSheetId="34">'[3]odb 25'!$D$16</definedName>
    <definedName name="odb50_25" localSheetId="35">'[3]odb 25'!$D$16</definedName>
    <definedName name="odb50_25" localSheetId="106">'[2]odb 25'!$D$16</definedName>
    <definedName name="odb50_25" localSheetId="42">'[4]odb 25'!$D$16</definedName>
    <definedName name="odb50_25" localSheetId="86">'[3]odb 25'!$D$16</definedName>
    <definedName name="odb50_25" localSheetId="87">'[4]odb 25'!$D$16</definedName>
    <definedName name="odb50_25" localSheetId="88">'[5]odb 25'!$D$16</definedName>
    <definedName name="odb50_25" localSheetId="89">'[5]odb 25'!$D$16</definedName>
    <definedName name="odb50_25" localSheetId="92">'[5]odb 25'!$D$16</definedName>
    <definedName name="odb50_25" localSheetId="95">'[6]odb 25'!$D$16</definedName>
    <definedName name="odb50_25" localSheetId="96">'[5]odb 25'!$D$16</definedName>
    <definedName name="odb50_25" localSheetId="97">'[5]odb 25'!$D$16</definedName>
    <definedName name="odb50_25" localSheetId="98">'[5]odb 25'!$D$16</definedName>
    <definedName name="odb50_25" localSheetId="99">'[3]odb 25'!$D$16</definedName>
    <definedName name="odb50_25" localSheetId="100">'[4]odb 25'!$D$16</definedName>
    <definedName name="odb50_25" localSheetId="101">'[4]odb 25'!$D$16</definedName>
    <definedName name="odb50_25" localSheetId="116">'[4]odb 25'!$D$16</definedName>
    <definedName name="odb50_25" localSheetId="126">'[3]odb 25'!$D$16</definedName>
    <definedName name="odb50_25" localSheetId="127">'[3]odb 25'!$D$16</definedName>
    <definedName name="odb50_25" localSheetId="129">'[4]odb 25'!$D$16</definedName>
    <definedName name="odb50_25" localSheetId="130">'[5]odb 25'!$D$16</definedName>
    <definedName name="odb50_25" localSheetId="132">'[4]odb 25'!$D$16</definedName>
    <definedName name="odb50_25" localSheetId="133">'[4]odb 25'!$D$16</definedName>
    <definedName name="odb50_25" localSheetId="135">'[5]odb 25'!$D$16</definedName>
    <definedName name="odb50_25" localSheetId="136">'[3]odb 25'!$D$16</definedName>
    <definedName name="odb50_25" localSheetId="137">'[4]odb 25'!$D$16</definedName>
    <definedName name="odb50_25">'[3]odb 25'!$D$16</definedName>
    <definedName name="odb60_24" localSheetId="19">'[2]odb 24'!$D$10</definedName>
    <definedName name="odb60_24" localSheetId="20">'[2]odb 24'!$D$10</definedName>
    <definedName name="odb60_24" localSheetId="34">'[3]odb 24'!$D$10</definedName>
    <definedName name="odb60_24" localSheetId="35">'[3]odb 24'!$D$10</definedName>
    <definedName name="odb60_24" localSheetId="106">'[2]odb 24'!$D$10</definedName>
    <definedName name="odb60_24" localSheetId="42">'[4]odb 24'!$D$10</definedName>
    <definedName name="odb60_24" localSheetId="86">'[3]odb 24'!$D$10</definedName>
    <definedName name="odb60_24" localSheetId="87">'[4]odb 24'!$D$10</definedName>
    <definedName name="odb60_24" localSheetId="88">'[5]odb 24'!$D$10</definedName>
    <definedName name="odb60_24" localSheetId="89">'[5]odb 24'!$D$10</definedName>
    <definedName name="odb60_24" localSheetId="92">'[5]odb 24'!$D$10</definedName>
    <definedName name="odb60_24" localSheetId="95">'[6]odb 24'!$D$10</definedName>
    <definedName name="odb60_24" localSheetId="96">'[5]odb 24'!$D$10</definedName>
    <definedName name="odb60_24" localSheetId="97">'[5]odb 24'!$D$10</definedName>
    <definedName name="odb60_24" localSheetId="98">'[5]odb 24'!$D$10</definedName>
    <definedName name="odb60_24" localSheetId="99">'[3]odb 24'!$D$10</definedName>
    <definedName name="odb60_24" localSheetId="100">'[4]odb 24'!$D$10</definedName>
    <definedName name="odb60_24" localSheetId="101">'[4]odb 24'!$D$10</definedName>
    <definedName name="odb60_24" localSheetId="116">'[4]odb 24'!$D$10</definedName>
    <definedName name="odb60_24" localSheetId="126">'[3]odb 24'!$D$10</definedName>
    <definedName name="odb60_24" localSheetId="127">'[3]odb 24'!$D$10</definedName>
    <definedName name="odb60_24" localSheetId="129">'[4]odb 24'!$D$10</definedName>
    <definedName name="odb60_24" localSheetId="130">'[5]odb 24'!$D$10</definedName>
    <definedName name="odb60_24" localSheetId="132">'[4]odb 24'!$D$10</definedName>
    <definedName name="odb60_24" localSheetId="133">'[4]odb 24'!$D$10</definedName>
    <definedName name="odb60_24" localSheetId="135">'[5]odb 24'!$D$10</definedName>
    <definedName name="odb60_24" localSheetId="136">'[3]odb 24'!$D$10</definedName>
    <definedName name="odb60_24" localSheetId="137">'[4]odb 24'!$D$10</definedName>
    <definedName name="odb60_24">'[3]odb 24'!$D$10</definedName>
    <definedName name="Q" localSheetId="19">[7]Suhrnny_list!$O$61</definedName>
    <definedName name="Q" localSheetId="20">[7]Suhrnny_list!$O$61</definedName>
    <definedName name="Q" localSheetId="34">[8]Suhrnny_list!$O$61</definedName>
    <definedName name="Q" localSheetId="35">[8]Suhrnny_list!$O$61</definedName>
    <definedName name="Q" localSheetId="106">[7]Suhrnny_list!$O$61</definedName>
    <definedName name="Q" localSheetId="42">[9]Suhrnny_list!$O$61</definedName>
    <definedName name="Q" localSheetId="86">[8]Suhrnny_list!$O$61</definedName>
    <definedName name="Q" localSheetId="87">[9]Suhrnny_list!$O$61</definedName>
    <definedName name="Q" localSheetId="88">[10]Suhrnny_list!$O$61</definedName>
    <definedName name="Q" localSheetId="89">[10]Suhrnny_list!$O$61</definedName>
    <definedName name="Q" localSheetId="92">[10]Suhrnny_list!$O$61</definedName>
    <definedName name="Q" localSheetId="95">[11]Suhrnny_list!$O$61</definedName>
    <definedName name="Q" localSheetId="96">[10]Suhrnny_list!$O$61</definedName>
    <definedName name="Q" localSheetId="97">[10]Suhrnny_list!$O$61</definedName>
    <definedName name="Q" localSheetId="98">[10]Suhrnny_list!$O$61</definedName>
    <definedName name="Q" localSheetId="99">[8]Suhrnny_list!$O$61</definedName>
    <definedName name="Q" localSheetId="100">[9]Suhrnny_list!$O$61</definedName>
    <definedName name="Q" localSheetId="101">[9]Suhrnny_list!$O$61</definedName>
    <definedName name="Q" localSheetId="116">[9]Suhrnny_list!$O$61</definedName>
    <definedName name="Q" localSheetId="126">[8]Suhrnny_list!$O$61</definedName>
    <definedName name="Q" localSheetId="127">[8]Suhrnny_list!$O$61</definedName>
    <definedName name="Q" localSheetId="129">[9]Suhrnny_list!$O$61</definedName>
    <definedName name="Q" localSheetId="130">[10]Suhrnny_list!$O$61</definedName>
    <definedName name="Q" localSheetId="132">[9]Suhrnny_list!$O$61</definedName>
    <definedName name="Q" localSheetId="133">[9]Suhrnny_list!$O$61</definedName>
    <definedName name="Q" localSheetId="135">[10]Suhrnny_list!$O$61</definedName>
    <definedName name="Q" localSheetId="136">[8]Suhrnny_list!$O$61</definedName>
    <definedName name="Q" localSheetId="137">[9]Suhrnny_list!$O$61</definedName>
    <definedName name="Q" localSheetId="2">[12]Suhrnny_list!$O$61</definedName>
    <definedName name="Q" localSheetId="3">[12]Suhrnny_list!$O$61</definedName>
    <definedName name="Q">[8]Suhrnny_list!$O$61</definedName>
    <definedName name="SO" localSheetId="28">#REF!</definedName>
    <definedName name="SO" localSheetId="35">#REF!</definedName>
    <definedName name="SO" localSheetId="50">#REF!</definedName>
    <definedName name="SO" localSheetId="51">#REF!</definedName>
    <definedName name="SO" localSheetId="52">#REF!</definedName>
    <definedName name="SO" localSheetId="53">#REF!</definedName>
    <definedName name="SO" localSheetId="54">#REF!</definedName>
    <definedName name="SO" localSheetId="56">#REF!</definedName>
    <definedName name="SO" localSheetId="57">#REF!</definedName>
    <definedName name="SO" localSheetId="58">#REF!</definedName>
    <definedName name="SO" localSheetId="63">#REF!</definedName>
    <definedName name="SO" localSheetId="77">#REF!</definedName>
    <definedName name="SO" localSheetId="86">#REF!</definedName>
    <definedName name="SO" localSheetId="87">#REF!</definedName>
    <definedName name="SO" localSheetId="88">#REF!</definedName>
    <definedName name="SO" localSheetId="89">#REF!</definedName>
    <definedName name="SO" localSheetId="90">#REF!</definedName>
    <definedName name="SO" localSheetId="91">#REF!</definedName>
    <definedName name="SO" localSheetId="92">#REF!</definedName>
    <definedName name="SO" localSheetId="99">#REF!</definedName>
    <definedName name="SO" localSheetId="100">#REF!</definedName>
    <definedName name="SO" localSheetId="117">#REF!</definedName>
    <definedName name="SO" localSheetId="118">#REF!</definedName>
    <definedName name="SO" localSheetId="120">#REF!</definedName>
    <definedName name="SO" localSheetId="121">#REF!</definedName>
    <definedName name="SO" localSheetId="126">#REF!</definedName>
    <definedName name="SO" localSheetId="129">#REF!</definedName>
    <definedName name="SO" localSheetId="136">#REF!</definedName>
    <definedName name="SO" localSheetId="1">#REF!</definedName>
    <definedName name="SO">#REF!</definedName>
    <definedName name="suma" localSheetId="19">'[2]odb 23'!#REF!</definedName>
    <definedName name="suma" localSheetId="20">'[2]odb 23'!#REF!</definedName>
    <definedName name="suma" localSheetId="24">'[3]odb 23'!#REF!</definedName>
    <definedName name="suma" localSheetId="30">'[3]odb 23'!#REF!</definedName>
    <definedName name="suma" localSheetId="33">'[3]odb 23'!#REF!</definedName>
    <definedName name="suma" localSheetId="34">'[3]odb 23'!#REF!</definedName>
    <definedName name="suma" localSheetId="35">'[3]odb 23'!#REF!</definedName>
    <definedName name="suma" localSheetId="36">'[3]odb 23'!#REF!</definedName>
    <definedName name="suma" localSheetId="103">'[3]odb 23'!#REF!</definedName>
    <definedName name="suma" localSheetId="105">'[3]odb 23'!#REF!</definedName>
    <definedName name="suma" localSheetId="106">'[2]odb 23'!#REF!</definedName>
    <definedName name="suma" localSheetId="107">'[3]odb 23'!#REF!</definedName>
    <definedName name="suma" localSheetId="108">'[3]odb 23'!#REF!</definedName>
    <definedName name="suma" localSheetId="110">'[3]odb 23'!#REF!</definedName>
    <definedName name="suma" localSheetId="40">'[3]odb 23'!#REF!</definedName>
    <definedName name="suma" localSheetId="65">'[3]odb 23'!#REF!</definedName>
    <definedName name="suma" localSheetId="66">'[3]odb 23'!#REF!</definedName>
    <definedName name="suma" localSheetId="38">'[3]odb 23'!#REF!</definedName>
    <definedName name="suma" localSheetId="39">'[3]odb 23'!#REF!</definedName>
    <definedName name="suma" localSheetId="41">'[3]odb 23'!#REF!</definedName>
    <definedName name="suma" localSheetId="42">'[4]odb 23'!#REF!</definedName>
    <definedName name="suma" localSheetId="43">'[3]odb 23'!#REF!</definedName>
    <definedName name="suma" localSheetId="44">'[3]odb 23'!#REF!</definedName>
    <definedName name="suma" localSheetId="45">'[3]odb 23'!#REF!</definedName>
    <definedName name="suma" localSheetId="46">'[3]odb 23'!#REF!</definedName>
    <definedName name="suma" localSheetId="47">'[3]odb 23'!#REF!</definedName>
    <definedName name="suma" localSheetId="48">'[3]odb 23'!#REF!</definedName>
    <definedName name="suma" localSheetId="50">'[3]odb 23'!#REF!</definedName>
    <definedName name="suma" localSheetId="51">'[3]odb 23'!#REF!</definedName>
    <definedName name="suma" localSheetId="52">'[3]odb 23'!#REF!</definedName>
    <definedName name="suma" localSheetId="53">'[3]odb 23'!#REF!</definedName>
    <definedName name="suma" localSheetId="54">'[3]odb 23'!#REF!</definedName>
    <definedName name="suma" localSheetId="55">'[3]odb 23'!#REF!</definedName>
    <definedName name="suma" localSheetId="56">'[3]odb 23'!#REF!</definedName>
    <definedName name="suma" localSheetId="57">'[3]odb 23'!#REF!</definedName>
    <definedName name="suma" localSheetId="58">'[3]odb 23'!#REF!</definedName>
    <definedName name="suma" localSheetId="63">'[3]odb 23'!#REF!</definedName>
    <definedName name="suma" localSheetId="75">'[3]odb 23'!#REF!</definedName>
    <definedName name="suma" localSheetId="76">'[3]odb 23'!#REF!</definedName>
    <definedName name="suma" localSheetId="77">'[3]odb 23'!#REF!</definedName>
    <definedName name="suma" localSheetId="78">'[3]odb 23'!#REF!</definedName>
    <definedName name="suma" localSheetId="79">'[3]odb 23'!#REF!</definedName>
    <definedName name="suma" localSheetId="80">'[3]odb 23'!#REF!</definedName>
    <definedName name="suma" localSheetId="81">'[3]odb 23'!#REF!</definedName>
    <definedName name="suma" localSheetId="82">'[3]odb 23'!#REF!</definedName>
    <definedName name="suma" localSheetId="83">'[3]odb 23'!#REF!</definedName>
    <definedName name="suma" localSheetId="86">'[3]odb 23'!#REF!</definedName>
    <definedName name="suma" localSheetId="87">'[4]odb 23'!#REF!</definedName>
    <definedName name="suma" localSheetId="88">'[5]odb 23'!#REF!</definedName>
    <definedName name="suma" localSheetId="89">'[5]odb 23'!#REF!</definedName>
    <definedName name="suma" localSheetId="90">'[3]odb 23'!#REF!</definedName>
    <definedName name="suma" localSheetId="91">'[3]odb 23'!#REF!</definedName>
    <definedName name="suma" localSheetId="92">'[5]odb 23'!#REF!</definedName>
    <definedName name="suma" localSheetId="93">'[3]odb 23'!#REF!</definedName>
    <definedName name="suma" localSheetId="95">'[6]odb 23'!#REF!</definedName>
    <definedName name="suma" localSheetId="96">'[5]odb 23'!#REF!</definedName>
    <definedName name="suma" localSheetId="97">'[5]odb 23'!#REF!</definedName>
    <definedName name="suma" localSheetId="98">'[5]odb 23'!#REF!</definedName>
    <definedName name="suma" localSheetId="99">'[3]odb 23'!#REF!</definedName>
    <definedName name="suma" localSheetId="100">'[4]odb 23'!#REF!</definedName>
    <definedName name="suma" localSheetId="101">'[4]odb 23'!#REF!</definedName>
    <definedName name="suma" localSheetId="114">'[3]odb 23'!#REF!</definedName>
    <definedName name="suma" localSheetId="111">'[3]odb 23'!#REF!</definedName>
    <definedName name="suma" localSheetId="112">'[3]odb 23'!#REF!</definedName>
    <definedName name="suma" localSheetId="113">'[3]odb 23'!#REF!</definedName>
    <definedName name="suma" localSheetId="115">'[3]odb 23'!#REF!</definedName>
    <definedName name="suma" localSheetId="116">'[4]odb 23'!#REF!</definedName>
    <definedName name="suma" localSheetId="117">'[3]odb 23'!#REF!</definedName>
    <definedName name="suma" localSheetId="118">'[3]odb 23'!#REF!</definedName>
    <definedName name="suma" localSheetId="119">'[3]odb 23'!#REF!</definedName>
    <definedName name="suma" localSheetId="120">'[3]odb 23'!#REF!</definedName>
    <definedName name="suma" localSheetId="121">'[3]odb 23'!#REF!</definedName>
    <definedName name="suma" localSheetId="125">'[3]odb 23'!#REF!</definedName>
    <definedName name="suma" localSheetId="126">'[3]odb 23'!#REF!</definedName>
    <definedName name="suma" localSheetId="127">'[3]odb 23'!#REF!</definedName>
    <definedName name="suma" localSheetId="129">'[4]odb 23'!#REF!</definedName>
    <definedName name="suma" localSheetId="130">'[5]odb 23'!#REF!</definedName>
    <definedName name="suma" localSheetId="131">'[3]odb 23'!#REF!</definedName>
    <definedName name="suma" localSheetId="132">'[4]odb 23'!#REF!</definedName>
    <definedName name="suma" localSheetId="133">'[4]odb 23'!#REF!</definedName>
    <definedName name="suma" localSheetId="135">'[5]odb 23'!#REF!</definedName>
    <definedName name="suma" localSheetId="136">'[3]odb 23'!#REF!</definedName>
    <definedName name="suma" localSheetId="137">'[4]odb 23'!#REF!</definedName>
    <definedName name="suma" localSheetId="1">'[3]odb 23'!#REF!</definedName>
    <definedName name="suma">'[3]odb 23'!#REF!</definedName>
    <definedName name="suma_21" localSheetId="19">'[2]odb 21'!$H$30</definedName>
    <definedName name="suma_21" localSheetId="20">'[2]odb 21'!$H$30</definedName>
    <definedName name="suma_21" localSheetId="34">'[3]odb 21'!$H$30</definedName>
    <definedName name="suma_21" localSheetId="35">'[3]odb 21'!$H$30</definedName>
    <definedName name="suma_21" localSheetId="106">'[2]odb 21'!$H$30</definedName>
    <definedName name="suma_21" localSheetId="42">'[4]odb 21'!$H$30</definedName>
    <definedName name="suma_21" localSheetId="86">'[3]odb 21'!$H$30</definedName>
    <definedName name="suma_21" localSheetId="87">'[4]odb 21'!$H$30</definedName>
    <definedName name="suma_21" localSheetId="88">'[5]odb 21'!$H$30</definedName>
    <definedName name="suma_21" localSheetId="89">'[5]odb 21'!$H$30</definedName>
    <definedName name="suma_21" localSheetId="92">'[5]odb 21'!$H$30</definedName>
    <definedName name="suma_21" localSheetId="95">'[6]odb 21'!$H$30</definedName>
    <definedName name="suma_21" localSheetId="96">'[5]odb 21'!$H$30</definedName>
    <definedName name="suma_21" localSheetId="97">'[5]odb 21'!$H$30</definedName>
    <definedName name="suma_21" localSheetId="98">'[5]odb 21'!$H$30</definedName>
    <definedName name="suma_21" localSheetId="99">'[3]odb 21'!$H$30</definedName>
    <definedName name="suma_21" localSheetId="100">'[4]odb 21'!$H$30</definedName>
    <definedName name="suma_21" localSheetId="101">'[4]odb 21'!$H$30</definedName>
    <definedName name="suma_21" localSheetId="116">'[4]odb 21'!$H$30</definedName>
    <definedName name="suma_21" localSheetId="126">'[3]odb 21'!$H$30</definedName>
    <definedName name="suma_21" localSheetId="127">'[3]odb 21'!$H$30</definedName>
    <definedName name="suma_21" localSheetId="129">'[4]odb 21'!$H$30</definedName>
    <definedName name="suma_21" localSheetId="130">'[5]odb 21'!$H$30</definedName>
    <definedName name="suma_21" localSheetId="132">'[4]odb 21'!$H$30</definedName>
    <definedName name="suma_21" localSheetId="133">'[4]odb 21'!$H$30</definedName>
    <definedName name="suma_21" localSheetId="135">'[5]odb 21'!$H$30</definedName>
    <definedName name="suma_21" localSheetId="136">'[3]odb 21'!$H$30</definedName>
    <definedName name="suma_21" localSheetId="137">'[4]odb 21'!$H$30</definedName>
    <definedName name="suma_21">'[3]odb 21'!$H$30</definedName>
    <definedName name="suma_22" localSheetId="19">'[2]odb 22'!$H$46</definedName>
    <definedName name="suma_22" localSheetId="20">'[2]odb 22'!$H$46</definedName>
    <definedName name="suma_22" localSheetId="34">'[3]odb 22'!$H$46</definedName>
    <definedName name="suma_22" localSheetId="35">'[3]odb 22'!$H$46</definedName>
    <definedName name="suma_22" localSheetId="106">'[2]odb 22'!$H$46</definedName>
    <definedName name="suma_22" localSheetId="42">'[4]odb 22'!$H$46</definedName>
    <definedName name="suma_22" localSheetId="86">'[3]odb 22'!$H$46</definedName>
    <definedName name="suma_22" localSheetId="87">'[4]odb 22'!$H$46</definedName>
    <definedName name="suma_22" localSheetId="88">'[5]odb 22'!$H$46</definedName>
    <definedName name="suma_22" localSheetId="89">'[5]odb 22'!$H$46</definedName>
    <definedName name="suma_22" localSheetId="92">'[5]odb 22'!$H$46</definedName>
    <definedName name="suma_22" localSheetId="95">'[6]odb 22'!$H$46</definedName>
    <definedName name="suma_22" localSheetId="96">'[5]odb 22'!$H$46</definedName>
    <definedName name="suma_22" localSheetId="97">'[5]odb 22'!$H$46</definedName>
    <definedName name="suma_22" localSheetId="98">'[5]odb 22'!$H$46</definedName>
    <definedName name="suma_22" localSheetId="99">'[3]odb 22'!$H$46</definedName>
    <definedName name="suma_22" localSheetId="100">'[4]odb 22'!$H$46</definedName>
    <definedName name="suma_22" localSheetId="101">'[4]odb 22'!$H$46</definedName>
    <definedName name="suma_22" localSheetId="116">'[4]odb 22'!$H$46</definedName>
    <definedName name="suma_22" localSheetId="126">'[3]odb 22'!$H$46</definedName>
    <definedName name="suma_22" localSheetId="127">'[3]odb 22'!$H$46</definedName>
    <definedName name="suma_22" localSheetId="129">'[4]odb 22'!$H$46</definedName>
    <definedName name="suma_22" localSheetId="130">'[5]odb 22'!$H$46</definedName>
    <definedName name="suma_22" localSheetId="132">'[4]odb 22'!$H$46</definedName>
    <definedName name="suma_22" localSheetId="133">'[4]odb 22'!$H$46</definedName>
    <definedName name="suma_22" localSheetId="135">'[5]odb 22'!$H$46</definedName>
    <definedName name="suma_22" localSheetId="136">'[3]odb 22'!$H$46</definedName>
    <definedName name="suma_22" localSheetId="137">'[4]odb 22'!$H$46</definedName>
    <definedName name="suma_22">'[3]odb 22'!$H$46</definedName>
    <definedName name="suma_23" localSheetId="19">'[2]odb 23'!$H$10</definedName>
    <definedName name="suma_23" localSheetId="20">'[2]odb 23'!$H$10</definedName>
    <definedName name="suma_23" localSheetId="34">'[3]odb 23'!$H$10</definedName>
    <definedName name="suma_23" localSheetId="35">'[3]odb 23'!$H$10</definedName>
    <definedName name="suma_23" localSheetId="106">'[2]odb 23'!$H$10</definedName>
    <definedName name="suma_23" localSheetId="42">'[4]odb 23'!$H$10</definedName>
    <definedName name="suma_23" localSheetId="86">'[3]odb 23'!$H$10</definedName>
    <definedName name="suma_23" localSheetId="87">'[4]odb 23'!$H$10</definedName>
    <definedName name="suma_23" localSheetId="88">'[5]odb 23'!$H$10</definedName>
    <definedName name="suma_23" localSheetId="89">'[5]odb 23'!$H$10</definedName>
    <definedName name="suma_23" localSheetId="92">'[5]odb 23'!$H$10</definedName>
    <definedName name="suma_23" localSheetId="95">'[6]odb 23'!$H$10</definedName>
    <definedName name="suma_23" localSheetId="96">'[5]odb 23'!$H$10</definedName>
    <definedName name="suma_23" localSheetId="97">'[5]odb 23'!$H$10</definedName>
    <definedName name="suma_23" localSheetId="98">'[5]odb 23'!$H$10</definedName>
    <definedName name="suma_23" localSheetId="99">'[3]odb 23'!$H$10</definedName>
    <definedName name="suma_23" localSheetId="100">'[4]odb 23'!$H$10</definedName>
    <definedName name="suma_23" localSheetId="101">'[4]odb 23'!$H$10</definedName>
    <definedName name="suma_23" localSheetId="116">'[4]odb 23'!$H$10</definedName>
    <definedName name="suma_23" localSheetId="126">'[3]odb 23'!$H$10</definedName>
    <definedName name="suma_23" localSheetId="127">'[3]odb 23'!$H$10</definedName>
    <definedName name="suma_23" localSheetId="129">'[4]odb 23'!$H$10</definedName>
    <definedName name="suma_23" localSheetId="130">'[5]odb 23'!$H$10</definedName>
    <definedName name="suma_23" localSheetId="132">'[4]odb 23'!$H$10</definedName>
    <definedName name="suma_23" localSheetId="133">'[4]odb 23'!$H$10</definedName>
    <definedName name="suma_23" localSheetId="135">'[5]odb 23'!$H$10</definedName>
    <definedName name="suma_23" localSheetId="136">'[3]odb 23'!$H$10</definedName>
    <definedName name="suma_23" localSheetId="137">'[4]odb 23'!$H$10</definedName>
    <definedName name="suma_23">'[3]odb 23'!$H$10</definedName>
    <definedName name="suma_24" localSheetId="19">'[2]odb 24'!$H$8</definedName>
    <definedName name="suma_24" localSheetId="20">'[2]odb 24'!$H$8</definedName>
    <definedName name="suma_24" localSheetId="34">'[3]odb 24'!$H$8</definedName>
    <definedName name="suma_24" localSheetId="35">'[3]odb 24'!$H$8</definedName>
    <definedName name="suma_24" localSheetId="106">'[2]odb 24'!$H$8</definedName>
    <definedName name="suma_24" localSheetId="42">'[4]odb 24'!$H$8</definedName>
    <definedName name="suma_24" localSheetId="86">'[3]odb 24'!$H$8</definedName>
    <definedName name="suma_24" localSheetId="87">'[4]odb 24'!$H$8</definedName>
    <definedName name="suma_24" localSheetId="88">'[5]odb 24'!$H$8</definedName>
    <definedName name="suma_24" localSheetId="89">'[5]odb 24'!$H$8</definedName>
    <definedName name="suma_24" localSheetId="92">'[5]odb 24'!$H$8</definedName>
    <definedName name="suma_24" localSheetId="95">'[6]odb 24'!$H$8</definedName>
    <definedName name="suma_24" localSheetId="96">'[5]odb 24'!$H$8</definedName>
    <definedName name="suma_24" localSheetId="97">'[5]odb 24'!$H$8</definedName>
    <definedName name="suma_24" localSheetId="98">'[5]odb 24'!$H$8</definedName>
    <definedName name="suma_24" localSheetId="99">'[3]odb 24'!$H$8</definedName>
    <definedName name="suma_24" localSheetId="100">'[4]odb 24'!$H$8</definedName>
    <definedName name="suma_24" localSheetId="101">'[4]odb 24'!$H$8</definedName>
    <definedName name="suma_24" localSheetId="116">'[4]odb 24'!$H$8</definedName>
    <definedName name="suma_24" localSheetId="126">'[3]odb 24'!$H$8</definedName>
    <definedName name="suma_24" localSheetId="127">'[3]odb 24'!$H$8</definedName>
    <definedName name="suma_24" localSheetId="129">'[4]odb 24'!$H$8</definedName>
    <definedName name="suma_24" localSheetId="130">'[5]odb 24'!$H$8</definedName>
    <definedName name="suma_24" localSheetId="132">'[4]odb 24'!$H$8</definedName>
    <definedName name="suma_24" localSheetId="133">'[4]odb 24'!$H$8</definedName>
    <definedName name="suma_24" localSheetId="135">'[5]odb 24'!$H$8</definedName>
    <definedName name="suma_24" localSheetId="136">'[3]odb 24'!$H$8</definedName>
    <definedName name="suma_24" localSheetId="137">'[4]odb 24'!$H$8</definedName>
    <definedName name="suma_24">'[3]odb 24'!$H$8</definedName>
    <definedName name="suma_25" localSheetId="19">'[2]odb 25'!$H$15</definedName>
    <definedName name="suma_25" localSheetId="20">'[2]odb 25'!$H$15</definedName>
    <definedName name="suma_25" localSheetId="34">'[3]odb 25'!$H$15</definedName>
    <definedName name="suma_25" localSheetId="35">'[3]odb 25'!$H$15</definedName>
    <definedName name="suma_25" localSheetId="106">'[2]odb 25'!$H$15</definedName>
    <definedName name="suma_25" localSheetId="42">'[4]odb 25'!$H$15</definedName>
    <definedName name="suma_25" localSheetId="86">'[3]odb 25'!$H$15</definedName>
    <definedName name="suma_25" localSheetId="87">'[4]odb 25'!$H$15</definedName>
    <definedName name="suma_25" localSheetId="88">'[5]odb 25'!$H$15</definedName>
    <definedName name="suma_25" localSheetId="89">'[5]odb 25'!$H$15</definedName>
    <definedName name="suma_25" localSheetId="92">'[5]odb 25'!$H$15</definedName>
    <definedName name="suma_25" localSheetId="95">'[6]odb 25'!$H$15</definedName>
    <definedName name="suma_25" localSheetId="96">'[5]odb 25'!$H$15</definedName>
    <definedName name="suma_25" localSheetId="97">'[5]odb 25'!$H$15</definedName>
    <definedName name="suma_25" localSheetId="98">'[5]odb 25'!$H$15</definedName>
    <definedName name="suma_25" localSheetId="99">'[3]odb 25'!$H$15</definedName>
    <definedName name="suma_25" localSheetId="100">'[4]odb 25'!$H$15</definedName>
    <definedName name="suma_25" localSheetId="101">'[4]odb 25'!$H$15</definedName>
    <definedName name="suma_25" localSheetId="116">'[4]odb 25'!$H$15</definedName>
    <definedName name="suma_25" localSheetId="126">'[3]odb 25'!$H$15</definedName>
    <definedName name="suma_25" localSheetId="127">'[3]odb 25'!$H$15</definedName>
    <definedName name="suma_25" localSheetId="129">'[4]odb 25'!$H$15</definedName>
    <definedName name="suma_25" localSheetId="130">'[5]odb 25'!$H$15</definedName>
    <definedName name="suma_25" localSheetId="132">'[4]odb 25'!$H$15</definedName>
    <definedName name="suma_25" localSheetId="133">'[4]odb 25'!$H$15</definedName>
    <definedName name="suma_25" localSheetId="135">'[5]odb 25'!$H$15</definedName>
    <definedName name="suma_25" localSheetId="136">'[3]odb 25'!$H$15</definedName>
    <definedName name="suma_25" localSheetId="137">'[4]odb 25'!$H$15</definedName>
    <definedName name="suma_25">'[3]odb 25'!$H$15</definedName>
    <definedName name="suma_26" localSheetId="19">'[2]odb 26'!$H$14</definedName>
    <definedName name="suma_26" localSheetId="20">'[2]odb 26'!$H$14</definedName>
    <definedName name="suma_26" localSheetId="34">'[3]odb 26'!$H$14</definedName>
    <definedName name="suma_26" localSheetId="35">'[3]odb 26'!$H$14</definedName>
    <definedName name="suma_26" localSheetId="106">'[2]odb 26'!$H$14</definedName>
    <definedName name="suma_26" localSheetId="42">'[4]odb 26'!$H$14</definedName>
    <definedName name="suma_26" localSheetId="86">'[3]odb 26'!$H$14</definedName>
    <definedName name="suma_26" localSheetId="87">'[4]odb 26'!$H$14</definedName>
    <definedName name="suma_26" localSheetId="88">'[5]odb 26'!$H$14</definedName>
    <definedName name="suma_26" localSheetId="89">'[5]odb 26'!$H$14</definedName>
    <definedName name="suma_26" localSheetId="92">'[5]odb 26'!$H$14</definedName>
    <definedName name="suma_26" localSheetId="95">'[6]odb 26'!$H$14</definedName>
    <definedName name="suma_26" localSheetId="96">'[5]odb 26'!$H$14</definedName>
    <definedName name="suma_26" localSheetId="97">'[5]odb 26'!$H$14</definedName>
    <definedName name="suma_26" localSheetId="98">'[5]odb 26'!$H$14</definedName>
    <definedName name="suma_26" localSheetId="99">'[3]odb 26'!$H$14</definedName>
    <definedName name="suma_26" localSheetId="100">'[4]odb 26'!$H$14</definedName>
    <definedName name="suma_26" localSheetId="101">'[4]odb 26'!$H$14</definedName>
    <definedName name="suma_26" localSheetId="116">'[4]odb 26'!$H$14</definedName>
    <definedName name="suma_26" localSheetId="126">'[3]odb 26'!$H$14</definedName>
    <definedName name="suma_26" localSheetId="127">'[3]odb 26'!$H$14</definedName>
    <definedName name="suma_26" localSheetId="129">'[4]odb 26'!$H$14</definedName>
    <definedName name="suma_26" localSheetId="130">'[5]odb 26'!$H$14</definedName>
    <definedName name="suma_26" localSheetId="132">'[4]odb 26'!$H$14</definedName>
    <definedName name="suma_26" localSheetId="133">'[4]odb 26'!$H$14</definedName>
    <definedName name="suma_26" localSheetId="135">'[5]odb 26'!$H$14</definedName>
    <definedName name="suma_26" localSheetId="136">'[3]odb 26'!$H$14</definedName>
    <definedName name="suma_26" localSheetId="137">'[4]odb 26'!$H$14</definedName>
    <definedName name="suma_26">'[3]odb 26'!$H$14</definedName>
    <definedName name="suma_31" localSheetId="19">'[2]odb 31'!$H$20</definedName>
    <definedName name="suma_31" localSheetId="20">'[2]odb 31'!$H$20</definedName>
    <definedName name="suma_31" localSheetId="34">'[3]odb 31'!$H$20</definedName>
    <definedName name="suma_31" localSheetId="35">'[3]odb 31'!$H$20</definedName>
    <definedName name="suma_31" localSheetId="106">'[2]odb 31'!$H$20</definedName>
    <definedName name="suma_31" localSheetId="42">'[4]odb 31'!$H$20</definedName>
    <definedName name="suma_31" localSheetId="86">'[3]odb 31'!$H$20</definedName>
    <definedName name="suma_31" localSheetId="87">'[4]odb 31'!$H$20</definedName>
    <definedName name="suma_31" localSheetId="88">'[5]odb 31'!$H$20</definedName>
    <definedName name="suma_31" localSheetId="89">'[5]odb 31'!$H$20</definedName>
    <definedName name="suma_31" localSheetId="92">'[5]odb 31'!$H$20</definedName>
    <definedName name="suma_31" localSheetId="95">'[6]odb 31'!$H$20</definedName>
    <definedName name="suma_31" localSheetId="96">'[5]odb 31'!$H$20</definedName>
    <definedName name="suma_31" localSheetId="97">'[5]odb 31'!$H$20</definedName>
    <definedName name="suma_31" localSheetId="98">'[5]odb 31'!$H$20</definedName>
    <definedName name="suma_31" localSheetId="99">'[3]odb 31'!$H$20</definedName>
    <definedName name="suma_31" localSheetId="100">'[4]odb 31'!$H$20</definedName>
    <definedName name="suma_31" localSheetId="101">'[4]odb 31'!$H$20</definedName>
    <definedName name="suma_31" localSheetId="116">'[4]odb 31'!$H$20</definedName>
    <definedName name="suma_31" localSheetId="126">'[3]odb 31'!$H$20</definedName>
    <definedName name="suma_31" localSheetId="127">'[3]odb 31'!$H$20</definedName>
    <definedName name="suma_31" localSheetId="129">'[4]odb 31'!$H$20</definedName>
    <definedName name="suma_31" localSheetId="130">'[5]odb 31'!$H$20</definedName>
    <definedName name="suma_31" localSheetId="132">'[4]odb 31'!$H$20</definedName>
    <definedName name="suma_31" localSheetId="133">'[4]odb 31'!$H$20</definedName>
    <definedName name="suma_31" localSheetId="135">'[5]odb 31'!$H$20</definedName>
    <definedName name="suma_31" localSheetId="136">'[3]odb 31'!$H$20</definedName>
    <definedName name="suma_31" localSheetId="137">'[4]odb 31'!$H$20</definedName>
    <definedName name="suma_31">'[3]odb 31'!$H$20</definedName>
    <definedName name="suma_32" localSheetId="19">'[2]odb 32'!$H$33</definedName>
    <definedName name="suma_32" localSheetId="20">'[2]odb 32'!$H$33</definedName>
    <definedName name="suma_32" localSheetId="34">'[3]odb 32'!$H$33</definedName>
    <definedName name="suma_32" localSheetId="35">'[3]odb 32'!$H$33</definedName>
    <definedName name="suma_32" localSheetId="106">'[2]odb 32'!$H$33</definedName>
    <definedName name="suma_32" localSheetId="42">'[4]odb 32'!$H$33</definedName>
    <definedName name="suma_32" localSheetId="86">'[3]odb 32'!$H$33</definedName>
    <definedName name="suma_32" localSheetId="87">'[4]odb 32'!$H$33</definedName>
    <definedName name="suma_32" localSheetId="88">'[5]odb 32'!$H$33</definedName>
    <definedName name="suma_32" localSheetId="89">'[5]odb 32'!$H$33</definedName>
    <definedName name="suma_32" localSheetId="92">'[5]odb 32'!$H$33</definedName>
    <definedName name="suma_32" localSheetId="95">'[6]odb 32'!$H$33</definedName>
    <definedName name="suma_32" localSheetId="96">'[5]odb 32'!$H$33</definedName>
    <definedName name="suma_32" localSheetId="97">'[5]odb 32'!$H$33</definedName>
    <definedName name="suma_32" localSheetId="98">'[5]odb 32'!$H$33</definedName>
    <definedName name="suma_32" localSheetId="99">'[3]odb 32'!$H$33</definedName>
    <definedName name="suma_32" localSheetId="100">'[4]odb 32'!$H$33</definedName>
    <definedName name="suma_32" localSheetId="101">'[4]odb 32'!$H$33</definedName>
    <definedName name="suma_32" localSheetId="116">'[4]odb 32'!$H$33</definedName>
    <definedName name="suma_32" localSheetId="126">'[3]odb 32'!$H$33</definedName>
    <definedName name="suma_32" localSheetId="127">'[3]odb 32'!$H$33</definedName>
    <definedName name="suma_32" localSheetId="129">'[4]odb 32'!$H$33</definedName>
    <definedName name="suma_32" localSheetId="130">'[5]odb 32'!$H$33</definedName>
    <definedName name="suma_32" localSheetId="132">'[4]odb 32'!$H$33</definedName>
    <definedName name="suma_32" localSheetId="133">'[4]odb 32'!$H$33</definedName>
    <definedName name="suma_32" localSheetId="135">'[5]odb 32'!$H$33</definedName>
    <definedName name="suma_32" localSheetId="136">'[3]odb 32'!$H$33</definedName>
    <definedName name="suma_32" localSheetId="137">'[4]odb 32'!$H$33</definedName>
    <definedName name="suma_32">'[3]odb 32'!$H$33</definedName>
    <definedName name="suma_33" localSheetId="19">'[2]odb 33'!$H$80</definedName>
    <definedName name="suma_33" localSheetId="20">'[2]odb 33'!$H$80</definedName>
    <definedName name="suma_33" localSheetId="34">'[3]odb 33'!$H$80</definedName>
    <definedName name="suma_33" localSheetId="35">'[3]odb 33'!$H$80</definedName>
    <definedName name="suma_33" localSheetId="106">'[2]odb 33'!$H$80</definedName>
    <definedName name="suma_33" localSheetId="42">'[4]odb 33'!$H$80</definedName>
    <definedName name="suma_33" localSheetId="86">'[3]odb 33'!$H$80</definedName>
    <definedName name="suma_33" localSheetId="87">'[4]odb 33'!$H$80</definedName>
    <definedName name="suma_33" localSheetId="88">'[5]odb 33'!$H$80</definedName>
    <definedName name="suma_33" localSheetId="89">'[5]odb 33'!$H$80</definedName>
    <definedName name="suma_33" localSheetId="92">'[5]odb 33'!$H$80</definedName>
    <definedName name="suma_33" localSheetId="95">'[6]odb 33'!$H$80</definedName>
    <definedName name="suma_33" localSheetId="96">'[5]odb 33'!$H$80</definedName>
    <definedName name="suma_33" localSheetId="97">'[5]odb 33'!$H$80</definedName>
    <definedName name="suma_33" localSheetId="98">'[5]odb 33'!$H$80</definedName>
    <definedName name="suma_33" localSheetId="99">'[3]odb 33'!$H$80</definedName>
    <definedName name="suma_33" localSheetId="100">'[4]odb 33'!$H$80</definedName>
    <definedName name="suma_33" localSheetId="101">'[4]odb 33'!$H$80</definedName>
    <definedName name="suma_33" localSheetId="116">'[4]odb 33'!$H$80</definedName>
    <definedName name="suma_33" localSheetId="126">'[3]odb 33'!$H$80</definedName>
    <definedName name="suma_33" localSheetId="127">'[3]odb 33'!$H$80</definedName>
    <definedName name="suma_33" localSheetId="129">'[4]odb 33'!$H$80</definedName>
    <definedName name="suma_33" localSheetId="130">'[5]odb 33'!$H$80</definedName>
    <definedName name="suma_33" localSheetId="132">'[4]odb 33'!$H$80</definedName>
    <definedName name="suma_33" localSheetId="133">'[4]odb 33'!$H$80</definedName>
    <definedName name="suma_33" localSheetId="135">'[5]odb 33'!$H$80</definedName>
    <definedName name="suma_33" localSheetId="136">'[3]odb 33'!$H$80</definedName>
    <definedName name="suma_33" localSheetId="137">'[4]odb 33'!$H$80</definedName>
    <definedName name="suma_33">'[3]odb 33'!$H$80</definedName>
    <definedName name="suma_34" localSheetId="19">'[2]odb 34'!$H$88</definedName>
    <definedName name="suma_34" localSheetId="20">'[2]odb 34'!$H$88</definedName>
    <definedName name="suma_34" localSheetId="34">'[3]odb 34'!$H$88</definedName>
    <definedName name="suma_34" localSheetId="35">'[3]odb 34'!$H$88</definedName>
    <definedName name="suma_34" localSheetId="106">'[2]odb 34'!$H$88</definedName>
    <definedName name="suma_34" localSheetId="42">'[4]odb 34'!$H$88</definedName>
    <definedName name="suma_34" localSheetId="86">'[3]odb 34'!$H$88</definedName>
    <definedName name="suma_34" localSheetId="87">'[4]odb 34'!$H$88</definedName>
    <definedName name="suma_34" localSheetId="88">'[5]odb 34'!$H$88</definedName>
    <definedName name="suma_34" localSheetId="89">'[5]odb 34'!$H$88</definedName>
    <definedName name="suma_34" localSheetId="92">'[5]odb 34'!$H$88</definedName>
    <definedName name="suma_34" localSheetId="95">'[6]odb 34'!$H$88</definedName>
    <definedName name="suma_34" localSheetId="96">'[5]odb 34'!$H$88</definedName>
    <definedName name="suma_34" localSheetId="97">'[5]odb 34'!$H$88</definedName>
    <definedName name="suma_34" localSheetId="98">'[5]odb 34'!$H$88</definedName>
    <definedName name="suma_34" localSheetId="99">'[3]odb 34'!$H$88</definedName>
    <definedName name="suma_34" localSheetId="100">'[4]odb 34'!$H$88</definedName>
    <definedName name="suma_34" localSheetId="101">'[4]odb 34'!$H$88</definedName>
    <definedName name="suma_34" localSheetId="116">'[4]odb 34'!$H$88</definedName>
    <definedName name="suma_34" localSheetId="126">'[3]odb 34'!$H$88</definedName>
    <definedName name="suma_34" localSheetId="127">'[3]odb 34'!$H$88</definedName>
    <definedName name="suma_34" localSheetId="129">'[4]odb 34'!$H$88</definedName>
    <definedName name="suma_34" localSheetId="130">'[5]odb 34'!$H$88</definedName>
    <definedName name="suma_34" localSheetId="132">'[4]odb 34'!$H$88</definedName>
    <definedName name="suma_34" localSheetId="133">'[4]odb 34'!$H$88</definedName>
    <definedName name="suma_34" localSheetId="135">'[5]odb 34'!$H$88</definedName>
    <definedName name="suma_34" localSheetId="136">'[3]odb 34'!$H$88</definedName>
    <definedName name="suma_34" localSheetId="137">'[4]odb 34'!$H$88</definedName>
    <definedName name="suma_34">'[3]odb 34'!$H$88</definedName>
    <definedName name="suma_35" localSheetId="19">'[2]odb 35'!$H$61</definedName>
    <definedName name="suma_35" localSheetId="20">'[2]odb 35'!$H$61</definedName>
    <definedName name="suma_35" localSheetId="34">'[3]odb 35'!$H$61</definedName>
    <definedName name="suma_35" localSheetId="35">'[3]odb 35'!$H$61</definedName>
    <definedName name="suma_35" localSheetId="106">'[2]odb 35'!$H$61</definedName>
    <definedName name="suma_35" localSheetId="42">'[4]odb 35'!$H$61</definedName>
    <definedName name="suma_35" localSheetId="86">'[3]odb 35'!$H$61</definedName>
    <definedName name="suma_35" localSheetId="87">'[4]odb 35'!$H$61</definedName>
    <definedName name="suma_35" localSheetId="88">'[5]odb 35'!$H$61</definedName>
    <definedName name="suma_35" localSheetId="89">'[5]odb 35'!$H$61</definedName>
    <definedName name="suma_35" localSheetId="92">'[5]odb 35'!$H$61</definedName>
    <definedName name="suma_35" localSheetId="95">'[6]odb 35'!$H$61</definedName>
    <definedName name="suma_35" localSheetId="96">'[5]odb 35'!$H$61</definedName>
    <definedName name="suma_35" localSheetId="97">'[5]odb 35'!$H$61</definedName>
    <definedName name="suma_35" localSheetId="98">'[5]odb 35'!$H$61</definedName>
    <definedName name="suma_35" localSheetId="99">'[3]odb 35'!$H$61</definedName>
    <definedName name="suma_35" localSheetId="100">'[4]odb 35'!$H$61</definedName>
    <definedName name="suma_35" localSheetId="101">'[4]odb 35'!$H$61</definedName>
    <definedName name="suma_35" localSheetId="116">'[4]odb 35'!$H$61</definedName>
    <definedName name="suma_35" localSheetId="126">'[3]odb 35'!$H$61</definedName>
    <definedName name="suma_35" localSheetId="127">'[3]odb 35'!$H$61</definedName>
    <definedName name="suma_35" localSheetId="129">'[4]odb 35'!$H$61</definedName>
    <definedName name="suma_35" localSheetId="130">'[5]odb 35'!$H$61</definedName>
    <definedName name="suma_35" localSheetId="132">'[4]odb 35'!$H$61</definedName>
    <definedName name="suma_35" localSheetId="133">'[4]odb 35'!$H$61</definedName>
    <definedName name="suma_35" localSheetId="135">'[5]odb 35'!$H$61</definedName>
    <definedName name="suma_35" localSheetId="136">'[3]odb 35'!$H$61</definedName>
    <definedName name="suma_35" localSheetId="137">'[4]odb 35'!$H$61</definedName>
    <definedName name="suma_35">'[3]odb 35'!$H$61</definedName>
    <definedName name="suma_36" localSheetId="19">'[2]odb 36'!$H$19</definedName>
    <definedName name="suma_36" localSheetId="20">'[2]odb 36'!$H$19</definedName>
    <definedName name="suma_36" localSheetId="34">'[3]odb 36'!$H$19</definedName>
    <definedName name="suma_36" localSheetId="35">'[3]odb 36'!$H$19</definedName>
    <definedName name="suma_36" localSheetId="106">'[2]odb 36'!$H$19</definedName>
    <definedName name="suma_36" localSheetId="42">'[4]odb 36'!$H$19</definedName>
    <definedName name="suma_36" localSheetId="86">'[3]odb 36'!$H$19</definedName>
    <definedName name="suma_36" localSheetId="87">'[4]odb 36'!$H$19</definedName>
    <definedName name="suma_36" localSheetId="88">'[5]odb 36'!$H$19</definedName>
    <definedName name="suma_36" localSheetId="89">'[5]odb 36'!$H$19</definedName>
    <definedName name="suma_36" localSheetId="92">'[5]odb 36'!$H$19</definedName>
    <definedName name="suma_36" localSheetId="95">'[6]odb 36'!$H$19</definedName>
    <definedName name="suma_36" localSheetId="96">'[5]odb 36'!$H$19</definedName>
    <definedName name="suma_36" localSheetId="97">'[5]odb 36'!$H$19</definedName>
    <definedName name="suma_36" localSheetId="98">'[5]odb 36'!$H$19</definedName>
    <definedName name="suma_36" localSheetId="99">'[3]odb 36'!$H$19</definedName>
    <definedName name="suma_36" localSheetId="100">'[4]odb 36'!$H$19</definedName>
    <definedName name="suma_36" localSheetId="101">'[4]odb 36'!$H$19</definedName>
    <definedName name="suma_36" localSheetId="116">'[4]odb 36'!$H$19</definedName>
    <definedName name="suma_36" localSheetId="126">'[3]odb 36'!$H$19</definedName>
    <definedName name="suma_36" localSheetId="127">'[3]odb 36'!$H$19</definedName>
    <definedName name="suma_36" localSheetId="129">'[4]odb 36'!$H$19</definedName>
    <definedName name="suma_36" localSheetId="130">'[5]odb 36'!$H$19</definedName>
    <definedName name="suma_36" localSheetId="132">'[4]odb 36'!$H$19</definedName>
    <definedName name="suma_36" localSheetId="133">'[4]odb 36'!$H$19</definedName>
    <definedName name="suma_36" localSheetId="135">'[5]odb 36'!$H$19</definedName>
    <definedName name="suma_36" localSheetId="136">'[3]odb 36'!$H$19</definedName>
    <definedName name="suma_36" localSheetId="137">'[4]odb 36'!$H$19</definedName>
    <definedName name="suma_36">'[3]odb 36'!$H$19</definedName>
    <definedName name="suma_37" localSheetId="19">'[2]odb 37'!$H$55</definedName>
    <definedName name="suma_37" localSheetId="20">'[2]odb 37'!$H$55</definedName>
    <definedName name="suma_37" localSheetId="34">'[3]odb 37'!$H$55</definedName>
    <definedName name="suma_37" localSheetId="35">'[3]odb 37'!$H$55</definedName>
    <definedName name="suma_37" localSheetId="106">'[2]odb 37'!$H$55</definedName>
    <definedName name="suma_37" localSheetId="42">'[4]odb 37'!$H$55</definedName>
    <definedName name="suma_37" localSheetId="86">'[3]odb 37'!$H$55</definedName>
    <definedName name="suma_37" localSheetId="87">'[4]odb 37'!$H$55</definedName>
    <definedName name="suma_37" localSheetId="88">'[5]odb 37'!$H$55</definedName>
    <definedName name="suma_37" localSheetId="89">'[5]odb 37'!$H$55</definedName>
    <definedName name="suma_37" localSheetId="92">'[5]odb 37'!$H$55</definedName>
    <definedName name="suma_37" localSheetId="95">'[6]odb 37'!$H$55</definedName>
    <definedName name="suma_37" localSheetId="96">'[5]odb 37'!$H$55</definedName>
    <definedName name="suma_37" localSheetId="97">'[5]odb 37'!$H$55</definedName>
    <definedName name="suma_37" localSheetId="98">'[5]odb 37'!$H$55</definedName>
    <definedName name="suma_37" localSheetId="99">'[3]odb 37'!$H$55</definedName>
    <definedName name="suma_37" localSheetId="100">'[4]odb 37'!$H$55</definedName>
    <definedName name="suma_37" localSheetId="101">'[4]odb 37'!$H$55</definedName>
    <definedName name="suma_37" localSheetId="116">'[4]odb 37'!$H$55</definedName>
    <definedName name="suma_37" localSheetId="126">'[3]odb 37'!$H$55</definedName>
    <definedName name="suma_37" localSheetId="127">'[3]odb 37'!$H$55</definedName>
    <definedName name="suma_37" localSheetId="129">'[4]odb 37'!$H$55</definedName>
    <definedName name="suma_37" localSheetId="130">'[5]odb 37'!$H$55</definedName>
    <definedName name="suma_37" localSheetId="132">'[4]odb 37'!$H$55</definedName>
    <definedName name="suma_37" localSheetId="133">'[4]odb 37'!$H$55</definedName>
    <definedName name="suma_37" localSheetId="135">'[5]odb 37'!$H$55</definedName>
    <definedName name="suma_37" localSheetId="136">'[3]odb 37'!$H$55</definedName>
    <definedName name="suma_37" localSheetId="137">'[4]odb 37'!$H$55</definedName>
    <definedName name="suma_37">'[3]odb 37'!$H$55</definedName>
    <definedName name="suma_38" localSheetId="19">'[2]odb 38'!$I$32</definedName>
    <definedName name="suma_38" localSheetId="20">'[2]odb 38'!$I$32</definedName>
    <definedName name="suma_38" localSheetId="34">'[3]odb 38'!$I$32</definedName>
    <definedName name="suma_38" localSheetId="35">'[3]odb 38'!$I$32</definedName>
    <definedName name="suma_38" localSheetId="106">'[2]odb 38'!$I$32</definedName>
    <definedName name="suma_38" localSheetId="42">'[4]odb 38'!$I$32</definedName>
    <definedName name="suma_38" localSheetId="86">'[3]odb 38'!$I$32</definedName>
    <definedName name="suma_38" localSheetId="87">'[4]odb 38'!$I$32</definedName>
    <definedName name="suma_38" localSheetId="88">'[5]odb 38'!$I$32</definedName>
    <definedName name="suma_38" localSheetId="89">'[5]odb 38'!$I$32</definedName>
    <definedName name="suma_38" localSheetId="92">'[5]odb 38'!$I$32</definedName>
    <definedName name="suma_38" localSheetId="95">'[6]odb 38'!$I$32</definedName>
    <definedName name="suma_38" localSheetId="96">'[5]odb 38'!$I$32</definedName>
    <definedName name="suma_38" localSheetId="97">'[5]odb 38'!$I$32</definedName>
    <definedName name="suma_38" localSheetId="98">'[5]odb 38'!$I$32</definedName>
    <definedName name="suma_38" localSheetId="99">'[3]odb 38'!$I$32</definedName>
    <definedName name="suma_38" localSheetId="100">'[4]odb 38'!$I$32</definedName>
    <definedName name="suma_38" localSheetId="101">'[4]odb 38'!$I$32</definedName>
    <definedName name="suma_38" localSheetId="116">'[4]odb 38'!$I$32</definedName>
    <definedName name="suma_38" localSheetId="126">'[3]odb 38'!$I$32</definedName>
    <definedName name="suma_38" localSheetId="127">'[3]odb 38'!$I$32</definedName>
    <definedName name="suma_38" localSheetId="129">'[4]odb 38'!$I$32</definedName>
    <definedName name="suma_38" localSheetId="130">'[5]odb 38'!$I$32</definedName>
    <definedName name="suma_38" localSheetId="132">'[4]odb 38'!$I$32</definedName>
    <definedName name="suma_38" localSheetId="133">'[4]odb 38'!$I$32</definedName>
    <definedName name="suma_38" localSheetId="135">'[5]odb 38'!$I$32</definedName>
    <definedName name="suma_38" localSheetId="136">'[3]odb 38'!$I$32</definedName>
    <definedName name="suma_38" localSheetId="137">'[4]odb 38'!$I$32</definedName>
    <definedName name="suma_38">'[3]odb 38'!$I$32</definedName>
    <definedName name="suma_39" localSheetId="19">'[2]odb 39'!$H$19</definedName>
    <definedName name="suma_39" localSheetId="20">'[2]odb 39'!$H$19</definedName>
    <definedName name="suma_39" localSheetId="34">'[3]odb 39'!$H$19</definedName>
    <definedName name="suma_39" localSheetId="35">'[3]odb 39'!$H$19</definedName>
    <definedName name="suma_39" localSheetId="106">'[2]odb 39'!$H$19</definedName>
    <definedName name="suma_39" localSheetId="42">'[4]odb 39'!$H$19</definedName>
    <definedName name="suma_39" localSheetId="86">'[3]odb 39'!$H$19</definedName>
    <definedName name="suma_39" localSheetId="87">'[4]odb 39'!$H$19</definedName>
    <definedName name="suma_39" localSheetId="88">'[5]odb 39'!$H$19</definedName>
    <definedName name="suma_39" localSheetId="89">'[5]odb 39'!$H$19</definedName>
    <definedName name="suma_39" localSheetId="92">'[5]odb 39'!$H$19</definedName>
    <definedName name="suma_39" localSheetId="95">'[6]odb 39'!$H$19</definedName>
    <definedName name="suma_39" localSheetId="96">'[5]odb 39'!$H$19</definedName>
    <definedName name="suma_39" localSheetId="97">'[5]odb 39'!$H$19</definedName>
    <definedName name="suma_39" localSheetId="98">'[5]odb 39'!$H$19</definedName>
    <definedName name="suma_39" localSheetId="99">'[3]odb 39'!$H$19</definedName>
    <definedName name="suma_39" localSheetId="100">'[4]odb 39'!$H$19</definedName>
    <definedName name="suma_39" localSheetId="101">'[4]odb 39'!$H$19</definedName>
    <definedName name="suma_39" localSheetId="116">'[4]odb 39'!$H$19</definedName>
    <definedName name="suma_39" localSheetId="126">'[3]odb 39'!$H$19</definedName>
    <definedName name="suma_39" localSheetId="127">'[3]odb 39'!$H$19</definedName>
    <definedName name="suma_39" localSheetId="129">'[4]odb 39'!$H$19</definedName>
    <definedName name="suma_39" localSheetId="130">'[5]odb 39'!$H$19</definedName>
    <definedName name="suma_39" localSheetId="132">'[4]odb 39'!$H$19</definedName>
    <definedName name="suma_39" localSheetId="133">'[4]odb 39'!$H$19</definedName>
    <definedName name="suma_39" localSheetId="135">'[5]odb 39'!$H$19</definedName>
    <definedName name="suma_39" localSheetId="136">'[3]odb 39'!$H$19</definedName>
    <definedName name="suma_39" localSheetId="137">'[4]odb 39'!$H$19</definedName>
    <definedName name="suma_39">'[3]odb 39'!$H$19</definedName>
    <definedName name="suma00" localSheetId="10">#REF!</definedName>
    <definedName name="suma00" localSheetId="12">#REF!</definedName>
    <definedName name="suma00" localSheetId="13">#REF!</definedName>
    <definedName name="suma00" localSheetId="14">#REF!</definedName>
    <definedName name="suma00" localSheetId="15">#REF!</definedName>
    <definedName name="suma00" localSheetId="16">#REF!</definedName>
    <definedName name="suma00" localSheetId="17">#REF!</definedName>
    <definedName name="suma00" localSheetId="18">#REF!</definedName>
    <definedName name="suma00" localSheetId="19">#REF!</definedName>
    <definedName name="suma00" localSheetId="20">#REF!</definedName>
    <definedName name="suma00" localSheetId="24">#REF!</definedName>
    <definedName name="suma00" localSheetId="28">#REF!</definedName>
    <definedName name="suma00" localSheetId="30">#REF!</definedName>
    <definedName name="suma00" localSheetId="33">#REF!</definedName>
    <definedName name="suma00" localSheetId="34">#REF!</definedName>
    <definedName name="suma00" localSheetId="35">#REF!</definedName>
    <definedName name="suma00" localSheetId="36">#REF!</definedName>
    <definedName name="suma00" localSheetId="103">#REF!</definedName>
    <definedName name="suma00" localSheetId="105">#REF!</definedName>
    <definedName name="suma00" localSheetId="106">#REF!</definedName>
    <definedName name="suma00" localSheetId="107">#REF!</definedName>
    <definedName name="suma00" localSheetId="108">#REF!</definedName>
    <definedName name="suma00" localSheetId="110">#REF!</definedName>
    <definedName name="suma00" localSheetId="0">#REF!</definedName>
    <definedName name="suma00" localSheetId="40">#REF!</definedName>
    <definedName name="suma00" localSheetId="65">#REF!</definedName>
    <definedName name="suma00" localSheetId="66">#REF!</definedName>
    <definedName name="suma00" localSheetId="38">#REF!</definedName>
    <definedName name="suma00" localSheetId="39">#REF!</definedName>
    <definedName name="suma00" localSheetId="41">#REF!</definedName>
    <definedName name="suma00" localSheetId="42">#REF!</definedName>
    <definedName name="suma00" localSheetId="43">#REF!</definedName>
    <definedName name="suma00" localSheetId="44">#REF!</definedName>
    <definedName name="suma00" localSheetId="45">#REF!</definedName>
    <definedName name="suma00" localSheetId="46">#REF!</definedName>
    <definedName name="suma00" localSheetId="47">#REF!</definedName>
    <definedName name="suma00" localSheetId="48">#REF!</definedName>
    <definedName name="suma00" localSheetId="50">#REF!</definedName>
    <definedName name="suma00" localSheetId="51">#REF!</definedName>
    <definedName name="suma00" localSheetId="52">#REF!</definedName>
    <definedName name="suma00" localSheetId="53">#REF!</definedName>
    <definedName name="suma00" localSheetId="54">#REF!</definedName>
    <definedName name="suma00" localSheetId="55">#REF!</definedName>
    <definedName name="suma00" localSheetId="56">#REF!</definedName>
    <definedName name="suma00" localSheetId="57">#REF!</definedName>
    <definedName name="suma00" localSheetId="58">#REF!</definedName>
    <definedName name="suma00" localSheetId="63">#REF!</definedName>
    <definedName name="suma00" localSheetId="75">#REF!</definedName>
    <definedName name="suma00" localSheetId="76">#REF!</definedName>
    <definedName name="suma00" localSheetId="77">#REF!</definedName>
    <definedName name="suma00" localSheetId="78">#REF!</definedName>
    <definedName name="suma00" localSheetId="79">#REF!</definedName>
    <definedName name="suma00" localSheetId="80">#REF!</definedName>
    <definedName name="suma00" localSheetId="81">#REF!</definedName>
    <definedName name="suma00" localSheetId="82">#REF!</definedName>
    <definedName name="suma00" localSheetId="83">#REF!</definedName>
    <definedName name="suma00" localSheetId="86">#REF!</definedName>
    <definedName name="suma00" localSheetId="87">#REF!</definedName>
    <definedName name="suma00" localSheetId="88">#REF!</definedName>
    <definedName name="suma00" localSheetId="89">#REF!</definedName>
    <definedName name="suma00" localSheetId="90">#REF!</definedName>
    <definedName name="suma00" localSheetId="91">#REF!</definedName>
    <definedName name="suma00" localSheetId="92">#REF!</definedName>
    <definedName name="suma00" localSheetId="93">#REF!</definedName>
    <definedName name="suma00" localSheetId="95">#REF!</definedName>
    <definedName name="suma00" localSheetId="96">#REF!</definedName>
    <definedName name="suma00" localSheetId="97">#REF!</definedName>
    <definedName name="suma00" localSheetId="98">#REF!</definedName>
    <definedName name="suma00" localSheetId="99">#REF!</definedName>
    <definedName name="suma00" localSheetId="100">#REF!</definedName>
    <definedName name="suma00" localSheetId="101">#REF!</definedName>
    <definedName name="suma00" localSheetId="114">#REF!</definedName>
    <definedName name="suma00" localSheetId="111">#REF!</definedName>
    <definedName name="suma00" localSheetId="112">#REF!</definedName>
    <definedName name="suma00" localSheetId="113">#REF!</definedName>
    <definedName name="suma00" localSheetId="115">#REF!</definedName>
    <definedName name="suma00" localSheetId="116">#REF!</definedName>
    <definedName name="suma00" localSheetId="117">#REF!</definedName>
    <definedName name="suma00" localSheetId="118">#REF!</definedName>
    <definedName name="suma00" localSheetId="119">#REF!</definedName>
    <definedName name="suma00" localSheetId="120">#REF!</definedName>
    <definedName name="suma00" localSheetId="121">#REF!</definedName>
    <definedName name="suma00" localSheetId="125">#REF!</definedName>
    <definedName name="suma00" localSheetId="126">#REF!</definedName>
    <definedName name="suma00" localSheetId="128">#REF!</definedName>
    <definedName name="suma00" localSheetId="129">#REF!</definedName>
    <definedName name="suma00" localSheetId="130">#REF!</definedName>
    <definedName name="suma00" localSheetId="131">#REF!</definedName>
    <definedName name="suma00" localSheetId="132">#REF!</definedName>
    <definedName name="suma00" localSheetId="133">#REF!</definedName>
    <definedName name="suma00" localSheetId="135">#REF!</definedName>
    <definedName name="suma00" localSheetId="136">#REF!</definedName>
    <definedName name="suma00" localSheetId="137">#REF!</definedName>
    <definedName name="suma00" localSheetId="2">#REF!</definedName>
    <definedName name="suma00" localSheetId="3">#REF!</definedName>
    <definedName name="suma00" localSheetId="1">#REF!</definedName>
    <definedName name="suma00">#REF!</definedName>
    <definedName name="suma11" localSheetId="10">#REF!</definedName>
    <definedName name="suma11" localSheetId="12">#REF!</definedName>
    <definedName name="suma11" localSheetId="13">#REF!</definedName>
    <definedName name="suma11" localSheetId="14">#REF!</definedName>
    <definedName name="suma11" localSheetId="15">#REF!</definedName>
    <definedName name="suma11" localSheetId="16">#REF!</definedName>
    <definedName name="suma11" localSheetId="17">#REF!</definedName>
    <definedName name="suma11" localSheetId="18">#REF!</definedName>
    <definedName name="suma11" localSheetId="19">#REF!</definedName>
    <definedName name="suma11" localSheetId="20">#REF!</definedName>
    <definedName name="suma11" localSheetId="24">#REF!</definedName>
    <definedName name="suma11" localSheetId="28">#REF!</definedName>
    <definedName name="suma11" localSheetId="30">#REF!</definedName>
    <definedName name="suma11" localSheetId="33">#REF!</definedName>
    <definedName name="suma11" localSheetId="34">#REF!</definedName>
    <definedName name="suma11" localSheetId="35">#REF!</definedName>
    <definedName name="suma11" localSheetId="36">#REF!</definedName>
    <definedName name="suma11" localSheetId="103">#REF!</definedName>
    <definedName name="suma11" localSheetId="105">#REF!</definedName>
    <definedName name="suma11" localSheetId="106">#REF!</definedName>
    <definedName name="suma11" localSheetId="107">#REF!</definedName>
    <definedName name="suma11" localSheetId="108">#REF!</definedName>
    <definedName name="suma11" localSheetId="110">#REF!</definedName>
    <definedName name="suma11" localSheetId="0">#REF!</definedName>
    <definedName name="suma11" localSheetId="40">#REF!</definedName>
    <definedName name="suma11" localSheetId="65">#REF!</definedName>
    <definedName name="suma11" localSheetId="66">#REF!</definedName>
    <definedName name="suma11" localSheetId="38">#REF!</definedName>
    <definedName name="suma11" localSheetId="39">#REF!</definedName>
    <definedName name="suma11" localSheetId="41">#REF!</definedName>
    <definedName name="suma11" localSheetId="42">#REF!</definedName>
    <definedName name="suma11" localSheetId="43">#REF!</definedName>
    <definedName name="suma11" localSheetId="44">#REF!</definedName>
    <definedName name="suma11" localSheetId="45">#REF!</definedName>
    <definedName name="suma11" localSheetId="46">#REF!</definedName>
    <definedName name="suma11" localSheetId="47">#REF!</definedName>
    <definedName name="suma11" localSheetId="48">#REF!</definedName>
    <definedName name="suma11" localSheetId="50">#REF!</definedName>
    <definedName name="suma11" localSheetId="51">#REF!</definedName>
    <definedName name="suma11" localSheetId="52">#REF!</definedName>
    <definedName name="suma11" localSheetId="53">#REF!</definedName>
    <definedName name="suma11" localSheetId="54">#REF!</definedName>
    <definedName name="suma11" localSheetId="55">#REF!</definedName>
    <definedName name="suma11" localSheetId="56">#REF!</definedName>
    <definedName name="suma11" localSheetId="57">#REF!</definedName>
    <definedName name="suma11" localSheetId="58">#REF!</definedName>
    <definedName name="suma11" localSheetId="63">#REF!</definedName>
    <definedName name="suma11" localSheetId="75">#REF!</definedName>
    <definedName name="suma11" localSheetId="76">#REF!</definedName>
    <definedName name="suma11" localSheetId="77">#REF!</definedName>
    <definedName name="suma11" localSheetId="78">#REF!</definedName>
    <definedName name="suma11" localSheetId="79">#REF!</definedName>
    <definedName name="suma11" localSheetId="80">#REF!</definedName>
    <definedName name="suma11" localSheetId="81">#REF!</definedName>
    <definedName name="suma11" localSheetId="82">#REF!</definedName>
    <definedName name="suma11" localSheetId="83">#REF!</definedName>
    <definedName name="suma11" localSheetId="86">#REF!</definedName>
    <definedName name="suma11" localSheetId="87">#REF!</definedName>
    <definedName name="suma11" localSheetId="88">#REF!</definedName>
    <definedName name="suma11" localSheetId="89">#REF!</definedName>
    <definedName name="suma11" localSheetId="90">#REF!</definedName>
    <definedName name="suma11" localSheetId="91">#REF!</definedName>
    <definedName name="suma11" localSheetId="92">#REF!</definedName>
    <definedName name="suma11" localSheetId="93">#REF!</definedName>
    <definedName name="suma11" localSheetId="95">#REF!</definedName>
    <definedName name="suma11" localSheetId="96">#REF!</definedName>
    <definedName name="suma11" localSheetId="97">#REF!</definedName>
    <definedName name="suma11" localSheetId="98">#REF!</definedName>
    <definedName name="suma11" localSheetId="99">#REF!</definedName>
    <definedName name="suma11" localSheetId="100">#REF!</definedName>
    <definedName name="suma11" localSheetId="101">#REF!</definedName>
    <definedName name="suma11" localSheetId="114">#REF!</definedName>
    <definedName name="suma11" localSheetId="111">#REF!</definedName>
    <definedName name="suma11" localSheetId="112">#REF!</definedName>
    <definedName name="suma11" localSheetId="113">#REF!</definedName>
    <definedName name="suma11" localSheetId="115">#REF!</definedName>
    <definedName name="suma11" localSheetId="116">#REF!</definedName>
    <definedName name="suma11" localSheetId="117">#REF!</definedName>
    <definedName name="suma11" localSheetId="118">#REF!</definedName>
    <definedName name="suma11" localSheetId="119">#REF!</definedName>
    <definedName name="suma11" localSheetId="120">#REF!</definedName>
    <definedName name="suma11" localSheetId="121">#REF!</definedName>
    <definedName name="suma11" localSheetId="125">#REF!</definedName>
    <definedName name="suma11" localSheetId="126">#REF!</definedName>
    <definedName name="suma11" localSheetId="128">#REF!</definedName>
    <definedName name="suma11" localSheetId="129">#REF!</definedName>
    <definedName name="suma11" localSheetId="130">#REF!</definedName>
    <definedName name="suma11" localSheetId="131">#REF!</definedName>
    <definedName name="suma11" localSheetId="132">#REF!</definedName>
    <definedName name="suma11" localSheetId="133">#REF!</definedName>
    <definedName name="suma11" localSheetId="135">#REF!</definedName>
    <definedName name="suma11" localSheetId="136">#REF!</definedName>
    <definedName name="suma11" localSheetId="137">#REF!</definedName>
    <definedName name="suma11" localSheetId="2">#REF!</definedName>
    <definedName name="suma11" localSheetId="3">#REF!</definedName>
    <definedName name="suma11" localSheetId="1">#REF!</definedName>
    <definedName name="suma11">#REF!</definedName>
    <definedName name="suma12" localSheetId="10">#REF!</definedName>
    <definedName name="suma12" localSheetId="12">#REF!</definedName>
    <definedName name="suma12" localSheetId="13">#REF!</definedName>
    <definedName name="suma12" localSheetId="14">#REF!</definedName>
    <definedName name="suma12" localSheetId="15">#REF!</definedName>
    <definedName name="suma12" localSheetId="16">#REF!</definedName>
    <definedName name="suma12" localSheetId="17">#REF!</definedName>
    <definedName name="suma12" localSheetId="18">#REF!</definedName>
    <definedName name="suma12" localSheetId="19">#REF!</definedName>
    <definedName name="suma12" localSheetId="20">#REF!</definedName>
    <definedName name="suma12" localSheetId="24">#REF!</definedName>
    <definedName name="suma12" localSheetId="28">#REF!</definedName>
    <definedName name="suma12" localSheetId="30">#REF!</definedName>
    <definedName name="suma12" localSheetId="33">#REF!</definedName>
    <definedName name="suma12" localSheetId="34">#REF!</definedName>
    <definedName name="suma12" localSheetId="35">#REF!</definedName>
    <definedName name="suma12" localSheetId="36">#REF!</definedName>
    <definedName name="suma12" localSheetId="103">#REF!</definedName>
    <definedName name="suma12" localSheetId="105">#REF!</definedName>
    <definedName name="suma12" localSheetId="106">#REF!</definedName>
    <definedName name="suma12" localSheetId="107">#REF!</definedName>
    <definedName name="suma12" localSheetId="108">#REF!</definedName>
    <definedName name="suma12" localSheetId="110">#REF!</definedName>
    <definedName name="suma12" localSheetId="0">#REF!</definedName>
    <definedName name="suma12" localSheetId="40">#REF!</definedName>
    <definedName name="suma12" localSheetId="65">#REF!</definedName>
    <definedName name="suma12" localSheetId="66">#REF!</definedName>
    <definedName name="suma12" localSheetId="38">#REF!</definedName>
    <definedName name="suma12" localSheetId="39">#REF!</definedName>
    <definedName name="suma12" localSheetId="41">#REF!</definedName>
    <definedName name="suma12" localSheetId="42">#REF!</definedName>
    <definedName name="suma12" localSheetId="43">#REF!</definedName>
    <definedName name="suma12" localSheetId="44">#REF!</definedName>
    <definedName name="suma12" localSheetId="45">#REF!</definedName>
    <definedName name="suma12" localSheetId="46">#REF!</definedName>
    <definedName name="suma12" localSheetId="47">#REF!</definedName>
    <definedName name="suma12" localSheetId="48">#REF!</definedName>
    <definedName name="suma12" localSheetId="50">#REF!</definedName>
    <definedName name="suma12" localSheetId="51">#REF!</definedName>
    <definedName name="suma12" localSheetId="52">#REF!</definedName>
    <definedName name="suma12" localSheetId="53">#REF!</definedName>
    <definedName name="suma12" localSheetId="54">#REF!</definedName>
    <definedName name="suma12" localSheetId="55">#REF!</definedName>
    <definedName name="suma12" localSheetId="56">#REF!</definedName>
    <definedName name="suma12" localSheetId="57">#REF!</definedName>
    <definedName name="suma12" localSheetId="58">#REF!</definedName>
    <definedName name="suma12" localSheetId="63">#REF!</definedName>
    <definedName name="suma12" localSheetId="75">#REF!</definedName>
    <definedName name="suma12" localSheetId="76">#REF!</definedName>
    <definedName name="suma12" localSheetId="77">#REF!</definedName>
    <definedName name="suma12" localSheetId="78">#REF!</definedName>
    <definedName name="suma12" localSheetId="79">#REF!</definedName>
    <definedName name="suma12" localSheetId="80">#REF!</definedName>
    <definedName name="suma12" localSheetId="81">#REF!</definedName>
    <definedName name="suma12" localSheetId="82">#REF!</definedName>
    <definedName name="suma12" localSheetId="83">#REF!</definedName>
    <definedName name="suma12" localSheetId="86">#REF!</definedName>
    <definedName name="suma12" localSheetId="87">#REF!</definedName>
    <definedName name="suma12" localSheetId="88">#REF!</definedName>
    <definedName name="suma12" localSheetId="89">#REF!</definedName>
    <definedName name="suma12" localSheetId="90">#REF!</definedName>
    <definedName name="suma12" localSheetId="91">#REF!</definedName>
    <definedName name="suma12" localSheetId="92">#REF!</definedName>
    <definedName name="suma12" localSheetId="93">#REF!</definedName>
    <definedName name="suma12" localSheetId="95">#REF!</definedName>
    <definedName name="suma12" localSheetId="96">#REF!</definedName>
    <definedName name="suma12" localSheetId="97">#REF!</definedName>
    <definedName name="suma12" localSheetId="98">#REF!</definedName>
    <definedName name="suma12" localSheetId="99">#REF!</definedName>
    <definedName name="suma12" localSheetId="100">#REF!</definedName>
    <definedName name="suma12" localSheetId="101">#REF!</definedName>
    <definedName name="suma12" localSheetId="114">#REF!</definedName>
    <definedName name="suma12" localSheetId="111">#REF!</definedName>
    <definedName name="suma12" localSheetId="112">#REF!</definedName>
    <definedName name="suma12" localSheetId="113">#REF!</definedName>
    <definedName name="suma12" localSheetId="115">#REF!</definedName>
    <definedName name="suma12" localSheetId="116">#REF!</definedName>
    <definedName name="suma12" localSheetId="117">#REF!</definedName>
    <definedName name="suma12" localSheetId="118">#REF!</definedName>
    <definedName name="suma12" localSheetId="119">#REF!</definedName>
    <definedName name="suma12" localSheetId="120">#REF!</definedName>
    <definedName name="suma12" localSheetId="121">#REF!</definedName>
    <definedName name="suma12" localSheetId="125">#REF!</definedName>
    <definedName name="suma12" localSheetId="126">#REF!</definedName>
    <definedName name="suma12" localSheetId="128">#REF!</definedName>
    <definedName name="suma12" localSheetId="129">#REF!</definedName>
    <definedName name="suma12" localSheetId="130">#REF!</definedName>
    <definedName name="suma12" localSheetId="131">#REF!</definedName>
    <definedName name="suma12" localSheetId="132">#REF!</definedName>
    <definedName name="suma12" localSheetId="133">#REF!</definedName>
    <definedName name="suma12" localSheetId="135">#REF!</definedName>
    <definedName name="suma12" localSheetId="136">#REF!</definedName>
    <definedName name="suma12" localSheetId="137">#REF!</definedName>
    <definedName name="suma12" localSheetId="2">#REF!</definedName>
    <definedName name="suma12" localSheetId="3">#REF!</definedName>
    <definedName name="suma12" localSheetId="1">#REF!</definedName>
    <definedName name="suma12">#REF!</definedName>
    <definedName name="suma13" localSheetId="10">#REF!</definedName>
    <definedName name="suma13" localSheetId="12">#REF!</definedName>
    <definedName name="suma13" localSheetId="13">#REF!</definedName>
    <definedName name="suma13" localSheetId="14">#REF!</definedName>
    <definedName name="suma13" localSheetId="15">#REF!</definedName>
    <definedName name="suma13" localSheetId="16">#REF!</definedName>
    <definedName name="suma13" localSheetId="17">#REF!</definedName>
    <definedName name="suma13" localSheetId="18">#REF!</definedName>
    <definedName name="suma13" localSheetId="19">#REF!</definedName>
    <definedName name="suma13" localSheetId="20">#REF!</definedName>
    <definedName name="suma13" localSheetId="28">#REF!</definedName>
    <definedName name="suma13" localSheetId="30">#REF!</definedName>
    <definedName name="suma13" localSheetId="33">#REF!</definedName>
    <definedName name="suma13" localSheetId="34">#REF!</definedName>
    <definedName name="suma13" localSheetId="35">#REF!</definedName>
    <definedName name="suma13" localSheetId="36">#REF!</definedName>
    <definedName name="suma13" localSheetId="108">#REF!</definedName>
    <definedName name="suma13" localSheetId="110">#REF!</definedName>
    <definedName name="suma13" localSheetId="0">#REF!</definedName>
    <definedName name="suma13" localSheetId="65">#REF!</definedName>
    <definedName name="suma13" localSheetId="66">#REF!</definedName>
    <definedName name="suma13" localSheetId="38">#REF!</definedName>
    <definedName name="suma13" localSheetId="39">#REF!</definedName>
    <definedName name="suma13" localSheetId="41">#REF!</definedName>
    <definedName name="suma13" localSheetId="42">#REF!</definedName>
    <definedName name="suma13" localSheetId="43">#REF!</definedName>
    <definedName name="suma13" localSheetId="44">#REF!</definedName>
    <definedName name="suma13" localSheetId="45">#REF!</definedName>
    <definedName name="suma13" localSheetId="46">#REF!</definedName>
    <definedName name="suma13" localSheetId="47">#REF!</definedName>
    <definedName name="suma13" localSheetId="48">#REF!</definedName>
    <definedName name="suma13" localSheetId="50">#REF!</definedName>
    <definedName name="suma13" localSheetId="51">#REF!</definedName>
    <definedName name="suma13" localSheetId="52">#REF!</definedName>
    <definedName name="suma13" localSheetId="53">#REF!</definedName>
    <definedName name="suma13" localSheetId="54">#REF!</definedName>
    <definedName name="suma13" localSheetId="55">#REF!</definedName>
    <definedName name="suma13" localSheetId="56">#REF!</definedName>
    <definedName name="suma13" localSheetId="57">#REF!</definedName>
    <definedName name="suma13" localSheetId="58">#REF!</definedName>
    <definedName name="suma13" localSheetId="63">#REF!</definedName>
    <definedName name="suma13" localSheetId="75">#REF!</definedName>
    <definedName name="suma13" localSheetId="76">#REF!</definedName>
    <definedName name="suma13" localSheetId="77">#REF!</definedName>
    <definedName name="suma13" localSheetId="78">#REF!</definedName>
    <definedName name="suma13" localSheetId="79">#REF!</definedName>
    <definedName name="suma13" localSheetId="80">#REF!</definedName>
    <definedName name="suma13" localSheetId="81">#REF!</definedName>
    <definedName name="suma13" localSheetId="82">#REF!</definedName>
    <definedName name="suma13" localSheetId="83">#REF!</definedName>
    <definedName name="suma13" localSheetId="86">#REF!</definedName>
    <definedName name="suma13" localSheetId="87">#REF!</definedName>
    <definedName name="suma13" localSheetId="88">#REF!</definedName>
    <definedName name="suma13" localSheetId="89">#REF!</definedName>
    <definedName name="suma13" localSheetId="90">#REF!</definedName>
    <definedName name="suma13" localSheetId="91">#REF!</definedName>
    <definedName name="suma13" localSheetId="92">#REF!</definedName>
    <definedName name="suma13" localSheetId="93">#REF!</definedName>
    <definedName name="suma13" localSheetId="95">#REF!</definedName>
    <definedName name="suma13" localSheetId="96">#REF!</definedName>
    <definedName name="suma13" localSheetId="97">#REF!</definedName>
    <definedName name="suma13" localSheetId="98">#REF!</definedName>
    <definedName name="suma13" localSheetId="99">#REF!</definedName>
    <definedName name="suma13" localSheetId="100">#REF!</definedName>
    <definedName name="suma13" localSheetId="101">#REF!</definedName>
    <definedName name="suma13" localSheetId="111">#REF!</definedName>
    <definedName name="suma13" localSheetId="112">#REF!</definedName>
    <definedName name="suma13" localSheetId="113">#REF!</definedName>
    <definedName name="suma13" localSheetId="115">#REF!</definedName>
    <definedName name="suma13" localSheetId="116">#REF!</definedName>
    <definedName name="suma13" localSheetId="117">#REF!</definedName>
    <definedName name="suma13" localSheetId="118">#REF!</definedName>
    <definedName name="suma13" localSheetId="119">#REF!</definedName>
    <definedName name="suma13" localSheetId="120">#REF!</definedName>
    <definedName name="suma13" localSheetId="121">#REF!</definedName>
    <definedName name="suma13" localSheetId="125">#REF!</definedName>
    <definedName name="suma13" localSheetId="126">#REF!</definedName>
    <definedName name="suma13" localSheetId="128">#REF!</definedName>
    <definedName name="suma13" localSheetId="129">#REF!</definedName>
    <definedName name="suma13" localSheetId="130">#REF!</definedName>
    <definedName name="suma13" localSheetId="131">#REF!</definedName>
    <definedName name="suma13" localSheetId="132">#REF!</definedName>
    <definedName name="suma13" localSheetId="133">#REF!</definedName>
    <definedName name="suma13" localSheetId="135">#REF!</definedName>
    <definedName name="suma13" localSheetId="136">#REF!</definedName>
    <definedName name="suma13" localSheetId="137">#REF!</definedName>
    <definedName name="suma13" localSheetId="2">#REF!</definedName>
    <definedName name="suma13" localSheetId="3">#REF!</definedName>
    <definedName name="suma13" localSheetId="1">#REF!</definedName>
    <definedName name="suma13">#REF!</definedName>
    <definedName name="suma14" localSheetId="10">#REF!</definedName>
    <definedName name="suma14" localSheetId="12">#REF!</definedName>
    <definedName name="suma14" localSheetId="13">#REF!</definedName>
    <definedName name="suma14" localSheetId="14">#REF!</definedName>
    <definedName name="suma14" localSheetId="15">#REF!</definedName>
    <definedName name="suma14" localSheetId="16">#REF!</definedName>
    <definedName name="suma14" localSheetId="17">#REF!</definedName>
    <definedName name="suma14" localSheetId="18">#REF!</definedName>
    <definedName name="suma14" localSheetId="19">#REF!</definedName>
    <definedName name="suma14" localSheetId="20">#REF!</definedName>
    <definedName name="suma14" localSheetId="28">#REF!</definedName>
    <definedName name="suma14" localSheetId="30">#REF!</definedName>
    <definedName name="suma14" localSheetId="33">#REF!</definedName>
    <definedName name="suma14" localSheetId="34">#REF!</definedName>
    <definedName name="suma14" localSheetId="35">#REF!</definedName>
    <definedName name="suma14" localSheetId="36">#REF!</definedName>
    <definedName name="suma14" localSheetId="108">#REF!</definedName>
    <definedName name="suma14" localSheetId="110">#REF!</definedName>
    <definedName name="suma14" localSheetId="0">#REF!</definedName>
    <definedName name="suma14" localSheetId="65">#REF!</definedName>
    <definedName name="suma14" localSheetId="66">#REF!</definedName>
    <definedName name="suma14" localSheetId="38">#REF!</definedName>
    <definedName name="suma14" localSheetId="39">#REF!</definedName>
    <definedName name="suma14" localSheetId="41">#REF!</definedName>
    <definedName name="suma14" localSheetId="42">#REF!</definedName>
    <definedName name="suma14" localSheetId="43">#REF!</definedName>
    <definedName name="suma14" localSheetId="44">#REF!</definedName>
    <definedName name="suma14" localSheetId="45">#REF!</definedName>
    <definedName name="suma14" localSheetId="46">#REF!</definedName>
    <definedName name="suma14" localSheetId="47">#REF!</definedName>
    <definedName name="suma14" localSheetId="48">#REF!</definedName>
    <definedName name="suma14" localSheetId="50">#REF!</definedName>
    <definedName name="suma14" localSheetId="51">#REF!</definedName>
    <definedName name="suma14" localSheetId="52">#REF!</definedName>
    <definedName name="suma14" localSheetId="53">#REF!</definedName>
    <definedName name="suma14" localSheetId="54">#REF!</definedName>
    <definedName name="suma14" localSheetId="55">#REF!</definedName>
    <definedName name="suma14" localSheetId="56">#REF!</definedName>
    <definedName name="suma14" localSheetId="57">#REF!</definedName>
    <definedName name="suma14" localSheetId="58">#REF!</definedName>
    <definedName name="suma14" localSheetId="63">#REF!</definedName>
    <definedName name="suma14" localSheetId="75">#REF!</definedName>
    <definedName name="suma14" localSheetId="76">#REF!</definedName>
    <definedName name="suma14" localSheetId="77">#REF!</definedName>
    <definedName name="suma14" localSheetId="78">#REF!</definedName>
    <definedName name="suma14" localSheetId="79">#REF!</definedName>
    <definedName name="suma14" localSheetId="80">#REF!</definedName>
    <definedName name="suma14" localSheetId="81">#REF!</definedName>
    <definedName name="suma14" localSheetId="82">#REF!</definedName>
    <definedName name="suma14" localSheetId="83">#REF!</definedName>
    <definedName name="suma14" localSheetId="86">#REF!</definedName>
    <definedName name="suma14" localSheetId="87">#REF!</definedName>
    <definedName name="suma14" localSheetId="88">#REF!</definedName>
    <definedName name="suma14" localSheetId="89">#REF!</definedName>
    <definedName name="suma14" localSheetId="90">#REF!</definedName>
    <definedName name="suma14" localSheetId="91">#REF!</definedName>
    <definedName name="suma14" localSheetId="92">#REF!</definedName>
    <definedName name="suma14" localSheetId="93">#REF!</definedName>
    <definedName name="suma14" localSheetId="95">#REF!</definedName>
    <definedName name="suma14" localSheetId="96">#REF!</definedName>
    <definedName name="suma14" localSheetId="97">#REF!</definedName>
    <definedName name="suma14" localSheetId="98">#REF!</definedName>
    <definedName name="suma14" localSheetId="99">#REF!</definedName>
    <definedName name="suma14" localSheetId="100">#REF!</definedName>
    <definedName name="suma14" localSheetId="101">#REF!</definedName>
    <definedName name="suma14" localSheetId="111">#REF!</definedName>
    <definedName name="suma14" localSheetId="112">#REF!</definedName>
    <definedName name="suma14" localSheetId="113">#REF!</definedName>
    <definedName name="suma14" localSheetId="115">#REF!</definedName>
    <definedName name="suma14" localSheetId="116">#REF!</definedName>
    <definedName name="suma14" localSheetId="117">#REF!</definedName>
    <definedName name="suma14" localSheetId="118">#REF!</definedName>
    <definedName name="suma14" localSheetId="119">#REF!</definedName>
    <definedName name="suma14" localSheetId="120">#REF!</definedName>
    <definedName name="suma14" localSheetId="121">#REF!</definedName>
    <definedName name="suma14" localSheetId="125">#REF!</definedName>
    <definedName name="suma14" localSheetId="126">#REF!</definedName>
    <definedName name="suma14" localSheetId="128">#REF!</definedName>
    <definedName name="suma14" localSheetId="129">#REF!</definedName>
    <definedName name="suma14" localSheetId="130">#REF!</definedName>
    <definedName name="suma14" localSheetId="131">#REF!</definedName>
    <definedName name="suma14" localSheetId="132">#REF!</definedName>
    <definedName name="suma14" localSheetId="133">#REF!</definedName>
    <definedName name="suma14" localSheetId="135">#REF!</definedName>
    <definedName name="suma14" localSheetId="136">#REF!</definedName>
    <definedName name="suma14" localSheetId="137">#REF!</definedName>
    <definedName name="suma14" localSheetId="2">#REF!</definedName>
    <definedName name="suma14" localSheetId="3">#REF!</definedName>
    <definedName name="suma14" localSheetId="1">#REF!</definedName>
    <definedName name="suma14">#REF!</definedName>
    <definedName name="suma15" localSheetId="10">#REF!</definedName>
    <definedName name="suma15" localSheetId="12">#REF!</definedName>
    <definedName name="suma15" localSheetId="13">#REF!</definedName>
    <definedName name="suma15" localSheetId="14">#REF!</definedName>
    <definedName name="suma15" localSheetId="15">#REF!</definedName>
    <definedName name="suma15" localSheetId="16">#REF!</definedName>
    <definedName name="suma15" localSheetId="17">#REF!</definedName>
    <definedName name="suma15" localSheetId="18">#REF!</definedName>
    <definedName name="suma15" localSheetId="19">#REF!</definedName>
    <definedName name="suma15" localSheetId="20">#REF!</definedName>
    <definedName name="suma15" localSheetId="28">#REF!</definedName>
    <definedName name="suma15" localSheetId="30">#REF!</definedName>
    <definedName name="suma15" localSheetId="33">#REF!</definedName>
    <definedName name="suma15" localSheetId="34">#REF!</definedName>
    <definedName name="suma15" localSheetId="35">#REF!</definedName>
    <definedName name="suma15" localSheetId="36">#REF!</definedName>
    <definedName name="suma15" localSheetId="108">#REF!</definedName>
    <definedName name="suma15" localSheetId="110">#REF!</definedName>
    <definedName name="suma15" localSheetId="0">#REF!</definedName>
    <definedName name="suma15" localSheetId="65">#REF!</definedName>
    <definedName name="suma15" localSheetId="66">#REF!</definedName>
    <definedName name="suma15" localSheetId="38">#REF!</definedName>
    <definedName name="suma15" localSheetId="39">#REF!</definedName>
    <definedName name="suma15" localSheetId="41">#REF!</definedName>
    <definedName name="suma15" localSheetId="42">#REF!</definedName>
    <definedName name="suma15" localSheetId="43">#REF!</definedName>
    <definedName name="suma15" localSheetId="44">#REF!</definedName>
    <definedName name="suma15" localSheetId="45">#REF!</definedName>
    <definedName name="suma15" localSheetId="46">#REF!</definedName>
    <definedName name="suma15" localSheetId="47">#REF!</definedName>
    <definedName name="suma15" localSheetId="48">#REF!</definedName>
    <definedName name="suma15" localSheetId="50">#REF!</definedName>
    <definedName name="suma15" localSheetId="51">#REF!</definedName>
    <definedName name="suma15" localSheetId="52">#REF!</definedName>
    <definedName name="suma15" localSheetId="53">#REF!</definedName>
    <definedName name="suma15" localSheetId="54">#REF!</definedName>
    <definedName name="suma15" localSheetId="55">#REF!</definedName>
    <definedName name="suma15" localSheetId="56">#REF!</definedName>
    <definedName name="suma15" localSheetId="57">#REF!</definedName>
    <definedName name="suma15" localSheetId="58">#REF!</definedName>
    <definedName name="suma15" localSheetId="63">#REF!</definedName>
    <definedName name="suma15" localSheetId="75">#REF!</definedName>
    <definedName name="suma15" localSheetId="76">#REF!</definedName>
    <definedName name="suma15" localSheetId="77">#REF!</definedName>
    <definedName name="suma15" localSheetId="78">#REF!</definedName>
    <definedName name="suma15" localSheetId="79">#REF!</definedName>
    <definedName name="suma15" localSheetId="80">#REF!</definedName>
    <definedName name="suma15" localSheetId="81">#REF!</definedName>
    <definedName name="suma15" localSheetId="82">#REF!</definedName>
    <definedName name="suma15" localSheetId="83">#REF!</definedName>
    <definedName name="suma15" localSheetId="86">#REF!</definedName>
    <definedName name="suma15" localSheetId="87">#REF!</definedName>
    <definedName name="suma15" localSheetId="88">#REF!</definedName>
    <definedName name="suma15" localSheetId="89">#REF!</definedName>
    <definedName name="suma15" localSheetId="90">#REF!</definedName>
    <definedName name="suma15" localSheetId="91">#REF!</definedName>
    <definedName name="suma15" localSheetId="92">#REF!</definedName>
    <definedName name="suma15" localSheetId="93">#REF!</definedName>
    <definedName name="suma15" localSheetId="95">#REF!</definedName>
    <definedName name="suma15" localSheetId="96">#REF!</definedName>
    <definedName name="suma15" localSheetId="97">#REF!</definedName>
    <definedName name="suma15" localSheetId="98">#REF!</definedName>
    <definedName name="suma15" localSheetId="99">#REF!</definedName>
    <definedName name="suma15" localSheetId="100">#REF!</definedName>
    <definedName name="suma15" localSheetId="101">#REF!</definedName>
    <definedName name="suma15" localSheetId="111">#REF!</definedName>
    <definedName name="suma15" localSheetId="112">#REF!</definedName>
    <definedName name="suma15" localSheetId="113">#REF!</definedName>
    <definedName name="suma15" localSheetId="115">#REF!</definedName>
    <definedName name="suma15" localSheetId="116">#REF!</definedName>
    <definedName name="suma15" localSheetId="117">#REF!</definedName>
    <definedName name="suma15" localSheetId="118">#REF!</definedName>
    <definedName name="suma15" localSheetId="119">#REF!</definedName>
    <definedName name="suma15" localSheetId="120">#REF!</definedName>
    <definedName name="suma15" localSheetId="121">#REF!</definedName>
    <definedName name="suma15" localSheetId="125">#REF!</definedName>
    <definedName name="suma15" localSheetId="126">#REF!</definedName>
    <definedName name="suma15" localSheetId="128">#REF!</definedName>
    <definedName name="suma15" localSheetId="129">#REF!</definedName>
    <definedName name="suma15" localSheetId="130">#REF!</definedName>
    <definedName name="suma15" localSheetId="131">#REF!</definedName>
    <definedName name="suma15" localSheetId="132">#REF!</definedName>
    <definedName name="suma15" localSheetId="133">#REF!</definedName>
    <definedName name="suma15" localSheetId="135">#REF!</definedName>
    <definedName name="suma15" localSheetId="136">#REF!</definedName>
    <definedName name="suma15" localSheetId="137">#REF!</definedName>
    <definedName name="suma15" localSheetId="2">#REF!</definedName>
    <definedName name="suma15" localSheetId="3">#REF!</definedName>
    <definedName name="suma15" localSheetId="1">#REF!</definedName>
    <definedName name="suma15">#REF!</definedName>
    <definedName name="suma16" localSheetId="10">#REF!</definedName>
    <definedName name="suma16" localSheetId="12">#REF!</definedName>
    <definedName name="suma16" localSheetId="13">#REF!</definedName>
    <definedName name="suma16" localSheetId="14">#REF!</definedName>
    <definedName name="suma16" localSheetId="15">#REF!</definedName>
    <definedName name="suma16" localSheetId="16">#REF!</definedName>
    <definedName name="suma16" localSheetId="17">#REF!</definedName>
    <definedName name="suma16" localSheetId="18">#REF!</definedName>
    <definedName name="suma16" localSheetId="19">#REF!</definedName>
    <definedName name="suma16" localSheetId="20">#REF!</definedName>
    <definedName name="suma16" localSheetId="28">#REF!</definedName>
    <definedName name="suma16" localSheetId="30">#REF!</definedName>
    <definedName name="suma16" localSheetId="33">#REF!</definedName>
    <definedName name="suma16" localSheetId="34">#REF!</definedName>
    <definedName name="suma16" localSheetId="35">#REF!</definedName>
    <definedName name="suma16" localSheetId="36">#REF!</definedName>
    <definedName name="suma16" localSheetId="108">#REF!</definedName>
    <definedName name="suma16" localSheetId="110">#REF!</definedName>
    <definedName name="suma16" localSheetId="0">#REF!</definedName>
    <definedName name="suma16" localSheetId="65">#REF!</definedName>
    <definedName name="suma16" localSheetId="66">#REF!</definedName>
    <definedName name="suma16" localSheetId="38">#REF!</definedName>
    <definedName name="suma16" localSheetId="39">#REF!</definedName>
    <definedName name="suma16" localSheetId="41">#REF!</definedName>
    <definedName name="suma16" localSheetId="42">#REF!</definedName>
    <definedName name="suma16" localSheetId="43">#REF!</definedName>
    <definedName name="suma16" localSheetId="44">#REF!</definedName>
    <definedName name="suma16" localSheetId="45">#REF!</definedName>
    <definedName name="suma16" localSheetId="46">#REF!</definedName>
    <definedName name="suma16" localSheetId="47">#REF!</definedName>
    <definedName name="suma16" localSheetId="48">#REF!</definedName>
    <definedName name="suma16" localSheetId="50">#REF!</definedName>
    <definedName name="suma16" localSheetId="51">#REF!</definedName>
    <definedName name="suma16" localSheetId="52">#REF!</definedName>
    <definedName name="suma16" localSheetId="53">#REF!</definedName>
    <definedName name="suma16" localSheetId="54">#REF!</definedName>
    <definedName name="suma16" localSheetId="55">#REF!</definedName>
    <definedName name="suma16" localSheetId="56">#REF!</definedName>
    <definedName name="suma16" localSheetId="57">#REF!</definedName>
    <definedName name="suma16" localSheetId="58">#REF!</definedName>
    <definedName name="suma16" localSheetId="63">#REF!</definedName>
    <definedName name="suma16" localSheetId="75">#REF!</definedName>
    <definedName name="suma16" localSheetId="76">#REF!</definedName>
    <definedName name="suma16" localSheetId="77">#REF!</definedName>
    <definedName name="suma16" localSheetId="78">#REF!</definedName>
    <definedName name="suma16" localSheetId="79">#REF!</definedName>
    <definedName name="suma16" localSheetId="80">#REF!</definedName>
    <definedName name="suma16" localSheetId="81">#REF!</definedName>
    <definedName name="suma16" localSheetId="82">#REF!</definedName>
    <definedName name="suma16" localSheetId="83">#REF!</definedName>
    <definedName name="suma16" localSheetId="86">#REF!</definedName>
    <definedName name="suma16" localSheetId="87">#REF!</definedName>
    <definedName name="suma16" localSheetId="88">#REF!</definedName>
    <definedName name="suma16" localSheetId="89">#REF!</definedName>
    <definedName name="suma16" localSheetId="90">#REF!</definedName>
    <definedName name="suma16" localSheetId="91">#REF!</definedName>
    <definedName name="suma16" localSheetId="92">#REF!</definedName>
    <definedName name="suma16" localSheetId="93">#REF!</definedName>
    <definedName name="suma16" localSheetId="95">#REF!</definedName>
    <definedName name="suma16" localSheetId="96">#REF!</definedName>
    <definedName name="suma16" localSheetId="97">#REF!</definedName>
    <definedName name="suma16" localSheetId="98">#REF!</definedName>
    <definedName name="suma16" localSheetId="99">#REF!</definedName>
    <definedName name="suma16" localSheetId="100">#REF!</definedName>
    <definedName name="suma16" localSheetId="101">#REF!</definedName>
    <definedName name="suma16" localSheetId="111">#REF!</definedName>
    <definedName name="suma16" localSheetId="112">#REF!</definedName>
    <definedName name="suma16" localSheetId="113">#REF!</definedName>
    <definedName name="suma16" localSheetId="115">#REF!</definedName>
    <definedName name="suma16" localSheetId="116">#REF!</definedName>
    <definedName name="suma16" localSheetId="117">#REF!</definedName>
    <definedName name="suma16" localSheetId="118">#REF!</definedName>
    <definedName name="suma16" localSheetId="119">#REF!</definedName>
    <definedName name="suma16" localSheetId="120">#REF!</definedName>
    <definedName name="suma16" localSheetId="121">#REF!</definedName>
    <definedName name="suma16" localSheetId="125">#REF!</definedName>
    <definedName name="suma16" localSheetId="126">#REF!</definedName>
    <definedName name="suma16" localSheetId="128">#REF!</definedName>
    <definedName name="suma16" localSheetId="129">#REF!</definedName>
    <definedName name="suma16" localSheetId="130">#REF!</definedName>
    <definedName name="suma16" localSheetId="131">#REF!</definedName>
    <definedName name="suma16" localSheetId="132">#REF!</definedName>
    <definedName name="suma16" localSheetId="133">#REF!</definedName>
    <definedName name="suma16" localSheetId="135">#REF!</definedName>
    <definedName name="suma16" localSheetId="136">#REF!</definedName>
    <definedName name="suma16" localSheetId="137">#REF!</definedName>
    <definedName name="suma16" localSheetId="2">#REF!</definedName>
    <definedName name="suma16" localSheetId="3">#REF!</definedName>
    <definedName name="suma16" localSheetId="1">#REF!</definedName>
    <definedName name="suma16">#REF!</definedName>
    <definedName name="suma17" localSheetId="10">#REF!</definedName>
    <definedName name="suma17" localSheetId="12">#REF!</definedName>
    <definedName name="suma17" localSheetId="13">#REF!</definedName>
    <definedName name="suma17" localSheetId="14">#REF!</definedName>
    <definedName name="suma17" localSheetId="15">#REF!</definedName>
    <definedName name="suma17" localSheetId="16">#REF!</definedName>
    <definedName name="suma17" localSheetId="17">#REF!</definedName>
    <definedName name="suma17" localSheetId="18">#REF!</definedName>
    <definedName name="suma17" localSheetId="19">#REF!</definedName>
    <definedName name="suma17" localSheetId="20">#REF!</definedName>
    <definedName name="suma17" localSheetId="28">#REF!</definedName>
    <definedName name="suma17" localSheetId="30">#REF!</definedName>
    <definedName name="suma17" localSheetId="33">#REF!</definedName>
    <definedName name="suma17" localSheetId="34">#REF!</definedName>
    <definedName name="suma17" localSheetId="35">#REF!</definedName>
    <definedName name="suma17" localSheetId="36">#REF!</definedName>
    <definedName name="suma17" localSheetId="108">#REF!</definedName>
    <definedName name="suma17" localSheetId="110">#REF!</definedName>
    <definedName name="suma17" localSheetId="0">#REF!</definedName>
    <definedName name="suma17" localSheetId="65">#REF!</definedName>
    <definedName name="suma17" localSheetId="66">#REF!</definedName>
    <definedName name="suma17" localSheetId="38">#REF!</definedName>
    <definedName name="suma17" localSheetId="39">#REF!</definedName>
    <definedName name="suma17" localSheetId="41">#REF!</definedName>
    <definedName name="suma17" localSheetId="42">#REF!</definedName>
    <definedName name="suma17" localSheetId="43">#REF!</definedName>
    <definedName name="suma17" localSheetId="44">#REF!</definedName>
    <definedName name="suma17" localSheetId="45">#REF!</definedName>
    <definedName name="suma17" localSheetId="46">#REF!</definedName>
    <definedName name="suma17" localSheetId="47">#REF!</definedName>
    <definedName name="suma17" localSheetId="48">#REF!</definedName>
    <definedName name="suma17" localSheetId="50">#REF!</definedName>
    <definedName name="suma17" localSheetId="51">#REF!</definedName>
    <definedName name="suma17" localSheetId="52">#REF!</definedName>
    <definedName name="suma17" localSheetId="53">#REF!</definedName>
    <definedName name="suma17" localSheetId="54">#REF!</definedName>
    <definedName name="suma17" localSheetId="55">#REF!</definedName>
    <definedName name="suma17" localSheetId="56">#REF!</definedName>
    <definedName name="suma17" localSheetId="57">#REF!</definedName>
    <definedName name="suma17" localSheetId="58">#REF!</definedName>
    <definedName name="suma17" localSheetId="63">#REF!</definedName>
    <definedName name="suma17" localSheetId="75">#REF!</definedName>
    <definedName name="suma17" localSheetId="76">#REF!</definedName>
    <definedName name="suma17" localSheetId="77">#REF!</definedName>
    <definedName name="suma17" localSheetId="78">#REF!</definedName>
    <definedName name="suma17" localSheetId="79">#REF!</definedName>
    <definedName name="suma17" localSheetId="80">#REF!</definedName>
    <definedName name="suma17" localSheetId="81">#REF!</definedName>
    <definedName name="suma17" localSheetId="82">#REF!</definedName>
    <definedName name="suma17" localSheetId="83">#REF!</definedName>
    <definedName name="suma17" localSheetId="86">#REF!</definedName>
    <definedName name="suma17" localSheetId="87">#REF!</definedName>
    <definedName name="suma17" localSheetId="88">#REF!</definedName>
    <definedName name="suma17" localSheetId="89">#REF!</definedName>
    <definedName name="suma17" localSheetId="90">#REF!</definedName>
    <definedName name="suma17" localSheetId="91">#REF!</definedName>
    <definedName name="suma17" localSheetId="92">#REF!</definedName>
    <definedName name="suma17" localSheetId="93">#REF!</definedName>
    <definedName name="suma17" localSheetId="95">#REF!</definedName>
    <definedName name="suma17" localSheetId="96">#REF!</definedName>
    <definedName name="suma17" localSheetId="97">#REF!</definedName>
    <definedName name="suma17" localSheetId="98">#REF!</definedName>
    <definedName name="suma17" localSheetId="99">#REF!</definedName>
    <definedName name="suma17" localSheetId="100">#REF!</definedName>
    <definedName name="suma17" localSheetId="101">#REF!</definedName>
    <definedName name="suma17" localSheetId="111">#REF!</definedName>
    <definedName name="suma17" localSheetId="112">#REF!</definedName>
    <definedName name="suma17" localSheetId="113">#REF!</definedName>
    <definedName name="suma17" localSheetId="115">#REF!</definedName>
    <definedName name="suma17" localSheetId="116">#REF!</definedName>
    <definedName name="suma17" localSheetId="117">#REF!</definedName>
    <definedName name="suma17" localSheetId="118">#REF!</definedName>
    <definedName name="suma17" localSheetId="119">#REF!</definedName>
    <definedName name="suma17" localSheetId="120">#REF!</definedName>
    <definedName name="suma17" localSheetId="121">#REF!</definedName>
    <definedName name="suma17" localSheetId="125">#REF!</definedName>
    <definedName name="suma17" localSheetId="126">#REF!</definedName>
    <definedName name="suma17" localSheetId="128">#REF!</definedName>
    <definedName name="suma17" localSheetId="129">#REF!</definedName>
    <definedName name="suma17" localSheetId="130">#REF!</definedName>
    <definedName name="suma17" localSheetId="131">#REF!</definedName>
    <definedName name="suma17" localSheetId="132">#REF!</definedName>
    <definedName name="suma17" localSheetId="133">#REF!</definedName>
    <definedName name="suma17" localSheetId="135">#REF!</definedName>
    <definedName name="suma17" localSheetId="136">#REF!</definedName>
    <definedName name="suma17" localSheetId="137">#REF!</definedName>
    <definedName name="suma17" localSheetId="2">#REF!</definedName>
    <definedName name="suma17" localSheetId="3">#REF!</definedName>
    <definedName name="suma17" localSheetId="1">#REF!</definedName>
    <definedName name="suma17">#REF!</definedName>
    <definedName name="suma18" localSheetId="10">#REF!</definedName>
    <definedName name="suma18" localSheetId="12">#REF!</definedName>
    <definedName name="suma18" localSheetId="13">#REF!</definedName>
    <definedName name="suma18" localSheetId="14">#REF!</definedName>
    <definedName name="suma18" localSheetId="15">#REF!</definedName>
    <definedName name="suma18" localSheetId="16">#REF!</definedName>
    <definedName name="suma18" localSheetId="17">#REF!</definedName>
    <definedName name="suma18" localSheetId="18">#REF!</definedName>
    <definedName name="suma18" localSheetId="19">#REF!</definedName>
    <definedName name="suma18" localSheetId="20">#REF!</definedName>
    <definedName name="suma18" localSheetId="28">#REF!</definedName>
    <definedName name="suma18" localSheetId="30">#REF!</definedName>
    <definedName name="suma18" localSheetId="33">#REF!</definedName>
    <definedName name="suma18" localSheetId="34">#REF!</definedName>
    <definedName name="suma18" localSheetId="35">#REF!</definedName>
    <definedName name="suma18" localSheetId="36">#REF!</definedName>
    <definedName name="suma18" localSheetId="108">#REF!</definedName>
    <definedName name="suma18" localSheetId="110">#REF!</definedName>
    <definedName name="suma18" localSheetId="0">#REF!</definedName>
    <definedName name="suma18" localSheetId="65">#REF!</definedName>
    <definedName name="suma18" localSheetId="66">#REF!</definedName>
    <definedName name="suma18" localSheetId="38">#REF!</definedName>
    <definedName name="suma18" localSheetId="39">#REF!</definedName>
    <definedName name="suma18" localSheetId="41">#REF!</definedName>
    <definedName name="suma18" localSheetId="42">#REF!</definedName>
    <definedName name="suma18" localSheetId="43">#REF!</definedName>
    <definedName name="suma18" localSheetId="44">#REF!</definedName>
    <definedName name="suma18" localSheetId="45">#REF!</definedName>
    <definedName name="suma18" localSheetId="46">#REF!</definedName>
    <definedName name="suma18" localSheetId="47">#REF!</definedName>
    <definedName name="suma18" localSheetId="48">#REF!</definedName>
    <definedName name="suma18" localSheetId="50">#REF!</definedName>
    <definedName name="suma18" localSheetId="51">#REF!</definedName>
    <definedName name="suma18" localSheetId="52">#REF!</definedName>
    <definedName name="suma18" localSheetId="53">#REF!</definedName>
    <definedName name="suma18" localSheetId="54">#REF!</definedName>
    <definedName name="suma18" localSheetId="55">#REF!</definedName>
    <definedName name="suma18" localSheetId="56">#REF!</definedName>
    <definedName name="suma18" localSheetId="57">#REF!</definedName>
    <definedName name="suma18" localSheetId="58">#REF!</definedName>
    <definedName name="suma18" localSheetId="63">#REF!</definedName>
    <definedName name="suma18" localSheetId="75">#REF!</definedName>
    <definedName name="suma18" localSheetId="76">#REF!</definedName>
    <definedName name="suma18" localSheetId="77">#REF!</definedName>
    <definedName name="suma18" localSheetId="78">#REF!</definedName>
    <definedName name="suma18" localSheetId="79">#REF!</definedName>
    <definedName name="suma18" localSheetId="80">#REF!</definedName>
    <definedName name="suma18" localSheetId="81">#REF!</definedName>
    <definedName name="suma18" localSheetId="82">#REF!</definedName>
    <definedName name="suma18" localSheetId="83">#REF!</definedName>
    <definedName name="suma18" localSheetId="86">#REF!</definedName>
    <definedName name="suma18" localSheetId="87">#REF!</definedName>
    <definedName name="suma18" localSheetId="88">#REF!</definedName>
    <definedName name="suma18" localSheetId="89">#REF!</definedName>
    <definedName name="suma18" localSheetId="90">#REF!</definedName>
    <definedName name="suma18" localSheetId="91">#REF!</definedName>
    <definedName name="suma18" localSheetId="92">#REF!</definedName>
    <definedName name="suma18" localSheetId="93">#REF!</definedName>
    <definedName name="suma18" localSheetId="95">#REF!</definedName>
    <definedName name="suma18" localSheetId="96">#REF!</definedName>
    <definedName name="suma18" localSheetId="97">#REF!</definedName>
    <definedName name="suma18" localSheetId="98">#REF!</definedName>
    <definedName name="suma18" localSheetId="99">#REF!</definedName>
    <definedName name="suma18" localSheetId="100">#REF!</definedName>
    <definedName name="suma18" localSheetId="101">#REF!</definedName>
    <definedName name="suma18" localSheetId="111">#REF!</definedName>
    <definedName name="suma18" localSheetId="112">#REF!</definedName>
    <definedName name="suma18" localSheetId="113">#REF!</definedName>
    <definedName name="suma18" localSheetId="115">#REF!</definedName>
    <definedName name="suma18" localSheetId="116">#REF!</definedName>
    <definedName name="suma18" localSheetId="117">#REF!</definedName>
    <definedName name="suma18" localSheetId="118">#REF!</definedName>
    <definedName name="suma18" localSheetId="119">#REF!</definedName>
    <definedName name="suma18" localSheetId="120">#REF!</definedName>
    <definedName name="suma18" localSheetId="121">#REF!</definedName>
    <definedName name="suma18" localSheetId="125">#REF!</definedName>
    <definedName name="suma18" localSheetId="126">#REF!</definedName>
    <definedName name="suma18" localSheetId="128">#REF!</definedName>
    <definedName name="suma18" localSheetId="129">#REF!</definedName>
    <definedName name="suma18" localSheetId="130">#REF!</definedName>
    <definedName name="suma18" localSheetId="131">#REF!</definedName>
    <definedName name="suma18" localSheetId="132">#REF!</definedName>
    <definedName name="suma18" localSheetId="133">#REF!</definedName>
    <definedName name="suma18" localSheetId="135">#REF!</definedName>
    <definedName name="suma18" localSheetId="136">#REF!</definedName>
    <definedName name="suma18" localSheetId="137">#REF!</definedName>
    <definedName name="suma18" localSheetId="2">#REF!</definedName>
    <definedName name="suma18" localSheetId="3">#REF!</definedName>
    <definedName name="suma18" localSheetId="1">#REF!</definedName>
    <definedName name="suma18">#REF!</definedName>
    <definedName name="suma19" localSheetId="10">#REF!</definedName>
    <definedName name="suma19" localSheetId="12">#REF!</definedName>
    <definedName name="suma19" localSheetId="13">#REF!</definedName>
    <definedName name="suma19" localSheetId="14">#REF!</definedName>
    <definedName name="suma19" localSheetId="15">#REF!</definedName>
    <definedName name="suma19" localSheetId="16">#REF!</definedName>
    <definedName name="suma19" localSheetId="17">#REF!</definedName>
    <definedName name="suma19" localSheetId="18">#REF!</definedName>
    <definedName name="suma19" localSheetId="19">#REF!</definedName>
    <definedName name="suma19" localSheetId="20">#REF!</definedName>
    <definedName name="suma19" localSheetId="28">#REF!</definedName>
    <definedName name="suma19" localSheetId="30">#REF!</definedName>
    <definedName name="suma19" localSheetId="33">#REF!</definedName>
    <definedName name="suma19" localSheetId="34">#REF!</definedName>
    <definedName name="suma19" localSheetId="35">#REF!</definedName>
    <definedName name="suma19" localSheetId="36">#REF!</definedName>
    <definedName name="suma19" localSheetId="103">#REF!</definedName>
    <definedName name="suma19" localSheetId="105">#REF!</definedName>
    <definedName name="suma19" localSheetId="106">#REF!</definedName>
    <definedName name="suma19" localSheetId="108">#REF!</definedName>
    <definedName name="suma19" localSheetId="110">#REF!</definedName>
    <definedName name="suma19" localSheetId="0">#REF!</definedName>
    <definedName name="suma19" localSheetId="65">#REF!</definedName>
    <definedName name="suma19" localSheetId="66">#REF!</definedName>
    <definedName name="suma19" localSheetId="38">#REF!</definedName>
    <definedName name="suma19" localSheetId="39">#REF!</definedName>
    <definedName name="suma19" localSheetId="41">#REF!</definedName>
    <definedName name="suma19" localSheetId="42">#REF!</definedName>
    <definedName name="suma19" localSheetId="43">#REF!</definedName>
    <definedName name="suma19" localSheetId="44">#REF!</definedName>
    <definedName name="suma19" localSheetId="45">#REF!</definedName>
    <definedName name="suma19" localSheetId="46">#REF!</definedName>
    <definedName name="suma19" localSheetId="47">#REF!</definedName>
    <definedName name="suma19" localSheetId="48">#REF!</definedName>
    <definedName name="suma19" localSheetId="50">#REF!</definedName>
    <definedName name="suma19" localSheetId="51">#REF!</definedName>
    <definedName name="suma19" localSheetId="52">#REF!</definedName>
    <definedName name="suma19" localSheetId="53">#REF!</definedName>
    <definedName name="suma19" localSheetId="54">#REF!</definedName>
    <definedName name="suma19" localSheetId="55">#REF!</definedName>
    <definedName name="suma19" localSheetId="56">#REF!</definedName>
    <definedName name="suma19" localSheetId="57">#REF!</definedName>
    <definedName name="suma19" localSheetId="58">#REF!</definedName>
    <definedName name="suma19" localSheetId="63">#REF!</definedName>
    <definedName name="suma19" localSheetId="75">#REF!</definedName>
    <definedName name="suma19" localSheetId="76">#REF!</definedName>
    <definedName name="suma19" localSheetId="77">#REF!</definedName>
    <definedName name="suma19" localSheetId="78">#REF!</definedName>
    <definedName name="suma19" localSheetId="79">#REF!</definedName>
    <definedName name="suma19" localSheetId="80">#REF!</definedName>
    <definedName name="suma19" localSheetId="81">#REF!</definedName>
    <definedName name="suma19" localSheetId="82">#REF!</definedName>
    <definedName name="suma19" localSheetId="83">#REF!</definedName>
    <definedName name="suma19" localSheetId="86">#REF!</definedName>
    <definedName name="suma19" localSheetId="87">#REF!</definedName>
    <definedName name="suma19" localSheetId="88">#REF!</definedName>
    <definedName name="suma19" localSheetId="89">#REF!</definedName>
    <definedName name="suma19" localSheetId="90">#REF!</definedName>
    <definedName name="suma19" localSheetId="91">#REF!</definedName>
    <definedName name="suma19" localSheetId="92">#REF!</definedName>
    <definedName name="suma19" localSheetId="93">#REF!</definedName>
    <definedName name="suma19" localSheetId="95">#REF!</definedName>
    <definedName name="suma19" localSheetId="96">#REF!</definedName>
    <definedName name="suma19" localSheetId="97">#REF!</definedName>
    <definedName name="suma19" localSheetId="98">#REF!</definedName>
    <definedName name="suma19" localSheetId="99">#REF!</definedName>
    <definedName name="suma19" localSheetId="100">#REF!</definedName>
    <definedName name="suma19" localSheetId="101">#REF!</definedName>
    <definedName name="suma19" localSheetId="111">#REF!</definedName>
    <definedName name="suma19" localSheetId="112">#REF!</definedName>
    <definedName name="suma19" localSheetId="113">#REF!</definedName>
    <definedName name="suma19" localSheetId="115">#REF!</definedName>
    <definedName name="suma19" localSheetId="116">#REF!</definedName>
    <definedName name="suma19" localSheetId="117">#REF!</definedName>
    <definedName name="suma19" localSheetId="118">#REF!</definedName>
    <definedName name="suma19" localSheetId="119">#REF!</definedName>
    <definedName name="suma19" localSheetId="120">#REF!</definedName>
    <definedName name="suma19" localSheetId="121">#REF!</definedName>
    <definedName name="suma19" localSheetId="125">#REF!</definedName>
    <definedName name="suma19" localSheetId="126">#REF!</definedName>
    <definedName name="suma19" localSheetId="128">#REF!</definedName>
    <definedName name="suma19" localSheetId="129">#REF!</definedName>
    <definedName name="suma19" localSheetId="130">#REF!</definedName>
    <definedName name="suma19" localSheetId="131">#REF!</definedName>
    <definedName name="suma19" localSheetId="132">#REF!</definedName>
    <definedName name="suma19" localSheetId="133">#REF!</definedName>
    <definedName name="suma19" localSheetId="135">#REF!</definedName>
    <definedName name="suma19" localSheetId="136">#REF!</definedName>
    <definedName name="suma19" localSheetId="137">#REF!</definedName>
    <definedName name="suma19" localSheetId="2">'UČS 17_rekapitulácia'!#REF!</definedName>
    <definedName name="suma19" localSheetId="3">'UČS 18_rekapitulácia'!#REF!</definedName>
    <definedName name="suma19" localSheetId="1">#REF!</definedName>
    <definedName name="suma19">#REF!</definedName>
    <definedName name="suma20" localSheetId="10">#REF!</definedName>
    <definedName name="suma20" localSheetId="12">#REF!</definedName>
    <definedName name="suma20" localSheetId="13">#REF!</definedName>
    <definedName name="suma20" localSheetId="14">#REF!</definedName>
    <definedName name="suma20" localSheetId="15">#REF!</definedName>
    <definedName name="suma20" localSheetId="16">#REF!</definedName>
    <definedName name="suma20" localSheetId="17">#REF!</definedName>
    <definedName name="suma20" localSheetId="18">#REF!</definedName>
    <definedName name="suma20" localSheetId="19">#REF!</definedName>
    <definedName name="suma20" localSheetId="20">#REF!</definedName>
    <definedName name="suma20" localSheetId="28">#REF!</definedName>
    <definedName name="suma20" localSheetId="30">#REF!</definedName>
    <definedName name="suma20" localSheetId="33">#REF!</definedName>
    <definedName name="suma20" localSheetId="34">#REF!</definedName>
    <definedName name="suma20" localSheetId="35">#REF!</definedName>
    <definedName name="suma20" localSheetId="36">#REF!</definedName>
    <definedName name="suma20" localSheetId="108">#REF!</definedName>
    <definedName name="suma20" localSheetId="110">#REF!</definedName>
    <definedName name="suma20" localSheetId="0">#REF!</definedName>
    <definedName name="suma20" localSheetId="65">#REF!</definedName>
    <definedName name="suma20" localSheetId="66">#REF!</definedName>
    <definedName name="suma20" localSheetId="38">#REF!</definedName>
    <definedName name="suma20" localSheetId="39">#REF!</definedName>
    <definedName name="suma20" localSheetId="41">#REF!</definedName>
    <definedName name="suma20" localSheetId="42">#REF!</definedName>
    <definedName name="suma20" localSheetId="43">#REF!</definedName>
    <definedName name="suma20" localSheetId="44">#REF!</definedName>
    <definedName name="suma20" localSheetId="45">#REF!</definedName>
    <definedName name="suma20" localSheetId="46">#REF!</definedName>
    <definedName name="suma20" localSheetId="47">#REF!</definedName>
    <definedName name="suma20" localSheetId="48">#REF!</definedName>
    <definedName name="suma20" localSheetId="50">#REF!</definedName>
    <definedName name="suma20" localSheetId="51">#REF!</definedName>
    <definedName name="suma20" localSheetId="52">#REF!</definedName>
    <definedName name="suma20" localSheetId="53">#REF!</definedName>
    <definedName name="suma20" localSheetId="54">#REF!</definedName>
    <definedName name="suma20" localSheetId="55">#REF!</definedName>
    <definedName name="suma20" localSheetId="56">#REF!</definedName>
    <definedName name="suma20" localSheetId="57">#REF!</definedName>
    <definedName name="suma20" localSheetId="58">#REF!</definedName>
    <definedName name="suma20" localSheetId="63">#REF!</definedName>
    <definedName name="suma20" localSheetId="75">#REF!</definedName>
    <definedName name="suma20" localSheetId="76">#REF!</definedName>
    <definedName name="suma20" localSheetId="77">#REF!</definedName>
    <definedName name="suma20" localSheetId="78">#REF!</definedName>
    <definedName name="suma20" localSheetId="79">#REF!</definedName>
    <definedName name="suma20" localSheetId="80">#REF!</definedName>
    <definedName name="suma20" localSheetId="81">#REF!</definedName>
    <definedName name="suma20" localSheetId="82">#REF!</definedName>
    <definedName name="suma20" localSheetId="83">#REF!</definedName>
    <definedName name="suma20" localSheetId="86">#REF!</definedName>
    <definedName name="suma20" localSheetId="87">#REF!</definedName>
    <definedName name="suma20" localSheetId="88">#REF!</definedName>
    <definedName name="suma20" localSheetId="89">#REF!</definedName>
    <definedName name="suma20" localSheetId="90">#REF!</definedName>
    <definedName name="suma20" localSheetId="91">#REF!</definedName>
    <definedName name="suma20" localSheetId="92">#REF!</definedName>
    <definedName name="suma20" localSheetId="93">#REF!</definedName>
    <definedName name="suma20" localSheetId="95">#REF!</definedName>
    <definedName name="suma20" localSheetId="96">#REF!</definedName>
    <definedName name="suma20" localSheetId="97">#REF!</definedName>
    <definedName name="suma20" localSheetId="98">#REF!</definedName>
    <definedName name="suma20" localSheetId="99">#REF!</definedName>
    <definedName name="suma20" localSheetId="100">#REF!</definedName>
    <definedName name="suma20" localSheetId="101">#REF!</definedName>
    <definedName name="suma20" localSheetId="111">#REF!</definedName>
    <definedName name="suma20" localSheetId="112">#REF!</definedName>
    <definedName name="suma20" localSheetId="113">#REF!</definedName>
    <definedName name="suma20" localSheetId="115">#REF!</definedName>
    <definedName name="suma20" localSheetId="116">#REF!</definedName>
    <definedName name="suma20" localSheetId="117">#REF!</definedName>
    <definedName name="suma20" localSheetId="118">#REF!</definedName>
    <definedName name="suma20" localSheetId="119">#REF!</definedName>
    <definedName name="suma20" localSheetId="120">#REF!</definedName>
    <definedName name="suma20" localSheetId="121">#REF!</definedName>
    <definedName name="suma20" localSheetId="125">#REF!</definedName>
    <definedName name="suma20" localSheetId="126">#REF!</definedName>
    <definedName name="suma20" localSheetId="128">#REF!</definedName>
    <definedName name="suma20" localSheetId="129">#REF!</definedName>
    <definedName name="suma20" localSheetId="130">#REF!</definedName>
    <definedName name="suma20" localSheetId="131">#REF!</definedName>
    <definedName name="suma20" localSheetId="132">#REF!</definedName>
    <definedName name="suma20" localSheetId="133">#REF!</definedName>
    <definedName name="suma20" localSheetId="135">#REF!</definedName>
    <definedName name="suma20" localSheetId="136">#REF!</definedName>
    <definedName name="suma20" localSheetId="137">#REF!</definedName>
    <definedName name="suma20" localSheetId="2">#REF!</definedName>
    <definedName name="suma20" localSheetId="3">#REF!</definedName>
    <definedName name="suma20" localSheetId="1">#REF!</definedName>
    <definedName name="suma20">#REF!</definedName>
    <definedName name="suma21" localSheetId="10">#REF!</definedName>
    <definedName name="suma21" localSheetId="12">#REF!</definedName>
    <definedName name="suma21" localSheetId="13">#REF!</definedName>
    <definedName name="suma21" localSheetId="14">#REF!</definedName>
    <definedName name="suma21" localSheetId="15">#REF!</definedName>
    <definedName name="suma21" localSheetId="16">#REF!</definedName>
    <definedName name="suma21" localSheetId="17">#REF!</definedName>
    <definedName name="suma21" localSheetId="18">#REF!</definedName>
    <definedName name="suma21" localSheetId="19">#REF!</definedName>
    <definedName name="suma21" localSheetId="20">#REF!</definedName>
    <definedName name="suma21" localSheetId="28">#REF!</definedName>
    <definedName name="suma21" localSheetId="30">#REF!</definedName>
    <definedName name="suma21" localSheetId="33">#REF!</definedName>
    <definedName name="suma21" localSheetId="34">#REF!</definedName>
    <definedName name="suma21" localSheetId="35">#REF!</definedName>
    <definedName name="suma21" localSheetId="36">#REF!</definedName>
    <definedName name="suma21" localSheetId="108">#REF!</definedName>
    <definedName name="suma21" localSheetId="110">#REF!</definedName>
    <definedName name="suma21" localSheetId="0">#REF!</definedName>
    <definedName name="suma21" localSheetId="65">#REF!</definedName>
    <definedName name="suma21" localSheetId="66">#REF!</definedName>
    <definedName name="suma21" localSheetId="38">#REF!</definedName>
    <definedName name="suma21" localSheetId="39">#REF!</definedName>
    <definedName name="suma21" localSheetId="41">#REF!</definedName>
    <definedName name="suma21" localSheetId="42">#REF!</definedName>
    <definedName name="suma21" localSheetId="43">#REF!</definedName>
    <definedName name="suma21" localSheetId="44">#REF!</definedName>
    <definedName name="suma21" localSheetId="45">#REF!</definedName>
    <definedName name="suma21" localSheetId="46">#REF!</definedName>
    <definedName name="suma21" localSheetId="47">#REF!</definedName>
    <definedName name="suma21" localSheetId="48">#REF!</definedName>
    <definedName name="suma21" localSheetId="50">#REF!</definedName>
    <definedName name="suma21" localSheetId="51">#REF!</definedName>
    <definedName name="suma21" localSheetId="52">#REF!</definedName>
    <definedName name="suma21" localSheetId="53">#REF!</definedName>
    <definedName name="suma21" localSheetId="54">#REF!</definedName>
    <definedName name="suma21" localSheetId="55">#REF!</definedName>
    <definedName name="suma21" localSheetId="56">#REF!</definedName>
    <definedName name="suma21" localSheetId="57">#REF!</definedName>
    <definedName name="suma21" localSheetId="58">#REF!</definedName>
    <definedName name="suma21" localSheetId="63">#REF!</definedName>
    <definedName name="suma21" localSheetId="75">#REF!</definedName>
    <definedName name="suma21" localSheetId="76">#REF!</definedName>
    <definedName name="suma21" localSheetId="77">#REF!</definedName>
    <definedName name="suma21" localSheetId="78">#REF!</definedName>
    <definedName name="suma21" localSheetId="79">#REF!</definedName>
    <definedName name="suma21" localSheetId="80">#REF!</definedName>
    <definedName name="suma21" localSheetId="81">#REF!</definedName>
    <definedName name="suma21" localSheetId="82">#REF!</definedName>
    <definedName name="suma21" localSheetId="83">#REF!</definedName>
    <definedName name="suma21" localSheetId="86">#REF!</definedName>
    <definedName name="suma21" localSheetId="87">#REF!</definedName>
    <definedName name="suma21" localSheetId="88">#REF!</definedName>
    <definedName name="suma21" localSheetId="89">#REF!</definedName>
    <definedName name="suma21" localSheetId="90">#REF!</definedName>
    <definedName name="suma21" localSheetId="91">#REF!</definedName>
    <definedName name="suma21" localSheetId="92">#REF!</definedName>
    <definedName name="suma21" localSheetId="93">#REF!</definedName>
    <definedName name="suma21" localSheetId="95">#REF!</definedName>
    <definedName name="suma21" localSheetId="96">#REF!</definedName>
    <definedName name="suma21" localSheetId="97">#REF!</definedName>
    <definedName name="suma21" localSheetId="98">#REF!</definedName>
    <definedName name="suma21" localSheetId="99">#REF!</definedName>
    <definedName name="suma21" localSheetId="100">#REF!</definedName>
    <definedName name="suma21" localSheetId="101">#REF!</definedName>
    <definedName name="suma21" localSheetId="111">#REF!</definedName>
    <definedName name="suma21" localSheetId="112">#REF!</definedName>
    <definedName name="suma21" localSheetId="113">#REF!</definedName>
    <definedName name="suma21" localSheetId="115">#REF!</definedName>
    <definedName name="suma21" localSheetId="116">#REF!</definedName>
    <definedName name="suma21" localSheetId="117">#REF!</definedName>
    <definedName name="suma21" localSheetId="118">#REF!</definedName>
    <definedName name="suma21" localSheetId="119">#REF!</definedName>
    <definedName name="suma21" localSheetId="120">#REF!</definedName>
    <definedName name="suma21" localSheetId="121">#REF!</definedName>
    <definedName name="suma21" localSheetId="125">#REF!</definedName>
    <definedName name="suma21" localSheetId="126">#REF!</definedName>
    <definedName name="suma21" localSheetId="128">#REF!</definedName>
    <definedName name="suma21" localSheetId="129">#REF!</definedName>
    <definedName name="suma21" localSheetId="130">#REF!</definedName>
    <definedName name="suma21" localSheetId="131">#REF!</definedName>
    <definedName name="suma21" localSheetId="132">#REF!</definedName>
    <definedName name="suma21" localSheetId="133">#REF!</definedName>
    <definedName name="suma21" localSheetId="135">#REF!</definedName>
    <definedName name="suma21" localSheetId="136">#REF!</definedName>
    <definedName name="suma21" localSheetId="137">#REF!</definedName>
    <definedName name="suma21" localSheetId="2">#REF!</definedName>
    <definedName name="suma21" localSheetId="3">#REF!</definedName>
    <definedName name="suma21" localSheetId="1">#REF!</definedName>
    <definedName name="suma21">#REF!</definedName>
    <definedName name="suma22" localSheetId="10">#REF!</definedName>
    <definedName name="suma22" localSheetId="12">#REF!</definedName>
    <definedName name="suma22" localSheetId="13">#REF!</definedName>
    <definedName name="suma22" localSheetId="14">#REF!</definedName>
    <definedName name="suma22" localSheetId="15">#REF!</definedName>
    <definedName name="suma22" localSheetId="16">#REF!</definedName>
    <definedName name="suma22" localSheetId="17">#REF!</definedName>
    <definedName name="suma22" localSheetId="18">#REF!</definedName>
    <definedName name="suma22" localSheetId="19">#REF!</definedName>
    <definedName name="suma22" localSheetId="20">#REF!</definedName>
    <definedName name="suma22" localSheetId="28">#REF!</definedName>
    <definedName name="suma22" localSheetId="30">#REF!</definedName>
    <definedName name="suma22" localSheetId="33">#REF!</definedName>
    <definedName name="suma22" localSheetId="34">#REF!</definedName>
    <definedName name="suma22" localSheetId="35">#REF!</definedName>
    <definedName name="suma22" localSheetId="36">#REF!</definedName>
    <definedName name="suma22" localSheetId="108">#REF!</definedName>
    <definedName name="suma22" localSheetId="110">#REF!</definedName>
    <definedName name="suma22" localSheetId="0">#REF!</definedName>
    <definedName name="suma22" localSheetId="65">#REF!</definedName>
    <definedName name="suma22" localSheetId="66">#REF!</definedName>
    <definedName name="suma22" localSheetId="38">#REF!</definedName>
    <definedName name="suma22" localSheetId="39">#REF!</definedName>
    <definedName name="suma22" localSheetId="41">#REF!</definedName>
    <definedName name="suma22" localSheetId="42">#REF!</definedName>
    <definedName name="suma22" localSheetId="43">#REF!</definedName>
    <definedName name="suma22" localSheetId="44">#REF!</definedName>
    <definedName name="suma22" localSheetId="45">#REF!</definedName>
    <definedName name="suma22" localSheetId="46">#REF!</definedName>
    <definedName name="suma22" localSheetId="47">#REF!</definedName>
    <definedName name="suma22" localSheetId="48">#REF!</definedName>
    <definedName name="suma22" localSheetId="50">#REF!</definedName>
    <definedName name="suma22" localSheetId="51">#REF!</definedName>
    <definedName name="suma22" localSheetId="52">#REF!</definedName>
    <definedName name="suma22" localSheetId="53">#REF!</definedName>
    <definedName name="suma22" localSheetId="54">#REF!</definedName>
    <definedName name="suma22" localSheetId="55">#REF!</definedName>
    <definedName name="suma22" localSheetId="56">#REF!</definedName>
    <definedName name="suma22" localSheetId="57">#REF!</definedName>
    <definedName name="suma22" localSheetId="58">#REF!</definedName>
    <definedName name="suma22" localSheetId="63">#REF!</definedName>
    <definedName name="suma22" localSheetId="75">#REF!</definedName>
    <definedName name="suma22" localSheetId="76">#REF!</definedName>
    <definedName name="suma22" localSheetId="77">#REF!</definedName>
    <definedName name="suma22" localSheetId="78">#REF!</definedName>
    <definedName name="suma22" localSheetId="79">#REF!</definedName>
    <definedName name="suma22" localSheetId="80">#REF!</definedName>
    <definedName name="suma22" localSheetId="81">#REF!</definedName>
    <definedName name="suma22" localSheetId="82">#REF!</definedName>
    <definedName name="suma22" localSheetId="83">#REF!</definedName>
    <definedName name="suma22" localSheetId="86">#REF!</definedName>
    <definedName name="suma22" localSheetId="87">#REF!</definedName>
    <definedName name="suma22" localSheetId="88">#REF!</definedName>
    <definedName name="suma22" localSheetId="89">#REF!</definedName>
    <definedName name="suma22" localSheetId="90">#REF!</definedName>
    <definedName name="suma22" localSheetId="91">#REF!</definedName>
    <definedName name="suma22" localSheetId="92">#REF!</definedName>
    <definedName name="suma22" localSheetId="93">#REF!</definedName>
    <definedName name="suma22" localSheetId="95">#REF!</definedName>
    <definedName name="suma22" localSheetId="96">#REF!</definedName>
    <definedName name="suma22" localSheetId="97">#REF!</definedName>
    <definedName name="suma22" localSheetId="98">#REF!</definedName>
    <definedName name="suma22" localSheetId="99">#REF!</definedName>
    <definedName name="suma22" localSheetId="100">#REF!</definedName>
    <definedName name="suma22" localSheetId="101">#REF!</definedName>
    <definedName name="suma22" localSheetId="111">#REF!</definedName>
    <definedName name="suma22" localSheetId="112">#REF!</definedName>
    <definedName name="suma22" localSheetId="113">#REF!</definedName>
    <definedName name="suma22" localSheetId="115">#REF!</definedName>
    <definedName name="suma22" localSheetId="116">#REF!</definedName>
    <definedName name="suma22" localSheetId="117">#REF!</definedName>
    <definedName name="suma22" localSheetId="118">#REF!</definedName>
    <definedName name="suma22" localSheetId="119">#REF!</definedName>
    <definedName name="suma22" localSheetId="120">#REF!</definedName>
    <definedName name="suma22" localSheetId="121">#REF!</definedName>
    <definedName name="suma22" localSheetId="125">#REF!</definedName>
    <definedName name="suma22" localSheetId="126">#REF!</definedName>
    <definedName name="suma22" localSheetId="128">#REF!</definedName>
    <definedName name="suma22" localSheetId="129">#REF!</definedName>
    <definedName name="suma22" localSheetId="130">#REF!</definedName>
    <definedName name="suma22" localSheetId="131">#REF!</definedName>
    <definedName name="suma22" localSheetId="132">#REF!</definedName>
    <definedName name="suma22" localSheetId="133">#REF!</definedName>
    <definedName name="suma22" localSheetId="135">#REF!</definedName>
    <definedName name="suma22" localSheetId="136">#REF!</definedName>
    <definedName name="suma22" localSheetId="137">#REF!</definedName>
    <definedName name="suma22" localSheetId="2">#REF!</definedName>
    <definedName name="suma22" localSheetId="3">#REF!</definedName>
    <definedName name="suma22" localSheetId="1">#REF!</definedName>
    <definedName name="suma22">#REF!</definedName>
    <definedName name="suma23" localSheetId="10">#REF!</definedName>
    <definedName name="suma23" localSheetId="12">#REF!</definedName>
    <definedName name="suma23" localSheetId="13">#REF!</definedName>
    <definedName name="suma23" localSheetId="14">#REF!</definedName>
    <definedName name="suma23" localSheetId="15">#REF!</definedName>
    <definedName name="suma23" localSheetId="16">#REF!</definedName>
    <definedName name="suma23" localSheetId="17">#REF!</definedName>
    <definedName name="suma23" localSheetId="18">#REF!</definedName>
    <definedName name="suma23" localSheetId="19">#REF!</definedName>
    <definedName name="suma23" localSheetId="20">#REF!</definedName>
    <definedName name="suma23" localSheetId="28">#REF!</definedName>
    <definedName name="suma23" localSheetId="30">#REF!</definedName>
    <definedName name="suma23" localSheetId="33">#REF!</definedName>
    <definedName name="suma23" localSheetId="34">#REF!</definedName>
    <definedName name="suma23" localSheetId="35">#REF!</definedName>
    <definedName name="suma23" localSheetId="36">#REF!</definedName>
    <definedName name="suma23" localSheetId="108">#REF!</definedName>
    <definedName name="suma23" localSheetId="110">#REF!</definedName>
    <definedName name="suma23" localSheetId="0">#REF!</definedName>
    <definedName name="suma23" localSheetId="65">#REF!</definedName>
    <definedName name="suma23" localSheetId="66">#REF!</definedName>
    <definedName name="suma23" localSheetId="38">#REF!</definedName>
    <definedName name="suma23" localSheetId="39">#REF!</definedName>
    <definedName name="suma23" localSheetId="41">#REF!</definedName>
    <definedName name="suma23" localSheetId="42">#REF!</definedName>
    <definedName name="suma23" localSheetId="43">#REF!</definedName>
    <definedName name="suma23" localSheetId="44">#REF!</definedName>
    <definedName name="suma23" localSheetId="45">#REF!</definedName>
    <definedName name="suma23" localSheetId="46">#REF!</definedName>
    <definedName name="suma23" localSheetId="47">#REF!</definedName>
    <definedName name="suma23" localSheetId="48">#REF!</definedName>
    <definedName name="suma23" localSheetId="50">#REF!</definedName>
    <definedName name="suma23" localSheetId="51">#REF!</definedName>
    <definedName name="suma23" localSheetId="52">#REF!</definedName>
    <definedName name="suma23" localSheetId="53">#REF!</definedName>
    <definedName name="suma23" localSheetId="54">#REF!</definedName>
    <definedName name="suma23" localSheetId="55">#REF!</definedName>
    <definedName name="suma23" localSheetId="56">#REF!</definedName>
    <definedName name="suma23" localSheetId="57">#REF!</definedName>
    <definedName name="suma23" localSheetId="58">#REF!</definedName>
    <definedName name="suma23" localSheetId="63">#REF!</definedName>
    <definedName name="suma23" localSheetId="75">#REF!</definedName>
    <definedName name="suma23" localSheetId="76">#REF!</definedName>
    <definedName name="suma23" localSheetId="77">#REF!</definedName>
    <definedName name="suma23" localSheetId="78">#REF!</definedName>
    <definedName name="suma23" localSheetId="79">#REF!</definedName>
    <definedName name="suma23" localSheetId="80">#REF!</definedName>
    <definedName name="suma23" localSheetId="81">#REF!</definedName>
    <definedName name="suma23" localSheetId="82">#REF!</definedName>
    <definedName name="suma23" localSheetId="83">#REF!</definedName>
    <definedName name="suma23" localSheetId="86">#REF!</definedName>
    <definedName name="suma23" localSheetId="87">#REF!</definedName>
    <definedName name="suma23" localSheetId="88">#REF!</definedName>
    <definedName name="suma23" localSheetId="89">#REF!</definedName>
    <definedName name="suma23" localSheetId="90">#REF!</definedName>
    <definedName name="suma23" localSheetId="91">#REF!</definedName>
    <definedName name="suma23" localSheetId="92">#REF!</definedName>
    <definedName name="suma23" localSheetId="93">#REF!</definedName>
    <definedName name="suma23" localSheetId="95">#REF!</definedName>
    <definedName name="suma23" localSheetId="96">#REF!</definedName>
    <definedName name="suma23" localSheetId="97">#REF!</definedName>
    <definedName name="suma23" localSheetId="98">#REF!</definedName>
    <definedName name="suma23" localSheetId="99">#REF!</definedName>
    <definedName name="suma23" localSheetId="100">#REF!</definedName>
    <definedName name="suma23" localSheetId="101">#REF!</definedName>
    <definedName name="suma23" localSheetId="111">#REF!</definedName>
    <definedName name="suma23" localSheetId="112">#REF!</definedName>
    <definedName name="suma23" localSheetId="113">#REF!</definedName>
    <definedName name="suma23" localSheetId="115">#REF!</definedName>
    <definedName name="suma23" localSheetId="116">#REF!</definedName>
    <definedName name="suma23" localSheetId="117">#REF!</definedName>
    <definedName name="suma23" localSheetId="118">#REF!</definedName>
    <definedName name="suma23" localSheetId="119">#REF!</definedName>
    <definedName name="suma23" localSheetId="120">#REF!</definedName>
    <definedName name="suma23" localSheetId="121">#REF!</definedName>
    <definedName name="suma23" localSheetId="125">#REF!</definedName>
    <definedName name="suma23" localSheetId="126">#REF!</definedName>
    <definedName name="suma23" localSheetId="128">#REF!</definedName>
    <definedName name="suma23" localSheetId="129">#REF!</definedName>
    <definedName name="suma23" localSheetId="130">#REF!</definedName>
    <definedName name="suma23" localSheetId="131">#REF!</definedName>
    <definedName name="suma23" localSheetId="132">#REF!</definedName>
    <definedName name="suma23" localSheetId="133">#REF!</definedName>
    <definedName name="suma23" localSheetId="135">#REF!</definedName>
    <definedName name="suma23" localSheetId="136">#REF!</definedName>
    <definedName name="suma23" localSheetId="137">#REF!</definedName>
    <definedName name="suma23" localSheetId="2">#REF!</definedName>
    <definedName name="suma23" localSheetId="3">#REF!</definedName>
    <definedName name="suma23" localSheetId="1">#REF!</definedName>
    <definedName name="suma23">#REF!</definedName>
    <definedName name="suma50" localSheetId="28">#REF!</definedName>
    <definedName name="suma50" localSheetId="65">#REF!</definedName>
    <definedName name="suma50" localSheetId="66">#REF!</definedName>
    <definedName name="suma50" localSheetId="39">#REF!</definedName>
    <definedName name="suma50" localSheetId="41">#REF!</definedName>
    <definedName name="suma50" localSheetId="43">#REF!</definedName>
    <definedName name="suma50" localSheetId="44">#REF!</definedName>
    <definedName name="suma50" localSheetId="45">#REF!</definedName>
    <definedName name="suma50" localSheetId="46">#REF!</definedName>
    <definedName name="suma50" localSheetId="47">#REF!</definedName>
    <definedName name="suma50" localSheetId="48">#REF!</definedName>
    <definedName name="suma50" localSheetId="50">#REF!</definedName>
    <definedName name="suma50" localSheetId="51">#REF!</definedName>
    <definedName name="suma50" localSheetId="52">#REF!</definedName>
    <definedName name="suma50" localSheetId="53">#REF!</definedName>
    <definedName name="suma50" localSheetId="54">#REF!</definedName>
    <definedName name="suma50" localSheetId="55">#REF!</definedName>
    <definedName name="suma50" localSheetId="56">#REF!</definedName>
    <definedName name="suma50" localSheetId="57">#REF!</definedName>
    <definedName name="suma50" localSheetId="58">#REF!</definedName>
    <definedName name="suma50" localSheetId="63">#REF!</definedName>
    <definedName name="suma50" localSheetId="75">#REF!</definedName>
    <definedName name="suma50" localSheetId="76">#REF!</definedName>
    <definedName name="suma50" localSheetId="77">#REF!</definedName>
    <definedName name="suma50" localSheetId="86">#REF!</definedName>
    <definedName name="suma50" localSheetId="88">#REF!</definedName>
    <definedName name="suma50" localSheetId="89">#REF!</definedName>
    <definedName name="suma50" localSheetId="90">#REF!</definedName>
    <definedName name="suma50" localSheetId="91">#REF!</definedName>
    <definedName name="suma50" localSheetId="111">#REF!</definedName>
    <definedName name="suma50" localSheetId="113">#REF!</definedName>
    <definedName name="suma50" localSheetId="115">#REF!</definedName>
    <definedName name="suma50" localSheetId="117">#REF!</definedName>
    <definedName name="suma50" localSheetId="118">#REF!</definedName>
    <definedName name="suma50" localSheetId="119">#REF!</definedName>
    <definedName name="suma50" localSheetId="120">#REF!</definedName>
    <definedName name="suma50" localSheetId="121">#REF!</definedName>
    <definedName name="suma50" localSheetId="125">#REF!</definedName>
    <definedName name="suma50" localSheetId="126">#REF!</definedName>
    <definedName name="suma50" localSheetId="1">#REF!</definedName>
    <definedName name="suma50">#REF!</definedName>
    <definedName name="sumac" localSheetId="10">#REF!</definedName>
    <definedName name="sumac" localSheetId="12">#REF!</definedName>
    <definedName name="sumac" localSheetId="13">#REF!</definedName>
    <definedName name="sumac" localSheetId="14">#REF!</definedName>
    <definedName name="sumac" localSheetId="15">#REF!</definedName>
    <definedName name="sumac" localSheetId="16">#REF!</definedName>
    <definedName name="sumac" localSheetId="17">#REF!</definedName>
    <definedName name="sumac" localSheetId="18">#REF!</definedName>
    <definedName name="sumac" localSheetId="19">#REF!</definedName>
    <definedName name="sumac" localSheetId="20">#REF!</definedName>
    <definedName name="sumac" localSheetId="28">#REF!</definedName>
    <definedName name="sumac" localSheetId="30">#REF!</definedName>
    <definedName name="sumac" localSheetId="33">#REF!</definedName>
    <definedName name="sumac" localSheetId="34">#REF!</definedName>
    <definedName name="sumac" localSheetId="35">#REF!</definedName>
    <definedName name="sumac" localSheetId="36">#REF!</definedName>
    <definedName name="sumac" localSheetId="108">#REF!</definedName>
    <definedName name="sumac" localSheetId="110">#REF!</definedName>
    <definedName name="sumac" localSheetId="0">#REF!</definedName>
    <definedName name="sumac" localSheetId="65">#REF!</definedName>
    <definedName name="sumac" localSheetId="66">#REF!</definedName>
    <definedName name="sumac" localSheetId="38">#REF!</definedName>
    <definedName name="sumac" localSheetId="39">#REF!</definedName>
    <definedName name="sumac" localSheetId="41">#REF!</definedName>
    <definedName name="sumac" localSheetId="42">#REF!</definedName>
    <definedName name="sumac" localSheetId="43">#REF!</definedName>
    <definedName name="sumac" localSheetId="44">#REF!</definedName>
    <definedName name="sumac" localSheetId="45">#REF!</definedName>
    <definedName name="sumac" localSheetId="46">#REF!</definedName>
    <definedName name="sumac" localSheetId="47">#REF!</definedName>
    <definedName name="sumac" localSheetId="48">#REF!</definedName>
    <definedName name="sumac" localSheetId="50">#REF!</definedName>
    <definedName name="sumac" localSheetId="51">#REF!</definedName>
    <definedName name="sumac" localSheetId="52">#REF!</definedName>
    <definedName name="sumac" localSheetId="53">#REF!</definedName>
    <definedName name="sumac" localSheetId="54">#REF!</definedName>
    <definedName name="sumac" localSheetId="55">#REF!</definedName>
    <definedName name="sumac" localSheetId="56">#REF!</definedName>
    <definedName name="sumac" localSheetId="57">#REF!</definedName>
    <definedName name="sumac" localSheetId="58">#REF!</definedName>
    <definedName name="sumac" localSheetId="63">#REF!</definedName>
    <definedName name="sumac" localSheetId="75">#REF!</definedName>
    <definedName name="sumac" localSheetId="76">#REF!</definedName>
    <definedName name="sumac" localSheetId="77">#REF!</definedName>
    <definedName name="sumac" localSheetId="78">#REF!</definedName>
    <definedName name="sumac" localSheetId="79">#REF!</definedName>
    <definedName name="sumac" localSheetId="80">#REF!</definedName>
    <definedName name="sumac" localSheetId="81">#REF!</definedName>
    <definedName name="sumac" localSheetId="82">#REF!</definedName>
    <definedName name="sumac" localSheetId="83">#REF!</definedName>
    <definedName name="sumac" localSheetId="86">#REF!</definedName>
    <definedName name="sumac" localSheetId="87">#REF!</definedName>
    <definedName name="sumac" localSheetId="88">#REF!</definedName>
    <definedName name="sumac" localSheetId="89">#REF!</definedName>
    <definedName name="sumac" localSheetId="90">#REF!</definedName>
    <definedName name="sumac" localSheetId="91">#REF!</definedName>
    <definedName name="sumac" localSheetId="92">#REF!</definedName>
    <definedName name="sumac" localSheetId="93">#REF!</definedName>
    <definedName name="sumac" localSheetId="95">#REF!</definedName>
    <definedName name="sumac" localSheetId="96">#REF!</definedName>
    <definedName name="sumac" localSheetId="97">#REF!</definedName>
    <definedName name="sumac" localSheetId="98">#REF!</definedName>
    <definedName name="sumac" localSheetId="99">#REF!</definedName>
    <definedName name="sumac" localSheetId="100">#REF!</definedName>
    <definedName name="sumac" localSheetId="101">#REF!</definedName>
    <definedName name="sumac" localSheetId="111">#REF!</definedName>
    <definedName name="sumac" localSheetId="112">#REF!</definedName>
    <definedName name="sumac" localSheetId="113">#REF!</definedName>
    <definedName name="sumac" localSheetId="115">#REF!</definedName>
    <definedName name="sumac" localSheetId="116">#REF!</definedName>
    <definedName name="sumac" localSheetId="117">#REF!</definedName>
    <definedName name="sumac" localSheetId="118">#REF!</definedName>
    <definedName name="sumac" localSheetId="119">#REF!</definedName>
    <definedName name="sumac" localSheetId="120">#REF!</definedName>
    <definedName name="sumac" localSheetId="121">#REF!</definedName>
    <definedName name="sumac" localSheetId="125">#REF!</definedName>
    <definedName name="sumac" localSheetId="126">#REF!</definedName>
    <definedName name="sumac" localSheetId="128">#REF!</definedName>
    <definedName name="sumac" localSheetId="129">#REF!</definedName>
    <definedName name="sumac" localSheetId="130">#REF!</definedName>
    <definedName name="sumac" localSheetId="131">#REF!</definedName>
    <definedName name="sumac" localSheetId="132">#REF!</definedName>
    <definedName name="sumac" localSheetId="133">#REF!</definedName>
    <definedName name="sumac" localSheetId="135">#REF!</definedName>
    <definedName name="sumac" localSheetId="136">#REF!</definedName>
    <definedName name="sumac" localSheetId="137">#REF!</definedName>
    <definedName name="sumac" localSheetId="2">#REF!</definedName>
    <definedName name="sumac" localSheetId="3">#REF!</definedName>
    <definedName name="sumac" localSheetId="1">#REF!</definedName>
    <definedName name="sumac">#REF!</definedName>
    <definedName name="v" localSheetId="86">'[3]odb 25'!$D$4</definedName>
    <definedName name="v" localSheetId="89">#REF!</definedName>
    <definedName name="v" localSheetId="92">#REF!</definedName>
    <definedName name="v" localSheetId="125">#REF!</definedName>
    <definedName name="v">'[3]odb 25'!$D$4</definedName>
    <definedName name="vcvxcv" localSheetId="10">#REF!</definedName>
    <definedName name="vcvxcv" localSheetId="12">#REF!</definedName>
    <definedName name="vcvxcv" localSheetId="13">#REF!</definedName>
    <definedName name="vcvxcv" localSheetId="14">#REF!</definedName>
    <definedName name="vcvxcv" localSheetId="15">#REF!</definedName>
    <definedName name="vcvxcv" localSheetId="16">#REF!</definedName>
    <definedName name="vcvxcv" localSheetId="17">#REF!</definedName>
    <definedName name="vcvxcv" localSheetId="18">#REF!</definedName>
    <definedName name="vcvxcv" localSheetId="19">#REF!</definedName>
    <definedName name="vcvxcv" localSheetId="20">#REF!</definedName>
    <definedName name="vcvxcv" localSheetId="28">#REF!</definedName>
    <definedName name="vcvxcv" localSheetId="30">#REF!</definedName>
    <definedName name="vcvxcv" localSheetId="33">#REF!</definedName>
    <definedName name="vcvxcv" localSheetId="34">#REF!</definedName>
    <definedName name="vcvxcv" localSheetId="35">#REF!</definedName>
    <definedName name="vcvxcv" localSheetId="36">#REF!</definedName>
    <definedName name="vcvxcv" localSheetId="108">#REF!</definedName>
    <definedName name="vcvxcv" localSheetId="110">#REF!</definedName>
    <definedName name="vcvxcv" localSheetId="0">#REF!</definedName>
    <definedName name="vcvxcv" localSheetId="65">#REF!</definedName>
    <definedName name="vcvxcv" localSheetId="66">#REF!</definedName>
    <definedName name="vcvxcv" localSheetId="38">#REF!</definedName>
    <definedName name="vcvxcv" localSheetId="39">#REF!</definedName>
    <definedName name="vcvxcv" localSheetId="41">#REF!</definedName>
    <definedName name="vcvxcv" localSheetId="42">#REF!</definedName>
    <definedName name="vcvxcv" localSheetId="43">#REF!</definedName>
    <definedName name="vcvxcv" localSheetId="44">#REF!</definedName>
    <definedName name="vcvxcv" localSheetId="45">#REF!</definedName>
    <definedName name="vcvxcv" localSheetId="46">#REF!</definedName>
    <definedName name="vcvxcv" localSheetId="47">#REF!</definedName>
    <definedName name="vcvxcv" localSheetId="48">#REF!</definedName>
    <definedName name="vcvxcv" localSheetId="50">#REF!</definedName>
    <definedName name="vcvxcv" localSheetId="51">#REF!</definedName>
    <definedName name="vcvxcv" localSheetId="52">#REF!</definedName>
    <definedName name="vcvxcv" localSheetId="53">#REF!</definedName>
    <definedName name="vcvxcv" localSheetId="54">#REF!</definedName>
    <definedName name="vcvxcv" localSheetId="55">#REF!</definedName>
    <definedName name="vcvxcv" localSheetId="56">#REF!</definedName>
    <definedName name="vcvxcv" localSheetId="57">#REF!</definedName>
    <definedName name="vcvxcv" localSheetId="58">#REF!</definedName>
    <definedName name="vcvxcv" localSheetId="63">#REF!</definedName>
    <definedName name="vcvxcv" localSheetId="75">#REF!</definedName>
    <definedName name="vcvxcv" localSheetId="76">#REF!</definedName>
    <definedName name="vcvxcv" localSheetId="77">#REF!</definedName>
    <definedName name="vcvxcv" localSheetId="78">#REF!</definedName>
    <definedName name="vcvxcv" localSheetId="79">#REF!</definedName>
    <definedName name="vcvxcv" localSheetId="80">#REF!</definedName>
    <definedName name="vcvxcv" localSheetId="81">#REF!</definedName>
    <definedName name="vcvxcv" localSheetId="82">#REF!</definedName>
    <definedName name="vcvxcv" localSheetId="83">#REF!</definedName>
    <definedName name="vcvxcv" localSheetId="86">#REF!</definedName>
    <definedName name="vcvxcv" localSheetId="87">#REF!</definedName>
    <definedName name="vcvxcv" localSheetId="88">#REF!</definedName>
    <definedName name="vcvxcv" localSheetId="89">#REF!</definedName>
    <definedName name="vcvxcv" localSheetId="90">#REF!</definedName>
    <definedName name="vcvxcv" localSheetId="91">#REF!</definedName>
    <definedName name="vcvxcv" localSheetId="92">#REF!</definedName>
    <definedName name="vcvxcv" localSheetId="93">#REF!</definedName>
    <definedName name="vcvxcv" localSheetId="95">#REF!</definedName>
    <definedName name="vcvxcv" localSheetId="96">#REF!</definedName>
    <definedName name="vcvxcv" localSheetId="97">#REF!</definedName>
    <definedName name="vcvxcv" localSheetId="98">#REF!</definedName>
    <definedName name="vcvxcv" localSheetId="99">#REF!</definedName>
    <definedName name="vcvxcv" localSheetId="100">#REF!</definedName>
    <definedName name="vcvxcv" localSheetId="101">#REF!</definedName>
    <definedName name="vcvxcv" localSheetId="111">#REF!</definedName>
    <definedName name="vcvxcv" localSheetId="112">#REF!</definedName>
    <definedName name="vcvxcv" localSheetId="113">#REF!</definedName>
    <definedName name="vcvxcv" localSheetId="115">#REF!</definedName>
    <definedName name="vcvxcv" localSheetId="116">#REF!</definedName>
    <definedName name="vcvxcv" localSheetId="117">#REF!</definedName>
    <definedName name="vcvxcv" localSheetId="118">#REF!</definedName>
    <definedName name="vcvxcv" localSheetId="119">#REF!</definedName>
    <definedName name="vcvxcv" localSheetId="120">#REF!</definedName>
    <definedName name="vcvxcv" localSheetId="121">#REF!</definedName>
    <definedName name="vcvxcv" localSheetId="125">#REF!</definedName>
    <definedName name="vcvxcv" localSheetId="126">#REF!</definedName>
    <definedName name="vcvxcv" localSheetId="128">#REF!</definedName>
    <definedName name="vcvxcv" localSheetId="129">#REF!</definedName>
    <definedName name="vcvxcv" localSheetId="130">#REF!</definedName>
    <definedName name="vcvxcv" localSheetId="131">#REF!</definedName>
    <definedName name="vcvxcv" localSheetId="132">#REF!</definedName>
    <definedName name="vcvxcv" localSheetId="133">#REF!</definedName>
    <definedName name="vcvxcv" localSheetId="135">#REF!</definedName>
    <definedName name="vcvxcv" localSheetId="136">#REF!</definedName>
    <definedName name="vcvxcv" localSheetId="137">#REF!</definedName>
    <definedName name="vcvxcv" localSheetId="1">#REF!</definedName>
    <definedName name="vcvxcv">#REF!</definedName>
    <definedName name="XXX" localSheetId="28">#REF!</definedName>
    <definedName name="XXX" localSheetId="65">#REF!</definedName>
    <definedName name="XXX" localSheetId="66">#REF!</definedName>
    <definedName name="XXX" localSheetId="39">#REF!</definedName>
    <definedName name="XXX" localSheetId="41">#REF!</definedName>
    <definedName name="XXX" localSheetId="43">#REF!</definedName>
    <definedName name="XXX" localSheetId="44">#REF!</definedName>
    <definedName name="XXX" localSheetId="45">#REF!</definedName>
    <definedName name="XXX" localSheetId="46">#REF!</definedName>
    <definedName name="XXX" localSheetId="47">#REF!</definedName>
    <definedName name="XXX" localSheetId="48">#REF!</definedName>
    <definedName name="XXX" localSheetId="55">#REF!</definedName>
    <definedName name="XXX" localSheetId="63">#REF!</definedName>
    <definedName name="XXX" localSheetId="75">#REF!</definedName>
    <definedName name="XXX" localSheetId="76">#REF!</definedName>
    <definedName name="XXX" localSheetId="77">#REF!</definedName>
    <definedName name="XXX" localSheetId="86">#REF!</definedName>
    <definedName name="XXX" localSheetId="88">#REF!</definedName>
    <definedName name="XXX" localSheetId="89">#REF!</definedName>
    <definedName name="XXX" localSheetId="90">#REF!</definedName>
    <definedName name="XXX" localSheetId="91">#REF!</definedName>
    <definedName name="XXX" localSheetId="111">#REF!</definedName>
    <definedName name="XXX" localSheetId="113">#REF!</definedName>
    <definedName name="XXX" localSheetId="115">#REF!</definedName>
    <definedName name="XXX" localSheetId="119">#REF!</definedName>
    <definedName name="XXX" localSheetId="125">#REF!</definedName>
    <definedName name="XXX" localSheetId="126">#REF!</definedName>
    <definedName name="XXX" localSheetId="1">#REF!</definedName>
    <definedName name="XXX">#REF!</definedName>
    <definedName name="zdroj_tab" localSheetId="10">#REF!</definedName>
    <definedName name="zdroj_tab" localSheetId="12">#REF!</definedName>
    <definedName name="zdroj_tab" localSheetId="13">#REF!</definedName>
    <definedName name="zdroj_tab" localSheetId="14">#REF!</definedName>
    <definedName name="zdroj_tab" localSheetId="15">#REF!</definedName>
    <definedName name="zdroj_tab" localSheetId="16">#REF!</definedName>
    <definedName name="zdroj_tab" localSheetId="17">#REF!</definedName>
    <definedName name="zdroj_tab" localSheetId="18">#REF!</definedName>
    <definedName name="zdroj_tab" localSheetId="19">#REF!</definedName>
    <definedName name="zdroj_tab" localSheetId="20">#REF!</definedName>
    <definedName name="zdroj_tab" localSheetId="28">#REF!</definedName>
    <definedName name="zdroj_tab" localSheetId="30">#REF!</definedName>
    <definedName name="zdroj_tab" localSheetId="33">#REF!</definedName>
    <definedName name="zdroj_tab" localSheetId="34">#REF!</definedName>
    <definedName name="zdroj_tab" localSheetId="35">#REF!</definedName>
    <definedName name="zdroj_tab" localSheetId="36">#REF!</definedName>
    <definedName name="zdroj_tab" localSheetId="108">#REF!</definedName>
    <definedName name="zdroj_tab" localSheetId="110">#REF!</definedName>
    <definedName name="zdroj_tab" localSheetId="0">#REF!</definedName>
    <definedName name="zdroj_tab" localSheetId="65">#REF!</definedName>
    <definedName name="zdroj_tab" localSheetId="66">#REF!</definedName>
    <definedName name="zdroj_tab" localSheetId="38">#REF!</definedName>
    <definedName name="zdroj_tab" localSheetId="39">#REF!</definedName>
    <definedName name="zdroj_tab" localSheetId="41">#REF!</definedName>
    <definedName name="zdroj_tab" localSheetId="42">#REF!</definedName>
    <definedName name="zdroj_tab" localSheetId="43">#REF!</definedName>
    <definedName name="zdroj_tab" localSheetId="44">#REF!</definedName>
    <definedName name="zdroj_tab" localSheetId="45">#REF!</definedName>
    <definedName name="zdroj_tab" localSheetId="46">#REF!</definedName>
    <definedName name="zdroj_tab" localSheetId="47">#REF!</definedName>
    <definedName name="zdroj_tab" localSheetId="48">#REF!</definedName>
    <definedName name="zdroj_tab" localSheetId="50">#REF!</definedName>
    <definedName name="zdroj_tab" localSheetId="51">#REF!</definedName>
    <definedName name="zdroj_tab" localSheetId="52">#REF!</definedName>
    <definedName name="zdroj_tab" localSheetId="53">#REF!</definedName>
    <definedName name="zdroj_tab" localSheetId="54">#REF!</definedName>
    <definedName name="zdroj_tab" localSheetId="55">#REF!</definedName>
    <definedName name="zdroj_tab" localSheetId="56">#REF!</definedName>
    <definedName name="zdroj_tab" localSheetId="57">#REF!</definedName>
    <definedName name="zdroj_tab" localSheetId="58">#REF!</definedName>
    <definedName name="zdroj_tab" localSheetId="63">#REF!</definedName>
    <definedName name="zdroj_tab" localSheetId="75">#REF!</definedName>
    <definedName name="zdroj_tab" localSheetId="76">#REF!</definedName>
    <definedName name="zdroj_tab" localSheetId="77">#REF!</definedName>
    <definedName name="zdroj_tab" localSheetId="78">#REF!</definedName>
    <definedName name="zdroj_tab" localSheetId="79">#REF!</definedName>
    <definedName name="zdroj_tab" localSheetId="80">#REF!</definedName>
    <definedName name="zdroj_tab" localSheetId="81">#REF!</definedName>
    <definedName name="zdroj_tab" localSheetId="82">#REF!</definedName>
    <definedName name="zdroj_tab" localSheetId="83">#REF!</definedName>
    <definedName name="zdroj_tab" localSheetId="86">#REF!</definedName>
    <definedName name="zdroj_tab" localSheetId="87">#REF!</definedName>
    <definedName name="zdroj_tab" localSheetId="88">#REF!</definedName>
    <definedName name="zdroj_tab" localSheetId="89">#REF!</definedName>
    <definedName name="zdroj_tab" localSheetId="90">#REF!</definedName>
    <definedName name="zdroj_tab" localSheetId="91">#REF!</definedName>
    <definedName name="zdroj_tab" localSheetId="92">#REF!</definedName>
    <definedName name="zdroj_tab" localSheetId="93">#REF!</definedName>
    <definedName name="zdroj_tab" localSheetId="95">#REF!</definedName>
    <definedName name="zdroj_tab" localSheetId="96">#REF!</definedName>
    <definedName name="zdroj_tab" localSheetId="97">#REF!</definedName>
    <definedName name="zdroj_tab" localSheetId="98">#REF!</definedName>
    <definedName name="zdroj_tab" localSheetId="99">#REF!</definedName>
    <definedName name="zdroj_tab" localSheetId="100">#REF!</definedName>
    <definedName name="zdroj_tab" localSheetId="101">#REF!</definedName>
    <definedName name="zdroj_tab" localSheetId="111">#REF!</definedName>
    <definedName name="zdroj_tab" localSheetId="112">#REF!</definedName>
    <definedName name="zdroj_tab" localSheetId="113">#REF!</definedName>
    <definedName name="zdroj_tab" localSheetId="115">#REF!</definedName>
    <definedName name="zdroj_tab" localSheetId="116">#REF!</definedName>
    <definedName name="zdroj_tab" localSheetId="117">#REF!</definedName>
    <definedName name="zdroj_tab" localSheetId="118">#REF!</definedName>
    <definedName name="zdroj_tab" localSheetId="119">#REF!</definedName>
    <definedName name="zdroj_tab" localSheetId="120">#REF!</definedName>
    <definedName name="zdroj_tab" localSheetId="121">#REF!</definedName>
    <definedName name="zdroj_tab" localSheetId="125">#REF!</definedName>
    <definedName name="zdroj_tab" localSheetId="126">#REF!</definedName>
    <definedName name="zdroj_tab" localSheetId="128">#REF!</definedName>
    <definedName name="zdroj_tab" localSheetId="129">#REF!</definedName>
    <definedName name="zdroj_tab" localSheetId="130">#REF!</definedName>
    <definedName name="zdroj_tab" localSheetId="131">#REF!</definedName>
    <definedName name="zdroj_tab" localSheetId="132">#REF!</definedName>
    <definedName name="zdroj_tab" localSheetId="133">#REF!</definedName>
    <definedName name="zdroj_tab" localSheetId="135">#REF!</definedName>
    <definedName name="zdroj_tab" localSheetId="136">#REF!</definedName>
    <definedName name="zdroj_tab" localSheetId="137">#REF!</definedName>
    <definedName name="zdroj_tab" localSheetId="2">#REF!</definedName>
    <definedName name="zdroj_tab" localSheetId="3">#REF!</definedName>
    <definedName name="zdroj_tab" localSheetId="1">#REF!</definedName>
    <definedName name="zdroj_ta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89" l="1"/>
  <c r="H116" i="75" l="1"/>
  <c r="H67" i="75" l="1"/>
  <c r="H66" i="75"/>
  <c r="H65" i="75"/>
  <c r="H51" i="75"/>
  <c r="H44" i="42"/>
  <c r="H42" i="42" s="1"/>
  <c r="H40" i="42"/>
  <c r="H39" i="42"/>
  <c r="H38" i="42"/>
  <c r="H34" i="42"/>
  <c r="H33" i="42"/>
  <c r="H29" i="42"/>
  <c r="H28" i="42"/>
  <c r="H27" i="42"/>
  <c r="H26" i="42"/>
  <c r="H25" i="42"/>
  <c r="H24" i="42"/>
  <c r="H20" i="42"/>
  <c r="H18" i="42" s="1"/>
  <c r="H16" i="42"/>
  <c r="H15" i="42"/>
  <c r="H14" i="42"/>
  <c r="H13" i="42"/>
  <c r="H12" i="42"/>
  <c r="H11" i="42"/>
  <c r="H40" i="43"/>
  <c r="H38" i="43" s="1"/>
  <c r="H36" i="43"/>
  <c r="H35" i="43"/>
  <c r="H34" i="43"/>
  <c r="H33" i="43"/>
  <c r="H29" i="43"/>
  <c r="H28" i="43"/>
  <c r="H24" i="43"/>
  <c r="H23" i="43"/>
  <c r="H22" i="43"/>
  <c r="H21" i="43"/>
  <c r="H20" i="43"/>
  <c r="H16" i="43"/>
  <c r="H15" i="43"/>
  <c r="H14" i="43"/>
  <c r="H13" i="43"/>
  <c r="H12" i="43"/>
  <c r="H11" i="43"/>
  <c r="H26" i="43" l="1"/>
  <c r="H9" i="43"/>
  <c r="H36" i="42"/>
  <c r="H31" i="42"/>
  <c r="H22" i="42"/>
  <c r="H9" i="42"/>
  <c r="H18" i="43"/>
  <c r="H31" i="43"/>
  <c r="H42" i="43" l="1"/>
  <c r="D56" i="1" s="1"/>
  <c r="H46" i="42"/>
  <c r="D55" i="1" s="1"/>
  <c r="H34" i="37"/>
  <c r="H32" i="106"/>
  <c r="H33" i="106"/>
  <c r="H27" i="235"/>
  <c r="H25" i="235" s="1"/>
  <c r="H17" i="235"/>
  <c r="H18" i="235"/>
  <c r="H19" i="235"/>
  <c r="H20" i="235"/>
  <c r="H21" i="235"/>
  <c r="H22" i="235"/>
  <c r="H23" i="235"/>
  <c r="H16" i="235"/>
  <c r="H12" i="235"/>
  <c r="H11" i="235"/>
  <c r="H14" i="235" l="1"/>
  <c r="H9" i="235"/>
  <c r="H68" i="69"/>
  <c r="H29" i="235" l="1"/>
  <c r="D87" i="1" s="1"/>
  <c r="H33" i="227"/>
  <c r="H51" i="70"/>
  <c r="H42" i="70"/>
  <c r="H64" i="69"/>
  <c r="H63" i="69"/>
  <c r="H62" i="69"/>
  <c r="H61" i="69"/>
  <c r="H66" i="69"/>
  <c r="H57" i="69"/>
  <c r="H56" i="69"/>
  <c r="H55" i="69"/>
  <c r="H54" i="69"/>
  <c r="H53" i="69"/>
  <c r="H52" i="69"/>
  <c r="H51" i="69"/>
  <c r="H50" i="69"/>
  <c r="H49" i="69"/>
  <c r="H48" i="69"/>
  <c r="H47" i="69"/>
  <c r="H43" i="69"/>
  <c r="H42" i="69"/>
  <c r="H41" i="69"/>
  <c r="H40" i="69"/>
  <c r="H39" i="69"/>
  <c r="H17" i="77"/>
  <c r="H59" i="69" l="1"/>
  <c r="H45" i="69"/>
  <c r="H12" i="227"/>
  <c r="H13" i="227"/>
  <c r="H14" i="227"/>
  <c r="H15" i="227"/>
  <c r="H16" i="227"/>
  <c r="H17" i="227"/>
  <c r="H18" i="227"/>
  <c r="H19" i="227"/>
  <c r="H20" i="227"/>
  <c r="H11" i="227"/>
  <c r="H37" i="227"/>
  <c r="H35" i="227" s="1"/>
  <c r="H32" i="227"/>
  <c r="H31" i="227"/>
  <c r="H30" i="227"/>
  <c r="H29" i="227"/>
  <c r="H28" i="227"/>
  <c r="H24" i="227"/>
  <c r="H22" i="227" s="1"/>
  <c r="H26" i="227" l="1"/>
  <c r="H9" i="227"/>
  <c r="H39" i="227" l="1"/>
  <c r="D15" i="92" s="1"/>
  <c r="H25" i="234" l="1"/>
  <c r="H23" i="234" s="1"/>
  <c r="H21" i="234"/>
  <c r="H20" i="234"/>
  <c r="H16" i="234"/>
  <c r="H15" i="234"/>
  <c r="H14" i="234"/>
  <c r="H13" i="234"/>
  <c r="H12" i="234"/>
  <c r="H10" i="234" l="1"/>
  <c r="H18" i="234"/>
  <c r="H27" i="234" l="1"/>
  <c r="D35" i="1" s="1"/>
  <c r="H34" i="225" l="1"/>
  <c r="H32" i="225" s="1"/>
  <c r="H27" i="225"/>
  <c r="H28" i="225"/>
  <c r="H29" i="225"/>
  <c r="H30" i="225"/>
  <c r="H26" i="225"/>
  <c r="H22" i="225"/>
  <c r="H20" i="225" s="1"/>
  <c r="H13" i="225"/>
  <c r="H14" i="225"/>
  <c r="H15" i="225"/>
  <c r="H16" i="225"/>
  <c r="H17" i="225"/>
  <c r="H18" i="225"/>
  <c r="H12" i="225"/>
  <c r="H24" i="225" l="1"/>
  <c r="H10" i="225"/>
  <c r="H42" i="37"/>
  <c r="H40" i="37" s="1"/>
  <c r="H36" i="225" l="1"/>
  <c r="H41" i="106"/>
  <c r="H39" i="106" s="1"/>
  <c r="H23" i="95" l="1"/>
  <c r="H21" i="95" s="1"/>
  <c r="H23" i="50"/>
  <c r="H21" i="50" s="1"/>
  <c r="H26" i="233" l="1"/>
  <c r="H24" i="233" s="1"/>
  <c r="H22" i="233"/>
  <c r="H21" i="233"/>
  <c r="H17" i="233"/>
  <c r="H16" i="233"/>
  <c r="H12" i="233"/>
  <c r="H11" i="233"/>
  <c r="H19" i="233" l="1"/>
  <c r="H14" i="233"/>
  <c r="H9" i="233"/>
  <c r="H19" i="226"/>
  <c r="H18" i="226"/>
  <c r="H14" i="226"/>
  <c r="H13" i="226"/>
  <c r="H12" i="226"/>
  <c r="H19" i="224"/>
  <c r="H18" i="224"/>
  <c r="H14" i="224"/>
  <c r="H13" i="224"/>
  <c r="H12" i="224"/>
  <c r="H30" i="223"/>
  <c r="H28" i="223" s="1"/>
  <c r="H26" i="223"/>
  <c r="H25" i="223"/>
  <c r="H24" i="223"/>
  <c r="H23" i="223"/>
  <c r="H19" i="223"/>
  <c r="H18" i="223"/>
  <c r="H17" i="223"/>
  <c r="H16" i="223"/>
  <c r="H15" i="223"/>
  <c r="H14" i="223"/>
  <c r="H13" i="223"/>
  <c r="H12" i="223"/>
  <c r="H19" i="222"/>
  <c r="H18" i="222"/>
  <c r="H14" i="222"/>
  <c r="H13" i="222"/>
  <c r="H12" i="222"/>
  <c r="H19" i="221"/>
  <c r="H18" i="221"/>
  <c r="H14" i="221"/>
  <c r="H13" i="221"/>
  <c r="H12" i="221"/>
  <c r="H18" i="220"/>
  <c r="H16" i="220" s="1"/>
  <c r="H14" i="220"/>
  <c r="H13" i="220"/>
  <c r="H12" i="220"/>
  <c r="H28" i="233" l="1"/>
  <c r="D66" i="1" s="1"/>
  <c r="H10" i="221"/>
  <c r="H10" i="220"/>
  <c r="H20" i="220" s="1"/>
  <c r="D28" i="1" s="1"/>
  <c r="H16" i="224"/>
  <c r="H16" i="222"/>
  <c r="H16" i="221"/>
  <c r="H10" i="223"/>
  <c r="H10" i="222"/>
  <c r="H21" i="223"/>
  <c r="H10" i="224"/>
  <c r="H10" i="226"/>
  <c r="H16" i="226"/>
  <c r="H21" i="221" l="1"/>
  <c r="D29" i="1" s="1"/>
  <c r="D27" i="1" s="1"/>
  <c r="D33" i="1"/>
  <c r="H21" i="226"/>
  <c r="D34" i="1" s="1"/>
  <c r="H32" i="223"/>
  <c r="D31" i="1" s="1"/>
  <c r="H21" i="224"/>
  <c r="D32" i="1" s="1"/>
  <c r="H21" i="222"/>
  <c r="D30" i="1" s="1"/>
  <c r="E13" i="216"/>
  <c r="G15" i="214" s="1"/>
  <c r="D13" i="216" l="1"/>
  <c r="G14" i="214" s="1"/>
  <c r="G16" i="214" s="1"/>
  <c r="H33" i="37" l="1"/>
  <c r="H18" i="129" l="1"/>
  <c r="H17" i="129"/>
  <c r="H16" i="129"/>
  <c r="H12" i="129"/>
  <c r="H11" i="129"/>
  <c r="H26" i="128"/>
  <c r="H25" i="128"/>
  <c r="H24" i="128"/>
  <c r="H23" i="128"/>
  <c r="H22" i="128"/>
  <c r="H21" i="128"/>
  <c r="H20" i="128"/>
  <c r="H19" i="128"/>
  <c r="H18" i="128"/>
  <c r="H17" i="128"/>
  <c r="H16" i="128"/>
  <c r="H12" i="128"/>
  <c r="H11" i="128"/>
  <c r="H47" i="127"/>
  <c r="H45" i="127" s="1"/>
  <c r="H43" i="127"/>
  <c r="H42" i="127"/>
  <c r="H41" i="127"/>
  <c r="H40" i="127"/>
  <c r="H39" i="127"/>
  <c r="H38" i="127"/>
  <c r="H37" i="127"/>
  <c r="H36" i="127"/>
  <c r="H35" i="127"/>
  <c r="H34" i="127"/>
  <c r="H33" i="127"/>
  <c r="H32" i="127"/>
  <c r="H31" i="127"/>
  <c r="H30" i="127"/>
  <c r="H29" i="127"/>
  <c r="H28" i="127"/>
  <c r="H27" i="127"/>
  <c r="H26" i="127"/>
  <c r="H25" i="127"/>
  <c r="H24" i="127"/>
  <c r="H23" i="127"/>
  <c r="H22" i="127"/>
  <c r="H21" i="127"/>
  <c r="H20" i="127"/>
  <c r="H16" i="127"/>
  <c r="A16" i="127"/>
  <c r="A20" i="127" s="1"/>
  <c r="A21" i="127" s="1"/>
  <c r="A22" i="127" s="1"/>
  <c r="A23" i="127" s="1"/>
  <c r="A24" i="127" s="1"/>
  <c r="A25" i="127" s="1"/>
  <c r="A26" i="127" s="1"/>
  <c r="A27" i="127" s="1"/>
  <c r="A28" i="127" s="1"/>
  <c r="A29" i="127" s="1"/>
  <c r="A30" i="127" s="1"/>
  <c r="A31" i="127" s="1"/>
  <c r="A32" i="127" s="1"/>
  <c r="A33" i="127" s="1"/>
  <c r="A34" i="127" s="1"/>
  <c r="A35" i="127" s="1"/>
  <c r="A36" i="127" s="1"/>
  <c r="A37" i="127" s="1"/>
  <c r="A38" i="127" s="1"/>
  <c r="A39" i="127" s="1"/>
  <c r="A40" i="127" s="1"/>
  <c r="A41" i="127" s="1"/>
  <c r="A42" i="127" s="1"/>
  <c r="A43" i="127" s="1"/>
  <c r="A47" i="127" s="1"/>
  <c r="H15" i="127"/>
  <c r="H11" i="127"/>
  <c r="H9" i="127" s="1"/>
  <c r="H27" i="126"/>
  <c r="H25" i="126" s="1"/>
  <c r="H23" i="126"/>
  <c r="H22" i="126"/>
  <c r="H18" i="126"/>
  <c r="H16" i="126" s="1"/>
  <c r="H14" i="126"/>
  <c r="H13" i="126"/>
  <c r="H12" i="126"/>
  <c r="H11" i="126"/>
  <c r="H16" i="125"/>
  <c r="H15" i="125"/>
  <c r="H11" i="125"/>
  <c r="H9" i="125" s="1"/>
  <c r="H19" i="124"/>
  <c r="H18" i="124"/>
  <c r="H17" i="124"/>
  <c r="H16" i="124"/>
  <c r="H12" i="124"/>
  <c r="H11" i="124"/>
  <c r="H37" i="123"/>
  <c r="H36" i="123"/>
  <c r="H35" i="123"/>
  <c r="H34" i="123"/>
  <c r="H33" i="123"/>
  <c r="H32" i="123"/>
  <c r="H31" i="123"/>
  <c r="H30" i="123"/>
  <c r="H29" i="123"/>
  <c r="H28" i="123"/>
  <c r="H27" i="123"/>
  <c r="H26" i="123"/>
  <c r="H25" i="123"/>
  <c r="H24" i="123"/>
  <c r="H23" i="123"/>
  <c r="H22" i="123"/>
  <c r="H21" i="123"/>
  <c r="H20" i="123"/>
  <c r="H19" i="123"/>
  <c r="H18" i="123"/>
  <c r="H17" i="123"/>
  <c r="H16" i="123"/>
  <c r="H12" i="123"/>
  <c r="H11" i="123"/>
  <c r="H42" i="122"/>
  <c r="H41" i="122"/>
  <c r="H40" i="122"/>
  <c r="H39" i="122"/>
  <c r="H38" i="122"/>
  <c r="H37" i="122"/>
  <c r="H36" i="122"/>
  <c r="H35" i="122"/>
  <c r="H34" i="122"/>
  <c r="H33" i="122"/>
  <c r="H29" i="122"/>
  <c r="H28" i="122"/>
  <c r="H27" i="122"/>
  <c r="H26" i="122"/>
  <c r="H22" i="122"/>
  <c r="H21" i="122"/>
  <c r="H20" i="122"/>
  <c r="H19" i="122"/>
  <c r="H15" i="122"/>
  <c r="H14" i="122"/>
  <c r="H13" i="122"/>
  <c r="H12" i="122"/>
  <c r="H11" i="122"/>
  <c r="H21" i="121"/>
  <c r="H20" i="121"/>
  <c r="H16" i="121"/>
  <c r="H14" i="121" s="1"/>
  <c r="H12" i="121"/>
  <c r="H11" i="121"/>
  <c r="H27" i="120"/>
  <c r="H26" i="120"/>
  <c r="H25" i="120"/>
  <c r="H24" i="120"/>
  <c r="H23" i="120"/>
  <c r="H22" i="120"/>
  <c r="H21" i="120"/>
  <c r="H20" i="120"/>
  <c r="H19" i="120"/>
  <c r="H15" i="120"/>
  <c r="H14" i="120"/>
  <c r="H13" i="120"/>
  <c r="H12" i="120"/>
  <c r="H11" i="120"/>
  <c r="H12" i="119"/>
  <c r="H10" i="119" s="1"/>
  <c r="H14" i="119" s="1"/>
  <c r="D37" i="92" s="1"/>
  <c r="H40" i="118"/>
  <c r="H39" i="118"/>
  <c r="H38" i="118"/>
  <c r="H37" i="118"/>
  <c r="H36" i="118"/>
  <c r="H32" i="118"/>
  <c r="H31" i="118"/>
  <c r="H27" i="118"/>
  <c r="H26" i="118"/>
  <c r="H22" i="118"/>
  <c r="H21" i="118"/>
  <c r="H17" i="118"/>
  <c r="H16" i="118"/>
  <c r="H15" i="118"/>
  <c r="H14" i="118"/>
  <c r="H13" i="118"/>
  <c r="H12" i="118"/>
  <c r="H26" i="117"/>
  <c r="H25" i="117"/>
  <c r="H24" i="117"/>
  <c r="H23" i="117"/>
  <c r="H22" i="117"/>
  <c r="H21" i="117"/>
  <c r="H20" i="117"/>
  <c r="H19" i="117"/>
  <c r="H18" i="117"/>
  <c r="H17" i="117"/>
  <c r="H13" i="117"/>
  <c r="H12" i="117"/>
  <c r="H80" i="116"/>
  <c r="H78" i="116" s="1"/>
  <c r="H76" i="116"/>
  <c r="H74" i="116" s="1"/>
  <c r="H72" i="116"/>
  <c r="H71" i="116"/>
  <c r="H67" i="116"/>
  <c r="H65" i="116" s="1"/>
  <c r="H63" i="116"/>
  <c r="H62" i="116"/>
  <c r="H61" i="116"/>
  <c r="H60" i="116"/>
  <c r="H59" i="116"/>
  <c r="H58" i="116"/>
  <c r="H57" i="116"/>
  <c r="H56" i="116"/>
  <c r="H55" i="116"/>
  <c r="H54" i="116"/>
  <c r="H53" i="116"/>
  <c r="H52" i="116"/>
  <c r="H51" i="116"/>
  <c r="H50" i="116"/>
  <c r="H49" i="116"/>
  <c r="H48" i="116"/>
  <c r="H47" i="116"/>
  <c r="H46" i="116"/>
  <c r="H45" i="116"/>
  <c r="H44" i="116"/>
  <c r="H43" i="116"/>
  <c r="H42" i="116"/>
  <c r="H41" i="116"/>
  <c r="H40" i="116"/>
  <c r="H39" i="116"/>
  <c r="H38" i="116"/>
  <c r="H37" i="116"/>
  <c r="H36" i="116"/>
  <c r="H32" i="116"/>
  <c r="H31" i="116"/>
  <c r="H30" i="116"/>
  <c r="H26" i="116"/>
  <c r="H25" i="116"/>
  <c r="H24" i="116"/>
  <c r="H23" i="116"/>
  <c r="H22" i="116"/>
  <c r="H21" i="116"/>
  <c r="H20" i="116"/>
  <c r="H19" i="116"/>
  <c r="H18" i="116"/>
  <c r="H17" i="116"/>
  <c r="H16" i="116"/>
  <c r="H15" i="116"/>
  <c r="H14" i="116"/>
  <c r="H13" i="116"/>
  <c r="H12" i="116"/>
  <c r="H50" i="115"/>
  <c r="H49" i="115"/>
  <c r="H45" i="115"/>
  <c r="H44" i="115"/>
  <c r="H40" i="115"/>
  <c r="H39" i="115"/>
  <c r="H38" i="115"/>
  <c r="H37" i="115"/>
  <c r="H36" i="115"/>
  <c r="H35" i="115"/>
  <c r="H34" i="115"/>
  <c r="H33" i="115"/>
  <c r="H32" i="115"/>
  <c r="H31" i="115"/>
  <c r="H30" i="115"/>
  <c r="H26" i="115"/>
  <c r="H25" i="115"/>
  <c r="H24" i="115"/>
  <c r="H23" i="115"/>
  <c r="H22" i="115"/>
  <c r="H21" i="115"/>
  <c r="H20" i="115"/>
  <c r="H16" i="115"/>
  <c r="H15" i="115"/>
  <c r="H14" i="115"/>
  <c r="H13" i="115"/>
  <c r="H12" i="115"/>
  <c r="H11" i="115"/>
  <c r="H25" i="114"/>
  <c r="H24" i="114"/>
  <c r="H23" i="114"/>
  <c r="H22" i="114"/>
  <c r="H21" i="114"/>
  <c r="H20" i="114"/>
  <c r="H19" i="114"/>
  <c r="H15" i="114"/>
  <c r="H14" i="114"/>
  <c r="H13" i="114"/>
  <c r="H12" i="114"/>
  <c r="H11" i="114"/>
  <c r="H55" i="113"/>
  <c r="H53" i="113" s="1"/>
  <c r="H51" i="113"/>
  <c r="H50" i="113"/>
  <c r="H49" i="113"/>
  <c r="F45" i="113"/>
  <c r="H45" i="113" s="1"/>
  <c r="H44" i="113"/>
  <c r="H40" i="113"/>
  <c r="H39" i="113"/>
  <c r="H38" i="113"/>
  <c r="H37" i="113"/>
  <c r="H36" i="113"/>
  <c r="H35" i="113"/>
  <c r="H34" i="113"/>
  <c r="H33" i="113"/>
  <c r="H32" i="113"/>
  <c r="H31" i="113"/>
  <c r="H30" i="113"/>
  <c r="H29" i="113"/>
  <c r="H28" i="113"/>
  <c r="H24" i="113"/>
  <c r="H23" i="113"/>
  <c r="H22" i="113"/>
  <c r="H21" i="113"/>
  <c r="H20" i="113"/>
  <c r="H19" i="113"/>
  <c r="H18" i="113"/>
  <c r="H17" i="113"/>
  <c r="H13" i="113"/>
  <c r="H12" i="113"/>
  <c r="H11" i="113"/>
  <c r="H14" i="112"/>
  <c r="H13" i="112"/>
  <c r="H12" i="112"/>
  <c r="H15" i="111"/>
  <c r="H13" i="111" s="1"/>
  <c r="H11" i="111"/>
  <c r="H9" i="111" s="1"/>
  <c r="H34" i="110"/>
  <c r="H33" i="110"/>
  <c r="H32" i="110"/>
  <c r="H28" i="110"/>
  <c r="H26" i="110" s="1"/>
  <c r="H24" i="110"/>
  <c r="H23" i="110"/>
  <c r="H19" i="110"/>
  <c r="H18" i="110"/>
  <c r="H17" i="110"/>
  <c r="H16" i="110"/>
  <c r="H15" i="110"/>
  <c r="H14" i="110"/>
  <c r="H13" i="110"/>
  <c r="H12" i="110"/>
  <c r="H11" i="110"/>
  <c r="A11" i="110"/>
  <c r="H41" i="109"/>
  <c r="H39" i="109" s="1"/>
  <c r="H37" i="109"/>
  <c r="H36" i="109"/>
  <c r="H35" i="109"/>
  <c r="H34" i="109"/>
  <c r="H33" i="109"/>
  <c r="H32" i="109"/>
  <c r="H31" i="109"/>
  <c r="H30" i="109"/>
  <c r="H26" i="109"/>
  <c r="H25" i="109"/>
  <c r="H24" i="109"/>
  <c r="H23" i="109"/>
  <c r="H22" i="109"/>
  <c r="H21" i="109"/>
  <c r="H17" i="109"/>
  <c r="H16" i="109"/>
  <c r="H15" i="109"/>
  <c r="H14" i="109"/>
  <c r="H13" i="109"/>
  <c r="H12" i="109"/>
  <c r="H11" i="109"/>
  <c r="H42" i="108"/>
  <c r="H41" i="108"/>
  <c r="H37" i="108"/>
  <c r="H36" i="108"/>
  <c r="H35" i="108"/>
  <c r="H34" i="108"/>
  <c r="H33" i="108"/>
  <c r="H32" i="108"/>
  <c r="H31" i="108"/>
  <c r="H27" i="108"/>
  <c r="H26" i="108"/>
  <c r="H22" i="108"/>
  <c r="H21" i="108"/>
  <c r="H20" i="108"/>
  <c r="H16" i="108"/>
  <c r="H15" i="108"/>
  <c r="H14" i="108"/>
  <c r="H13" i="108"/>
  <c r="H12" i="108"/>
  <c r="H11" i="108"/>
  <c r="H12" i="107"/>
  <c r="H11" i="107"/>
  <c r="H45" i="106"/>
  <c r="H43" i="106" s="1"/>
  <c r="H37" i="106"/>
  <c r="H35" i="106" s="1"/>
  <c r="H31" i="106"/>
  <c r="H30" i="106"/>
  <c r="H29" i="106"/>
  <c r="H28" i="106"/>
  <c r="H27" i="106"/>
  <c r="H23" i="106"/>
  <c r="H22" i="106"/>
  <c r="H21" i="106"/>
  <c r="H20" i="106"/>
  <c r="H19" i="106"/>
  <c r="H18" i="106"/>
  <c r="H17" i="106"/>
  <c r="H16" i="106"/>
  <c r="H12" i="106"/>
  <c r="H11" i="106"/>
  <c r="H23" i="105"/>
  <c r="H22" i="105"/>
  <c r="H18" i="105"/>
  <c r="H16" i="105" s="1"/>
  <c r="H14" i="105"/>
  <c r="H13" i="105"/>
  <c r="H12" i="105"/>
  <c r="H11" i="105"/>
  <c r="H35" i="104"/>
  <c r="H34" i="104"/>
  <c r="H33" i="104"/>
  <c r="H29" i="104"/>
  <c r="H28" i="104"/>
  <c r="H24" i="104"/>
  <c r="H23" i="104"/>
  <c r="H19" i="104"/>
  <c r="H18" i="104"/>
  <c r="H17" i="104"/>
  <c r="H16" i="104"/>
  <c r="H15" i="104"/>
  <c r="H14" i="104"/>
  <c r="H13" i="104"/>
  <c r="H12" i="104"/>
  <c r="H11" i="104"/>
  <c r="H25" i="103"/>
  <c r="H24" i="103"/>
  <c r="H23" i="103"/>
  <c r="H19" i="103"/>
  <c r="H18" i="103"/>
  <c r="H17" i="103"/>
  <c r="H16" i="103"/>
  <c r="H15" i="103"/>
  <c r="H14" i="103"/>
  <c r="H13" i="103"/>
  <c r="H12" i="103"/>
  <c r="F11" i="103"/>
  <c r="H11" i="103" s="1"/>
  <c r="H23" i="102"/>
  <c r="H22" i="102"/>
  <c r="H21" i="102"/>
  <c r="H20" i="102"/>
  <c r="H16" i="102"/>
  <c r="H15" i="102"/>
  <c r="F14" i="102"/>
  <c r="H14" i="102" s="1"/>
  <c r="H13" i="102"/>
  <c r="H12" i="102"/>
  <c r="H11" i="102"/>
  <c r="H63" i="101"/>
  <c r="H61" i="101" s="1"/>
  <c r="H59" i="101"/>
  <c r="H58" i="101"/>
  <c r="H57" i="101"/>
  <c r="H56" i="101"/>
  <c r="H55" i="101"/>
  <c r="H54" i="101"/>
  <c r="H50" i="101"/>
  <c r="H48" i="101" s="1"/>
  <c r="H46" i="101"/>
  <c r="H45" i="101"/>
  <c r="H44" i="101"/>
  <c r="H43" i="101"/>
  <c r="H42" i="101"/>
  <c r="H41" i="101"/>
  <c r="H40" i="101"/>
  <c r="H36" i="101"/>
  <c r="H35" i="101"/>
  <c r="H29" i="101"/>
  <c r="H27" i="101" s="1"/>
  <c r="H25" i="101"/>
  <c r="H24" i="101"/>
  <c r="H23" i="101"/>
  <c r="H22" i="101"/>
  <c r="H21" i="101"/>
  <c r="H17" i="101"/>
  <c r="H15" i="101" s="1"/>
  <c r="H13" i="101"/>
  <c r="H11" i="101" s="1"/>
  <c r="H12" i="99"/>
  <c r="H11" i="99"/>
  <c r="H13" i="98"/>
  <c r="H12" i="98"/>
  <c r="H11" i="98"/>
  <c r="H40" i="97"/>
  <c r="H38" i="97" s="1"/>
  <c r="H36" i="97"/>
  <c r="H35" i="97"/>
  <c r="H34" i="97"/>
  <c r="H33" i="97"/>
  <c r="H32" i="97"/>
  <c r="H31" i="97"/>
  <c r="H27" i="97"/>
  <c r="H26" i="97"/>
  <c r="H25" i="97"/>
  <c r="H24" i="97"/>
  <c r="H23" i="97"/>
  <c r="H22" i="97"/>
  <c r="H21" i="97"/>
  <c r="H20" i="97"/>
  <c r="H19" i="97"/>
  <c r="H18" i="97"/>
  <c r="H17" i="97"/>
  <c r="H13" i="97"/>
  <c r="H12" i="97"/>
  <c r="H11" i="97"/>
  <c r="H17" i="96"/>
  <c r="H16" i="96"/>
  <c r="H15" i="96"/>
  <c r="H14" i="96"/>
  <c r="H13" i="96"/>
  <c r="H12" i="96"/>
  <c r="H11" i="96"/>
  <c r="H34" i="95"/>
  <c r="H33" i="95"/>
  <c r="H32" i="95"/>
  <c r="H28" i="95"/>
  <c r="H27" i="95"/>
  <c r="H19" i="95"/>
  <c r="H18" i="95"/>
  <c r="H14" i="95"/>
  <c r="H13" i="95"/>
  <c r="H12" i="95"/>
  <c r="H11" i="95"/>
  <c r="H35" i="94"/>
  <c r="H34" i="94"/>
  <c r="H33" i="94"/>
  <c r="H29" i="94"/>
  <c r="H28" i="94"/>
  <c r="H24" i="94"/>
  <c r="H23" i="94"/>
  <c r="H22" i="94"/>
  <c r="H21" i="94"/>
  <c r="H20" i="94"/>
  <c r="H19" i="94"/>
  <c r="H15" i="94"/>
  <c r="H14" i="94"/>
  <c r="H13" i="94"/>
  <c r="H12" i="94"/>
  <c r="H11" i="94"/>
  <c r="H43" i="93"/>
  <c r="H42" i="93"/>
  <c r="H41" i="93"/>
  <c r="H40" i="93"/>
  <c r="H36" i="93"/>
  <c r="H35" i="93"/>
  <c r="H31" i="93"/>
  <c r="H29" i="93" s="1"/>
  <c r="H27" i="93"/>
  <c r="H25" i="93" s="1"/>
  <c r="H23" i="93"/>
  <c r="H21" i="93" s="1"/>
  <c r="H19" i="93"/>
  <c r="H18" i="93"/>
  <c r="H17" i="93"/>
  <c r="H16" i="93"/>
  <c r="H12" i="93"/>
  <c r="H11" i="93"/>
  <c r="H25" i="106" l="1"/>
  <c r="H16" i="95"/>
  <c r="H9" i="129"/>
  <c r="H26" i="94"/>
  <c r="H33" i="101"/>
  <c r="H9" i="93"/>
  <c r="H9" i="114"/>
  <c r="H24" i="108"/>
  <c r="H9" i="110"/>
  <c r="H30" i="110"/>
  <c r="H9" i="103"/>
  <c r="H9" i="104"/>
  <c r="H9" i="106"/>
  <c r="H9" i="108"/>
  <c r="H9" i="96"/>
  <c r="H19" i="96" s="1"/>
  <c r="D13" i="92" s="1"/>
  <c r="H26" i="104"/>
  <c r="H9" i="109"/>
  <c r="H9" i="97"/>
  <c r="H9" i="98"/>
  <c r="H15" i="98" s="1"/>
  <c r="D17" i="92" s="1"/>
  <c r="H9" i="107"/>
  <c r="H14" i="107" s="1"/>
  <c r="D24" i="92" s="1"/>
  <c r="H39" i="108"/>
  <c r="H10" i="112"/>
  <c r="H16" i="112" s="1"/>
  <c r="D29" i="92" s="1"/>
  <c r="H17" i="111"/>
  <c r="D28" i="92" s="1"/>
  <c r="H28" i="116"/>
  <c r="H34" i="118"/>
  <c r="H9" i="123"/>
  <c r="H9" i="128"/>
  <c r="H30" i="95"/>
  <c r="H9" i="102"/>
  <c r="H21" i="103"/>
  <c r="H21" i="104"/>
  <c r="H31" i="104"/>
  <c r="H20" i="105" a="1"/>
  <c r="H20" i="105" s="1"/>
  <c r="H14" i="106"/>
  <c r="H18" i="108"/>
  <c r="H28" i="109"/>
  <c r="H15" i="117"/>
  <c r="H19" i="118"/>
  <c r="H29" i="118"/>
  <c r="H9" i="120"/>
  <c r="H17" i="122"/>
  <c r="H24" i="122"/>
  <c r="H14" i="123"/>
  <c r="H14" i="124"/>
  <c r="H9" i="126"/>
  <c r="H18" i="127"/>
  <c r="H19" i="101"/>
  <c r="H38" i="101"/>
  <c r="H52" i="101"/>
  <c r="H29" i="108"/>
  <c r="H13" i="127"/>
  <c r="H28" i="115"/>
  <c r="H38" i="93"/>
  <c r="H31" i="94"/>
  <c r="H33" i="93"/>
  <c r="H25" i="95"/>
  <c r="H9" i="99"/>
  <c r="H14" i="99" s="1"/>
  <c r="D18" i="92" s="1"/>
  <c r="H19" i="109"/>
  <c r="H15" i="113"/>
  <c r="H9" i="115"/>
  <c r="H47" i="115"/>
  <c r="H10" i="117"/>
  <c r="H24" i="118"/>
  <c r="H18" i="121"/>
  <c r="H9" i="124"/>
  <c r="H13" i="125"/>
  <c r="H18" i="125" s="1"/>
  <c r="D43" i="92" s="1"/>
  <c r="H14" i="93"/>
  <c r="H29" i="97"/>
  <c r="H9" i="105"/>
  <c r="H9" i="113"/>
  <c r="H47" i="113"/>
  <c r="H14" i="128"/>
  <c r="H15" i="97"/>
  <c r="H18" i="102"/>
  <c r="H42" i="113"/>
  <c r="H34" i="116"/>
  <c r="H69" i="116"/>
  <c r="H10" i="118"/>
  <c r="H9" i="122"/>
  <c r="H17" i="114"/>
  <c r="H17" i="120"/>
  <c r="H9" i="121"/>
  <c r="H20" i="126"/>
  <c r="H14" i="129"/>
  <c r="H9" i="94"/>
  <c r="H9" i="95"/>
  <c r="H21" i="110"/>
  <c r="H18" i="115"/>
  <c r="H10" i="116"/>
  <c r="H31" i="122"/>
  <c r="H42" i="115"/>
  <c r="H17" i="94"/>
  <c r="H26" i="113"/>
  <c r="A12" i="110"/>
  <c r="A13" i="110" s="1"/>
  <c r="A14" i="110" s="1"/>
  <c r="H26" i="8"/>
  <c r="H29" i="7"/>
  <c r="H27" i="103" l="1"/>
  <c r="D20" i="92" s="1"/>
  <c r="H27" i="114"/>
  <c r="D31" i="92" s="1"/>
  <c r="H36" i="95"/>
  <c r="H47" i="106"/>
  <c r="D23" i="92" s="1"/>
  <c r="H29" i="120"/>
  <c r="D38" i="92" s="1"/>
  <c r="H36" i="110"/>
  <c r="D27" i="92" s="1"/>
  <c r="H21" i="124"/>
  <c r="D42" i="92" s="1"/>
  <c r="H20" i="129"/>
  <c r="D47" i="92" s="1"/>
  <c r="H82" i="116"/>
  <c r="D34" i="92" s="1"/>
  <c r="H42" i="118"/>
  <c r="D36" i="92" s="1"/>
  <c r="H44" i="108"/>
  <c r="D25" i="92" s="1"/>
  <c r="H57" i="113"/>
  <c r="D30" i="92" s="1"/>
  <c r="H39" i="123"/>
  <c r="D41" i="92" s="1"/>
  <c r="H43" i="109"/>
  <c r="D26" i="92" s="1"/>
  <c r="H44" i="122"/>
  <c r="D40" i="92" s="1"/>
  <c r="H23" i="121"/>
  <c r="D39" i="92" s="1"/>
  <c r="H25" i="105"/>
  <c r="D22" i="92" s="1"/>
  <c r="H52" i="115"/>
  <c r="D32" i="92" s="1"/>
  <c r="H25" i="102"/>
  <c r="D19" i="92" s="1"/>
  <c r="H28" i="128"/>
  <c r="D46" i="92" s="1"/>
  <c r="H65" i="101"/>
  <c r="D16" i="92" s="1"/>
  <c r="H29" i="126"/>
  <c r="D44" i="92" s="1"/>
  <c r="H42" i="97"/>
  <c r="D14" i="92" s="1"/>
  <c r="H28" i="117"/>
  <c r="D35" i="92" s="1"/>
  <c r="H45" i="93"/>
  <c r="D10" i="92" s="1"/>
  <c r="H37" i="104"/>
  <c r="D21" i="92" s="1"/>
  <c r="H49" i="127"/>
  <c r="D45" i="92" s="1"/>
  <c r="H37" i="94"/>
  <c r="D11" i="92" s="1"/>
  <c r="D12" i="92"/>
  <c r="A15" i="110"/>
  <c r="D33" i="92" l="1"/>
  <c r="D52" i="92"/>
  <c r="F15" i="214" s="1"/>
  <c r="D51" i="92"/>
  <c r="E15" i="214" s="1"/>
  <c r="D50" i="92"/>
  <c r="H22" i="37"/>
  <c r="H31" i="45"/>
  <c r="D15" i="214" l="1"/>
  <c r="H15" i="214" s="1"/>
  <c r="D48" i="92"/>
  <c r="H20" i="91"/>
  <c r="H19" i="91"/>
  <c r="H15" i="91"/>
  <c r="H13" i="91" s="1"/>
  <c r="H11" i="91"/>
  <c r="H9" i="91" s="1"/>
  <c r="H17" i="91" l="1"/>
  <c r="H22" i="91" s="1"/>
  <c r="D106" i="1" s="1"/>
  <c r="H62" i="90"/>
  <c r="H61" i="90"/>
  <c r="H54" i="90"/>
  <c r="H55" i="90"/>
  <c r="H56" i="90"/>
  <c r="H57" i="90"/>
  <c r="H53" i="90"/>
  <c r="H48" i="90"/>
  <c r="H49" i="90"/>
  <c r="H47" i="90"/>
  <c r="H43" i="90"/>
  <c r="H32" i="90"/>
  <c r="H33" i="90"/>
  <c r="H34" i="90"/>
  <c r="H35" i="90"/>
  <c r="H36" i="90"/>
  <c r="H37" i="90"/>
  <c r="H38" i="90"/>
  <c r="H39" i="90"/>
  <c r="H31" i="90"/>
  <c r="H23" i="90"/>
  <c r="H24" i="90"/>
  <c r="H25" i="90"/>
  <c r="H26" i="90"/>
  <c r="H27" i="90"/>
  <c r="H22" i="90"/>
  <c r="H16" i="90"/>
  <c r="H17" i="90"/>
  <c r="H18" i="90"/>
  <c r="H15" i="90"/>
  <c r="H11" i="90"/>
  <c r="H41" i="90" l="1"/>
  <c r="H9" i="90"/>
  <c r="H63" i="89"/>
  <c r="H64" i="89"/>
  <c r="H62" i="89"/>
  <c r="H58" i="89"/>
  <c r="H56" i="89" s="1"/>
  <c r="H49" i="89"/>
  <c r="H50" i="89"/>
  <c r="H51" i="89"/>
  <c r="H52" i="89"/>
  <c r="H53" i="89"/>
  <c r="H54" i="89"/>
  <c r="H48" i="89"/>
  <c r="H41" i="89"/>
  <c r="H42" i="89"/>
  <c r="H43" i="89"/>
  <c r="H44" i="89"/>
  <c r="H40" i="89"/>
  <c r="H36" i="89"/>
  <c r="H35" i="89"/>
  <c r="H31" i="89"/>
  <c r="H29" i="89" s="1"/>
  <c r="H21" i="89"/>
  <c r="H22" i="89"/>
  <c r="H23" i="89"/>
  <c r="H24" i="89"/>
  <c r="H25" i="89"/>
  <c r="H26" i="89"/>
  <c r="H27" i="89"/>
  <c r="H20" i="89"/>
  <c r="H12" i="89"/>
  <c r="H13" i="89"/>
  <c r="H14" i="89"/>
  <c r="H15" i="89"/>
  <c r="H16" i="89"/>
  <c r="H11" i="89"/>
  <c r="H13" i="90" l="1"/>
  <c r="H45" i="90"/>
  <c r="H59" i="90"/>
  <c r="H20" i="90"/>
  <c r="H29" i="90"/>
  <c r="H51" i="90"/>
  <c r="H9" i="89"/>
  <c r="H33" i="89"/>
  <c r="H38" i="89"/>
  <c r="H18" i="89"/>
  <c r="H60" i="89"/>
  <c r="H46" i="89"/>
  <c r="H64" i="90" l="1"/>
  <c r="D86" i="1" s="1"/>
  <c r="H66" i="89"/>
  <c r="D85" i="1" s="1"/>
  <c r="H33" i="88" l="1"/>
  <c r="H34" i="88"/>
  <c r="H32" i="88"/>
  <c r="H28" i="88"/>
  <c r="H26" i="88" s="1"/>
  <c r="H24" i="88"/>
  <c r="H23" i="88"/>
  <c r="H12" i="88"/>
  <c r="H13" i="88"/>
  <c r="H14" i="88"/>
  <c r="H15" i="88"/>
  <c r="H16" i="88"/>
  <c r="H17" i="88"/>
  <c r="H18" i="88"/>
  <c r="H19" i="88"/>
  <c r="H11" i="88"/>
  <c r="A11" i="88"/>
  <c r="H30" i="88" l="1"/>
  <c r="H9" i="88"/>
  <c r="H21" i="88"/>
  <c r="A12" i="88"/>
  <c r="H22" i="87"/>
  <c r="H20" i="87" s="1"/>
  <c r="H18" i="87"/>
  <c r="H16" i="87" s="1"/>
  <c r="H14" i="87"/>
  <c r="H13" i="87"/>
  <c r="H12" i="87"/>
  <c r="H11" i="87"/>
  <c r="H36" i="88" l="1"/>
  <c r="D63" i="1" s="1"/>
  <c r="A13" i="88"/>
  <c r="H9" i="87"/>
  <c r="H24" i="87" s="1"/>
  <c r="D104" i="1" s="1"/>
  <c r="A14" i="88" l="1"/>
  <c r="A15" i="88" s="1"/>
  <c r="H32" i="37"/>
  <c r="H29" i="86" l="1"/>
  <c r="H28" i="86"/>
  <c r="H27" i="86"/>
  <c r="F26" i="86"/>
  <c r="H26" i="86" s="1"/>
  <c r="F25" i="86"/>
  <c r="H25" i="86" s="1"/>
  <c r="H24" i="86"/>
  <c r="H23" i="86"/>
  <c r="H19" i="86"/>
  <c r="H18" i="86"/>
  <c r="H17" i="86"/>
  <c r="H16" i="86"/>
  <c r="F12" i="86"/>
  <c r="H12" i="86" s="1"/>
  <c r="H10" i="86" s="1"/>
  <c r="H14" i="86" l="1"/>
  <c r="H21" i="86"/>
  <c r="H12" i="81"/>
  <c r="H31" i="86" l="1"/>
  <c r="D48" i="1" s="1"/>
  <c r="H20" i="85"/>
  <c r="H19" i="85"/>
  <c r="H15" i="85"/>
  <c r="H14" i="85"/>
  <c r="H13" i="85"/>
  <c r="H12" i="85"/>
  <c r="H27" i="84"/>
  <c r="H25" i="84" s="1"/>
  <c r="H23" i="84"/>
  <c r="H22" i="84"/>
  <c r="H18" i="84"/>
  <c r="H16" i="84" s="1"/>
  <c r="H14" i="84"/>
  <c r="H13" i="84"/>
  <c r="H12" i="84"/>
  <c r="H11" i="84"/>
  <c r="H26" i="83"/>
  <c r="H24" i="83" s="1"/>
  <c r="H22" i="83"/>
  <c r="H20" i="83" s="1"/>
  <c r="H18" i="83"/>
  <c r="H17" i="83"/>
  <c r="H13" i="83"/>
  <c r="H12" i="83"/>
  <c r="H11" i="83"/>
  <c r="H26" i="82"/>
  <c r="H25" i="82"/>
  <c r="H21" i="82"/>
  <c r="H20" i="82"/>
  <c r="H16" i="82"/>
  <c r="H14" i="82" s="1"/>
  <c r="H12" i="82"/>
  <c r="H11" i="82"/>
  <c r="H17" i="85" l="1"/>
  <c r="H23" i="82"/>
  <c r="H20" i="84"/>
  <c r="H9" i="82"/>
  <c r="H18" i="82"/>
  <c r="H9" i="84"/>
  <c r="H15" i="83"/>
  <c r="H9" i="83"/>
  <c r="H10" i="85"/>
  <c r="H22" i="85" s="1"/>
  <c r="D98" i="1" s="1"/>
  <c r="H10" i="81"/>
  <c r="H14" i="81" s="1"/>
  <c r="D72" i="1" s="1"/>
  <c r="H28" i="83" l="1"/>
  <c r="D109" i="1" s="1"/>
  <c r="H28" i="82"/>
  <c r="D108" i="1" s="1"/>
  <c r="H29" i="84"/>
  <c r="D110" i="1" s="1"/>
  <c r="H13" i="80"/>
  <c r="H14" i="80"/>
  <c r="H15" i="80"/>
  <c r="H16" i="80"/>
  <c r="H17" i="80"/>
  <c r="H18" i="80"/>
  <c r="H19" i="80"/>
  <c r="H12" i="80"/>
  <c r="H17" i="79"/>
  <c r="H16" i="79"/>
  <c r="H12" i="79"/>
  <c r="H10" i="79" s="1"/>
  <c r="H55" i="78"/>
  <c r="H56" i="78"/>
  <c r="H57" i="78"/>
  <c r="H58" i="78"/>
  <c r="H59" i="78"/>
  <c r="H54" i="78"/>
  <c r="H46" i="78"/>
  <c r="H47" i="78"/>
  <c r="H48" i="78"/>
  <c r="H49" i="78"/>
  <c r="H50" i="78"/>
  <c r="H45" i="78"/>
  <c r="H39" i="78"/>
  <c r="H40" i="78"/>
  <c r="H41" i="78"/>
  <c r="H38" i="78"/>
  <c r="H34" i="78"/>
  <c r="H32" i="78" s="1"/>
  <c r="H30" i="78"/>
  <c r="H28" i="78" s="1"/>
  <c r="H25" i="78"/>
  <c r="H26" i="78"/>
  <c r="H24" i="78"/>
  <c r="H20" i="78"/>
  <c r="H19" i="78"/>
  <c r="H13" i="78"/>
  <c r="H14" i="78"/>
  <c r="H15" i="78"/>
  <c r="H12" i="78"/>
  <c r="H29" i="77"/>
  <c r="H30" i="77"/>
  <c r="H31" i="77"/>
  <c r="H32" i="77"/>
  <c r="H33" i="77"/>
  <c r="H34" i="77"/>
  <c r="H35" i="77"/>
  <c r="H36" i="77"/>
  <c r="H37" i="77"/>
  <c r="H38" i="77"/>
  <c r="H39" i="77"/>
  <c r="H40" i="77"/>
  <c r="H28" i="77"/>
  <c r="H23" i="77"/>
  <c r="H24" i="77"/>
  <c r="H22" i="77"/>
  <c r="H18" i="77"/>
  <c r="H15" i="77" s="1"/>
  <c r="H13" i="77"/>
  <c r="H12" i="77"/>
  <c r="H19" i="76"/>
  <c r="H18" i="76"/>
  <c r="H13" i="76"/>
  <c r="H14" i="76"/>
  <c r="H12" i="76"/>
  <c r="H137" i="75"/>
  <c r="H138" i="75"/>
  <c r="H139" i="75"/>
  <c r="H136" i="75"/>
  <c r="H132" i="75"/>
  <c r="H130" i="75" s="1"/>
  <c r="H126" i="75"/>
  <c r="H127" i="75"/>
  <c r="H128" i="75"/>
  <c r="H125" i="75"/>
  <c r="H121" i="75"/>
  <c r="H119" i="75" s="1"/>
  <c r="H110" i="75"/>
  <c r="H111" i="75"/>
  <c r="H112" i="75"/>
  <c r="H113" i="75"/>
  <c r="H114" i="75"/>
  <c r="H115" i="75"/>
  <c r="H117" i="75"/>
  <c r="H109" i="75"/>
  <c r="H105" i="75"/>
  <c r="H103" i="75" s="1"/>
  <c r="H101" i="75"/>
  <c r="H99" i="75" s="1"/>
  <c r="H94" i="75"/>
  <c r="H95" i="75"/>
  <c r="H96" i="75"/>
  <c r="H97" i="75"/>
  <c r="H93" i="75"/>
  <c r="H89" i="75"/>
  <c r="H88" i="75"/>
  <c r="H81" i="75"/>
  <c r="H82" i="75"/>
  <c r="H83" i="75"/>
  <c r="H84" i="75"/>
  <c r="H80" i="75"/>
  <c r="H72" i="75"/>
  <c r="H73" i="75"/>
  <c r="H74" i="75"/>
  <c r="H75" i="75"/>
  <c r="H76" i="75"/>
  <c r="H71" i="75"/>
  <c r="H63" i="75"/>
  <c r="H64" i="75"/>
  <c r="H62" i="75"/>
  <c r="H56" i="75"/>
  <c r="H57" i="75"/>
  <c r="H58" i="75"/>
  <c r="H55" i="75"/>
  <c r="H48" i="75"/>
  <c r="H49" i="75"/>
  <c r="H50" i="75"/>
  <c r="H47" i="75"/>
  <c r="H14" i="75"/>
  <c r="H15" i="75"/>
  <c r="H16" i="75"/>
  <c r="H17" i="75"/>
  <c r="H18" i="75"/>
  <c r="H19" i="75"/>
  <c r="H20" i="75"/>
  <c r="H21" i="75"/>
  <c r="H22" i="75"/>
  <c r="H23" i="75"/>
  <c r="H24" i="75"/>
  <c r="H25" i="75"/>
  <c r="H26" i="75"/>
  <c r="H27" i="75"/>
  <c r="H28" i="75"/>
  <c r="H29" i="75"/>
  <c r="H30" i="75"/>
  <c r="H31" i="75"/>
  <c r="H32" i="75"/>
  <c r="H33" i="75"/>
  <c r="H34" i="75"/>
  <c r="H35" i="75"/>
  <c r="H36" i="75"/>
  <c r="H37" i="75"/>
  <c r="H38" i="75"/>
  <c r="H39" i="75"/>
  <c r="H40" i="75"/>
  <c r="H41" i="75"/>
  <c r="H42" i="75"/>
  <c r="H43" i="75"/>
  <c r="H13" i="75"/>
  <c r="H60" i="75" l="1"/>
  <c r="H53" i="75"/>
  <c r="H45" i="75"/>
  <c r="H52" i="78"/>
  <c r="H17" i="78"/>
  <c r="H10" i="80"/>
  <c r="H21" i="80" s="1"/>
  <c r="D94" i="1" s="1"/>
  <c r="H10" i="78"/>
  <c r="H43" i="78"/>
  <c r="H20" i="77"/>
  <c r="H86" i="75"/>
  <c r="H36" i="78"/>
  <c r="H22" i="78"/>
  <c r="H26" i="77"/>
  <c r="H16" i="76"/>
  <c r="H69" i="75"/>
  <c r="H91" i="75"/>
  <c r="H123" i="75"/>
  <c r="H134" i="75"/>
  <c r="H78" i="75"/>
  <c r="H107" i="75"/>
  <c r="H11" i="75"/>
  <c r="H14" i="79"/>
  <c r="H19" i="79" s="1"/>
  <c r="D93" i="1" s="1"/>
  <c r="H10" i="77"/>
  <c r="H10" i="76"/>
  <c r="H21" i="76" l="1"/>
  <c r="D90" i="1" s="1"/>
  <c r="H141" i="75"/>
  <c r="D89" i="1" s="1"/>
  <c r="H61" i="78"/>
  <c r="D92" i="1" s="1"/>
  <c r="H42" i="77"/>
  <c r="D91" i="1" s="1"/>
  <c r="H29" i="74"/>
  <c r="H28" i="74"/>
  <c r="H27" i="74"/>
  <c r="H26" i="74"/>
  <c r="H25" i="74"/>
  <c r="H21" i="74"/>
  <c r="H20" i="74"/>
  <c r="H19" i="74"/>
  <c r="H18" i="74"/>
  <c r="H17" i="74"/>
  <c r="H13" i="74"/>
  <c r="H12" i="74"/>
  <c r="H29" i="73"/>
  <c r="H28" i="73"/>
  <c r="H27" i="73"/>
  <c r="H26" i="73"/>
  <c r="H25" i="73"/>
  <c r="H21" i="73"/>
  <c r="H20" i="73"/>
  <c r="H19" i="73"/>
  <c r="H18" i="73"/>
  <c r="H17" i="73"/>
  <c r="H13" i="73"/>
  <c r="H12" i="73"/>
  <c r="H38" i="72"/>
  <c r="H37" i="72"/>
  <c r="H36" i="72"/>
  <c r="H35" i="72"/>
  <c r="H31" i="72"/>
  <c r="H30" i="72"/>
  <c r="H29" i="72"/>
  <c r="H28" i="72"/>
  <c r="H27" i="72"/>
  <c r="H23" i="72"/>
  <c r="H22" i="72"/>
  <c r="H21" i="72"/>
  <c r="H20" i="72"/>
  <c r="H19" i="72"/>
  <c r="H15" i="72"/>
  <c r="H14" i="72"/>
  <c r="H13" i="72"/>
  <c r="H12" i="72"/>
  <c r="H31" i="71"/>
  <c r="H30" i="71"/>
  <c r="H29" i="71"/>
  <c r="H28" i="71"/>
  <c r="H27" i="71"/>
  <c r="H26" i="71"/>
  <c r="H22" i="71"/>
  <c r="H21" i="71"/>
  <c r="H20" i="71"/>
  <c r="H19" i="71"/>
  <c r="H18" i="71"/>
  <c r="H14" i="71"/>
  <c r="H13" i="71"/>
  <c r="H12" i="71"/>
  <c r="H33" i="72" l="1"/>
  <c r="D88" i="1"/>
  <c r="H23" i="74"/>
  <c r="H10" i="74"/>
  <c r="H23" i="73"/>
  <c r="H10" i="73"/>
  <c r="H15" i="74"/>
  <c r="H15" i="73"/>
  <c r="H17" i="72"/>
  <c r="H25" i="72"/>
  <c r="H10" i="72"/>
  <c r="H16" i="71"/>
  <c r="H10" i="71"/>
  <c r="H24" i="71"/>
  <c r="H31" i="74" l="1"/>
  <c r="D71" i="1" s="1"/>
  <c r="H31" i="73"/>
  <c r="D70" i="1" s="1"/>
  <c r="H40" i="72"/>
  <c r="D69" i="1" s="1"/>
  <c r="H33" i="71"/>
  <c r="D68" i="1" s="1"/>
  <c r="H69" i="70"/>
  <c r="H67" i="70" s="1"/>
  <c r="H65" i="70"/>
  <c r="H64" i="70"/>
  <c r="H63" i="70"/>
  <c r="H62" i="70"/>
  <c r="H61" i="70"/>
  <c r="H60" i="70"/>
  <c r="H59" i="70"/>
  <c r="H55" i="70"/>
  <c r="H53" i="70" s="1"/>
  <c r="H50" i="70"/>
  <c r="H49" i="70"/>
  <c r="H48" i="70"/>
  <c r="H47" i="70"/>
  <c r="H46" i="70"/>
  <c r="H45" i="70"/>
  <c r="H44" i="70"/>
  <c r="H43" i="70"/>
  <c r="H38" i="70"/>
  <c r="H37" i="70"/>
  <c r="H31" i="70"/>
  <c r="H29" i="70" s="1"/>
  <c r="H27" i="70"/>
  <c r="H26" i="70"/>
  <c r="H25" i="70"/>
  <c r="H24" i="70"/>
  <c r="H23" i="70"/>
  <c r="H22" i="70"/>
  <c r="H18" i="70"/>
  <c r="H16" i="70" s="1"/>
  <c r="H14" i="70"/>
  <c r="H12" i="70" s="1"/>
  <c r="H86" i="69"/>
  <c r="H84" i="69" s="1"/>
  <c r="H82" i="69"/>
  <c r="H81" i="69"/>
  <c r="H80" i="69"/>
  <c r="H79" i="69"/>
  <c r="H78" i="69"/>
  <c r="H77" i="69"/>
  <c r="H76" i="69"/>
  <c r="H72" i="69"/>
  <c r="H70" i="69" s="1"/>
  <c r="H38" i="69"/>
  <c r="H37" i="69"/>
  <c r="H31" i="69"/>
  <c r="H29" i="69" s="1"/>
  <c r="H27" i="69"/>
  <c r="H26" i="69"/>
  <c r="H25" i="69"/>
  <c r="H24" i="69"/>
  <c r="H23" i="69"/>
  <c r="H22" i="69"/>
  <c r="H18" i="69"/>
  <c r="H16" i="69" s="1"/>
  <c r="H14" i="69"/>
  <c r="H12" i="69" s="1"/>
  <c r="H40" i="70" l="1"/>
  <c r="H35" i="69"/>
  <c r="D67" i="1"/>
  <c r="H35" i="70"/>
  <c r="H57" i="70"/>
  <c r="H20" i="70"/>
  <c r="H74" i="69"/>
  <c r="H20" i="69"/>
  <c r="H88" i="69" l="1"/>
  <c r="D37" i="1" s="1"/>
  <c r="H71" i="70"/>
  <c r="D38" i="1" s="1"/>
  <c r="H20" i="67"/>
  <c r="H19" i="67"/>
  <c r="H18" i="67"/>
  <c r="H14" i="67"/>
  <c r="H13" i="67"/>
  <c r="H12" i="67"/>
  <c r="H20" i="66"/>
  <c r="H19" i="66"/>
  <c r="H18" i="66"/>
  <c r="H14" i="66"/>
  <c r="H13" i="66"/>
  <c r="H12" i="66"/>
  <c r="H20" i="65"/>
  <c r="H19" i="65"/>
  <c r="H18" i="65"/>
  <c r="H14" i="65"/>
  <c r="H13" i="65"/>
  <c r="H12" i="65"/>
  <c r="H20" i="64"/>
  <c r="H19" i="64"/>
  <c r="H18" i="64"/>
  <c r="H14" i="64"/>
  <c r="H13" i="64"/>
  <c r="H12" i="64"/>
  <c r="H20" i="63"/>
  <c r="H19" i="63"/>
  <c r="H18" i="63"/>
  <c r="H14" i="63"/>
  <c r="H13" i="63"/>
  <c r="H12" i="63"/>
  <c r="H20" i="62"/>
  <c r="H19" i="62"/>
  <c r="H18" i="62"/>
  <c r="H14" i="62"/>
  <c r="H13" i="62"/>
  <c r="H12" i="62"/>
  <c r="H25" i="61"/>
  <c r="H24" i="61"/>
  <c r="H23" i="61"/>
  <c r="H19" i="61"/>
  <c r="H18" i="61"/>
  <c r="H14" i="61"/>
  <c r="H13" i="61"/>
  <c r="H12" i="61"/>
  <c r="H25" i="60"/>
  <c r="H24" i="60"/>
  <c r="H23" i="60"/>
  <c r="H19" i="60"/>
  <c r="H18" i="60"/>
  <c r="H14" i="60"/>
  <c r="H13" i="60"/>
  <c r="H12" i="60"/>
  <c r="H21" i="61" l="1"/>
  <c r="H21" i="60"/>
  <c r="H16" i="61"/>
  <c r="D36" i="1"/>
  <c r="H10" i="66"/>
  <c r="H16" i="66"/>
  <c r="H10" i="63"/>
  <c r="H10" i="67"/>
  <c r="H16" i="67"/>
  <c r="H16" i="65"/>
  <c r="H10" i="65"/>
  <c r="H16" i="64"/>
  <c r="H10" i="64"/>
  <c r="H16" i="63"/>
  <c r="H16" i="62"/>
  <c r="H10" i="62"/>
  <c r="H10" i="61"/>
  <c r="H16" i="60"/>
  <c r="H10" i="60"/>
  <c r="H22" i="66" l="1"/>
  <c r="D83" i="1" s="1"/>
  <c r="H22" i="65"/>
  <c r="D82" i="1" s="1"/>
  <c r="H22" i="63"/>
  <c r="D80" i="1" s="1"/>
  <c r="H22" i="67"/>
  <c r="D84" i="1" s="1"/>
  <c r="H22" i="62"/>
  <c r="D79" i="1" s="1"/>
  <c r="H22" i="64"/>
  <c r="D81" i="1" s="1"/>
  <c r="H27" i="61"/>
  <c r="D78" i="1" s="1"/>
  <c r="H27" i="60"/>
  <c r="D77" i="1" s="1"/>
  <c r="H27" i="59"/>
  <c r="H25" i="59" s="1"/>
  <c r="H23" i="59"/>
  <c r="F22" i="59"/>
  <c r="H22" i="59" s="1"/>
  <c r="H21" i="59"/>
  <c r="H16" i="59"/>
  <c r="H15" i="59"/>
  <c r="H14" i="59"/>
  <c r="H13" i="59"/>
  <c r="H12" i="59"/>
  <c r="H11" i="59"/>
  <c r="F40" i="58"/>
  <c r="H40" i="58" s="1"/>
  <c r="H38" i="58" s="1"/>
  <c r="F36" i="58"/>
  <c r="H36" i="58" s="1"/>
  <c r="H34" i="58" s="1"/>
  <c r="H32" i="58"/>
  <c r="F31" i="58"/>
  <c r="H31" i="58" s="1"/>
  <c r="F30" i="58"/>
  <c r="H30" i="58" s="1"/>
  <c r="H26" i="58"/>
  <c r="H25" i="58"/>
  <c r="H21" i="58"/>
  <c r="H20" i="58"/>
  <c r="H19" i="58"/>
  <c r="F18" i="58"/>
  <c r="H18" i="58" s="1"/>
  <c r="A18" i="58"/>
  <c r="A19" i="58" s="1"/>
  <c r="H17" i="58"/>
  <c r="F16" i="58"/>
  <c r="H16" i="58" s="1"/>
  <c r="H12" i="58"/>
  <c r="F11" i="58"/>
  <c r="H11" i="58" s="1"/>
  <c r="H9" i="58" l="1"/>
  <c r="D76" i="1"/>
  <c r="H19" i="59"/>
  <c r="H9" i="59"/>
  <c r="H23" i="58"/>
  <c r="A21" i="58"/>
  <c r="H28" i="58"/>
  <c r="H14" i="58"/>
  <c r="H34" i="57"/>
  <c r="H33" i="57"/>
  <c r="H29" i="57"/>
  <c r="H28" i="57"/>
  <c r="H27" i="57"/>
  <c r="H26" i="57"/>
  <c r="H25" i="57"/>
  <c r="H24" i="57"/>
  <c r="H23" i="57"/>
  <c r="H22" i="57"/>
  <c r="H21" i="57"/>
  <c r="H20" i="57"/>
  <c r="H16" i="57"/>
  <c r="H15" i="57"/>
  <c r="H14" i="57"/>
  <c r="H13" i="57"/>
  <c r="H12" i="57"/>
  <c r="H11" i="57"/>
  <c r="H29" i="59" l="1"/>
  <c r="D75" i="1" s="1"/>
  <c r="H42" i="58"/>
  <c r="D74" i="1" s="1"/>
  <c r="H18" i="57"/>
  <c r="H9" i="57"/>
  <c r="H31" i="57"/>
  <c r="H36" i="57" l="1"/>
  <c r="D73" i="1" s="1"/>
  <c r="H12" i="56"/>
  <c r="H13" i="56"/>
  <c r="H11" i="56"/>
  <c r="H12" i="55"/>
  <c r="H11" i="55"/>
  <c r="H9" i="56" l="1"/>
  <c r="H15" i="56" s="1"/>
  <c r="D44" i="1" s="1"/>
  <c r="H9" i="55"/>
  <c r="H14" i="55" s="1"/>
  <c r="D41" i="1" s="1"/>
  <c r="H12" i="54"/>
  <c r="H11" i="54"/>
  <c r="H12" i="53"/>
  <c r="H13" i="53"/>
  <c r="H11" i="53"/>
  <c r="H9" i="54" l="1"/>
  <c r="H14" i="54" s="1"/>
  <c r="D40" i="1" s="1"/>
  <c r="H9" i="53"/>
  <c r="H15" i="53" s="1"/>
  <c r="D39" i="1" s="1"/>
  <c r="H29" i="52"/>
  <c r="H28" i="52"/>
  <c r="H27" i="52"/>
  <c r="H23" i="52"/>
  <c r="H22" i="52"/>
  <c r="H18" i="52"/>
  <c r="H16" i="52" s="1"/>
  <c r="H14" i="52"/>
  <c r="H13" i="52"/>
  <c r="H12" i="52"/>
  <c r="H11" i="52"/>
  <c r="H20" i="52" l="1"/>
  <c r="H25" i="52"/>
  <c r="H9" i="52"/>
  <c r="H31" i="52" l="1"/>
  <c r="D95" i="1" s="1"/>
  <c r="H49" i="51"/>
  <c r="H47" i="51" s="1"/>
  <c r="H45" i="51"/>
  <c r="H44" i="51"/>
  <c r="H40" i="51"/>
  <c r="H39" i="51"/>
  <c r="H38" i="51"/>
  <c r="H34" i="51"/>
  <c r="H33" i="51"/>
  <c r="H32" i="51"/>
  <c r="H28" i="51"/>
  <c r="H27" i="51"/>
  <c r="H23" i="51"/>
  <c r="H21" i="51" s="1"/>
  <c r="H19" i="51"/>
  <c r="H17" i="51" s="1"/>
  <c r="H15" i="51"/>
  <c r="H14" i="51"/>
  <c r="H13" i="51"/>
  <c r="H12" i="51"/>
  <c r="H42" i="51" l="1"/>
  <c r="H10" i="51"/>
  <c r="H36" i="51"/>
  <c r="H30" i="51"/>
  <c r="H25" i="51"/>
  <c r="H34" i="50"/>
  <c r="H33" i="50"/>
  <c r="H32" i="50"/>
  <c r="H28" i="50"/>
  <c r="H27" i="50"/>
  <c r="H19" i="50"/>
  <c r="H18" i="50"/>
  <c r="H14" i="50"/>
  <c r="H13" i="50"/>
  <c r="H12" i="50"/>
  <c r="H11" i="50"/>
  <c r="H25" i="50" l="1"/>
  <c r="H51" i="51"/>
  <c r="D97" i="1" s="1"/>
  <c r="D96" i="1" s="1"/>
  <c r="H30" i="50"/>
  <c r="H9" i="50"/>
  <c r="H16" i="50"/>
  <c r="H43" i="49"/>
  <c r="H42" i="49"/>
  <c r="H41" i="49"/>
  <c r="H40" i="49"/>
  <c r="H36" i="49"/>
  <c r="H35" i="49"/>
  <c r="H31" i="49"/>
  <c r="H29" i="49" s="1"/>
  <c r="H27" i="49"/>
  <c r="H25" i="49" s="1"/>
  <c r="H23" i="49"/>
  <c r="H21" i="49" s="1"/>
  <c r="H19" i="49"/>
  <c r="H18" i="49"/>
  <c r="H17" i="49"/>
  <c r="H16" i="49"/>
  <c r="H12" i="49"/>
  <c r="H11" i="49"/>
  <c r="H36" i="50" l="1"/>
  <c r="D17" i="1" s="1"/>
  <c r="H33" i="49"/>
  <c r="H38" i="49"/>
  <c r="H9" i="49"/>
  <c r="H14" i="49"/>
  <c r="H45" i="49" l="1"/>
  <c r="D15" i="1" s="1"/>
  <c r="H43" i="48"/>
  <c r="H42" i="48"/>
  <c r="H41" i="48"/>
  <c r="H40" i="48"/>
  <c r="H36" i="48"/>
  <c r="H35" i="48"/>
  <c r="H31" i="48"/>
  <c r="H29" i="48" s="1"/>
  <c r="H27" i="48"/>
  <c r="H25" i="48" s="1"/>
  <c r="H23" i="48"/>
  <c r="H21" i="48" s="1"/>
  <c r="H19" i="48"/>
  <c r="H18" i="48"/>
  <c r="H17" i="48"/>
  <c r="H16" i="48"/>
  <c r="H12" i="48"/>
  <c r="H11" i="48"/>
  <c r="H9" i="48" l="1"/>
  <c r="H33" i="48"/>
  <c r="H14" i="48"/>
  <c r="H38" i="48"/>
  <c r="H45" i="48" l="1"/>
  <c r="D14" i="1" s="1"/>
  <c r="H43" i="47"/>
  <c r="H42" i="47"/>
  <c r="H41" i="47"/>
  <c r="H40" i="47"/>
  <c r="H36" i="47"/>
  <c r="H35" i="47"/>
  <c r="H31" i="47"/>
  <c r="H29" i="47" s="1"/>
  <c r="H27" i="47"/>
  <c r="H25" i="47" s="1"/>
  <c r="H23" i="47"/>
  <c r="H21" i="47" s="1"/>
  <c r="H19" i="47"/>
  <c r="H18" i="47"/>
  <c r="H17" i="47"/>
  <c r="H16" i="47"/>
  <c r="H12" i="47"/>
  <c r="H11" i="47"/>
  <c r="H9" i="47" l="1"/>
  <c r="H33" i="47"/>
  <c r="H14" i="47"/>
  <c r="H38" i="47"/>
  <c r="H43" i="46"/>
  <c r="H42" i="46"/>
  <c r="H41" i="46"/>
  <c r="H40" i="46"/>
  <c r="H36" i="46"/>
  <c r="H35" i="46"/>
  <c r="H31" i="46"/>
  <c r="H29" i="46" s="1"/>
  <c r="H27" i="46"/>
  <c r="H25" i="46" s="1"/>
  <c r="H23" i="46"/>
  <c r="H21" i="46" s="1"/>
  <c r="H19" i="46"/>
  <c r="H18" i="46"/>
  <c r="H17" i="46"/>
  <c r="H16" i="46"/>
  <c r="H12" i="46"/>
  <c r="H11" i="46"/>
  <c r="H33" i="46" l="1"/>
  <c r="H9" i="46"/>
  <c r="H45" i="47"/>
  <c r="D13" i="1" s="1"/>
  <c r="H38" i="46"/>
  <c r="H14" i="46"/>
  <c r="H43" i="45"/>
  <c r="H42" i="45"/>
  <c r="H41" i="45"/>
  <c r="H40" i="45"/>
  <c r="H36" i="45"/>
  <c r="H35" i="45"/>
  <c r="H29" i="45"/>
  <c r="H27" i="45"/>
  <c r="H25" i="45" s="1"/>
  <c r="H23" i="45"/>
  <c r="H21" i="45" s="1"/>
  <c r="H19" i="45"/>
  <c r="H18" i="45"/>
  <c r="H17" i="45"/>
  <c r="H16" i="45"/>
  <c r="H12" i="45"/>
  <c r="H11" i="45"/>
  <c r="H45" i="46" l="1"/>
  <c r="D12" i="1" s="1"/>
  <c r="H33" i="45"/>
  <c r="H9" i="45"/>
  <c r="H14" i="45"/>
  <c r="H38" i="45"/>
  <c r="H45" i="45" l="1"/>
  <c r="D11" i="1" s="1"/>
  <c r="H43" i="44"/>
  <c r="H42" i="44"/>
  <c r="H41" i="44"/>
  <c r="H40" i="44"/>
  <c r="H36" i="44"/>
  <c r="H35" i="44"/>
  <c r="H31" i="44"/>
  <c r="H29" i="44" s="1"/>
  <c r="H27" i="44"/>
  <c r="H25" i="44" s="1"/>
  <c r="H23" i="44"/>
  <c r="H21" i="44" s="1"/>
  <c r="H19" i="44"/>
  <c r="H18" i="44"/>
  <c r="H17" i="44"/>
  <c r="H16" i="44"/>
  <c r="H12" i="44"/>
  <c r="H11" i="44"/>
  <c r="H33" i="44" l="1"/>
  <c r="H9" i="44"/>
  <c r="H14" i="44"/>
  <c r="H38" i="44"/>
  <c r="H47" i="41"/>
  <c r="H45" i="41" s="1"/>
  <c r="H43" i="41"/>
  <c r="H42" i="41"/>
  <c r="H41" i="41"/>
  <c r="H40" i="41"/>
  <c r="H39" i="41"/>
  <c r="H35" i="41"/>
  <c r="H34" i="41"/>
  <c r="H33" i="41"/>
  <c r="H29" i="41"/>
  <c r="H28" i="41"/>
  <c r="H27" i="41"/>
  <c r="H26" i="41"/>
  <c r="H25" i="41"/>
  <c r="H24" i="41"/>
  <c r="H20" i="41"/>
  <c r="H18" i="41" s="1"/>
  <c r="H16" i="41"/>
  <c r="H15" i="41"/>
  <c r="H14" i="41"/>
  <c r="H13" i="41"/>
  <c r="H12" i="41"/>
  <c r="H11" i="41"/>
  <c r="H43" i="40"/>
  <c r="H41" i="40" s="1"/>
  <c r="H39" i="40"/>
  <c r="H38" i="40"/>
  <c r="H37" i="40"/>
  <c r="H33" i="40"/>
  <c r="H32" i="40"/>
  <c r="H28" i="40"/>
  <c r="H27" i="40"/>
  <c r="H26" i="40"/>
  <c r="H25" i="40"/>
  <c r="H24" i="40"/>
  <c r="H20" i="40"/>
  <c r="H18" i="40" s="1"/>
  <c r="H16" i="40"/>
  <c r="H15" i="40"/>
  <c r="H14" i="40"/>
  <c r="H13" i="40"/>
  <c r="H12" i="40"/>
  <c r="H11" i="40"/>
  <c r="H45" i="39"/>
  <c r="H43" i="39" s="1"/>
  <c r="H41" i="39"/>
  <c r="H40" i="39"/>
  <c r="H39" i="39"/>
  <c r="H38" i="39"/>
  <c r="H37" i="39"/>
  <c r="H33" i="39"/>
  <c r="H32" i="39"/>
  <c r="H28" i="39"/>
  <c r="H27" i="39"/>
  <c r="H26" i="39"/>
  <c r="H25" i="39"/>
  <c r="H24" i="39"/>
  <c r="H20" i="39"/>
  <c r="H18" i="39" s="1"/>
  <c r="H16" i="39"/>
  <c r="H15" i="39"/>
  <c r="H14" i="39"/>
  <c r="H13" i="39"/>
  <c r="H12" i="39"/>
  <c r="H11" i="39"/>
  <c r="H44" i="38"/>
  <c r="H42" i="38" s="1"/>
  <c r="H40" i="38"/>
  <c r="H39" i="38"/>
  <c r="H38" i="38"/>
  <c r="H34" i="38"/>
  <c r="H33" i="38"/>
  <c r="H29" i="38"/>
  <c r="H28" i="38"/>
  <c r="H27" i="38"/>
  <c r="H26" i="38"/>
  <c r="H25" i="38"/>
  <c r="H21" i="38"/>
  <c r="H19" i="38" s="1"/>
  <c r="H17" i="38"/>
  <c r="H16" i="38"/>
  <c r="H15" i="38"/>
  <c r="H14" i="38"/>
  <c r="H13" i="38"/>
  <c r="H12" i="38"/>
  <c r="H30" i="40" l="1"/>
  <c r="H35" i="40"/>
  <c r="H22" i="40"/>
  <c r="H22" i="41"/>
  <c r="H9" i="41"/>
  <c r="H37" i="41"/>
  <c r="H31" i="41"/>
  <c r="H9" i="40"/>
  <c r="H35" i="39"/>
  <c r="H22" i="39"/>
  <c r="H9" i="39"/>
  <c r="H30" i="39"/>
  <c r="H31" i="38"/>
  <c r="H23" i="38"/>
  <c r="H36" i="38"/>
  <c r="H10" i="38"/>
  <c r="H45" i="44"/>
  <c r="D10" i="1" s="1"/>
  <c r="H46" i="37"/>
  <c r="H44" i="37" s="1"/>
  <c r="H38" i="37"/>
  <c r="H36" i="37" s="1"/>
  <c r="H27" i="37"/>
  <c r="H28" i="37"/>
  <c r="H29" i="37"/>
  <c r="H30" i="37"/>
  <c r="H31" i="37"/>
  <c r="H26" i="37"/>
  <c r="H17" i="37"/>
  <c r="H18" i="37"/>
  <c r="H19" i="37"/>
  <c r="H20" i="37"/>
  <c r="H21" i="37"/>
  <c r="H16" i="37"/>
  <c r="H12" i="37"/>
  <c r="H11" i="37"/>
  <c r="H47" i="36"/>
  <c r="H45" i="36" s="1"/>
  <c r="H42" i="36"/>
  <c r="H43" i="36"/>
  <c r="H41" i="36"/>
  <c r="H36" i="36"/>
  <c r="H37" i="36"/>
  <c r="H35" i="36"/>
  <c r="H30" i="36"/>
  <c r="H31" i="36"/>
  <c r="H29" i="36"/>
  <c r="H17" i="36"/>
  <c r="H18" i="36"/>
  <c r="H19" i="36"/>
  <c r="H20" i="36"/>
  <c r="H21" i="36"/>
  <c r="H22" i="36"/>
  <c r="H23" i="36"/>
  <c r="H24" i="36"/>
  <c r="H25" i="36"/>
  <c r="H16" i="36"/>
  <c r="H12" i="36"/>
  <c r="H11" i="36"/>
  <c r="H12" i="35"/>
  <c r="H13" i="35"/>
  <c r="H14" i="35"/>
  <c r="H15" i="35"/>
  <c r="H16" i="35"/>
  <c r="H17" i="35"/>
  <c r="H18" i="35"/>
  <c r="H19" i="35"/>
  <c r="H20" i="35"/>
  <c r="H11" i="35"/>
  <c r="H12" i="34"/>
  <c r="H13" i="34"/>
  <c r="H14" i="34"/>
  <c r="H15" i="34"/>
  <c r="H16" i="34"/>
  <c r="H17" i="34"/>
  <c r="H18" i="34"/>
  <c r="H19" i="34"/>
  <c r="H20" i="34"/>
  <c r="H21" i="34"/>
  <c r="H22" i="34"/>
  <c r="H11" i="34"/>
  <c r="H24" i="37" l="1"/>
  <c r="H45" i="40"/>
  <c r="D53" i="1" s="1"/>
  <c r="H49" i="41"/>
  <c r="D54" i="1" s="1"/>
  <c r="H9" i="35"/>
  <c r="H22" i="35" s="1"/>
  <c r="D46" i="1" s="1"/>
  <c r="H47" i="39"/>
  <c r="D52" i="1" s="1"/>
  <c r="H46" i="38"/>
  <c r="D51" i="1" s="1"/>
  <c r="H9" i="37"/>
  <c r="H14" i="37"/>
  <c r="H39" i="36"/>
  <c r="H9" i="36"/>
  <c r="H27" i="36"/>
  <c r="H33" i="36"/>
  <c r="H14" i="36"/>
  <c r="H9" i="34"/>
  <c r="H24" i="34" s="1"/>
  <c r="D45" i="1" s="1"/>
  <c r="H66" i="33"/>
  <c r="H64" i="33" s="1"/>
  <c r="H62" i="33"/>
  <c r="H61" i="33"/>
  <c r="H57" i="33"/>
  <c r="H55" i="33" s="1"/>
  <c r="H53" i="33"/>
  <c r="H51" i="33" s="1"/>
  <c r="H40" i="33"/>
  <c r="H41" i="33"/>
  <c r="H42" i="33"/>
  <c r="H43" i="33"/>
  <c r="H44" i="33"/>
  <c r="H45" i="33"/>
  <c r="H46" i="33"/>
  <c r="H47" i="33"/>
  <c r="H48" i="33"/>
  <c r="H49" i="33"/>
  <c r="H39" i="33"/>
  <c r="H34" i="33"/>
  <c r="H35" i="33"/>
  <c r="H33" i="33"/>
  <c r="H22" i="33"/>
  <c r="H23" i="33"/>
  <c r="H24" i="33"/>
  <c r="H25" i="33"/>
  <c r="H26" i="33"/>
  <c r="H27" i="33"/>
  <c r="H28" i="33"/>
  <c r="H29" i="33"/>
  <c r="H21" i="33"/>
  <c r="H12" i="33"/>
  <c r="H13" i="33"/>
  <c r="H14" i="33"/>
  <c r="H15" i="33"/>
  <c r="H16" i="33"/>
  <c r="H17" i="33"/>
  <c r="H11" i="33"/>
  <c r="H48" i="37" l="1"/>
  <c r="D49" i="1" s="1"/>
  <c r="H49" i="36"/>
  <c r="D47" i="1" s="1"/>
  <c r="H9" i="33"/>
  <c r="H59" i="33"/>
  <c r="H19" i="33"/>
  <c r="H31" i="33"/>
  <c r="H37" i="33"/>
  <c r="H68" i="33" l="1"/>
  <c r="D62" i="1" s="1"/>
  <c r="H20" i="32" l="1"/>
  <c r="H18" i="32" s="1"/>
  <c r="H16" i="32"/>
  <c r="H15" i="32"/>
  <c r="H11" i="32"/>
  <c r="H9" i="32" s="1"/>
  <c r="H22" i="31"/>
  <c r="H21" i="31"/>
  <c r="H20" i="31"/>
  <c r="H19" i="31"/>
  <c r="H18" i="31"/>
  <c r="H17" i="31"/>
  <c r="H16" i="31"/>
  <c r="H12" i="31"/>
  <c r="H11" i="31"/>
  <c r="H19" i="30"/>
  <c r="H18" i="30"/>
  <c r="H14" i="30"/>
  <c r="H13" i="30"/>
  <c r="H12" i="30"/>
  <c r="H11" i="30"/>
  <c r="H22" i="29"/>
  <c r="H21" i="29"/>
  <c r="H20" i="29"/>
  <c r="H16" i="29"/>
  <c r="H14" i="29" s="1"/>
  <c r="H12" i="29"/>
  <c r="H11" i="29"/>
  <c r="H14" i="31" l="1"/>
  <c r="H16" i="30"/>
  <c r="H9" i="29"/>
  <c r="H9" i="30"/>
  <c r="H13" i="32"/>
  <c r="H22" i="32" s="1"/>
  <c r="D103" i="1" s="1"/>
  <c r="H9" i="31"/>
  <c r="H18" i="29"/>
  <c r="H24" i="29" s="1"/>
  <c r="D100" i="1" s="1"/>
  <c r="H13" i="28"/>
  <c r="H11" i="28"/>
  <c r="H16" i="27"/>
  <c r="H17" i="27"/>
  <c r="H15" i="27"/>
  <c r="H11" i="27"/>
  <c r="H30" i="26"/>
  <c r="H28" i="26" s="1"/>
  <c r="H21" i="26"/>
  <c r="H22" i="26"/>
  <c r="H23" i="26"/>
  <c r="H24" i="26"/>
  <c r="H25" i="26"/>
  <c r="H26" i="26"/>
  <c r="H20" i="26"/>
  <c r="H12" i="26"/>
  <c r="H13" i="26"/>
  <c r="H14" i="26"/>
  <c r="H15" i="26"/>
  <c r="H16" i="26"/>
  <c r="H11" i="26"/>
  <c r="H30" i="25"/>
  <c r="H28" i="25" s="1"/>
  <c r="H21" i="25"/>
  <c r="H22" i="25"/>
  <c r="H23" i="25"/>
  <c r="H24" i="25"/>
  <c r="H25" i="25"/>
  <c r="H26" i="25"/>
  <c r="H20" i="25"/>
  <c r="H12" i="25"/>
  <c r="H13" i="25"/>
  <c r="H14" i="25"/>
  <c r="H15" i="25"/>
  <c r="H16" i="25"/>
  <c r="H11" i="25"/>
  <c r="H30" i="24"/>
  <c r="H28" i="24" s="1"/>
  <c r="H21" i="24"/>
  <c r="H22" i="24"/>
  <c r="H23" i="24"/>
  <c r="H24" i="24"/>
  <c r="H25" i="24"/>
  <c r="H26" i="24"/>
  <c r="H20" i="24"/>
  <c r="H12" i="24"/>
  <c r="H13" i="24"/>
  <c r="H14" i="24"/>
  <c r="H15" i="24"/>
  <c r="H16" i="24"/>
  <c r="H11" i="24"/>
  <c r="H30" i="23"/>
  <c r="H28" i="23" s="1"/>
  <c r="H21" i="23"/>
  <c r="H22" i="23"/>
  <c r="H23" i="23"/>
  <c r="H24" i="23"/>
  <c r="H25" i="23"/>
  <c r="H26" i="23"/>
  <c r="H20" i="23"/>
  <c r="H12" i="23"/>
  <c r="H13" i="23"/>
  <c r="H14" i="23"/>
  <c r="H15" i="23"/>
  <c r="H16" i="23"/>
  <c r="H11" i="23"/>
  <c r="H30" i="22"/>
  <c r="H28" i="22" s="1"/>
  <c r="H21" i="22"/>
  <c r="H22" i="22"/>
  <c r="H23" i="22"/>
  <c r="H24" i="22"/>
  <c r="H25" i="22"/>
  <c r="H26" i="22"/>
  <c r="H20" i="22"/>
  <c r="H12" i="22"/>
  <c r="H13" i="22"/>
  <c r="H14" i="22"/>
  <c r="H15" i="22"/>
  <c r="H16" i="22"/>
  <c r="H11" i="22"/>
  <c r="H12" i="28"/>
  <c r="H9" i="28" l="1"/>
  <c r="H15" i="28" s="1"/>
  <c r="D65" i="1" s="1"/>
  <c r="H24" i="31"/>
  <c r="D102" i="1" s="1"/>
  <c r="H21" i="30"/>
  <c r="D101" i="1" s="1"/>
  <c r="H18" i="26"/>
  <c r="H9" i="26"/>
  <c r="H18" i="24"/>
  <c r="H18" i="22"/>
  <c r="H9" i="27"/>
  <c r="H13" i="27"/>
  <c r="H18" i="25"/>
  <c r="H9" i="25"/>
  <c r="H9" i="24"/>
  <c r="H9" i="23"/>
  <c r="H18" i="23"/>
  <c r="H9" i="22"/>
  <c r="H32" i="22" l="1"/>
  <c r="D57" i="1" s="1"/>
  <c r="H32" i="26"/>
  <c r="D61" i="1" s="1"/>
  <c r="H32" i="24"/>
  <c r="D59" i="1" s="1"/>
  <c r="H19" i="27"/>
  <c r="D64" i="1" s="1"/>
  <c r="H32" i="25"/>
  <c r="D60" i="1" s="1"/>
  <c r="H32" i="23"/>
  <c r="D58" i="1" s="1"/>
  <c r="H34" i="21" l="1"/>
  <c r="H35" i="21"/>
  <c r="H36" i="21"/>
  <c r="H37" i="21"/>
  <c r="H38" i="21"/>
  <c r="H39" i="21"/>
  <c r="H40" i="21"/>
  <c r="H41" i="21"/>
  <c r="H42" i="21"/>
  <c r="H43" i="21"/>
  <c r="H33" i="21"/>
  <c r="H27" i="21"/>
  <c r="H28" i="21"/>
  <c r="H29" i="21"/>
  <c r="H26" i="21"/>
  <c r="H22" i="21"/>
  <c r="H20" i="21"/>
  <c r="H21" i="21"/>
  <c r="H19" i="21"/>
  <c r="H12" i="21"/>
  <c r="H13" i="21"/>
  <c r="H14" i="21"/>
  <c r="H15" i="21"/>
  <c r="H11" i="21"/>
  <c r="H34" i="20"/>
  <c r="H35" i="20"/>
  <c r="H33" i="20"/>
  <c r="H29" i="20"/>
  <c r="H28" i="20"/>
  <c r="H20" i="20"/>
  <c r="H21" i="20"/>
  <c r="H22" i="20"/>
  <c r="H23" i="20"/>
  <c r="H24" i="20"/>
  <c r="H19" i="20"/>
  <c r="H12" i="20"/>
  <c r="H13" i="20"/>
  <c r="H14" i="20"/>
  <c r="H15" i="20"/>
  <c r="H11" i="20"/>
  <c r="H29" i="19"/>
  <c r="H21" i="19"/>
  <c r="H22" i="19"/>
  <c r="H23" i="19"/>
  <c r="H24" i="19"/>
  <c r="H25" i="19"/>
  <c r="H20" i="19"/>
  <c r="H16" i="19"/>
  <c r="H15" i="19"/>
  <c r="H11" i="19"/>
  <c r="H13" i="19" l="1"/>
  <c r="H31" i="21"/>
  <c r="H24" i="21"/>
  <c r="H17" i="21"/>
  <c r="H9" i="21"/>
  <c r="H45" i="21" l="1"/>
  <c r="D105" i="1" s="1"/>
  <c r="H31" i="20"/>
  <c r="H26" i="20"/>
  <c r="H17" i="20"/>
  <c r="H9" i="20"/>
  <c r="H37" i="20" l="1"/>
  <c r="D16" i="1" s="1"/>
  <c r="H27" i="19" l="1"/>
  <c r="H18" i="19"/>
  <c r="H9" i="19"/>
  <c r="H31" i="19" l="1"/>
  <c r="D107" i="1" s="1"/>
  <c r="D118" i="1" s="1"/>
  <c r="H12" i="9"/>
  <c r="H13" i="9"/>
  <c r="H14" i="9"/>
  <c r="H15" i="9"/>
  <c r="H16" i="9"/>
  <c r="H17" i="9"/>
  <c r="H18" i="9"/>
  <c r="H11" i="9"/>
  <c r="H32" i="10"/>
  <c r="H27" i="10"/>
  <c r="H28" i="10"/>
  <c r="H26" i="10"/>
  <c r="H18" i="10"/>
  <c r="H19" i="10"/>
  <c r="H20" i="10"/>
  <c r="H21" i="10"/>
  <c r="H22" i="10"/>
  <c r="H17" i="10"/>
  <c r="H12" i="10"/>
  <c r="H13" i="10"/>
  <c r="H11" i="10"/>
  <c r="H32" i="11"/>
  <c r="H27" i="11"/>
  <c r="H28" i="11"/>
  <c r="H26" i="11"/>
  <c r="H18" i="11"/>
  <c r="H19" i="11"/>
  <c r="H20" i="11"/>
  <c r="H21" i="11"/>
  <c r="H22" i="11"/>
  <c r="H17" i="11"/>
  <c r="H12" i="11"/>
  <c r="H13" i="11"/>
  <c r="H11" i="11"/>
  <c r="H32" i="12"/>
  <c r="H27" i="12"/>
  <c r="H28" i="12"/>
  <c r="H26" i="12"/>
  <c r="H18" i="12"/>
  <c r="H19" i="12"/>
  <c r="H20" i="12"/>
  <c r="H21" i="12"/>
  <c r="H22" i="12"/>
  <c r="H17" i="12"/>
  <c r="H12" i="12"/>
  <c r="H13" i="12"/>
  <c r="H11" i="12"/>
  <c r="H32" i="13"/>
  <c r="H27" i="13"/>
  <c r="H28" i="13"/>
  <c r="H26" i="13"/>
  <c r="H18" i="13"/>
  <c r="H19" i="13"/>
  <c r="H20" i="13"/>
  <c r="H21" i="13"/>
  <c r="H22" i="13"/>
  <c r="H17" i="13"/>
  <c r="H12" i="13"/>
  <c r="H13" i="13"/>
  <c r="H11" i="13"/>
  <c r="H32" i="14"/>
  <c r="H27" i="14"/>
  <c r="H28" i="14"/>
  <c r="H26" i="14"/>
  <c r="H18" i="14"/>
  <c r="H19" i="14"/>
  <c r="H20" i="14"/>
  <c r="H21" i="14"/>
  <c r="H22" i="14"/>
  <c r="H17" i="14"/>
  <c r="H12" i="14"/>
  <c r="H13" i="14"/>
  <c r="H11" i="14"/>
  <c r="H32" i="15"/>
  <c r="H27" i="15"/>
  <c r="H28" i="15"/>
  <c r="H26" i="15"/>
  <c r="H18" i="15"/>
  <c r="H19" i="15"/>
  <c r="H20" i="15"/>
  <c r="H21" i="15"/>
  <c r="H22" i="15"/>
  <c r="H17" i="15"/>
  <c r="H12" i="15"/>
  <c r="H13" i="15"/>
  <c r="H11" i="15"/>
  <c r="H41" i="16"/>
  <c r="H33" i="16"/>
  <c r="H34" i="16"/>
  <c r="H35" i="16"/>
  <c r="H36" i="16"/>
  <c r="H37" i="16"/>
  <c r="H32" i="16"/>
  <c r="H19" i="16"/>
  <c r="H20" i="16"/>
  <c r="H21" i="16"/>
  <c r="H22" i="16"/>
  <c r="H23" i="16"/>
  <c r="H24" i="16"/>
  <c r="H25" i="16"/>
  <c r="H26" i="16"/>
  <c r="H27" i="16"/>
  <c r="H28" i="16"/>
  <c r="H18" i="16"/>
  <c r="H12" i="16"/>
  <c r="H13" i="16"/>
  <c r="H14" i="16"/>
  <c r="H11" i="16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25" i="18"/>
  <c r="H12" i="18"/>
  <c r="H13" i="18"/>
  <c r="H14" i="18"/>
  <c r="H15" i="18"/>
  <c r="H16" i="18"/>
  <c r="H17" i="18"/>
  <c r="H18" i="18"/>
  <c r="H19" i="18"/>
  <c r="H20" i="18"/>
  <c r="H21" i="18"/>
  <c r="H11" i="18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15" i="7"/>
  <c r="H11" i="7"/>
  <c r="H16" i="8"/>
  <c r="H17" i="8"/>
  <c r="H18" i="8"/>
  <c r="H19" i="8"/>
  <c r="H20" i="8"/>
  <c r="H21" i="8"/>
  <c r="H22" i="8"/>
  <c r="H23" i="8"/>
  <c r="H24" i="8"/>
  <c r="H25" i="8"/>
  <c r="H15" i="8"/>
  <c r="H11" i="8"/>
  <c r="H12" i="2"/>
  <c r="H11" i="2"/>
  <c r="H21" i="3"/>
  <c r="H22" i="3"/>
  <c r="H23" i="3"/>
  <c r="H24" i="3"/>
  <c r="H25" i="3"/>
  <c r="H26" i="3"/>
  <c r="H27" i="3"/>
  <c r="H28" i="3"/>
  <c r="H29" i="3"/>
  <c r="H20" i="3"/>
  <c r="H12" i="3"/>
  <c r="H13" i="3"/>
  <c r="H14" i="3"/>
  <c r="H15" i="3"/>
  <c r="H16" i="3"/>
  <c r="H11" i="3"/>
  <c r="H5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20" i="4"/>
  <c r="H16" i="4"/>
  <c r="H15" i="4"/>
  <c r="H11" i="4"/>
  <c r="H35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17" i="5"/>
  <c r="H12" i="5"/>
  <c r="H13" i="5"/>
  <c r="H11" i="5"/>
  <c r="H17" i="6"/>
  <c r="H18" i="6"/>
  <c r="H16" i="6"/>
  <c r="H12" i="6"/>
  <c r="H11" i="6"/>
  <c r="F14" i="214" l="1"/>
  <c r="F16" i="214" s="1"/>
  <c r="H23" i="18"/>
  <c r="H9" i="18"/>
  <c r="H39" i="16"/>
  <c r="H30" i="16"/>
  <c r="H16" i="16"/>
  <c r="H9" i="16"/>
  <c r="H43" i="16" l="1"/>
  <c r="D25" i="1" s="1"/>
  <c r="H40" i="18"/>
  <c r="D26" i="1" s="1"/>
  <c r="H30" i="15"/>
  <c r="H24" i="15"/>
  <c r="H15" i="15"/>
  <c r="H9" i="15"/>
  <c r="H34" i="15" l="1"/>
  <c r="D24" i="1" s="1"/>
  <c r="H30" i="14"/>
  <c r="H24" i="14"/>
  <c r="H15" i="14"/>
  <c r="H9" i="14"/>
  <c r="H34" i="14" l="1"/>
  <c r="D23" i="1" s="1"/>
  <c r="H30" i="13"/>
  <c r="H24" i="13"/>
  <c r="H15" i="13"/>
  <c r="H9" i="13"/>
  <c r="H34" i="13" l="1"/>
  <c r="D22" i="1" s="1"/>
  <c r="H30" i="12"/>
  <c r="H24" i="12"/>
  <c r="H15" i="12"/>
  <c r="H9" i="12"/>
  <c r="H34" i="12" l="1"/>
  <c r="D21" i="1" s="1"/>
  <c r="H30" i="11" l="1"/>
  <c r="H24" i="11"/>
  <c r="H15" i="11"/>
  <c r="H9" i="11"/>
  <c r="H34" i="11" l="1"/>
  <c r="D20" i="1" s="1"/>
  <c r="H30" i="10"/>
  <c r="H24" i="10"/>
  <c r="H15" i="10"/>
  <c r="H9" i="10"/>
  <c r="H34" i="10" l="1"/>
  <c r="D19" i="1" s="1"/>
  <c r="H9" i="9" l="1"/>
  <c r="H20" i="9" s="1"/>
  <c r="D18" i="1" s="1"/>
  <c r="H13" i="8" l="1"/>
  <c r="H9" i="8"/>
  <c r="H13" i="7"/>
  <c r="H9" i="7"/>
  <c r="H14" i="6"/>
  <c r="H9" i="6"/>
  <c r="H33" i="5"/>
  <c r="H15" i="5"/>
  <c r="H9" i="5"/>
  <c r="H48" i="4"/>
  <c r="H18" i="4"/>
  <c r="A16" i="4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50" i="4" s="1"/>
  <c r="H13" i="4"/>
  <c r="H9" i="4"/>
  <c r="H18" i="3"/>
  <c r="H9" i="3"/>
  <c r="H9" i="2"/>
  <c r="H14" i="2" s="1"/>
  <c r="D50" i="1" s="1"/>
  <c r="H31" i="7" l="1"/>
  <c r="D42" i="1" s="1"/>
  <c r="H31" i="3"/>
  <c r="D99" i="1" s="1"/>
  <c r="H52" i="4"/>
  <c r="D111" i="1" s="1"/>
  <c r="H28" i="8"/>
  <c r="D43" i="1" s="1"/>
  <c r="H20" i="6"/>
  <c r="D113" i="1" s="1"/>
  <c r="H37" i="5"/>
  <c r="D112" i="1" s="1"/>
  <c r="D116" i="1" l="1"/>
  <c r="D14" i="214" s="1"/>
  <c r="D117" i="1"/>
  <c r="D16" i="214" l="1"/>
  <c r="E14" i="214"/>
  <c r="H14" i="214" s="1"/>
  <c r="D114" i="1"/>
  <c r="E16" i="214" l="1"/>
  <c r="H16" i="214" l="1"/>
  <c r="D17" i="214"/>
</calcChain>
</file>

<file path=xl/sharedStrings.xml><?xml version="1.0" encoding="utf-8"?>
<sst xmlns="http://schemas.openxmlformats.org/spreadsheetml/2006/main" count="9613" uniqueCount="1823">
  <si>
    <t>Rekapitulácia objektov stavby</t>
  </si>
  <si>
    <t>Stavba:</t>
  </si>
  <si>
    <t>KE, Modernizácia električkových tratí MET v meste Košice, 2. etapa</t>
  </si>
  <si>
    <t xml:space="preserve">Stupeň: </t>
  </si>
  <si>
    <t xml:space="preserve">UČS 17: </t>
  </si>
  <si>
    <t>Ul. Slanecká, úsek trate križ. VSS (mimo) – Obratisko Važecká (mimo)</t>
  </si>
  <si>
    <t>Číslo objektu</t>
  </si>
  <si>
    <t>Názov objektu</t>
  </si>
  <si>
    <t>[Eur]</t>
  </si>
  <si>
    <t>PS 17-21-01</t>
  </si>
  <si>
    <t>TÚ križ. VSS (mimo) – Obratisko Važecká (mimo), úprava CSS - križovatka Levočská</t>
  </si>
  <si>
    <t>PS 17-21-02</t>
  </si>
  <si>
    <t>TÚ križ. VSS (mimo) – Obratisko Važecká (mimo), úprava CSS - križovatka Dneperská</t>
  </si>
  <si>
    <t>PS 17-21-03</t>
  </si>
  <si>
    <t>TÚ križ. VSS (mimo) – Obratisko Važecká (mimo), úprava CSS - križovatka Čingovská</t>
  </si>
  <si>
    <t>PS 17-21-04</t>
  </si>
  <si>
    <t>TÚ križ. VSS (mimo) – Obratisko Važecká (mimo), úprava CSS - križovatka Ladožská</t>
  </si>
  <si>
    <t>PS 17-21-05</t>
  </si>
  <si>
    <t>TÚ križ. VSS (mimo) – Obratisko Važecká (mimo), úprava CSS - križovatka Rovníková</t>
  </si>
  <si>
    <t>PS 17-21-06</t>
  </si>
  <si>
    <t>TÚ križ. VSS (mimo) – Obratisko Važecká (mimo), úprava CSS - križovatka Raketová</t>
  </si>
  <si>
    <t>PS 17-22-01</t>
  </si>
  <si>
    <t>TÚ križ. VSS (mimo) – Obratisko Važecká (mimo), oznamovacia kabelizácia pre riadenie dopravy</t>
  </si>
  <si>
    <t>PS 17-22-02</t>
  </si>
  <si>
    <t>TÚ križ. VSS (mimo) – Obratisko Važecká (mimo), koordinačný kábel</t>
  </si>
  <si>
    <t>PS 17-22-11</t>
  </si>
  <si>
    <t>TÚ križ. VSS (mimo) – Obratisko Važecká (mimo), prenosové zariadenie pre riadenie dopravy</t>
  </si>
  <si>
    <t>PS 17-22-21</t>
  </si>
  <si>
    <t xml:space="preserve">TÚ križ. VSS (mimo) – Obratisko Važecká (mimo), zastávka Levočská - informačný systém </t>
  </si>
  <si>
    <t>PS 17-22-22</t>
  </si>
  <si>
    <t xml:space="preserve">TÚ križ. VSS (mimo) – Obratisko Važecká (mimo), zastávka Dneperská - informačný systém </t>
  </si>
  <si>
    <t>PS 17-22-23</t>
  </si>
  <si>
    <t xml:space="preserve">TÚ križ. VSS (mimo) – Obratisko Važecká (mimo), zastávka Čingovská - informačný systém </t>
  </si>
  <si>
    <t>PS 17-22-24</t>
  </si>
  <si>
    <t xml:space="preserve">TÚ križ. VSS (mimo) – Obratisko Važecká (mimo), zastávka Ladožská - informačný systém </t>
  </si>
  <si>
    <t>PS 17-22-25</t>
  </si>
  <si>
    <t xml:space="preserve">TÚ križ. VSS (mimo) – Obratisko Važecká (mimo), zastávka Rovníková - informačný systém </t>
  </si>
  <si>
    <t>PS 17-22-26</t>
  </si>
  <si>
    <t xml:space="preserve">TÚ križ. VSS (mimo) – Obratisko Važecká (mimo), zastávka Važecká - informačný systém </t>
  </si>
  <si>
    <t>PS 17-22-31</t>
  </si>
  <si>
    <t>TÚ križ. VSS (mimo) – Obratisko Važecká (mimo), kamerový systém</t>
  </si>
  <si>
    <t>PS 17-22-51</t>
  </si>
  <si>
    <t>TÚ križ. VSS (mimo) – Obratisko Važecká (mimo), meniareň „K“ - zabezpečenie objektu</t>
  </si>
  <si>
    <t>PS 17-22-61</t>
  </si>
  <si>
    <t>TÚ križ. VSS (mimo) – Obratisko Važecká (mimo), ochrany a úpravy oznamovacích vedení</t>
  </si>
  <si>
    <t>PS 17-22-71</t>
  </si>
  <si>
    <t>TÚ križ. VSS (mimo) – Obratisko Važecká (mimo), ochrany a úpravy zavesených optických vedení</t>
  </si>
  <si>
    <t>PS 17-23-41</t>
  </si>
  <si>
    <t>TÚ križ. VSS (mimo) – Obratisko Važecká (mimo), úpravy v riadiacom a monitorovacom systéme DPMK</t>
  </si>
  <si>
    <t>PS 17-23-42</t>
  </si>
  <si>
    <t>TÚ križ. VSS (mimo) – Obratisko Važecká (mimo), doplnenie traťového informačného systému</t>
  </si>
  <si>
    <t>PS 17-23-51</t>
  </si>
  <si>
    <t>TÚ križ. VSS (mimo) – Obratisko Važecká (mimo), meniareň „K“ - riadiaci systém meniarne, diaľkové ovládanie</t>
  </si>
  <si>
    <t>PS 17-24-01</t>
  </si>
  <si>
    <t>TÚ križ. VSS (mimo) – Obratisko Važecká (mimo), meniareň „K“ - 22kV a časť AC</t>
  </si>
  <si>
    <t>PS 17-24-02</t>
  </si>
  <si>
    <t>TÚ križ. VSS (mimo) – Obratisko Važecká (mimo), meniareň „K“ - 600(750V) - DC</t>
  </si>
  <si>
    <t>PS 17-24-03</t>
  </si>
  <si>
    <t>TÚ križ. VSS (mimo) – Obratisko Važecká (mimo), meniareň „K“ - riadiaci systém</t>
  </si>
  <si>
    <t xml:space="preserve">SO 17-02-01 </t>
  </si>
  <si>
    <t>TÚ križ. VSS (mimo) – Obratisko Važecká (mimo), príprava územia a demontáže</t>
  </si>
  <si>
    <t>SO 17-02-11</t>
  </si>
  <si>
    <t>TÚ križ. VSS (mimo) – Obratisko Važecká (mimo), demontáž koľajového zvršku</t>
  </si>
  <si>
    <t>SO 17-04-01</t>
  </si>
  <si>
    <t>TÚ križ. VSS (mimo) – Obratisko Važecká (mimo), koľajový spodok</t>
  </si>
  <si>
    <t>SO 17-04-01.1</t>
  </si>
  <si>
    <t>TÚ križ. VSS (mimo) – Obratisko Važecká (mimo), odkanalizovanie koľajiska</t>
  </si>
  <si>
    <t>SO 17-05-01</t>
  </si>
  <si>
    <t>TÚ križ. VSS (mimo) – Obratisko Važecká (mimo), koľajový zvršok</t>
  </si>
  <si>
    <t>SO 17-05-01.1</t>
  </si>
  <si>
    <t>TÚ križ. VSS (mimo) – Obratisko Važecká (mimo), koľajový zvršok, koľaj ako spätný vodič</t>
  </si>
  <si>
    <t>SO 17-06-01</t>
  </si>
  <si>
    <t>TÚ križ. VSS (mimo) – Obratisko Važecká (mimo), zastávka Levočská - nástupištia</t>
  </si>
  <si>
    <t>SO 17-06-02</t>
  </si>
  <si>
    <t>TÚ križ. VSS (mimo) – Obratisko Važecká (mimo), zastávka Dneperská - nástupištia</t>
  </si>
  <si>
    <t>SO 17-06-03</t>
  </si>
  <si>
    <t>TÚ križ. VSS (mimo) – Obratisko Važecká (mimo), zastávka Čingovská - nástupištia</t>
  </si>
  <si>
    <t>SO 17-06-04</t>
  </si>
  <si>
    <t>TÚ križ. VSS (mimo) – Obratisko Važecká (mimo), zastávka Ladožská - nástupištia</t>
  </si>
  <si>
    <t>SO 17-06-05</t>
  </si>
  <si>
    <t>TÚ križ. VSS (mimo) – Obratisko Važecká (mimo), zastávka Rovníková - nástupištia</t>
  </si>
  <si>
    <t>SO 17-06-06</t>
  </si>
  <si>
    <t>TÚ križ. VSS (mimo) – Obratisko Važecká (mimo), zastávka Važecká - nástupištia</t>
  </si>
  <si>
    <t>SO 17-07-03</t>
  </si>
  <si>
    <t>TÚ križ. VSS (mimo) – Obratisko Važecká (mimo), úprava Dneperskej ulice</t>
  </si>
  <si>
    <t>SO 17-07-04</t>
  </si>
  <si>
    <t>TÚ križ. VSS (mimo) – Obratisko Važecká (mimo), úprava Ladožskej ulice</t>
  </si>
  <si>
    <t>SO 17-07-05</t>
  </si>
  <si>
    <t>TÚ križ. VSS (mimo) – Obratisko Važecká (mimo), úprava Rovníkovej ulice</t>
  </si>
  <si>
    <t>SO 17-07-06</t>
  </si>
  <si>
    <t>TÚ križ. VSS (mimo) – Obratisko Važecká (mimo), úprava Raketovej ulice</t>
  </si>
  <si>
    <t>SO 17-07-07</t>
  </si>
  <si>
    <t>SO 17-07-31</t>
  </si>
  <si>
    <t>TÚ križ. VSS (mimo) – Obratisko Važecká (mimo), úprava chodníkov a spevnených plôch</t>
  </si>
  <si>
    <t>SO 17-07-51</t>
  </si>
  <si>
    <t>TÚ križ. VSS (mimo) – Obratisko Važecká (mimo), káblovod a chráničková trasa</t>
  </si>
  <si>
    <t>SO 17-07-61</t>
  </si>
  <si>
    <t>TÚ križ. VSS (mimo) – Obratisko Važecká (mimo), dočasné dopravné značenie</t>
  </si>
  <si>
    <t>SO 17-07-62</t>
  </si>
  <si>
    <t>TÚ križ. VSS (mimo) – Obratisko Važecká (mimo), dopravné značenie</t>
  </si>
  <si>
    <t>SO 17-08-01</t>
  </si>
  <si>
    <t>TÚ križ. VSS (mimo) – Obratisko Važecká (mimo), ochrany a úpravy rozvodov vodovodných potrubí</t>
  </si>
  <si>
    <t>SO 17-08-11</t>
  </si>
  <si>
    <t>TÚ križ. VSS (mimo) – Obratisko Važecká (mimo), ochrany a úpravy rozvodov plynových potrubí</t>
  </si>
  <si>
    <t>SO 17-08-21</t>
  </si>
  <si>
    <t>TÚ križ. VSS (mimo) – Obratisko Važecká (mimo), ochrany a úpravy horúcovodov (TEKO, a.s.)</t>
  </si>
  <si>
    <t>SO 17-09-01</t>
  </si>
  <si>
    <t>TÚ križ. VSS (mimo) – Obratisko Važecká (mimo), ochrany a úpravy rozvodov kanalizačných  potrubí</t>
  </si>
  <si>
    <t>SO 17-12-01</t>
  </si>
  <si>
    <t>TÚ križ. VSS (mimo) – Obratisko Važecká (mimo), rekonštrukcia mosta a lávky pre peších nad železničnou traťou</t>
  </si>
  <si>
    <t>SO 17-12-03</t>
  </si>
  <si>
    <t>TÚ križ. VSS (mimo) – Obratisko Važecká (mimo), rekonštrukcia mosta ponad Myslavský potok</t>
  </si>
  <si>
    <t>SO 17-20-01</t>
  </si>
  <si>
    <t>TÚ križ. VSS (mimo) – Obratisko Važecká (mimo), meniareň „K“</t>
  </si>
  <si>
    <t>SO 17-20-11</t>
  </si>
  <si>
    <t>TÚ križ. VSS (mimo) – Obratisko Važecká (mimo), prístrešky na nástupištiach</t>
  </si>
  <si>
    <t>SO 17-20-21</t>
  </si>
  <si>
    <t>TÚ križ. VSS (mimo) – Obratisko Važecká (mimo), zastrešenie terminálu na zastávke Važecká</t>
  </si>
  <si>
    <t>SO 17-23-01</t>
  </si>
  <si>
    <t>TÚ križ. VSS (mimo) – Obratisko Važecká (mimo), vonkajšie osvetlenie</t>
  </si>
  <si>
    <t>SO 17-23-02</t>
  </si>
  <si>
    <t>TÚ križ. VSS (mimo) – Obratisko Važecká (mimo), osvetlenie prístreškov</t>
  </si>
  <si>
    <t>SO 17-23-21</t>
  </si>
  <si>
    <t>TÚ križ. VSS (mimo) – Obratisko Važecká (mimo), prípojky NN pre DPMK</t>
  </si>
  <si>
    <t>SO 17-23-31</t>
  </si>
  <si>
    <t xml:space="preserve">TÚ križ. VSS (mimo) – Obratisko Važecká (mimo), ochrany a úpravy NN vedení </t>
  </si>
  <si>
    <t>SO 17-23-41</t>
  </si>
  <si>
    <t>TÚ križ. VSS (mimo) – Obratisko Važecká (mimo), elektrické mazníky</t>
  </si>
  <si>
    <t>SO 17-23-51</t>
  </si>
  <si>
    <t>TÚ križ. VSS (mimo) – Obratisko Važecká (mimo), ochrana stavby pred účinkami bludných prúdov</t>
  </si>
  <si>
    <t>SO 17-23-61</t>
  </si>
  <si>
    <t>TÚ križ. VSS (mimo) – Obratisko Važecká (mimo), EPD - elektrická polorizačná drenáž</t>
  </si>
  <si>
    <t>SO 17-25-01</t>
  </si>
  <si>
    <t>TÚ križ. VSS (mimo) – Obratisko Važecká (mimo), meniareň „K“ - VN prípojka, úprava distribučnej siete</t>
  </si>
  <si>
    <t>SO 17-25-02</t>
  </si>
  <si>
    <t>TÚ križ. VSS (mimo) – Obratisko Važecká (mimo), meniareň „K“ - VN prípojka, napájacie vedenie</t>
  </si>
  <si>
    <t>SO 17-25-03</t>
  </si>
  <si>
    <t>TÚ križ. VSS (mimo) – obratisko Važecká (mimo), ochrany a úpravy VN vedení v správe VSD</t>
  </si>
  <si>
    <t>SO 17-26-01</t>
  </si>
  <si>
    <t>TÚ križ. VSS (mimo) – Obratisko Važecká (mimo), trakčné vedenie</t>
  </si>
  <si>
    <t>SO 17-26-02</t>
  </si>
  <si>
    <t>TÚ križ. VSS (mimo) – Obratisko Važecká (mimo), napájacie a spätné vedenie</t>
  </si>
  <si>
    <t>SO 17-26-03</t>
  </si>
  <si>
    <t>TÚ križ. VSS (mimo) – Obratisko Važecká (mimo), ukoľajnenie</t>
  </si>
  <si>
    <t>Náklady na realizáciu  UČS 17 celkom:</t>
  </si>
  <si>
    <t>Spolu Stavebné objekty</t>
  </si>
  <si>
    <t>Spolu Prevádzkové súbory</t>
  </si>
  <si>
    <t xml:space="preserve">Spolu Vyvolané investície </t>
  </si>
  <si>
    <t xml:space="preserve">Náklady na realizáciu </t>
  </si>
  <si>
    <t>SO 17-08-21.1</t>
  </si>
  <si>
    <t>TÚ križ. VSS (mimo) – Obratisko Važecká (mimo), ochrany a úpravy horúcovodov (KOSIT a.s.)</t>
  </si>
  <si>
    <t>Architektonicko-stavebné riešenie</t>
  </si>
  <si>
    <t>Zdravotechnika</t>
  </si>
  <si>
    <t>Vykurovanie</t>
  </si>
  <si>
    <t>Vzduchotechnika</t>
  </si>
  <si>
    <t xml:space="preserve">DSP - Dokumentácia pre stavebné povolenie </t>
  </si>
  <si>
    <t xml:space="preserve">Stavba: </t>
  </si>
  <si>
    <t>KS: 2122</t>
  </si>
  <si>
    <t xml:space="preserve">Číslo objektu:  </t>
  </si>
  <si>
    <t>SO17-05-01.1</t>
  </si>
  <si>
    <t xml:space="preserve">Názov SO/PS:  </t>
  </si>
  <si>
    <t>TÚ križ. VSS (mimo) - Obratisko Važecká (mimo), koľajový zvršok, koľaj ako spätný vodič</t>
  </si>
  <si>
    <t>Položka</t>
  </si>
  <si>
    <t xml:space="preserve">Popis </t>
  </si>
  <si>
    <t>M.J.</t>
  </si>
  <si>
    <t>Množstvo</t>
  </si>
  <si>
    <t>Jednotková cena</t>
  </si>
  <si>
    <t>Cena celkom</t>
  </si>
  <si>
    <t>č.</t>
  </si>
  <si>
    <t>Kód KP</t>
  </si>
  <si>
    <t>Kód TSP</t>
  </si>
  <si>
    <t>cena celkom (€)</t>
  </si>
  <si>
    <t>Práce na stavbe železníc</t>
  </si>
  <si>
    <t>1</t>
  </si>
  <si>
    <t>91251002</t>
  </si>
  <si>
    <t xml:space="preserve">Elektrizácia železníc - trakčné vedenie, doplňujúce konštrukcie a činnosti, káble, 0,6/1kV - Cu prepojovací kábel pozdĺžny / priečny
</t>
  </si>
  <si>
    <t>m</t>
  </si>
  <si>
    <t>2</t>
  </si>
  <si>
    <t>91251003</t>
  </si>
  <si>
    <t>Elektrizácia železníc - trakčné vedenie, doplňujúce konštrukcie a činnosti, ukončenie vodičov - pripojenie pozdĺžneho a priečneho prepojovacieho káblu na kolajnicu</t>
  </si>
  <si>
    <t>ks</t>
  </si>
  <si>
    <t xml:space="preserve">Cena celkom </t>
  </si>
  <si>
    <t>SO17-23-01</t>
  </si>
  <si>
    <t xml:space="preserve">Názov SO/PS: </t>
  </si>
  <si>
    <t>TÚ križ. VSS (mimo) - Obratisko Važecká (mimo), vonkajšie osvetlenie</t>
  </si>
  <si>
    <t>Výkopové zemné práce a presun zemín</t>
  </si>
  <si>
    <t>01030201</t>
  </si>
  <si>
    <t>Hĺbené vykopávky rýh š. do 600 mm</t>
  </si>
  <si>
    <t>m3</t>
  </si>
  <si>
    <t>01090301</t>
  </si>
  <si>
    <t>Pretláčanie potrubia z plastických hmôt, tr. hor. 1-4 - pretlak ∅110</t>
  </si>
  <si>
    <t>3</t>
  </si>
  <si>
    <t>01040501</t>
  </si>
  <si>
    <t>Konštrukcie z hornín - obsypy bez zhutnenia</t>
  </si>
  <si>
    <t>4</t>
  </si>
  <si>
    <t>01080101</t>
  </si>
  <si>
    <t>Povrchové úpravy terénu, úprava pláne so zhutnením v zárezoch</t>
  </si>
  <si>
    <t>m2</t>
  </si>
  <si>
    <t>5</t>
  </si>
  <si>
    <t>01060204</t>
  </si>
  <si>
    <t>Premiestnenie vodorovné nad 3 000 m</t>
  </si>
  <si>
    <t>6</t>
  </si>
  <si>
    <t>01030101</t>
  </si>
  <si>
    <t>Hĺbené vykopávky jám zapažených</t>
  </si>
  <si>
    <t>7</t>
  </si>
  <si>
    <t>91251101</t>
  </si>
  <si>
    <t>Elektrizácia železníc - trakčné vedenie, osvetlenie na podperách trakčného vedenia, obvod osvetlenia-svietidlá 77W LED podľa PD</t>
  </si>
  <si>
    <t>8</t>
  </si>
  <si>
    <t>Elektrizácia železníc - trakčné vedenie, osvetlenie na podperách trakčného vedenia, obvod osvetlenia-svietidlá na terminál podľa PD</t>
  </si>
  <si>
    <t>9</t>
  </si>
  <si>
    <t>Elektrizácia železníc - trakčné vedenie, osvetlenie na podperách trakčného vedenia, obvod osvetlenia-osvetľovacie stožiare</t>
  </si>
  <si>
    <t>10</t>
  </si>
  <si>
    <t>Elektrizácia železníc - trakčné vedenie, osvetlenie na podperách trakčného vedenia, obvod osvetlenia-stožiarová svorkovnica</t>
  </si>
  <si>
    <t>11</t>
  </si>
  <si>
    <t xml:space="preserve">Elektrizácia železníc - trakčné vedenie, osvetlenie na podperách trakčného vedenia, obvod osvetlenia-výložník jednoramenný </t>
  </si>
  <si>
    <t>12</t>
  </si>
  <si>
    <t>Elektrizácia železníc - trakčné vedenie, osvetlenie na podperách trakčného vedenia, obvod osvetlenia-výložník dvojramenný 180 stupňov</t>
  </si>
  <si>
    <t>13</t>
  </si>
  <si>
    <t xml:space="preserve">Elektrizácia železníc - trakčné vedenie, osvetlenie na podperách trakčného vedenia, obvod osvetlenia-výložník trojramenný </t>
  </si>
  <si>
    <t>14</t>
  </si>
  <si>
    <t>Elektrizácia železníc - trakčné vedenie, osvetlenie na podperách trakčného vedenia, obvod osvetlenia-NN kábel AYKY-5x35mm2</t>
  </si>
  <si>
    <t>15</t>
  </si>
  <si>
    <t>Elektrizácia železníc - trakčné vedenie, osvetlenie na podperách trakčného vedenia, obvod osvetlenia-NN kábel CYKY-5x2,5mm2</t>
  </si>
  <si>
    <t>16</t>
  </si>
  <si>
    <t>Elektrizácia železníc - trakčné vedenie, osvetlenie na podperách trakčného vedenia, obvod osvetlenia-rozvádzač RVO - SMART System</t>
  </si>
  <si>
    <t>SO17-26-01</t>
  </si>
  <si>
    <t>TÚ križ. VSS (mimo) - Obratisko Važecká (mimo), trakčné vedenie</t>
  </si>
  <si>
    <t>Demolačné práce</t>
  </si>
  <si>
    <t>05010104</t>
  </si>
  <si>
    <t>Búranie konštrukcií základov, betónových</t>
  </si>
  <si>
    <t>Hĺbené vykopávky jám zapažených - výkop pre základy stožiarov</t>
  </si>
  <si>
    <t>01060203</t>
  </si>
  <si>
    <t>91250104</t>
  </si>
  <si>
    <t>Elektrizácia železníc - trakčné vedenie, stožiare TV trubkové do dutín, typ T 324 - trakčný stožiar TSR-8,5-12, žiarový pozink</t>
  </si>
  <si>
    <t>Elektrizácia železníc - trakčné vedenie, stožiare TV trubkové do dutín, typ T 324 - trakčno - osvetľovací stožiar TSRK-8,5-12, žiarový pozink</t>
  </si>
  <si>
    <t>91250214</t>
  </si>
  <si>
    <t>Elektrizácia železníc - trakčné vedenie, stožiare TV trubkové na svorníky, typ TS, TSI 324 - trakčno - osvetľovací stožiar TSRK-8,5-12P, žiarový pozink</t>
  </si>
  <si>
    <t>Elektrizácia železníc - trakčné vedenie, stožiare TV trubkové do dutín, typ T 324 - trakčno - osvetľovací stožiar TSRK-8,5-25, žiarový pozink</t>
  </si>
  <si>
    <t>Elektrizácia železníc - trakčné vedenie, stožiare TV trubkové do dutín, typ T 324 - trakčný stožiar znížený TSR-12, žiarový pozink</t>
  </si>
  <si>
    <t>91250901</t>
  </si>
  <si>
    <t>Elektrizácia železníc - trakčné vedenie, vodiče TV, funkčný súbor 1 zostavy TV (konzoly) - výložník</t>
  </si>
  <si>
    <t>91250904</t>
  </si>
  <si>
    <t>Elektrizácia železníc - trakčné vedenie, vodiče TV, funkčný súbor 4 zostavy TV (priečne polia) - zostava S1</t>
  </si>
  <si>
    <t>Elektrizácia železníc - trakčné vedenie, vodiče TV, funkčný súbor 4 zostavy TV (priečne polia) - zostava S13</t>
  </si>
  <si>
    <t>Elektrizácia železníc - trakčné vedenie, vodiče TV, funkčný súbor 4 zostavy TV (priečne polia) - objímka na stožiar</t>
  </si>
  <si>
    <t>91250902</t>
  </si>
  <si>
    <t>Elektrizácia železníc - trakčné vedenie, vodiče TV, funkčný súbor 2 zostavy TV (závesy) - delta záves</t>
  </si>
  <si>
    <t>Elektrizácia železníc - trakčné vedenie, vodiče TV, funkčný súbor 2 zostavy TV (závesy) - bočný držiak</t>
  </si>
  <si>
    <t>Elektrizácia železníc - trakčné vedenie, vodiče TV, funkčný súbor 2 zostavy TV (závesy) - dvojitý bočný držiak</t>
  </si>
  <si>
    <t>91250903</t>
  </si>
  <si>
    <t>Elektrizácia železníc - trakčné vedenie, vodiče TV, funkčný súbor 3 zostavy TV (pozdĺžne polia) - trojsmerná spojka</t>
  </si>
  <si>
    <t>91250907</t>
  </si>
  <si>
    <t>Elektrizácia železníc - trakčné vedenie, vodiče TV, funkčný súbor 7 zostavy TV (napájacie vedenia) - zostava napájača</t>
  </si>
  <si>
    <t>Elektrizácia železníc - trakčné vedenie, vodiče TV, funkčný súbor 3 zostavy TV (pozdĺžne polia) - zostava úsekového deliča</t>
  </si>
  <si>
    <t>Elektrizácia železníc - trakčné vedenie, vodiče TV, funkčný súbor 3 zostavy TV (pozdĺžne polia) - vykotvenie výmenných polí</t>
  </si>
  <si>
    <t>91250910</t>
  </si>
  <si>
    <t>Elektrizácia železníc - trakčné vedenie, vodiče TV, nosné laná - lano FeZn 50</t>
  </si>
  <si>
    <t>91250909</t>
  </si>
  <si>
    <t>Elektrizácia železníc - trakčné vedenie, vodiče TV, trolejové drôty - trolejový drôt Cu150</t>
  </si>
  <si>
    <t>Elektrizácia železníc - trakčné vedenie, vodiče TV, funkčný súbor 3 zostavy TV (pozdĺžne polia) - prúdová trolejová svorka</t>
  </si>
  <si>
    <t>91251301</t>
  </si>
  <si>
    <t>Elektrizácia železníc - trakčné vedenie, demontáž TV, základ, stožiar, brvno - demontáž trakčných stožiarov</t>
  </si>
  <si>
    <t>91251302</t>
  </si>
  <si>
    <t>Elektrizácia železníc - trakčné vedenie, demontáž TV, závesy - demontáž prevesov vr. trolejových prvkov</t>
  </si>
  <si>
    <t>91251303</t>
  </si>
  <si>
    <t>Elektrizácia železníc - trakčné vedenie, demontáž TV, pozdĺžne polia - demontáž trolejového drôtu Cu150</t>
  </si>
  <si>
    <t>Žeriav</t>
  </si>
  <si>
    <t>hod</t>
  </si>
  <si>
    <t>Montážna plošina</t>
  </si>
  <si>
    <t>91251401</t>
  </si>
  <si>
    <t>Elektrizácia železníc - trakčné vedenie, revízie a skúšky TV, meranie parametrov TV - revízia</t>
  </si>
  <si>
    <t>Elektrizácia železníc - trakčné vedenie, revízie a skúšky TV, meranie parametrov TV - úradná skúška</t>
  </si>
  <si>
    <t>Elektrizácia železníc - trakčné vedenie, revízie a skúšky TV, meranie parametrov TV - jazdné pantografické skúšky</t>
  </si>
  <si>
    <t>Betonárske práce</t>
  </si>
  <si>
    <t>11010601</t>
  </si>
  <si>
    <t>Základy pre TV z betónu železového, betón</t>
  </si>
  <si>
    <t>KS: 2224</t>
  </si>
  <si>
    <t>TÚ križ. VSS (mimo) - Obratisko Važecká (mimo), napájacie a spätné vedenie</t>
  </si>
  <si>
    <t>Hĺbené vykopávky jám zapažených - výkop pre traťové rozvádzače</t>
  </si>
  <si>
    <t>Elektrizácia železníc - trakčné vedenie, vodiče TV, funkčný súbor 7 zostavy TV (napájacie vedenia) - napájací traťový rozvádzač</t>
  </si>
  <si>
    <t>Elektrizácia železníc - trakčné vedenie, vodiče TV, funkčný súbor 7 zostavy TV (napájacie vedenia) - spätný traťový rozvádzač</t>
  </si>
  <si>
    <t>Elektrizácia železníc - trakčné vedenie, doplňujúce konštrukcie a činnosti, káble, 6/10kV - kábel 6-AYKCY 1x500</t>
  </si>
  <si>
    <t>Elektrizácia železníc - trakčné vedenie, doplňujúce konštrukcie a činnosti, ukončenie vodičov - VN spojka</t>
  </si>
  <si>
    <t>Elektrizácia železníc - trakčné vedenie, doplňujúce konštrukcie a činnosti, ukončenie vodičov</t>
  </si>
  <si>
    <t>Elektrizácia železníc - trakčné vedenie, vodiče TV, funkčný súbor 7 zostavy TV (napájacie vedenia) - koľajová skrinka veľká</t>
  </si>
  <si>
    <t>Elektrizácia železníc - trakčné vedenie, vodiče TV, funkčný súbor 7 zostavy TV (napájacie vedenia) - koľajová skrinka malá</t>
  </si>
  <si>
    <t>Elektrizácia železníc - trakčné vedenie, doplňujúce konštrukcie a činnosti, káble, 0,6/1kV - kábel CHBU 1x120</t>
  </si>
  <si>
    <t>91251001</t>
  </si>
  <si>
    <t>Elektrizácia železníc - trakčné vedenie, doplňujúce konštrukcie a činnosti, žlaby a chráničky - výstražná fólia</t>
  </si>
  <si>
    <t>Elektrizácia železníc - trakčné vedenie, doplňujúce konštrukcie a činnosti, žlaby a chráničky - krycia doska</t>
  </si>
  <si>
    <t>91251304</t>
  </si>
  <si>
    <t>Elektrizácia železníc - trakčné vedenie, demontáž TV, napájacie vedenia - demontáž traťových rozvádzačov</t>
  </si>
  <si>
    <t>17</t>
  </si>
  <si>
    <t>18</t>
  </si>
  <si>
    <t>19</t>
  </si>
  <si>
    <t>11200101</t>
  </si>
  <si>
    <t>Podkladné konštrukcie, podkladné vrstvy, z betónu prostého</t>
  </si>
  <si>
    <t>TÚ križ. VSS (mimo) - Obratisko Važecká (mimo), ukoľajnenie</t>
  </si>
  <si>
    <t>91250908</t>
  </si>
  <si>
    <t>Elektrizácia železníc - trakčné vedenie, vodiče TV, funkčný súbor 9 zostavy TV (bleskoistky, ukoľajnenia, ostatné konštrukcie) - prierazka</t>
  </si>
  <si>
    <t>Elektrizácia železníc - trakčné vedenie, vodiče TV, funkčný súbor 9 zostavy TV (bleskoistky, ukoľajnenia, ostatné konštrukcie) - ukoľajňovacie vedenie</t>
  </si>
  <si>
    <t>TÚ križ. VSS (mimo) - Obratisko Važecká (mimo), meniareň "K" - 22kV a časť AC</t>
  </si>
  <si>
    <t>Demontáž technológie</t>
  </si>
  <si>
    <t>Demontáž jestvujúcej technológie meniarne AC časť</t>
  </si>
  <si>
    <t>kpl</t>
  </si>
  <si>
    <t>Iné elektroinštalačné práce</t>
  </si>
  <si>
    <t>91190201</t>
  </si>
  <si>
    <t>Rozvádzače - VN rozvádzače, 1 pole (podľa PD)</t>
  </si>
  <si>
    <t>91170505</t>
  </si>
  <si>
    <t>Transformovne, transformátory - transformátory vzduchové - 3. fáz. trakčné - TU1 - TU3, 2500kVA, 22000V/520V/650V</t>
  </si>
  <si>
    <t>91170501</t>
  </si>
  <si>
    <t>Transformovne, transformátory - transformátory vzduchové - 3. fáz. prevodové - transformátor vlastnej spotreby TVS, 100kVA, 22000V/400V</t>
  </si>
  <si>
    <t>91190101</t>
  </si>
  <si>
    <t>Rozvádzače - NN  rozvádzače, 1 pole - rozvádzač vlastnej spotreby, AC časť vr. výzbroje</t>
  </si>
  <si>
    <t>Rozvádzače - NN  rozvádzače, 1 pole - rozvádzač NN izolačného transformátora R-ITR vr. výzbroje</t>
  </si>
  <si>
    <t>91170503</t>
  </si>
  <si>
    <t>Transformovne, transformátory - transformátory vzduchové - 3. fáz. oddeľovacie - izolačný transformátor ITR 50kVA, 400V/400V</t>
  </si>
  <si>
    <t>Rozvádzače - NN  rozvádzače - elektromerový nástenný rozvádzač RE pre nepriame meranie el. energie</t>
  </si>
  <si>
    <t>Tester jednosmerných rýchlovypínačov</t>
  </si>
  <si>
    <t>91020101</t>
  </si>
  <si>
    <t>Oceľové konštrukcie - káblové rošty - norm. vyhotovenie, kovové</t>
  </si>
  <si>
    <t>91090201</t>
  </si>
  <si>
    <t>Káble Al - VN káble silové</t>
  </si>
  <si>
    <t>91080114</t>
  </si>
  <si>
    <t>Káble Cu - NN vodiče</t>
  </si>
  <si>
    <t>91100201</t>
  </si>
  <si>
    <t>Káblové súbory, ukončenie vodičov - VN káblové koncovky staničné</t>
  </si>
  <si>
    <t>91100107</t>
  </si>
  <si>
    <t>Káblové súbory, ukončenie vodičov - NN ukonč. vodičov v rozvádzačoch</t>
  </si>
  <si>
    <t>91220301</t>
  </si>
  <si>
    <t>Uzemňovacie vedenia - vodiče nadzemné, na povrchu FeZn - vnútorné technologické uzemnenie meniarne</t>
  </si>
  <si>
    <t>TÚ križ. VSS (mimo) - Obratisko Važecká (mimo), meniareň "K" - 600(750V) - DC</t>
  </si>
  <si>
    <t>Demontáž jestvujúcej technológie meniarne DC časť</t>
  </si>
  <si>
    <t>91180201</t>
  </si>
  <si>
    <t>Usmerňovače pre mestskú trakciu (1 pole) - 12 pulzný</t>
  </si>
  <si>
    <t>Rozvádzače - NN  rozvádzače, 1 pole - rozvádzač batérií R-GB vr. batérií</t>
  </si>
  <si>
    <t>Rozvádzače - NN  rozvádzače, 1 pole - rozvádzač vlastnej spotreby,DC časť vr. výzbroje</t>
  </si>
  <si>
    <t>Rozvádzače - NN  rozvádzače, 1 pole - rozvádzač zemnej ochrany vr. výzbroje</t>
  </si>
  <si>
    <t>Rozvádzače - NN  rozvádzače DC, 1 pole - rozvádzač napájacích káblov RNK (R -660V), -660V DC/825V DC</t>
  </si>
  <si>
    <t>Rozvádzače - NN  rozvádzače DC, 1 pole - rozvádzač napájacích káblov RNK (R -660V), -660V DC/825V DC - prechodová skriňa</t>
  </si>
  <si>
    <t>Rozvádzače - NN  rozvádzače DC, 1 pole - rozvádzač spätných káblov RSK (R +660V), +660V DC/825V DC</t>
  </si>
  <si>
    <t>91221002</t>
  </si>
  <si>
    <t>Uzemňovacie vedenia v zemi - izolované uzemnenie zemnej ochrany vr. výkopu</t>
  </si>
  <si>
    <t>Inštalovanie telekomunikačných zariadení</t>
  </si>
  <si>
    <t>92080101</t>
  </si>
  <si>
    <t>Telefónne systémy - prenosové dispečérske</t>
  </si>
  <si>
    <t>92070101</t>
  </si>
  <si>
    <t>Zdroje elektrické, prúdové</t>
  </si>
  <si>
    <t>92040101</t>
  </si>
  <si>
    <t>Slaboprúdové rozvody (vnútorné inštalácie) - káble Cu oznamovacie</t>
  </si>
  <si>
    <t>92041101</t>
  </si>
  <si>
    <t>Slaboprúdové rozvody (vnútorné inštalácie) - káble optické, oznamovacie</t>
  </si>
  <si>
    <t>92041402</t>
  </si>
  <si>
    <t>Slaboprúdové rozvody (vnútorné inštalácie) - rúrky ohybné</t>
  </si>
  <si>
    <t>92050701</t>
  </si>
  <si>
    <t>Slaboprúdové zariadenia - merania, odskúšanie</t>
  </si>
  <si>
    <t>92050702</t>
  </si>
  <si>
    <t>Slaboprúdové zariadenia - merania, revízie</t>
  </si>
  <si>
    <t>01010602</t>
  </si>
  <si>
    <t>Pripravné práce, zaistenie podzemného vedenia</t>
  </si>
  <si>
    <t>01040402</t>
  </si>
  <si>
    <t>Konštrukcie z hornín - zásypy so zhutnením</t>
  </si>
  <si>
    <t>Inštalovanie signalizačných systémov</t>
  </si>
  <si>
    <t>92050210</t>
  </si>
  <si>
    <t>Slaboprúdové zariadenia - signalizačné, tabule</t>
  </si>
  <si>
    <t>92050106</t>
  </si>
  <si>
    <t>Slaboprúdové zariadenia - časové, lístkovnice</t>
  </si>
  <si>
    <t>92020107</t>
  </si>
  <si>
    <t>Vedenia vonkajšie, káblové (miestne siete) - káble miestne optické</t>
  </si>
  <si>
    <t>92020401</t>
  </si>
  <si>
    <t>Vedenia vonkajšie, káblové (miestne siete) - káblovody z rúr</t>
  </si>
  <si>
    <t>92022501</t>
  </si>
  <si>
    <t>Vedenia vonkajšie, káblové (miestne siete) - činnosti na kábloch</t>
  </si>
  <si>
    <t>Inštalovanie nízkeho napätia</t>
  </si>
  <si>
    <t>91080101</t>
  </si>
  <si>
    <t>Káble Cu - NN silové</t>
  </si>
  <si>
    <t xml:space="preserve">TÚ križ. VSS (mimo) – Obratisko Važecká (mimo), zastávka Vážecká - informačný systém </t>
  </si>
  <si>
    <t>Pretláčanie potrubia z plastických hmôt, tr. hor. 1-4</t>
  </si>
  <si>
    <t>92020103</t>
  </si>
  <si>
    <t>Vedenia vonkajšie, káblové (miestne siete) - káble miestne oznamovacie</t>
  </si>
  <si>
    <t>92020201</t>
  </si>
  <si>
    <t>Vedenia vonkajšie, káblové (miestne siete) - spojky káblové rovné</t>
  </si>
  <si>
    <t>92022001</t>
  </si>
  <si>
    <t>Vedenia vonkajšie, káblové (miestne siete) - rozvádzače oceľoplechové</t>
  </si>
  <si>
    <t>92050301</t>
  </si>
  <si>
    <t>Slaboprúdové zariadenia - zabezpečovacie a strážiace ústredne</t>
  </si>
  <si>
    <t>92050302</t>
  </si>
  <si>
    <t>Slaboprúdové zariadenia - zabezpečovacie a strážiace kamery prijímacie</t>
  </si>
  <si>
    <t>Inštalovanie protipožiarneho poplašného systému</t>
  </si>
  <si>
    <t>92040103</t>
  </si>
  <si>
    <t>Slaboprúdové rozvody (vnútorné inštalácie) - káble Cu silnoprúdové</t>
  </si>
  <si>
    <t>92040106</t>
  </si>
  <si>
    <t>Slaboprúdové rozvody (vnútorné inštalácie) - káble Cu EPS</t>
  </si>
  <si>
    <t>92050509</t>
  </si>
  <si>
    <t>Slaboprúdové zariadenia - požiarnej signalizácie, skrine</t>
  </si>
  <si>
    <t>92050507</t>
  </si>
  <si>
    <t>Slaboprúdové zariadenia - požiarnej signalizácie, sirény</t>
  </si>
  <si>
    <t>92050501</t>
  </si>
  <si>
    <t>Slaboprúdové zariadenia - požiarnej signalizácie, ústredne</t>
  </si>
  <si>
    <t>92050505</t>
  </si>
  <si>
    <t>Slaboprúdové zariadenia - požiarnej signalizácie, hlásiče požiaru</t>
  </si>
  <si>
    <t>Inštalovanie poplašného systému proti vlámaniu</t>
  </si>
  <si>
    <t>92040107</t>
  </si>
  <si>
    <t>Slaboprúdové rozvody (vnútorné inštalácie) - káble Cu EZS</t>
  </si>
  <si>
    <t>92041601</t>
  </si>
  <si>
    <t>Slaboprúdové rozvody (vnútorné inštalácie) - žľaby káblové, s krytom nástenné</t>
  </si>
  <si>
    <t>Slaboprúdové zariadenia, zabezpečovacie a strážiace</t>
  </si>
  <si>
    <t>92050304</t>
  </si>
  <si>
    <t>Slaboprúdové zariadenia, zabezpečovacie a strážiace, hlásky</t>
  </si>
  <si>
    <t>92050305</t>
  </si>
  <si>
    <t>Slaboprúdové zariadenia, zabezpečovacie a strážiace, snímače</t>
  </si>
  <si>
    <t>92050306</t>
  </si>
  <si>
    <t>Slaboprúdové zariadenia, zabezpečovacie a strážiace, spínače</t>
  </si>
  <si>
    <t>92050310</t>
  </si>
  <si>
    <t>Slaboprúdové zariadenia, zabezpečovacie a strážiace, zdroje</t>
  </si>
  <si>
    <t>92050311</t>
  </si>
  <si>
    <t>Slaboprúdové zariadenia, zabezpečovacie a strážiace, akumulátory</t>
  </si>
  <si>
    <t>92050202</t>
  </si>
  <si>
    <t>Slaboprúdové zariadenia, signalizačné húkačky vnútorné</t>
  </si>
  <si>
    <t>92050203</t>
  </si>
  <si>
    <t>Slaboprúdové zariadenia, signalizačné húkačky vonkajšie</t>
  </si>
  <si>
    <t xml:space="preserve">TÚ križ. VSS (mimo) – Obratisko Važecká (mimo), EPD - elektrická polarizovaná drenáž </t>
  </si>
  <si>
    <t>05030161</t>
  </si>
  <si>
    <t>Odstránenie spevnených plôch vozoviek a doplňujúcich konštrukcií, krytov cementobetónových</t>
  </si>
  <si>
    <t>Výkopové zemné práce a presn zemín</t>
  </si>
  <si>
    <t>01030102</t>
  </si>
  <si>
    <t>Hĺbené vykopávky jám nezapažených</t>
  </si>
  <si>
    <t xml:space="preserve">Stavebné práce na stavbe železníc </t>
  </si>
  <si>
    <t>91282104</t>
  </si>
  <si>
    <t>Trakčné vedenia-električky, káble, kábel CHBU 120 mm2</t>
  </si>
  <si>
    <t>91282205</t>
  </si>
  <si>
    <t>Trakčné vedenia-električky, napájač a úsekový delič-výzbroj, kábelové oko 120 mm2</t>
  </si>
  <si>
    <t>91282209</t>
  </si>
  <si>
    <t>Trakčné vedenia-električky, napájač a úsekový delič-výzbroj, ukončenie kábla okom 120 mm2</t>
  </si>
  <si>
    <t>91282218</t>
  </si>
  <si>
    <t>Trakčné vedenia-električky, napájač a úsekový delič-výzbroj, malá koľajová skrinka (odskok)</t>
  </si>
  <si>
    <t>91282512</t>
  </si>
  <si>
    <t>Trakčné vedenia-električky, napájacie a spätné káble, rúrka plastová HDPE D 110 mm</t>
  </si>
  <si>
    <t>24050926</t>
  </si>
  <si>
    <t>Ostatné úpravy zvršku, zváranie koľajníc (privarenie odskoku)</t>
  </si>
  <si>
    <t>91100103</t>
  </si>
  <si>
    <t xml:space="preserve">Káblové súbory, ukončenie vodičov - NN káblové spojky priame </t>
  </si>
  <si>
    <t>01030202</t>
  </si>
  <si>
    <t>Hĺbené vykopávky rýh š. nad 600 mm</t>
  </si>
  <si>
    <t>Premiestnenie  vodorovné nad 3 000 m</t>
  </si>
  <si>
    <t>Inštalovanie telefónnych káblov, pokládka káblov</t>
  </si>
  <si>
    <t>Vedenia vonkajšie, káblové (miestne siete) - káblovody zo žľabov s poklopom</t>
  </si>
  <si>
    <t>Vedenia vonkajšie, káblové (miestne siete) - spojky káblové odbočné</t>
  </si>
  <si>
    <t>Uzemňovacie a bleskozvodné vedenia - vedenia v zemi FeZn</t>
  </si>
  <si>
    <t>Prístroje istiace, ochrany prepäťové NN</t>
  </si>
  <si>
    <t>Prístroje istiace, ističe NN inštalačné, jednopólové</t>
  </si>
  <si>
    <t xml:space="preserve">01N - PD Mazníky </t>
  </si>
  <si>
    <t xml:space="preserve">SO 17-23-41
TÚ križ. VSS (mimo) – Obratisko Važecká (mimo), elektrické mazníky
</t>
  </si>
  <si>
    <t>05090462</t>
  </si>
  <si>
    <t>Doplňujúce práce, diamantové rezanie asfaltového krytu, podkladu hr nad 50 do 100 mm</t>
  </si>
  <si>
    <t>05030162</t>
  </si>
  <si>
    <t>Odstránenie spevnených plôch vozoviek a doplňujúcich konštrukcií, krytov hr.do 100 mm</t>
  </si>
  <si>
    <t>05030262</t>
  </si>
  <si>
    <t>Odstránenie spevnených plôch vozoviek a doplňujúcich konštrukcií, podkladov h hr.do 100 mm</t>
  </si>
  <si>
    <t>Odstránenie spevnených plôch vozoviek a doplňujúcich konštrukcií, podkladov h hr.do 100 mm - 200mm</t>
  </si>
  <si>
    <t>05080200</t>
  </si>
  <si>
    <t>Doprava vybúraných hmôt vodorovná, nad 1 km</t>
  </si>
  <si>
    <t>t</t>
  </si>
  <si>
    <t>Hĺbenie káblovej ryhy 50 cm širokej a 120 cm hlbokej, v zemine triedy 4</t>
  </si>
  <si>
    <t>Konštrukcie z hornín - zásypy so zhutnením, 50 cm širokej, 120 cm hlbokej v zemine tr. 4</t>
  </si>
  <si>
    <t>01040502</t>
  </si>
  <si>
    <t>Zriadenie káblového lôžka z piesku, v ryhe šírky do 100 cm, hr. vrstvy 12 cm</t>
  </si>
  <si>
    <t>01060202</t>
  </si>
  <si>
    <t>Premiestnenie  výkopku, vodorovné do 1 000 m, tr. horniny 1-4</t>
  </si>
  <si>
    <t>Podkladné konštrukcie, podkladné vrstvy z betónu prostého, tr. C 8/10 (B 10)</t>
  </si>
  <si>
    <t>22030330</t>
  </si>
  <si>
    <t>Podkladné a krycie vrstvy z asfaltových zmesí, bitúmenové postreky, nátery,posypy spojovací postrek z asfaltu</t>
  </si>
  <si>
    <t>22030640</t>
  </si>
  <si>
    <t>Podkladné a krycie vrstvy z asfaltových zmesí, bituménové vrstvy, asfaltový betón - PBM 40/80-75 1.tr.</t>
  </si>
  <si>
    <t>Podkladné a krycie vrstvy z asfaltových zmesí, bituménové vrstvy, asfaltový betón - PBM 65/100-65 1.tr.</t>
  </si>
  <si>
    <t>91290501</t>
  </si>
  <si>
    <t xml:space="preserve">Skriňa mazacej stanice vrátane komplet príslušenstva pre mazanie kolajníc a komponentov pre napojenie zdroja </t>
  </si>
  <si>
    <t>Kábel medený uložený v trubke CYKY 450/750 V 3x2,5</t>
  </si>
  <si>
    <t>20</t>
  </si>
  <si>
    <t>Kábel medený uložený v trubke CYKY 450/750 V 4x1,5</t>
  </si>
  <si>
    <t>21</t>
  </si>
  <si>
    <t>Vodič medený uložený v trubke H07V-K (CYA)  450/750 V 10</t>
  </si>
  <si>
    <t>22</t>
  </si>
  <si>
    <t>91080112</t>
  </si>
  <si>
    <t>Vodič medený flexibilný gumený NSGAFOU 1x2,5 mm2</t>
  </si>
  <si>
    <t>23</t>
  </si>
  <si>
    <t>91080107</t>
  </si>
  <si>
    <t>Signálny a oznamovací kábel medený /v mm/ LiYCY 2x2x0,5</t>
  </si>
  <si>
    <t>24</t>
  </si>
  <si>
    <t>91080214</t>
  </si>
  <si>
    <t>Kábel NSGAFOU 1x2,5 mm2 1,8/3kV</t>
  </si>
  <si>
    <t>25</t>
  </si>
  <si>
    <t>91010201</t>
  </si>
  <si>
    <t>Rúrka ohybná elektroinštalačná z PVC typ FXKVR D50, vrátane výstražnej fólie</t>
  </si>
  <si>
    <t>26</t>
  </si>
  <si>
    <t>91010301</t>
  </si>
  <si>
    <t>Rúrka ohybná elektroinštalačná z UV stabilná, korugovaná, D50</t>
  </si>
  <si>
    <t>27</t>
  </si>
  <si>
    <t>91010702</t>
  </si>
  <si>
    <t>Rúra oceľová bezšvová hladká kruhová d 63,5 mm, hr. steny 4,0 mm, ozn. 11 353.0., vrátene montážneho príslušenstva, uložená pevne</t>
  </si>
  <si>
    <t>28</t>
  </si>
  <si>
    <t>Zvodič FV1 PSP 1/10 III</t>
  </si>
  <si>
    <t>PS 17-22-01'!A1</t>
  </si>
  <si>
    <t>PS 17-22-11'!A1</t>
  </si>
  <si>
    <t>PS 17-22-21'!A1</t>
  </si>
  <si>
    <t>PS 17-22-22'!A1</t>
  </si>
  <si>
    <t>PS 17-22-23'!A1</t>
  </si>
  <si>
    <t>PS 17-22-24'!A1</t>
  </si>
  <si>
    <t>PS 17-22-25'!A1</t>
  </si>
  <si>
    <t>PS 17-22-26'!A1</t>
  </si>
  <si>
    <t>PS 17-22-31'!A1</t>
  </si>
  <si>
    <t>PS 17-22-51'!A1</t>
  </si>
  <si>
    <t>PS 17-24-01'!A1</t>
  </si>
  <si>
    <t>PS 17-24-02'!A1</t>
  </si>
  <si>
    <t>SO 17-05-01.1'!A1</t>
  </si>
  <si>
    <t>SO 17-23-01'!A1</t>
  </si>
  <si>
    <t>SO 17-23-41'!A1</t>
  </si>
  <si>
    <t>SO 17-23-61'!A1</t>
  </si>
  <si>
    <t>SO 17-26-01'!A1</t>
  </si>
  <si>
    <t>SO 17-26-02'!A1</t>
  </si>
  <si>
    <t>SO 17-26-03'!A1</t>
  </si>
  <si>
    <t>05030261</t>
  </si>
  <si>
    <t>Odstránenie spevnených plôch vozoviek a doplňujúcich konštrukcií, podkladov z betónu prostého</t>
  </si>
  <si>
    <t>05030264</t>
  </si>
  <si>
    <t>Odstránenie spevnených plôch vozoviek a doplňujúcich konštrukcií, podkladov z kameniva hrubého drveného</t>
  </si>
  <si>
    <t>05030304</t>
  </si>
  <si>
    <t>Odstránenie spevnených plôch vozoviek a doplňujúcich konštrukcií, obrubníkov a krajníkov betónových</t>
  </si>
  <si>
    <t>Doprava vybúraných hmôt vodorovná vr.poplatku za uloženie</t>
  </si>
  <si>
    <t>05090362</t>
  </si>
  <si>
    <t>Doplňujúce práce, frézovanie bitúmenového krytu, podkladu</t>
  </si>
  <si>
    <t>Doplňujúce práce, diamantové rezanie bitúmenového krytu, podkladu</t>
  </si>
  <si>
    <t>22010104</t>
  </si>
  <si>
    <t>Podkladné a krycie vrstvy bez spojiva nestmelené, štrkodrva</t>
  </si>
  <si>
    <t>22020421</t>
  </si>
  <si>
    <t>Podkladné a krycie vrstvy s hydraulickým spojivom, cementobetónové jednovrstvové, kamenivo spevnené cementom</t>
  </si>
  <si>
    <t>Podkladné a krycie vrstvy z asfaltových zmesí, bitúmenové postreky, nátery,posypy spojovací postrek</t>
  </si>
  <si>
    <t>Podkladné a krycie vrstvy z asfaltových zmesí, bituménové vrstvy, asfaltový betón</t>
  </si>
  <si>
    <t>22030641</t>
  </si>
  <si>
    <t>22250980</t>
  </si>
  <si>
    <t>Doplňujúce konštrukcie, obrubníky chodníkové</t>
  </si>
  <si>
    <t>22251661</t>
  </si>
  <si>
    <t>Doplňujúce konštrukcie, uzavreté žľabové systémy z betónu</t>
  </si>
  <si>
    <t>02060905</t>
  </si>
  <si>
    <t>Spevňovanie hornín a konštrukcií, opláštenie, spevnenie geotextíliou a geomrežovinou</t>
  </si>
  <si>
    <t>TÚ križ. VSS (mimo) – Obratisko Važecká (mimo), úprava Čingovskej ulice</t>
  </si>
  <si>
    <t>05030507</t>
  </si>
  <si>
    <t>Odstránenie spevnených plôch vozoviek a doplňujúcich konštrukcií, zvislého dopravného značenia, kovových</t>
  </si>
  <si>
    <t>22250671</t>
  </si>
  <si>
    <t>Doplňujúce konštrukcie, zvislé dopravné značky, normály alebo zväčšený rozmer</t>
  </si>
  <si>
    <t>22250776</t>
  </si>
  <si>
    <t>Doplňujúce konštrukcie, vodorovné dopravné značenie, striekané a náterové</t>
  </si>
  <si>
    <t xml:space="preserve">m   </t>
  </si>
  <si>
    <t xml:space="preserve">TÚ križ. VSS (mimo) – Obratisko Važecká (mimo), dopravné značenie   </t>
  </si>
  <si>
    <t>Demolačné  práce</t>
  </si>
  <si>
    <t>Stavebné práce na výstavbe diaľníc a ciest chodníkov a nekrytých  parkovísk</t>
  </si>
  <si>
    <t>Základové  práce a vŕtanie vodných studní</t>
  </si>
  <si>
    <t>SO 17-07-03'!A1</t>
  </si>
  <si>
    <t>SO 17-07-04'!A1</t>
  </si>
  <si>
    <t>SO 17-07-05'!A1</t>
  </si>
  <si>
    <t>SO 17-07-06'!A1</t>
  </si>
  <si>
    <t>SO 17-07-07'!A1</t>
  </si>
  <si>
    <t>SO 17-07-61 '!A1</t>
  </si>
  <si>
    <t>SO 17-07-62 '!A1</t>
  </si>
  <si>
    <t>Výkopové práce a presun zemín</t>
  </si>
  <si>
    <t>Stavebné práce na výstavbe diaľnic a ciest chodníkov a nekrytých parkovísk</t>
  </si>
  <si>
    <t>22251284</t>
  </si>
  <si>
    <t>Doplňujúce konštrukcie,  kábelovody z rúr plastových</t>
  </si>
  <si>
    <t>Inštalovanie vonkajších osvetľovacích zariadení a osvetlenia ciest</t>
  </si>
  <si>
    <t>Káble Cu - NN - káble silové</t>
  </si>
  <si>
    <t>Rozvádzače - NN - skrine</t>
  </si>
  <si>
    <t>Svietidlá a osvetľovacie zariadenia - svietidlá - pouličné</t>
  </si>
  <si>
    <t>Premiestnenie - vodorovné - do 5 000 m</t>
  </si>
  <si>
    <t>Káble Al - NN - káble silové</t>
  </si>
  <si>
    <t>SO 17-23-21.1</t>
  </si>
  <si>
    <t>TÚ križ. VSS (mimo) – Obratisko Važecká (mimo), prípojky NN pre DPMK - odberné elektrické zariadenie</t>
  </si>
  <si>
    <t>Uzemňovacie a bleskozvodné vedenia - svorky - pre vedenia v zemi</t>
  </si>
  <si>
    <t>Uzemňovacie a bleskozvodné vedenia - vedenia v zemi - FeZn</t>
  </si>
  <si>
    <t>Uzemňovacie a bleskozvodné vedenia - nátery - zvodových vodičov</t>
  </si>
  <si>
    <t>Uzemňovacie a bleskozvodné vedenia - meranie - rezistencie uzemnenia</t>
  </si>
  <si>
    <t>Uzemňovacie a bleskozvodné vedenia - revízie - bleskozvodu</t>
  </si>
  <si>
    <t>SO 17-23-21.2</t>
  </si>
  <si>
    <t>TÚ križ. VSS (mimo) – Obratisko Važecká (mimo), prípojky NN pre DPMK - úpravy v distribučnej sústave</t>
  </si>
  <si>
    <t xml:space="preserve">Demolačné práce </t>
  </si>
  <si>
    <t>Vybúranie konštrukcií a demontáže - inštalačného príslušenstva elektroinštalačného silnoprúdového vnútorného</t>
  </si>
  <si>
    <t>SO 17-23-02'!A1</t>
  </si>
  <si>
    <t>SO 17-23-21'!A1</t>
  </si>
  <si>
    <t>SO 17-23-21.1'!A1</t>
  </si>
  <si>
    <t>SO 17-23-21.2'!A1</t>
  </si>
  <si>
    <t>TÚ križ. VSS (mimo) - Obratisko Važecká (mimo), úprava chodníkov a spevnených plôch</t>
  </si>
  <si>
    <t>Odstránenie spevnených plôch vozoviek a doplňujúcich konštrukcií, krytov bitúmenových</t>
  </si>
  <si>
    <t>05030163</t>
  </si>
  <si>
    <t>Odstránenie spevnených plôch vozoviek a doplňujúcich konštrukcií, krytov dlaždených</t>
  </si>
  <si>
    <t>05030407</t>
  </si>
  <si>
    <t>Odstránenie spevnených plôch vozoviek a doplňujúcich konštrukcií, zvodidiel, zábradlia,stien, oplotení kovových</t>
  </si>
  <si>
    <t>01020101</t>
  </si>
  <si>
    <t>Odkopávky a prekopávky humóznej vrstvy ornice</t>
  </si>
  <si>
    <t>01020200</t>
  </si>
  <si>
    <t>Odkopávky a prekopávky nezapažené</t>
  </si>
  <si>
    <t>01020300</t>
  </si>
  <si>
    <t>Odkopávky a prekopávky v zemníkoch</t>
  </si>
  <si>
    <t>01040100</t>
  </si>
  <si>
    <t>Konštrukcie z hornín - skládky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</si>
  <si>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</si>
  <si>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</si>
  <si>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</si>
  <si>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</si>
  <si>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27030422</t>
  </si>
  <si>
    <t>Kanalizácie, rúry plastové, PVC</t>
  </si>
  <si>
    <t>27031172</t>
  </si>
  <si>
    <t>Kanalizácie, ostatné konštrukcie, vpusty kanalizačné</t>
  </si>
  <si>
    <t>27031177</t>
  </si>
  <si>
    <t>Kanalizácie, ostatné konštrukcie, vsakovacie bloky</t>
  </si>
  <si>
    <t>22010101</t>
  </si>
  <si>
    <t>Podkladné a krycie vrstvy bez spojiva nestmelené,  mechanicky spevnená zemina</t>
  </si>
  <si>
    <t>22020417</t>
  </si>
  <si>
    <t>Podkladné a krycie vrstvy s hydraulickým spojivom, cementobetónové jednovrstvové, beton prostý</t>
  </si>
  <si>
    <t>22040417</t>
  </si>
  <si>
    <t>Kryty dláždené chodníkov komunikácií, rigolov zo zámkovej dlažby, betónovej</t>
  </si>
  <si>
    <t>22250162</t>
  </si>
  <si>
    <t>Doplňujúce konštrukcie, zábradlie kovové</t>
  </si>
  <si>
    <t>29</t>
  </si>
  <si>
    <t>30</t>
  </si>
  <si>
    <t>22251161</t>
  </si>
  <si>
    <t>Doplňujúce konštrukcie, otvorené žľaby z betónových tvárnic</t>
  </si>
  <si>
    <t>31</t>
  </si>
  <si>
    <t>1502060</t>
  </si>
  <si>
    <t>Múry oporné, zárubné, dielce železobetónové</t>
  </si>
  <si>
    <t>32</t>
  </si>
  <si>
    <t>61010101</t>
  </si>
  <si>
    <t>Izolácie proti vode a zemnej vlhkosti, bežných konštrukcií náterivami a tmelmi</t>
  </si>
  <si>
    <t>33</t>
  </si>
  <si>
    <t>34</t>
  </si>
  <si>
    <t>02061081</t>
  </si>
  <si>
    <t>Spevňovanie hornín a konštrukcií, očistenie plôch vodou</t>
  </si>
  <si>
    <t>35</t>
  </si>
  <si>
    <t>14020201</t>
  </si>
  <si>
    <t>Poter vyrovnávací z malty cementovej</t>
  </si>
  <si>
    <t>Práce  na  stavbe miestnych potrubných vedení vody a kanalizácie</t>
  </si>
  <si>
    <t>Práce  na  vrchnej  stavbe  diaľníc, ciest, ulíc, chodníkov  a nekrytých  parkovísk</t>
  </si>
  <si>
    <t>Izolačné  práce  proti vode</t>
  </si>
  <si>
    <t>Betonárske  práce</t>
  </si>
  <si>
    <t>SO 17-07-31 '!A1</t>
  </si>
  <si>
    <t>SO 17-02-01</t>
  </si>
  <si>
    <t>05010105</t>
  </si>
  <si>
    <t>Búranie konštrukcií základov, železobetónových</t>
  </si>
  <si>
    <t>05010205</t>
  </si>
  <si>
    <t>Búranie konštrukcií muriva, priečok, pilierov,prekladov železobetónových</t>
  </si>
  <si>
    <t>05010507</t>
  </si>
  <si>
    <t>Búranie konštrukcií podláh, podkladov, dlažieb kovových</t>
  </si>
  <si>
    <t>05020551</t>
  </si>
  <si>
    <t>Vybúranie a demontáž klampiarskych konštrukcií, krytiny plechovej</t>
  </si>
  <si>
    <t>05020706</t>
  </si>
  <si>
    <t>Vybúranie a demontáž konštrukcií otvorových výplní z dreva</t>
  </si>
  <si>
    <t>05020907</t>
  </si>
  <si>
    <t>Vybúranie konštrukcií a demontáž rôznych predmetov kovových</t>
  </si>
  <si>
    <t>05060103</t>
  </si>
  <si>
    <t>Demolácia objektov, budov z tehál a tvárnic</t>
  </si>
  <si>
    <t>Doprava vybúraných hmôt vodorovná</t>
  </si>
  <si>
    <t xml:space="preserve">TÚ križ. VSS (mimo) – Obratisko Važecká (mimo), demontáž koľajového zvršku </t>
  </si>
  <si>
    <t>05020901</t>
  </si>
  <si>
    <t>Vybúranie konštrukcií a demontáž, rôznych predmetov z dielcov oceľových</t>
  </si>
  <si>
    <t>05020910</t>
  </si>
  <si>
    <t>Vybúranie konštrukcií a demontáž rôznych predmetov z plastov</t>
  </si>
  <si>
    <t>05050101</t>
  </si>
  <si>
    <t>Odstránenie, búranie a demontáže na železniciach, koľajového lôžka z dielcov prefabrikovaných</t>
  </si>
  <si>
    <t>05050164</t>
  </si>
  <si>
    <t>Odstránenie, búranie a demontáže na železniciach, koľajového lôžka z kameniva drveného a ostatných sypkých materiálov</t>
  </si>
  <si>
    <t>05050271</t>
  </si>
  <si>
    <t>Odstránenie, búranie a demontáže na železniciach, koľajových polí na podvaloch</t>
  </si>
  <si>
    <t>01020400</t>
  </si>
  <si>
    <t>Odkopávky a prekopávky komunikácií, železníc, plôch</t>
  </si>
  <si>
    <t>Konštrukcie z hornín - obsypy so zhutnením</t>
  </si>
  <si>
    <t>01080202</t>
  </si>
  <si>
    <t>Povrchové úpravy terénu, úprava pláne bez zhutnenia v násypoch</t>
  </si>
  <si>
    <t>01080502</t>
  </si>
  <si>
    <t>Povrchové úpravy terénu, úpravy povrchov založením trávnika ručne</t>
  </si>
  <si>
    <t>01080807</t>
  </si>
  <si>
    <t>Povrchové úpravy terénu, sadenie, presádzanie, ošetrovanie, ochrana živých plotov</t>
  </si>
  <si>
    <t>27031171</t>
  </si>
  <si>
    <t>Kanalizácie, ostatné konštrukcie, šachty a spádoviská kanalizačné</t>
  </si>
  <si>
    <t>452331</t>
  </si>
  <si>
    <t>22020112</t>
  </si>
  <si>
    <t>Podkladné a krycie vrstvy s hydraulickým spojivom, stabilizované Road mix zmesou spojív</t>
  </si>
  <si>
    <t xml:space="preserve">Doplňujúce konštrukcie, uzavreté odvodňovacie systémy </t>
  </si>
  <si>
    <t>02010105</t>
  </si>
  <si>
    <t>Zlepšovanie základovej pôdy, výplň odvodňovacích rebier alebo trativodov oplášt.z geotextílie</t>
  </si>
  <si>
    <t>02010309</t>
  </si>
  <si>
    <t>Zlepšovanie základovej pôdy, trativody kompletné z potrubia plastického</t>
  </si>
  <si>
    <t>12260533</t>
  </si>
  <si>
    <t>Dokončovacie práce, doplnky vonkajšie plastové</t>
  </si>
  <si>
    <t xml:space="preserve">TÚ križ. VSS (mimo) - Obratisko Važecká (mimo), koľajový zvršok </t>
  </si>
  <si>
    <t>01080300</t>
  </si>
  <si>
    <t>Povrchové úpravy terénu, úprava podložia</t>
  </si>
  <si>
    <t>01080702</t>
  </si>
  <si>
    <t>Povrchové úpravy terénu spevnenie svahu doskami</t>
  </si>
  <si>
    <t>22020418</t>
  </si>
  <si>
    <t>Podkladné a krycie vrstvy s hydraulickým spojivom, cementobetónové jednovrstvové, beton železový</t>
  </si>
  <si>
    <t>Podkladné a krycie vrstvy z asfaltových zmesí, bitúmenové vrstvy, asfaltový betón</t>
  </si>
  <si>
    <t>Kryty dláždené,chodníkov komunikácií,rigolov zo zámkovej dlažby betónovej</t>
  </si>
  <si>
    <t>Doplňujúce konštrukcie,  obrubníky chodníkové</t>
  </si>
  <si>
    <t>24020102</t>
  </si>
  <si>
    <t>Koľajové lôžko zriadenie, kamenivo drvené</t>
  </si>
  <si>
    <t>24030109</t>
  </si>
  <si>
    <t>Koľaj, zriadenie koľaje železničnej NT3</t>
  </si>
  <si>
    <t>Ostatné úpravy zvršku, zváranie koľajníc</t>
  </si>
  <si>
    <t>24051026</t>
  </si>
  <si>
    <t>Ostatné úpravy zvršku, rezanie, vŕtanie koľajníc</t>
  </si>
  <si>
    <t>24250125</t>
  </si>
  <si>
    <t>Doplňujúce konštrukcie, úrovňové prejazdy, podvaly</t>
  </si>
  <si>
    <t>24260107</t>
  </si>
  <si>
    <t>Dokončovacie práce, dilatačné zariadenia pre koľaje NT3</t>
  </si>
  <si>
    <t>61040111</t>
  </si>
  <si>
    <t>Izolácie akustické, protiotrasové bežných stavebných konštrukcií, rohožami</t>
  </si>
  <si>
    <t>Murovanie  a  murárske  práce</t>
  </si>
  <si>
    <t>Stavebné  práce  na  stavbe  železníc</t>
  </si>
  <si>
    <t>Zvukovoizolačné práce</t>
  </si>
  <si>
    <t>SO 17-02-01'!A1</t>
  </si>
  <si>
    <t>SO 17-02-11 '!A1</t>
  </si>
  <si>
    <t>SO 17-04-01'!A1</t>
  </si>
  <si>
    <t>SO 17-05-01 '!A1</t>
  </si>
  <si>
    <t>01060700</t>
  </si>
  <si>
    <t>Premiestnenie  nakladanie, prekladanie, vykladanie</t>
  </si>
  <si>
    <t>452238</t>
  </si>
  <si>
    <t>Kompletovanie a montáž prefabrikovaných konštrukcií</t>
  </si>
  <si>
    <t>15010301</t>
  </si>
  <si>
    <t>Základové pätky z dielcov betónových</t>
  </si>
  <si>
    <t>Práce na vrchnej stavbe diaľníc, ciest, ulíc, chodníkov a nekrytých parkovísk</t>
  </si>
  <si>
    <t>12200416</t>
  </si>
  <si>
    <t>Podkladné konštr.pre inž. stavby, bloky z prefabrikovaných dielcov</t>
  </si>
  <si>
    <t>Doplňujúce konštrukcie,  zábradlie kovové</t>
  </si>
  <si>
    <t>22250675</t>
  </si>
  <si>
    <t>Doplňujúce konštrukcie, zvislé dopravné značky, portály</t>
  </si>
  <si>
    <t>Práce na spodnej stavbe diaľníc, ciest, ulíc a chodníkov</t>
  </si>
  <si>
    <t>22010103</t>
  </si>
  <si>
    <t>Podkladné a krycie vrstvy bez spojiva nestmelené, kamenivo drvené</t>
  </si>
  <si>
    <t>11010101</t>
  </si>
  <si>
    <t>Základy, pásy z betónu prostého</t>
  </si>
  <si>
    <t>11010112</t>
  </si>
  <si>
    <t>Základy, pásy, debnenie z dielcov</t>
  </si>
  <si>
    <t>11010201</t>
  </si>
  <si>
    <t>Základy, pätky z betónu prostého</t>
  </si>
  <si>
    <t xml:space="preserve">Izolačné práce proti vode </t>
  </si>
  <si>
    <t>11010402</t>
  </si>
  <si>
    <t>Základy, múry z betónu železového</t>
  </si>
  <si>
    <t>11010412</t>
  </si>
  <si>
    <t>Základy, múry, debnenie z dielcov</t>
  </si>
  <si>
    <t>TTÚ križ. VSS (mimo) – Obratisko Važecká (mimo), zastávka Čingovská - nástupištia</t>
  </si>
  <si>
    <t>Izolačné práce proti vode</t>
  </si>
  <si>
    <t>452614</t>
  </si>
  <si>
    <t>11090102</t>
  </si>
  <si>
    <t>Schodiskové konštrukcie kompletné, z betónu železového</t>
  </si>
  <si>
    <t>SO 17-06-01'!A1</t>
  </si>
  <si>
    <t>SO 17-06-02'!A1</t>
  </si>
  <si>
    <t>SO 17-06-03'!A1</t>
  </si>
  <si>
    <t>SO 17-06-04'!A1</t>
  </si>
  <si>
    <t>SO 17-06-05'!A1</t>
  </si>
  <si>
    <t>SO 17-06-06'!A1</t>
  </si>
  <si>
    <t>451111</t>
  </si>
  <si>
    <t>05020341</t>
  </si>
  <si>
    <t>Vybúranie konštrukcií a demontáže, inštalačného vedenia a príslušenstva stožiarov</t>
  </si>
  <si>
    <t>451120</t>
  </si>
  <si>
    <t>01030302</t>
  </si>
  <si>
    <t>Hĺbené vykopávky šachiet nezapažených</t>
  </si>
  <si>
    <t>452341</t>
  </si>
  <si>
    <t>Stavebné práce na stavbe železníc</t>
  </si>
  <si>
    <t>92110115</t>
  </si>
  <si>
    <t>Zariadenia železničné zabezpečovacie - regulácia a skúšanie zabezpečovacích zariadení</t>
  </si>
  <si>
    <t>452621</t>
  </si>
  <si>
    <t>Lešenárske práce</t>
  </si>
  <si>
    <t>03070100</t>
  </si>
  <si>
    <t>Hydraulická zdvíhacia plošina na automobilovom podvozku</t>
  </si>
  <si>
    <t>453156</t>
  </si>
  <si>
    <t>Inštalovanie nízkého napätia</t>
  </si>
  <si>
    <t>Káble Cu - NN káble návestné</t>
  </si>
  <si>
    <t>453161</t>
  </si>
  <si>
    <t>Svietidlá a osvetľovacie zariadenia - stožiare osvetľovacie</t>
  </si>
  <si>
    <t>Elektromontáže - údržba, činnosti</t>
  </si>
  <si>
    <t>453162</t>
  </si>
  <si>
    <t>Vedenia vonkajšie, káblové (miestne siete) - vedenia uzemňovacie v zemi FeZn</t>
  </si>
  <si>
    <t>92110114</t>
  </si>
  <si>
    <t>Zariadenia železničné zabezpečovacie - signalizačné zariadenia pre cestné križovatky</t>
  </si>
  <si>
    <t>Slaboprúdové zariadenia - zabezpečovacie a strážiace snímače</t>
  </si>
  <si>
    <t>PS 17-21-01'!A1</t>
  </si>
  <si>
    <t>PS 17-21-02'!A1</t>
  </si>
  <si>
    <t>PS 17-21-03'!A1</t>
  </si>
  <si>
    <t>PS 17-21-04'!A1</t>
  </si>
  <si>
    <t>PS 17-21-06'!A1</t>
  </si>
  <si>
    <t>452136</t>
  </si>
  <si>
    <t>Práce na stavbe diaľkových vedení komunikačných nadzemných</t>
  </si>
  <si>
    <t>92101101</t>
  </si>
  <si>
    <t>Zariadenia rádiokomunikačné - skúšky, merania</t>
  </si>
  <si>
    <t>Vedenia vonkajšie káblové (diaľkové siete) - káble optické úložné</t>
  </si>
  <si>
    <t>Rozvádzače - NN  rozvodnice</t>
  </si>
  <si>
    <t xml:space="preserve">Práce  na  spodnej  stavbe  diaľníc, ciest, ulíc a chodníkov </t>
  </si>
  <si>
    <t>02020673</t>
  </si>
  <si>
    <t>Vrty pre pilóty, tr.horniny III</t>
  </si>
  <si>
    <t>02040222</t>
  </si>
  <si>
    <t>Pilóty betónované na mieste s vytiahnutím pažnice, beton železový</t>
  </si>
  <si>
    <t xml:space="preserve">Betonárske práce </t>
  </si>
  <si>
    <t>11010202</t>
  </si>
  <si>
    <t>Základy, pätky z betónu železového</t>
  </si>
  <si>
    <t>11010212</t>
  </si>
  <si>
    <t>Základy, pätky, debnenie z dielcov</t>
  </si>
  <si>
    <t>11010221</t>
  </si>
  <si>
    <t>Základy, pätky, výstuž z betonárskej ocele</t>
  </si>
  <si>
    <t xml:space="preserve">Montáž kovových konštrukcií </t>
  </si>
  <si>
    <t>67160128</t>
  </si>
  <si>
    <t>Presvetľovacie konštrukcie, svetlíky hrebeňové</t>
  </si>
  <si>
    <t>67070105</t>
  </si>
  <si>
    <t>Zastrešenie, krytina z plechu hladkého</t>
  </si>
  <si>
    <t>68060800</t>
  </si>
  <si>
    <t>Ostatné doplnkové konštrukcie, strechy</t>
  </si>
  <si>
    <t xml:space="preserve">Práce na strešných konštrukciách </t>
  </si>
  <si>
    <t>62040100</t>
  </si>
  <si>
    <t>Montáž striech, väzníky a zavetrovanie</t>
  </si>
  <si>
    <t>62040308</t>
  </si>
  <si>
    <t>Montáž striech, debnenie a laťovanie, hrubé laty</t>
  </si>
  <si>
    <t>Klampiarske  práce</t>
  </si>
  <si>
    <t>64050101</t>
  </si>
  <si>
    <t>Odvodňovacie žľaby, pododkvapové, plech pozinkovaný</t>
  </si>
  <si>
    <t>KS: 1274</t>
  </si>
  <si>
    <t>01040302</t>
  </si>
  <si>
    <t>Konštrukcie z hornín - prechodové vrstvy so zhutnením</t>
  </si>
  <si>
    <t>15200506</t>
  </si>
  <si>
    <t>Mestský mobiliár, prístrešky MHD, dielce kovové</t>
  </si>
  <si>
    <t>Doplňujúce konštrukcie,  kábelovody z rúr alebo dielcov plastových</t>
  </si>
  <si>
    <t>11010302</t>
  </si>
  <si>
    <t>Základy, dosky z betónu železového</t>
  </si>
  <si>
    <t>11010312</t>
  </si>
  <si>
    <t>Základy, dosky, debnenie z dielcov</t>
  </si>
  <si>
    <t>11010321</t>
  </si>
  <si>
    <t>Základy, dosky, výstuž z betonárskej ocele</t>
  </si>
  <si>
    <t>SW vizualizačného systému, Konfigurácia sieťových komponent</t>
  </si>
  <si>
    <t>Užívateľská príručka, Zaškolenie obsluhy, Individuálne skúšky, Komplexné skúšky</t>
  </si>
  <si>
    <t>HW PLC, vrátane komunikácie a napájania 24VDC, prepätové ochrany</t>
  </si>
  <si>
    <t>súbor</t>
  </si>
  <si>
    <t>SW vizualizačného systému - aplikácia pre trať - úplná prezentácia (pre rozlíšenie WUXGA a 4K) + Konfigurácia sieťových komponent</t>
  </si>
  <si>
    <t>PS 17-23-41'!A1</t>
  </si>
  <si>
    <t>PS 17-23-42'!A1</t>
  </si>
  <si>
    <t>Rozvádzač, Modulárne PLC, Pripojenie ochranných terminálov, optické a metalické káble, Konfigutácia sieťových komponent, ....</t>
  </si>
  <si>
    <t>Upgrade HW a SW prostriedkov centrály DPMK</t>
  </si>
  <si>
    <t>PS 17-23-51'!A1</t>
  </si>
  <si>
    <t>PS 17-24-03'!A1</t>
  </si>
  <si>
    <t>SO 17-20-11'!A1</t>
  </si>
  <si>
    <t>KS: 2112</t>
  </si>
  <si>
    <t>Hĺbené vykopávky rýh š nad 600 mm</t>
  </si>
  <si>
    <t>01070101</t>
  </si>
  <si>
    <t>Paženie, resp.zaistenie výrubu v podzemí vykopávok príložné</t>
  </si>
  <si>
    <t>Stavebné práce na stavbe potrubných vedení nafty a plynu</t>
  </si>
  <si>
    <t>11250901</t>
  </si>
  <si>
    <t>Doplňujúce konštrukcie, obetónovanie potrubia, z betónu prostého</t>
  </si>
  <si>
    <t>22040145</t>
  </si>
  <si>
    <t>Kryty dláždené chodníkov komunikácií, rigolov z prefabrikovaných panelov, cestných</t>
  </si>
  <si>
    <t>27201391</t>
  </si>
  <si>
    <t>Podkladné konštrukcie pod potrubie, šachty, stoky atď., štrkopieskom</t>
  </si>
  <si>
    <t>27010421</t>
  </si>
  <si>
    <t>Plynovody z rúr plastových, PE, PP</t>
  </si>
  <si>
    <t>27070401</t>
  </si>
  <si>
    <t>Chráničky, rúry plastové, nedelená</t>
  </si>
  <si>
    <t>27011283</t>
  </si>
  <si>
    <t>Plynovody, ostatné montážne práce, doplňujúce činnosti</t>
  </si>
  <si>
    <t>27011288</t>
  </si>
  <si>
    <t xml:space="preserve">Plynovody, ostatné montážne práce, doplňujúce činnosti - uzatvorenie potrubia </t>
  </si>
  <si>
    <t>27011285</t>
  </si>
  <si>
    <t>Plynovody, ostatné montážne práce, tlak. skúšky tesnosti potrubia</t>
  </si>
  <si>
    <t>27011287</t>
  </si>
  <si>
    <t>Plynovody, ostatné montážne práce, revízie</t>
  </si>
  <si>
    <t>SO 17-08-11'!A1</t>
  </si>
  <si>
    <t>KS: 2222</t>
  </si>
  <si>
    <t>SO 17.08.21</t>
  </si>
  <si>
    <t>TÚ križ. VSS (mimo) – Obratisko Važecká (mimo), ochrany a úpravy horúcovodov (TEKO a.s.)</t>
  </si>
  <si>
    <t>05010504</t>
  </si>
  <si>
    <t>Búranie konštrukcií podláh, podkladov, dlažieb betónových</t>
  </si>
  <si>
    <t>05020131</t>
  </si>
  <si>
    <t>Vybúranie konštrukcií a demontáže - odstránenie izolácie povlakovej</t>
  </si>
  <si>
    <t>Premiestnenie  vodorovné do 1 000 m</t>
  </si>
  <si>
    <t>61010401</t>
  </si>
  <si>
    <t>Izolácie proti vode a zemnej vlhkosti, podzemných objektov náterivami a tmelmi</t>
  </si>
  <si>
    <t>61010402</t>
  </si>
  <si>
    <t>Izolácie proti vode a zemnej vlhkosti, podzemných objektov pásmi</t>
  </si>
  <si>
    <t xml:space="preserve">Tepelnoizolačné práce </t>
  </si>
  <si>
    <t xml:space="preserve">Tepelná izolácia bežných stavebných konštrukcií doskami </t>
  </si>
  <si>
    <t xml:space="preserve">Omietkarské práce </t>
  </si>
  <si>
    <t>13071613</t>
  </si>
  <si>
    <t>Vonkajšie povrchy vodorov. konštrukcií, reprofilácia vodor. plôch maltou sanačnou</t>
  </si>
  <si>
    <t>SO 17.08.21.1</t>
  </si>
  <si>
    <t>SO 17.08.21'!A1</t>
  </si>
  <si>
    <t>SO 17.08.21.1'!A1</t>
  </si>
  <si>
    <t>SO 17-09-01.1</t>
  </si>
  <si>
    <t>SO 17-09-01.2</t>
  </si>
  <si>
    <t>SO 17-09-01.3</t>
  </si>
  <si>
    <t>SO 17-09-01.4</t>
  </si>
  <si>
    <t>SO 17-09-01.5</t>
  </si>
  <si>
    <t>SO 17-09-01.6</t>
  </si>
  <si>
    <t>SO 17-09-01.7</t>
  </si>
  <si>
    <t>SO 17-09-01.8</t>
  </si>
  <si>
    <t>Ochrana kanalizačného zberača ŽB DN2180 v km 0,861</t>
  </si>
  <si>
    <t>Ochrana kanalizačných zberačov ŽB DN1400 a PVC DN500 v km 1,095 - 1,303</t>
  </si>
  <si>
    <t>Ochrana kanalizačného zberača B DN1000 v km 1,359</t>
  </si>
  <si>
    <t>Ochrana kanalizácie ŽB DN 400 v km 1,569</t>
  </si>
  <si>
    <t>Ochrana kanalizácie ŽB DN 400 v km 1,720</t>
  </si>
  <si>
    <t>Ochrana kanalizačného zberača v km 2,165</t>
  </si>
  <si>
    <t>Ochrana kanalizačného zberača ŽB DN 1000 v km 2,733</t>
  </si>
  <si>
    <t>KS: 2223</t>
  </si>
  <si>
    <t xml:space="preserve">Časť: </t>
  </si>
  <si>
    <t>Práce na stavbe miestnych potrubných vedení vody a kanalizácie</t>
  </si>
  <si>
    <t>Všeobecné práce na stavbe diaľkových potrubných vedení</t>
  </si>
  <si>
    <t>27031176</t>
  </si>
  <si>
    <t>Kanalizácie, ostatné konštrukcie, doplnky</t>
  </si>
  <si>
    <t>11990000</t>
  </si>
  <si>
    <t>Presun hmôt</t>
  </si>
  <si>
    <t>Časť:</t>
  </si>
  <si>
    <t>SO 17-09-01.1'!A1</t>
  </si>
  <si>
    <t>SO 17-09-01.3'!A1</t>
  </si>
  <si>
    <t>SO 17-09-01.4'!A1</t>
  </si>
  <si>
    <t>SO 17-09-01.5'!A1</t>
  </si>
  <si>
    <t>SO 17-09-01.6'!A1</t>
  </si>
  <si>
    <t>SO 17-09-01.7'!A1</t>
  </si>
  <si>
    <t>SO 17-09-01.8'!A1</t>
  </si>
  <si>
    <t>SO 17-08-01.1</t>
  </si>
  <si>
    <t>SO 17-08-01.2</t>
  </si>
  <si>
    <t>SO 17-08-01.3</t>
  </si>
  <si>
    <t>SO 17-08-01.4</t>
  </si>
  <si>
    <t>Preložka vodovodu TVL DN800 v km 0,888</t>
  </si>
  <si>
    <t>Preložky vodovodov TVL DN500 a DN600</t>
  </si>
  <si>
    <t>Preložka vodovodu TVL DN300 v km 1,416</t>
  </si>
  <si>
    <t>Preložka vodovodu TVL DN300 v km 1,862</t>
  </si>
  <si>
    <t>00040222</t>
  </si>
  <si>
    <t>PS 17-22-71.1</t>
  </si>
  <si>
    <t>TÚ križ. VSS (mimo) – Obratisko Važecká (mimo), ochrany a úpravy zavesených opt. vedení</t>
  </si>
  <si>
    <t xml:space="preserve">ANTIK </t>
  </si>
  <si>
    <t>Dočasný stav:</t>
  </si>
  <si>
    <t>05020340</t>
  </si>
  <si>
    <t>Vybúranie konštrukcií a demontáže - inštalačného vedenia a príslušenstva elektroinštalačného</t>
  </si>
  <si>
    <t>Lešenárske  práce</t>
  </si>
  <si>
    <t>92010419</t>
  </si>
  <si>
    <t>Vedenia nadzemné - drôtové, kontrola</t>
  </si>
  <si>
    <t>Vedenia vonkajšie, káblové (miestne siete) - držiaky lán oceľových</t>
  </si>
  <si>
    <t>Vedenia vonkajšie, káblové (miestne siete) - objímky lán závesných</t>
  </si>
  <si>
    <t>Vedenia vonkajšie, káblové (miestne siete) - pásy poisťovacie lán oceľových</t>
  </si>
  <si>
    <t>Konečný stav:</t>
  </si>
  <si>
    <t>Vybúranie konštrukcií a demontáže - inštalačného vedenia a príslušenstva, stožiarov</t>
  </si>
  <si>
    <t>Vedenia vonkajšie káblové (diaľkové siete) - činnosti na kábloch</t>
  </si>
  <si>
    <t>PS 17-22-71.2</t>
  </si>
  <si>
    <t xml:space="preserve">SWAN </t>
  </si>
  <si>
    <t>PS 17-22-71.1'!A1</t>
  </si>
  <si>
    <t>PS 17-22-71.2'!A1</t>
  </si>
  <si>
    <t>TÚ križ. VSS (mimo) – Obratisko Važecká (mimo), ochrany a úpravy
rozvodov vodovodných potrubí</t>
  </si>
  <si>
    <t>05021001</t>
  </si>
  <si>
    <t>Vybúranie konštrukcií a demontáž vonkajších potrubí ostatných, vodovodných</t>
  </si>
  <si>
    <t>27070101</t>
  </si>
  <si>
    <t>Chráničky, rúry oceľové, nedelená</t>
  </si>
  <si>
    <t>88020104</t>
  </si>
  <si>
    <t>Vodovod, potrubie z rúr liatinových</t>
  </si>
  <si>
    <t>88020221</t>
  </si>
  <si>
    <t>Vodovod, príslušenstvo, armatúry</t>
  </si>
  <si>
    <t>05010305</t>
  </si>
  <si>
    <t>Búranie konštrukcií stropov, klenieb, schodov železobetónových</t>
  </si>
  <si>
    <t>05020883</t>
  </si>
  <si>
    <t>Vybúranie konštrukcií a demontáž vonkajších oceľových potrubí, doplnkových konštrukcií</t>
  </si>
  <si>
    <t>Vodovod, príslušenstvo,   armatúry</t>
  </si>
  <si>
    <t>27021176</t>
  </si>
  <si>
    <t>Vodovody, ostatné konštrukcie, doplnky</t>
  </si>
  <si>
    <t>Doplňujúce konštrukcie, šachty armatúrne z betónu železového</t>
  </si>
  <si>
    <t xml:space="preserve"> </t>
  </si>
  <si>
    <t>62100100</t>
  </si>
  <si>
    <t>Doplnkové konštrukcie, rošty</t>
  </si>
  <si>
    <t>89020424</t>
  </si>
  <si>
    <t>Strojovne - nádrže, nádoby tlakové</t>
  </si>
  <si>
    <t>sub</t>
  </si>
  <si>
    <t>SO 17-08-01-1'!A1</t>
  </si>
  <si>
    <t>SO 17-08-01-2'!A1</t>
  </si>
  <si>
    <t>SO 17-08-01-3'!A1</t>
  </si>
  <si>
    <t>SO 17-08-01-4'!A1</t>
  </si>
  <si>
    <t>SO 17-20-01.1</t>
  </si>
  <si>
    <t>Všeobecné položky v procese verejného obstarávania</t>
  </si>
  <si>
    <t>05010203</t>
  </si>
  <si>
    <t>Búranie konštrukcií murivo, priečky, piliere,preklady tehelné</t>
  </si>
  <si>
    <t>05010207</t>
  </si>
  <si>
    <t>Búranie konštrukcií murivo, priečky, piliere,preklady kovové</t>
  </si>
  <si>
    <t>05010307</t>
  </si>
  <si>
    <t>Búranie konštrukcií stropy, klenby, schody kovové</t>
  </si>
  <si>
    <t>Búranie konštrukcií podlahy, podklady, dlažby betónové</t>
  </si>
  <si>
    <t>Búranie konštrukcií podlahy, podklady, dlažby kovové</t>
  </si>
  <si>
    <t>05010508</t>
  </si>
  <si>
    <t>Búranie konštrukcií podlahy, podklady, dlažby keramické</t>
  </si>
  <si>
    <t>05010510</t>
  </si>
  <si>
    <t>Búranie konštrukcií podlahy, podklady, dlažby plastové, gumené</t>
  </si>
  <si>
    <t>05010703</t>
  </si>
  <si>
    <t>Búranie konštrukcií prerážanie otvorov v murive tehelnom</t>
  </si>
  <si>
    <t>05010705</t>
  </si>
  <si>
    <t>Búranie konštrukcií prerážanie otvorov v murive železobetónovom</t>
  </si>
  <si>
    <t>05010811</t>
  </si>
  <si>
    <t>Búranie konštrukcií otlčenie omietok a odstránenie povrchových úprav vápenných</t>
  </si>
  <si>
    <t>05010814</t>
  </si>
  <si>
    <t>Búranie konštrukcií otlčenie omietok a odstránenie povrchových úprav obkladov</t>
  </si>
  <si>
    <t>Vybúranie konštrukcií a demontáže odstránenie izolácie povlakovej</t>
  </si>
  <si>
    <t>05020132</t>
  </si>
  <si>
    <t>Vybúranie konštrukcií a demontáže odstránenie izolácie tepelnej</t>
  </si>
  <si>
    <t>05020346</t>
  </si>
  <si>
    <t>Vybúranie konštrukcií a demontáže inštalačného vedenia a príslušenstva strojového vybavenia a zariaď</t>
  </si>
  <si>
    <t>05020552</t>
  </si>
  <si>
    <t>Vybúranie konštrukcií a demontáže klampiarskych konštrukcií oplechovania, ríms, parapetov,  odkvapov</t>
  </si>
  <si>
    <t>05020553</t>
  </si>
  <si>
    <t>Vybúranie konštrukcií a demontáže klampiarskych konštrukcií žľabov</t>
  </si>
  <si>
    <t>05020554</t>
  </si>
  <si>
    <t>Vybúranie konštrukcií a demontáže klampiarskych konštrukcií kusových  prvkov</t>
  </si>
  <si>
    <t>05020655</t>
  </si>
  <si>
    <t>Vybúranie konštrukcií a demontáže krytiny povlakovej</t>
  </si>
  <si>
    <t>Vybúranie konštrukcií a demontáže otvorových výplní z dreva</t>
  </si>
  <si>
    <t>05020707</t>
  </si>
  <si>
    <t>Vybúranie konštrukcií a demontáže otvorových výplní z kovu</t>
  </si>
  <si>
    <t>Vybúranie konštrukcií a demontáže rôznych predmetov kovových</t>
  </si>
  <si>
    <t>Odstránenie spevnených plôch  vozoviek a doplňujúcich konštrukcií krytov cementobetónových</t>
  </si>
  <si>
    <t>05030164</t>
  </si>
  <si>
    <t>Odstránenie spevnených plôch  vozoviek a doplňujúcich konštrukcií krytov z kameniva hrubého drveného</t>
  </si>
  <si>
    <t>Odstránenie spevnených plôch  vozoviek a doplňujúcich konštrukcií obrubníkov a krajníkov betónových</t>
  </si>
  <si>
    <t>05080186</t>
  </si>
  <si>
    <t>Doprava vybúraných hmôt zvislá doprava po schodoch</t>
  </si>
  <si>
    <t>Doprava vybúraných hmôt vodorovná doprava</t>
  </si>
  <si>
    <t>05080290</t>
  </si>
  <si>
    <t>Doprava vybúraných hmôt - Vodorovná doprava - Uloženie</t>
  </si>
  <si>
    <t>05080387</t>
  </si>
  <si>
    <t>Doprava vybúraných hmôt vnútrostavenisková doprava prenajom kontajneru</t>
  </si>
  <si>
    <t>05080900</t>
  </si>
  <si>
    <t>Doprava vybúraných hmôt - Poplatky</t>
  </si>
  <si>
    <t>05089000</t>
  </si>
  <si>
    <t>Doprava vybúraných hmôt - Nakladanie</t>
  </si>
  <si>
    <t>05090605</t>
  </si>
  <si>
    <t>Doplňujúce práce otryskanie železobetónovej konštrukcie</t>
  </si>
  <si>
    <t>Paženie resp.zaistenie výrubu v podzemí vykopávok príložné</t>
  </si>
  <si>
    <t>Konštrukcie z hornín zásypy so zhutnením</t>
  </si>
  <si>
    <t>Konštrukcie z hornín obsypy bez zhutnenia</t>
  </si>
  <si>
    <t>Montáž kovových konštrukcií</t>
  </si>
  <si>
    <t>67040216</t>
  </si>
  <si>
    <t>Výplne otvorov dvere otváravé</t>
  </si>
  <si>
    <t>67040218</t>
  </si>
  <si>
    <t>Výplne otvorov dvere kyvné</t>
  </si>
  <si>
    <t>67040319</t>
  </si>
  <si>
    <t>Výplne otvorov vráta otočné</t>
  </si>
  <si>
    <t>67040424</t>
  </si>
  <si>
    <t>Výplne otvorov mreže a rolety pevné</t>
  </si>
  <si>
    <t>Práce na výstavbe diaľníc a ciest chodníkov a nekrytých parkovísk</t>
  </si>
  <si>
    <t>22010102</t>
  </si>
  <si>
    <t>Podkladné a krycie vrstvy bez spojiva nestmelené (bez spojiva) štrkopiesok</t>
  </si>
  <si>
    <t>Doplňujúce konštrukcie obrubníky chodníkové</t>
  </si>
  <si>
    <t>Podkladné a krycie vrstvy s hydraulickým spojivom cementobetónové jednovrstvové beton prostý</t>
  </si>
  <si>
    <t>Klampiarské práce</t>
  </si>
  <si>
    <t>64020401</t>
  </si>
  <si>
    <t>Oplechovanie parapetov plech pozinkovaný</t>
  </si>
  <si>
    <t>64020501</t>
  </si>
  <si>
    <t>Oplechovanie muriva plech pozinkovaný</t>
  </si>
  <si>
    <t>Odvodňovacie žľaby pododkvapové plech pozinkovaný</t>
  </si>
  <si>
    <t>64060201</t>
  </si>
  <si>
    <t>Odvodňovacie rúry kruhové plech pozinkovaný</t>
  </si>
  <si>
    <t>64050106</t>
  </si>
  <si>
    <t>Odvodňovacie žľaby pododkvapové plech - kotliky</t>
  </si>
  <si>
    <t>64060301</t>
  </si>
  <si>
    <t>Odvodňovacie rúry doplnky plech pozinkovaný</t>
  </si>
  <si>
    <t>61020102</t>
  </si>
  <si>
    <t>Hydroizolácia striech plochých do sklonu 10° pásmi</t>
  </si>
  <si>
    <t>61020104</t>
  </si>
  <si>
    <t>Hydroizolácia striech plochých do sklonu 10° termoplastmi</t>
  </si>
  <si>
    <t>61020105</t>
  </si>
  <si>
    <t>Hydroizolácia striech plochých do sklonu 10° ochrannými a podkladnými textíliami</t>
  </si>
  <si>
    <t>61020704</t>
  </si>
  <si>
    <t>Hydroizolácia striech doplnky striech termoplastmi</t>
  </si>
  <si>
    <t>Lešenárské práce</t>
  </si>
  <si>
    <t>03010101</t>
  </si>
  <si>
    <t>Lešenie radové ľahké pracovné(do 1,5 kPa) s podlahami</t>
  </si>
  <si>
    <t>03030103</t>
  </si>
  <si>
    <t>Lešenie pomocné ľahké pracovné na rovnom povrchu</t>
  </si>
  <si>
    <t>Murovanie a murárske práce</t>
  </si>
  <si>
    <t>12020101</t>
  </si>
  <si>
    <t>Múry nosné tehly a tvarovky pálené</t>
  </si>
  <si>
    <t>12020202</t>
  </si>
  <si>
    <t>Múry výplňové tehly a tvárnice nepálené</t>
  </si>
  <si>
    <t>12040102</t>
  </si>
  <si>
    <t>Priečky, steny výplňové, deliacie tehly a tvárnice nepálené</t>
  </si>
  <si>
    <t>12040201</t>
  </si>
  <si>
    <t>Priečky, steny izolačné primurovky,obklady tehly a tvarovky pálené</t>
  </si>
  <si>
    <t>12230218</t>
  </si>
  <si>
    <t>Osadzovanie konštrukcií zárubní kovových</t>
  </si>
  <si>
    <t>Tepelnoizolačné práce</t>
  </si>
  <si>
    <t>61030108</t>
  </si>
  <si>
    <t>Tepelná izolácia bežných stavebných konštrukcií doskami</t>
  </si>
  <si>
    <t>Inštalovanie ventilácie a klimatizácie</t>
  </si>
  <si>
    <t>93030400</t>
  </si>
  <si>
    <t>Koncové prvky žalúzie</t>
  </si>
  <si>
    <t>Omietkarské práce</t>
  </si>
  <si>
    <t>13010203</t>
  </si>
  <si>
    <t>Vnútorné povrchy stropov a podhľadov schodiskových konštrukcií omietka hrubá zatrená z malty vápenno</t>
  </si>
  <si>
    <t>13010409</t>
  </si>
  <si>
    <t xml:space="preserve">Vnútorné povrchy stropov a podhľadov schodiskových konštrukcií omietka štuková zo suchej omietkovej </t>
  </si>
  <si>
    <t>13011716</t>
  </si>
  <si>
    <t>Vnútorné povrchy stropov a podhľadov schodiskových konštrukcií potiahnutie pletivom keramickým a pod</t>
  </si>
  <si>
    <t>13030203</t>
  </si>
  <si>
    <t>Vnútorné povrchy stien omietka hrubá zatrená z malty vápennocementovej</t>
  </si>
  <si>
    <t>13030409</t>
  </si>
  <si>
    <t>Vnútorné povrchy stien omietka štuková zo suchej omietkovej zmesi</t>
  </si>
  <si>
    <t>13031716</t>
  </si>
  <si>
    <t>Vnútorné povrchy stien potiahnutie pletivom keramickým a pod.</t>
  </si>
  <si>
    <t>13061111</t>
  </si>
  <si>
    <t>Vnútor. povrchy kanálov, stôk, štôlní, tunelov omietka vodotesná z malty cem. vodotesnej</t>
  </si>
  <si>
    <t>13090910</t>
  </si>
  <si>
    <t>Vonkajšie povrchy stien omietka šľachtená z tekutej omietkovej zmesi</t>
  </si>
  <si>
    <t>Stolárske práce</t>
  </si>
  <si>
    <t>66050201</t>
  </si>
  <si>
    <t>Dvere dverné krídla drevené</t>
  </si>
  <si>
    <t>Kladenie podlách dlažobných krytín, povrchová úprava stien</t>
  </si>
  <si>
    <t>14020946</t>
  </si>
  <si>
    <t>Poter liaty samonivelačný samonivelačná hmota</t>
  </si>
  <si>
    <t>71020102</t>
  </si>
  <si>
    <t>Obklady steny keramické, hladké, protisklzové</t>
  </si>
  <si>
    <t>73020103</t>
  </si>
  <si>
    <t>Syntetické liate epoxidové</t>
  </si>
  <si>
    <t>Sklenárske práce</t>
  </si>
  <si>
    <t>67040115</t>
  </si>
  <si>
    <t>Výplne otvorov okná s beztmelým zasklením</t>
  </si>
  <si>
    <t>Nanášanie ochranných vrstiev - maliarske a natieračské práce</t>
  </si>
  <si>
    <t>84010110</t>
  </si>
  <si>
    <t>Nátery oceľové konštrukcie farba polyuretanová</t>
  </si>
  <si>
    <t>84020121</t>
  </si>
  <si>
    <t>Maľby úprava podkladu mlieko vápenné</t>
  </si>
  <si>
    <t>84020226</t>
  </si>
  <si>
    <t>Maľby stien zmesi tekuté</t>
  </si>
  <si>
    <t>84020326</t>
  </si>
  <si>
    <t>Maľby stropov zmesi tekuté</t>
  </si>
  <si>
    <t>SO 17-20-01.2</t>
  </si>
  <si>
    <t>67030101</t>
  </si>
  <si>
    <t>Schodisko, rebríky a rampy</t>
  </si>
  <si>
    <t>kg</t>
  </si>
  <si>
    <t>67100300</t>
  </si>
  <si>
    <t>Podlahy rošty</t>
  </si>
  <si>
    <t>67150100</t>
  </si>
  <si>
    <t>Oceľové prvky</t>
  </si>
  <si>
    <t>11070102</t>
  </si>
  <si>
    <t>Stropné a strešné konštrukcie budov (pozemných stavieb) plošné, klenby, škrupiny betón železový</t>
  </si>
  <si>
    <t>11070111</t>
  </si>
  <si>
    <t>Stropné a strešné konštrukcie budov (pozemných stavieb) plošné, klenby, škrupiny debnenie tradičné</t>
  </si>
  <si>
    <t>SO 17-20-01.3</t>
  </si>
  <si>
    <t>Projektové práce stavebná časť náklady na dokumetáciu</t>
  </si>
  <si>
    <t>00100003</t>
  </si>
  <si>
    <t>Inžinierska činnosť - skúšky a revízie</t>
  </si>
  <si>
    <t>05010603</t>
  </si>
  <si>
    <t>Búranie konštrukcií prisekanie a osekávanie muriva,vysekávanie výklenkov rýh a kapies v murive tehel</t>
  </si>
  <si>
    <t>01040401</t>
  </si>
  <si>
    <t>Konštrukcie z hornín zásypy bez zhutnenia</t>
  </si>
  <si>
    <t>Povrchové úpravy terénu úprava pláne bez zhutnenia v násypoch</t>
  </si>
  <si>
    <t>Elektroinštalačné práce v neobytných budovách</t>
  </si>
  <si>
    <t>91010101</t>
  </si>
  <si>
    <t>Úložný materiál rúrky elektroinšt., uloź. pod omietkou ohybné</t>
  </si>
  <si>
    <t>91011202</t>
  </si>
  <si>
    <t>Úložný materiál škatule elektroinšt., na povrchu odbočné</t>
  </si>
  <si>
    <t>91021301</t>
  </si>
  <si>
    <t>Oceľové konštrukcie káblové žľaby kovové</t>
  </si>
  <si>
    <t>91022605</t>
  </si>
  <si>
    <t>Oceľové konštrukcie protipožiarne prepážky priechody stenami</t>
  </si>
  <si>
    <t>Káble Cu NN káble silové</t>
  </si>
  <si>
    <t>Káble Cu NN vodiče izolované</t>
  </si>
  <si>
    <t>Káblové súbory,  ukončenie vodičov NN ukonč. vodičov v rozvádzačoch</t>
  </si>
  <si>
    <t>91110101</t>
  </si>
  <si>
    <t>Spínacie, spúšťacie  a regulačné ústrojenstvá spínače NN, domové, nástenné jednopólové</t>
  </si>
  <si>
    <t>91110102</t>
  </si>
  <si>
    <t>Spínacie, spúšťacie  a regulačné ústrojenstvá spínače NN, domové, nástenné dvojpólové</t>
  </si>
  <si>
    <t>91110503</t>
  </si>
  <si>
    <t>Spínacie, spúšťacie  a regulačné ústrojenstvá spínače NN špeciálne koncové</t>
  </si>
  <si>
    <t>91110701</t>
  </si>
  <si>
    <t>Spínacie, spúšťacie  a regulačné ústrojenstvá zásuvky NN, domové, nástenné dvojpólové</t>
  </si>
  <si>
    <t>91200201</t>
  </si>
  <si>
    <t>Svietidlá a osvetľovacie zariadenia svietidlá interiérové</t>
  </si>
  <si>
    <t>91220201</t>
  </si>
  <si>
    <t>Uzemňovacie a bleskozvodné vedenia zachytávače pasívne FeZn</t>
  </si>
  <si>
    <t>SO 17-20-01.4</t>
  </si>
  <si>
    <t>05080388</t>
  </si>
  <si>
    <t>Doprava vybúraných hmôt vnútrostavenisková doprava mechanizmom</t>
  </si>
  <si>
    <t>Práce na stavbe miestných potrubných vedeni vody a kanalizácie</t>
  </si>
  <si>
    <t>Vodovody ostatné konštrukcie doplnky</t>
  </si>
  <si>
    <t>Kanalizácie ostatné konštrukcie vsakovacie bloky</t>
  </si>
  <si>
    <t>Podkladné konštrukcie pod potrubie, šachty, stoky atď. štrkopiesok</t>
  </si>
  <si>
    <t>Elektroinštalácie kúrenia a iných elektrických zariadení v budovách, elektrotechnické inštalačné práce</t>
  </si>
  <si>
    <t>88050561</t>
  </si>
  <si>
    <t xml:space="preserve">Zariaďovacie predmety príprava teplej vody ohrievače </t>
  </si>
  <si>
    <t>61030513</t>
  </si>
  <si>
    <t>Tepelná izolácia potrubí trubicami</t>
  </si>
  <si>
    <t>Práca na vodovodnom domovom potrubí</t>
  </si>
  <si>
    <t>88020102</t>
  </si>
  <si>
    <t>Vodovod potrubie rúry plastové</t>
  </si>
  <si>
    <t>88020190</t>
  </si>
  <si>
    <t>Vodovod - Potrubie - prepláchnutie a skúšky</t>
  </si>
  <si>
    <t>Vodovod príslušenstvo armatúry</t>
  </si>
  <si>
    <t>88050771</t>
  </si>
  <si>
    <t>Zariaďovacie predmety zariaďovacie armatúry ventily výtokové</t>
  </si>
  <si>
    <t>Kladenie kanalizačných potrubí</t>
  </si>
  <si>
    <t>88010102</t>
  </si>
  <si>
    <t>Kanalizácia potrubie rúry plastové</t>
  </si>
  <si>
    <t>88010190</t>
  </si>
  <si>
    <t>Kanalizácia - Potrubie - skúška tesnosti</t>
  </si>
  <si>
    <t>88010202</t>
  </si>
  <si>
    <t>Kanalizácia príslušenstvo uzávierky zápachové</t>
  </si>
  <si>
    <t>88010204</t>
  </si>
  <si>
    <t>Kanalizácia príslušenstvo lapače strešných splavenín</t>
  </si>
  <si>
    <t>88010207</t>
  </si>
  <si>
    <t>Kanalizácia príslušenstvo hlavice ventilačné</t>
  </si>
  <si>
    <t>88010208</t>
  </si>
  <si>
    <t>Kanalizácia príslušenstvo privzdušňovacie ventily</t>
  </si>
  <si>
    <t>Inštalácia pevného sanitárneho príslušenstva</t>
  </si>
  <si>
    <t>88050141</t>
  </si>
  <si>
    <t>Zariaďovacie predmety záchody záchody splachovacie</t>
  </si>
  <si>
    <t>88050243</t>
  </si>
  <si>
    <t>Zariaďovacie predmety kúpeľne umyvadlá</t>
  </si>
  <si>
    <t>88050772</t>
  </si>
  <si>
    <t>Zariaďovacie predmety zariaďovacie armatúry batérie umývadlové, drezové</t>
  </si>
  <si>
    <t>88050774</t>
  </si>
  <si>
    <t>Zariaďovacie predmety zariaďovacie armatúry batérie sprchové</t>
  </si>
  <si>
    <t>88050775</t>
  </si>
  <si>
    <t>Zariaďovacie predmety zariaďovacie armatúry ventily odpadové</t>
  </si>
  <si>
    <t>88050776</t>
  </si>
  <si>
    <t>Zariaďovacie predmety zariaďovacie armatúry uzávierky zápachové</t>
  </si>
  <si>
    <t>SO 17-20-01.5</t>
  </si>
  <si>
    <t>05090501</t>
  </si>
  <si>
    <t>Doplňujúce práce vŕtanie do muriva</t>
  </si>
  <si>
    <t>89050309</t>
  </si>
  <si>
    <t>Vykurovacie telesá sálavé zariadenia vyhrievacie panely</t>
  </si>
  <si>
    <t>89050104</t>
  </si>
  <si>
    <t>Vykurovacie telesá - Radiátory - Rúrkové</t>
  </si>
  <si>
    <t>SO 17-20-01.6</t>
  </si>
  <si>
    <t xml:space="preserve">Zariadenie č.1– Chladenie miestnosti rozvádzača batérií_x000D_
1. nadzemné podlažie (1.NP), m. č.: 105c_x000D_
</t>
  </si>
  <si>
    <t>93050302</t>
  </si>
  <si>
    <t xml:space="preserve">Zariadenie č.2– Chladenie miestnosti transformátora _x000D_
1. nadzemné podlažie (1.NP), m. č.: 112_x000D_
</t>
  </si>
  <si>
    <t>93050303</t>
  </si>
  <si>
    <t>Zariadenie č.3– Chladenie miestnosti rozvodne VN
1. nadzemné podlažie (1.NP), m. č.: 107</t>
  </si>
  <si>
    <t>93050304</t>
  </si>
  <si>
    <t>Zariadenie č.4– Chladenie miestnosti rozvodne JS_x000D_
1. nadzemné podlažie (1.NP), m. č.: 106</t>
  </si>
  <si>
    <t>93050305</t>
  </si>
  <si>
    <t>Zariadenie č.5– Vetranie hygienických priestorov na 1NP_x000D_
1. nadzemné podlažie (1.NP), m. č.: 103, 10</t>
  </si>
  <si>
    <t>93050306</t>
  </si>
  <si>
    <t>Zariadenie č.6– Vetranie hygienických priestorov na 1.PP_x000D_
1. podzemné podlažie (1.PP), m. č.: 005, 0</t>
  </si>
  <si>
    <t>93020101</t>
  </si>
  <si>
    <t>Potrubie pre všetky zariadenia</t>
  </si>
  <si>
    <t>93050400</t>
  </si>
  <si>
    <t>Ostatné</t>
  </si>
  <si>
    <t xml:space="preserve">Statické posúdenie </t>
  </si>
  <si>
    <t>SO 17-20-01.1'!A1</t>
  </si>
  <si>
    <t>SO 17-20-01.2'!A1</t>
  </si>
  <si>
    <t>SO 17-20-01.3'!A1</t>
  </si>
  <si>
    <t>SO 17-20-01.4'!A1</t>
  </si>
  <si>
    <t>SO 17-20-01.5'!A1</t>
  </si>
  <si>
    <t>SO 17-20-01.6'!A1</t>
  </si>
  <si>
    <t>SO 17-20-21.1'!A1</t>
  </si>
  <si>
    <t>SO 17-08-01.5</t>
  </si>
  <si>
    <t>Vodovod U.S.STEEL DN1500 v km 2,179</t>
  </si>
  <si>
    <t>Ochrana kanalizačného zberača ŽB DN 1500 v km 1,821</t>
  </si>
  <si>
    <t>Bleskozvod</t>
  </si>
  <si>
    <t>Inštalovanie stredného napätia</t>
  </si>
  <si>
    <t>Káble Al - VN silové</t>
  </si>
  <si>
    <t>Káblové súbory, ukončenie vodičov - VN káblové spojky priame</t>
  </si>
  <si>
    <t>Elektroinštalačné práce na elektrických rozvádzačoch</t>
  </si>
  <si>
    <t>Káblové súbory, ukončenie vodičov - VN ukonč. vodičov v rozvádzačoch</t>
  </si>
  <si>
    <t>91190207</t>
  </si>
  <si>
    <t>Rozvádzače - VN skrine</t>
  </si>
  <si>
    <t>TÚ križ. VSS (mimo) – Obratisko Važecká (mimo), ochrany a úpravy VN vedení v správe VSD</t>
  </si>
  <si>
    <t>Stavebné práce na výstavbe diaľníc a ciest chodníkov a nekrytých parkovísk</t>
  </si>
  <si>
    <t xml:space="preserve">SO 17-20-21.3 </t>
  </si>
  <si>
    <t>Inštalovanie domových antén a bleskozvodov</t>
  </si>
  <si>
    <t>Uzemňovacie a bleskozvodné vedenia - zachytávače pasívne tyčové</t>
  </si>
  <si>
    <t>Uzemňovacie a bleskozvodné vedenia - vodiče nadzemné, na povrchu FeZn</t>
  </si>
  <si>
    <t>SO 17-20-21.3'!A1</t>
  </si>
  <si>
    <t>SO 17-25-01'!A1</t>
  </si>
  <si>
    <t>SO 17-25-02'!A1</t>
  </si>
  <si>
    <t>SO 17-25-03'!A1</t>
  </si>
  <si>
    <t>SO 17-08-01-5'!A1</t>
  </si>
  <si>
    <t>05090405</t>
  </si>
  <si>
    <t>Doplňujúce práce, diamantové rezanie betónovej konštrukcie</t>
  </si>
  <si>
    <t>Podkladné konštrukcie, dosky, bloky, sedlá, z betónu železového</t>
  </si>
  <si>
    <t>27031174</t>
  </si>
  <si>
    <t>Kanalizácie, ostatné   konštrukcie, armatúry</t>
  </si>
  <si>
    <t>27030421</t>
  </si>
  <si>
    <t>Kanalizácie, rúry plastové, PE,PP</t>
  </si>
  <si>
    <t>SO 17.04.01.1'!A1</t>
  </si>
  <si>
    <t>24250537</t>
  </si>
  <si>
    <t>Doplňujúce konštrukcie, ochranné zariadenia, odvodnenie koľaje</t>
  </si>
  <si>
    <t>KS: 2221</t>
  </si>
  <si>
    <t>KS: 1241</t>
  </si>
  <si>
    <t>Káble Al - NN silové</t>
  </si>
  <si>
    <t>SO 17-23-31'!A1</t>
  </si>
  <si>
    <t>TÚ križ. VSS (mimo) – k.o. Moldavská (mimo), káblovod a chráničková trasa</t>
  </si>
  <si>
    <t>Premiestnenie  vodorovné do 3 000 m</t>
  </si>
  <si>
    <t>01090101</t>
  </si>
  <si>
    <t>Pretláčanie potrubia z rúr oceľových,  tr. hor. 1-4</t>
  </si>
  <si>
    <t>22251784</t>
  </si>
  <si>
    <t>Doplňujúce konštrukcie, kábelové komory plastové</t>
  </si>
  <si>
    <t>11100201</t>
  </si>
  <si>
    <t>Stoky, horná časť z betónu prostého</t>
  </si>
  <si>
    <t>11200301</t>
  </si>
  <si>
    <t>Podkladné konštrukcie, dosky, bloky, sedlá, z betónu prostého</t>
  </si>
  <si>
    <t>11250902</t>
  </si>
  <si>
    <t>Doplňujúce konštrukcie, obetónovanie potrubia, z betónu železového</t>
  </si>
  <si>
    <t>Izolačné  práce  proti  vode</t>
  </si>
  <si>
    <t>TÚ križ. VSS (mimo) - k.o. Obratisko Važecká (mimo), rekonštrukcia mosta a lávky pre peších nad železn.traťou</t>
  </si>
  <si>
    <t>05090502</t>
  </si>
  <si>
    <t>Doplňujúce práce, vŕtanie do železobetónu</t>
  </si>
  <si>
    <t>cm</t>
  </si>
  <si>
    <t>Doplňujúce práce, otryskanie železobetónovej konštrukcie</t>
  </si>
  <si>
    <t>21200116</t>
  </si>
  <si>
    <t>Podkladné a vedľajšie konštrukcie, výplň za oporami a protimrazové kliny zo štrkopiesku</t>
  </si>
  <si>
    <t>21250206</t>
  </si>
  <si>
    <t>Doplňujúce konštrukcie, zábradlia oceľové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</si>
  <si>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</si>
  <si>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</si>
  <si>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</si>
  <si>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</si>
  <si>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21250424</t>
  </si>
  <si>
    <t>Doplňujúce konštrukcie, dilatačné zariadenia, tesnenie dilatačných škár</t>
  </si>
  <si>
    <t>21250528</t>
  </si>
  <si>
    <t>Doplňujúce konštrukcie, mostné zábrany a ochrany, protidotykové zábrany</t>
  </si>
  <si>
    <t>21250531</t>
  </si>
  <si>
    <t>Doplňujúce konštrukcie, mostné zábrany a ochrany, krycie zábrany</t>
  </si>
  <si>
    <t>21250906</t>
  </si>
  <si>
    <t>Doplňujúce konštrukcie, drobné zariadenia oceľové</t>
  </si>
  <si>
    <t>15020402</t>
  </si>
  <si>
    <t>Múry, rímsy z dielcov železobetónových</t>
  </si>
  <si>
    <t>91251005</t>
  </si>
  <si>
    <t>Elektrizácia železníc - trakčné vedenie, doplňujúce konštrukcie a činnosti, kotevný stĺpik</t>
  </si>
  <si>
    <t>91251911</t>
  </si>
  <si>
    <t>Elektrizácia železníc - trakčné vedenie, vodiče TV, funkčný súbor 9 zostavy TV (bleskoistky, ukoľajnenia, ostatné konštrukcie)</t>
  </si>
  <si>
    <t>kks</t>
  </si>
  <si>
    <t>61010103</t>
  </si>
  <si>
    <t>Izolácie proti vode a zemnej vlhkosti, bežných konštrukcií fóliami</t>
  </si>
  <si>
    <t>61010105</t>
  </si>
  <si>
    <t>Izolácie proti vode a zemnej vlhkosti, bežných konštrukcií ochrannými a podkladnými textíliami</t>
  </si>
  <si>
    <t>61010502</t>
  </si>
  <si>
    <t>Izolácie proti vode a zemnej vlhkosti, mostoviek pásmi</t>
  </si>
  <si>
    <t>61050101</t>
  </si>
  <si>
    <t>452623</t>
  </si>
  <si>
    <t>11050602</t>
  </si>
  <si>
    <t>Zvislé konštrukcie inžinierskych stavieb, rímsy z betónu železového</t>
  </si>
  <si>
    <t>11050611</t>
  </si>
  <si>
    <t>Zvislé konštrukcie inžinierskych stavieb, rímsy, debnenie tradičné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</si>
  <si>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</si>
  <si>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</si>
  <si>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</si>
  <si>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</si>
  <si>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11080202</t>
  </si>
  <si>
    <t>Vodorovné nosné konštrukcie inžinierskych stavieb, mostné dosky z betónu železového</t>
  </si>
  <si>
    <t>11080211</t>
  </si>
  <si>
    <t>Vodorovné nosné konštrukcie inžinierskych stavieb, mostné dosky, debnenie tradičné</t>
  </si>
  <si>
    <t>11080221</t>
  </si>
  <si>
    <t>Vodorovné nosné konštrukcie inžinierskych stavieb, mostné dosky, výstuž z betonárskej ocele</t>
  </si>
  <si>
    <t>13091513</t>
  </si>
  <si>
    <t>Vonkajšie povrchy stien, reprofilácia zvislých a šikmých plôch maltou sanačnou</t>
  </si>
  <si>
    <t>84010810</t>
  </si>
  <si>
    <t>Náter omietok a betónových povrchov, impregnačný polyuretánový náter</t>
  </si>
  <si>
    <t>84010815</t>
  </si>
  <si>
    <t>Náter omietok a betónových povrchov, farba riediteľná vodou (akrylátová)</t>
  </si>
  <si>
    <t>84040244</t>
  </si>
  <si>
    <t>Úpravy povrchov strojov a zariadení, metalizácia zinkom</t>
  </si>
  <si>
    <t>Stavebné práce na mostoch</t>
  </si>
  <si>
    <t>Kompletovanie a montáž prefabrikovaných  konštrukcií</t>
  </si>
  <si>
    <t>Omietkárske  práce</t>
  </si>
  <si>
    <t>Práce  maliarske, natieračské, tapetárske, metalizácia</t>
  </si>
  <si>
    <t>SO 17-12-01'!A1</t>
  </si>
  <si>
    <t>TÚ križ. VSS (mimo) - k.o. Obratisko Važecká (mimo), rekonštrukcia mosta ponad Myslavský potok</t>
  </si>
  <si>
    <t>00050221</t>
  </si>
  <si>
    <t>Príprava staveniska - preloženie konštrukcií, prekládky inžinierských sietí</t>
  </si>
  <si>
    <t>eur</t>
  </si>
  <si>
    <t>11050202</t>
  </si>
  <si>
    <t>Zvislé konštrukcie inžinierskych stavieb, opory z betónu železového</t>
  </si>
  <si>
    <t>11050221</t>
  </si>
  <si>
    <t>Zvislé konštrukcie inžinierskych stavieb, opory, výstuž z betonárskej ocele</t>
  </si>
  <si>
    <t>21200117</t>
  </si>
  <si>
    <t>Podkladné a vedľajšie konštrukcie, výplň za oporami a protimrazové kliny z ílu</t>
  </si>
  <si>
    <t>02040223</t>
  </si>
  <si>
    <t>Pilóty betónované na mieste s vytiahnutím pažnice, betonárska výstuž</t>
  </si>
  <si>
    <t>02040401</t>
  </si>
  <si>
    <t>Pilóty štrkové z kameniva</t>
  </si>
  <si>
    <t>12020613</t>
  </si>
  <si>
    <t>Múry, preklady, z valcovaných nosníkov tvaru</t>
  </si>
  <si>
    <t>13090304</t>
  </si>
  <si>
    <t>Vonkajšie povrchy stien, omietka hladká z malty cementovej</t>
  </si>
  <si>
    <t xml:space="preserve">Všeobecné položky v procese obstarávania stavieb  </t>
  </si>
  <si>
    <t>SO 17-12-03'!A1</t>
  </si>
  <si>
    <t>00110100</t>
  </si>
  <si>
    <t xml:space="preserve">Meranie </t>
  </si>
  <si>
    <t>SO 17-07-51'!A1</t>
  </si>
  <si>
    <t>SO 17-20-21.1</t>
  </si>
  <si>
    <t>SO 17-20-21.3</t>
  </si>
  <si>
    <t>91290502</t>
  </si>
  <si>
    <t>91290503</t>
  </si>
  <si>
    <t>91290504</t>
  </si>
  <si>
    <t>Spínacie, spúšťacie a regulačné ústrojenstvá - revízie, nastavenie a vyskúšanie prístrojov</t>
  </si>
  <si>
    <t>PS 17-21-05'!A1</t>
  </si>
  <si>
    <t>Elektrizácia železníc - trakčné vedenie, doplňujúce konštrukcie a činnosti, žlaby a chráničky - chránička  Ø110</t>
  </si>
  <si>
    <t>Elektrizácia železníc - trakčné vedenie, doplňujúce konštrukcie a činnosti, žlaby a chráničky - chránička  Ø63</t>
  </si>
  <si>
    <r>
      <t>m</t>
    </r>
    <r>
      <rPr>
        <vertAlign val="superscript"/>
        <sz val="10"/>
        <rFont val="Calibri"/>
        <family val="2"/>
        <charset val="238"/>
        <scheme val="minor"/>
      </rPr>
      <t>3</t>
    </r>
  </si>
  <si>
    <r>
      <t>m</t>
    </r>
    <r>
      <rPr>
        <vertAlign val="superscript"/>
        <sz val="10"/>
        <rFont val="Calibri"/>
        <family val="2"/>
        <charset val="238"/>
        <scheme val="minor"/>
      </rPr>
      <t>2</t>
    </r>
  </si>
  <si>
    <t xml:space="preserve">   ANTIK</t>
  </si>
  <si>
    <t xml:space="preserve">   SWAN </t>
  </si>
  <si>
    <t xml:space="preserve">   Preložka vodovodu TVL DN800 v km 0,888</t>
  </si>
  <si>
    <t xml:space="preserve">   Preložky vodovodov TVL DN500 a DN600</t>
  </si>
  <si>
    <t xml:space="preserve">   Preložka vodovodu TVL DN300 v km 1,416</t>
  </si>
  <si>
    <t xml:space="preserve">   Vodovod U.S.STEEL DN1500 v km 2,179</t>
  </si>
  <si>
    <t xml:space="preserve">   Preložka vodovodu TVL DN300 v km 1,862</t>
  </si>
  <si>
    <t xml:space="preserve">   Ochrana kanalizačného zberača ŽB DN2180 v km 0,861</t>
  </si>
  <si>
    <t xml:space="preserve">   Ochrana kanalizačných zberačov ŽB DN1400 a PVC DN500 v km 1,095 - 1,303</t>
  </si>
  <si>
    <t xml:space="preserve">   Ochrana kanalizačného zberača B DN1000 v km 1,359</t>
  </si>
  <si>
    <t xml:space="preserve">   Ochrana kanalizácie ŽB DN 400 v km 1,569</t>
  </si>
  <si>
    <t xml:space="preserve">   Ochrana kanalizácie ŽB DN 400 v km 1,720</t>
  </si>
  <si>
    <t xml:space="preserve">   Ochrana kanalizačného zberača  ŽB DN 1500 v km 1,821</t>
  </si>
  <si>
    <t xml:space="preserve">   Ochrana kanalizačného zberača v km 2,165</t>
  </si>
  <si>
    <t xml:space="preserve">   Ochrana kanalizačného zberača ŽB DN 1000 v km 2,733</t>
  </si>
  <si>
    <t xml:space="preserve">   Architektonicko-stavebné riešenie</t>
  </si>
  <si>
    <t xml:space="preserve">   Statické posúdenie </t>
  </si>
  <si>
    <t xml:space="preserve">   Bleskozvod</t>
  </si>
  <si>
    <t xml:space="preserve">   Zdravotechnika</t>
  </si>
  <si>
    <t xml:space="preserve">   Vykurovanie</t>
  </si>
  <si>
    <t xml:space="preserve">   Vzduchotechnika</t>
  </si>
  <si>
    <t xml:space="preserve">   Elektroinštalácia a bleskozvod</t>
  </si>
  <si>
    <t>Elektroinštalácia a bleskozvod</t>
  </si>
  <si>
    <t xml:space="preserve">UČS 18: </t>
  </si>
  <si>
    <t>Obratisko Važecká</t>
  </si>
  <si>
    <t>PS 18-21-01'!A1</t>
  </si>
  <si>
    <t>PS 18-21-01</t>
  </si>
  <si>
    <t>Obratisko Važecká, úprava CSS - križovatka Galaktická, Važecká</t>
  </si>
  <si>
    <t>PS 18-22-01'!A1</t>
  </si>
  <si>
    <t>PS 18-22-01</t>
  </si>
  <si>
    <t>Obratisko Važecká, oznamovacia kabelizácia pre riadenie dopravy</t>
  </si>
  <si>
    <t>PS 18-22-02'!A1</t>
  </si>
  <si>
    <t>PS 18-22-02</t>
  </si>
  <si>
    <t>Obratisko Važecká, koordinačný kábel</t>
  </si>
  <si>
    <t>PS 18-22-11'!A1</t>
  </si>
  <si>
    <t>PS 18-22-11</t>
  </si>
  <si>
    <t>Obratisko Važecká, prenosové zariadenie pre riadenie dopravy</t>
  </si>
  <si>
    <t>PS 18-22-31'!A1</t>
  </si>
  <si>
    <t>PS 18-22-31</t>
  </si>
  <si>
    <t>Obratisko Važecká, kamerový systém</t>
  </si>
  <si>
    <t>PS 18-22-61'!A1</t>
  </si>
  <si>
    <t>PS 18-22-61</t>
  </si>
  <si>
    <t>Obratisko Važecká, ochrany a úpravy oznamovacích vedení</t>
  </si>
  <si>
    <t>PS 18-22-71'!A1</t>
  </si>
  <si>
    <t>PS 18-22-71</t>
  </si>
  <si>
    <t>Obratisko Važecká, ochrany a úpravy zavesených optických vedení</t>
  </si>
  <si>
    <t>PS 18-23-41'!A1</t>
  </si>
  <si>
    <t>PS 18-23-41</t>
  </si>
  <si>
    <t>Obratisko Važecká, úpravy v riadiacom a monitorovacom systéme DPMK</t>
  </si>
  <si>
    <t>PS 18-23-43'!A1</t>
  </si>
  <si>
    <t>PS 18-23-43</t>
  </si>
  <si>
    <t>Obratisko Važecká, diaľkové ovládanie a monitorovanie výhybiek</t>
  </si>
  <si>
    <t>SO 18-02-01'!A1</t>
  </si>
  <si>
    <t xml:space="preserve">SO 18-02-01 </t>
  </si>
  <si>
    <t>Obratisko Važecká, príprava územia a demontáže</t>
  </si>
  <si>
    <t>SO 18-02-11 '!A1</t>
  </si>
  <si>
    <t>SO 18-02-11</t>
  </si>
  <si>
    <t>Obratisko Važecká, demontáž koľajového zvršku</t>
  </si>
  <si>
    <t>SO 18-04-01'!A1</t>
  </si>
  <si>
    <t>SO 18-04-01</t>
  </si>
  <si>
    <t>Obratisko Važecká, koľajový spodok</t>
  </si>
  <si>
    <t>SO 18.04.01.1'!A1</t>
  </si>
  <si>
    <t>SO 18-04-01.1</t>
  </si>
  <si>
    <t>Obratisko Važecká, odkanalizovanie koľajiska</t>
  </si>
  <si>
    <t>SO 18-05-01 '!A1</t>
  </si>
  <si>
    <t>SO 18-05-01</t>
  </si>
  <si>
    <t>Obratisko Važecká, koľajový zvršok</t>
  </si>
  <si>
    <t>SO 18-05-01.1'!A1</t>
  </si>
  <si>
    <t>SO 18-05-01.1</t>
  </si>
  <si>
    <t>Obratisko Važecká, koľajový zvršok, koľaj ako spätný vodič</t>
  </si>
  <si>
    <t>SO 18-07-01 '!A1</t>
  </si>
  <si>
    <t>SO 18-07-01</t>
  </si>
  <si>
    <t>Obratisko Važecká, úpravy miestnych komunikácií</t>
  </si>
  <si>
    <t>SO 18-07-31'!A1</t>
  </si>
  <si>
    <t>SO 18-07-31</t>
  </si>
  <si>
    <t>Obratisko Važecká, úprava chodníkov a spevnených plôch</t>
  </si>
  <si>
    <t>SO 18-07-51'!A1</t>
  </si>
  <si>
    <t>SO 18-07-51</t>
  </si>
  <si>
    <t>Obratisko Važecká, káblovod a chráničková trasa</t>
  </si>
  <si>
    <t>SO 18-07-61'!A1</t>
  </si>
  <si>
    <t>SO 18-07-61</t>
  </si>
  <si>
    <t>Obratisko Važecká, dočasné dopravné značenie</t>
  </si>
  <si>
    <t>SO 18-07-62'!A1</t>
  </si>
  <si>
    <t>SO 18-07-62</t>
  </si>
  <si>
    <t>Obratisko Važecká, dopravné značenie</t>
  </si>
  <si>
    <t>SO 18-08-01'!A1</t>
  </si>
  <si>
    <t>SO 18-08-01</t>
  </si>
  <si>
    <t>Obratisko Važecká, ochrany a úpravy rozvodov vodovodných potrubí</t>
  </si>
  <si>
    <t>SO 18-08-11'!A1</t>
  </si>
  <si>
    <t>SO 18-08-11</t>
  </si>
  <si>
    <t>Obratisko Važecká, ochrany a úpravy rozvodov plynových potrubí</t>
  </si>
  <si>
    <t>SO 18-09-01'!A1</t>
  </si>
  <si>
    <t>SO 18-09-01</t>
  </si>
  <si>
    <t>Obratisko Važecká, ochrany a úpravy rozvodov kanalizačných  potrubí</t>
  </si>
  <si>
    <t>SO 18-20-01</t>
  </si>
  <si>
    <t>Obratisko Važecká, budova útulku</t>
  </si>
  <si>
    <t>SO 18-20-01.1'!A1</t>
  </si>
  <si>
    <t>SO 18-20-01.1</t>
  </si>
  <si>
    <t>SO 18-20-01.2'!A1</t>
  </si>
  <si>
    <t>SO 18-20-01.2</t>
  </si>
  <si>
    <t>SO 18-20-01.3'!A1</t>
  </si>
  <si>
    <t>SO 18-20-01.3</t>
  </si>
  <si>
    <t>SO 18-20-01.4'!A1</t>
  </si>
  <si>
    <t>SO 18-20-01.4</t>
  </si>
  <si>
    <t>SO 18-23-01'!A1</t>
  </si>
  <si>
    <t>SO 18-23-01</t>
  </si>
  <si>
    <t>Obratisko Važecká, vonkajšie osvetlenie</t>
  </si>
  <si>
    <t>SO 18-23-31 '!A1</t>
  </si>
  <si>
    <t>SO 18-23-31</t>
  </si>
  <si>
    <t xml:space="preserve">Obratisko Važecká, ochrany a úpravy NN vedení </t>
  </si>
  <si>
    <t>SO 18-23-41'!A1</t>
  </si>
  <si>
    <t>SO 18-23-41</t>
  </si>
  <si>
    <t>Obratisko Važecká, elektrické mazníky</t>
  </si>
  <si>
    <t>SO 18-23-42'!A1</t>
  </si>
  <si>
    <t>SO 18-23-42</t>
  </si>
  <si>
    <t>Obratisko Važecká, elektrické ovládanie výhybiek</t>
  </si>
  <si>
    <t>SO 18-23-43'!A1</t>
  </si>
  <si>
    <t>SO 18-23-43</t>
  </si>
  <si>
    <t>Obratisko Važecká, EOV- elektrický ohrev výhybiek</t>
  </si>
  <si>
    <t>SO 18-23-51'!A1</t>
  </si>
  <si>
    <t>SO 18-23-51</t>
  </si>
  <si>
    <t>Obratisko Važecká, ochrana stavby pred účinkami bludných prúdov</t>
  </si>
  <si>
    <t>SO 18-25-01'!A1</t>
  </si>
  <si>
    <t>SO 18-25-01</t>
  </si>
  <si>
    <t>Obratisko Važecká, ochrany a úpravy VN vedení v správe VSD</t>
  </si>
  <si>
    <t>SO 18-26-01'!A1</t>
  </si>
  <si>
    <t>SO 18-26-01</t>
  </si>
  <si>
    <t>Obratisko Važecká, trakčné vedenie</t>
  </si>
  <si>
    <t>SO 18-26-02'!A1</t>
  </si>
  <si>
    <t>SO 18-26-02</t>
  </si>
  <si>
    <t>Obratisko Važecká, napájacie a spätné vedenie</t>
  </si>
  <si>
    <t>SO 18-26-03'!A1</t>
  </si>
  <si>
    <t>SO 18-26-03</t>
  </si>
  <si>
    <t>Obratisko Važecká, ukoľajnenie</t>
  </si>
  <si>
    <t>Náklady na realizáciu  UČS 18 celkom:</t>
  </si>
  <si>
    <t>SO 18-02-01</t>
  </si>
  <si>
    <t>Premiestnenie , vodorovné do 3 000 m</t>
  </si>
  <si>
    <t xml:space="preserve">Obratisko Važecká, demontáž koľajového zvršku </t>
  </si>
  <si>
    <t>05050471</t>
  </si>
  <si>
    <t>Odstránenie, búranie a demontáže na železniciach, koľajového rozvetvenia na  podvaloch</t>
  </si>
  <si>
    <t>01041000</t>
  </si>
  <si>
    <t xml:space="preserve">Obratisko Važecká, koľajový spodok </t>
  </si>
  <si>
    <t xml:space="preserve">Obratisko Važecká, koľajový zvršok </t>
  </si>
  <si>
    <t>22020424</t>
  </si>
  <si>
    <t>Podkladné a krycie vrstvy s hydraulickým spojivom, cementobetónové jednovrstvové, medzerovitý betón</t>
  </si>
  <si>
    <t>24040220</t>
  </si>
  <si>
    <t>Koľajové rozvetvenia, zriadenie rozvetvenia mestského, výhybka zo žliabkovaných koľajníc</t>
  </si>
  <si>
    <t>24050829</t>
  </si>
  <si>
    <t xml:space="preserve">Ostatné úpravy zvršku, doplnenie, prechodový styk </t>
  </si>
  <si>
    <t>SO18-05-01.1</t>
  </si>
  <si>
    <t>Konštrukcie z hornín - skládky vr.premiestnenia a poplatku za skládku</t>
  </si>
  <si>
    <t>452313</t>
  </si>
  <si>
    <t>Kanalizácie, ostatné konštrukcie, doplnky  (liatinové mreže)</t>
  </si>
  <si>
    <t xml:space="preserve">Obratisko Važecká, dopravné značenie    </t>
  </si>
  <si>
    <t>01010305</t>
  </si>
  <si>
    <t>Pripravné práce, čerpanie vody potrubím</t>
  </si>
  <si>
    <t>02050132</t>
  </si>
  <si>
    <t>Steny štetovnicové baranené, z kovových dielcov</t>
  </si>
  <si>
    <t>14010101</t>
  </si>
  <si>
    <t>Mazanina krycia s povrchovou úpravou, z betónu prostého</t>
  </si>
  <si>
    <t>27020421</t>
  </si>
  <si>
    <t>Vodovody, rúry plastové PE, PP</t>
  </si>
  <si>
    <t>27031175</t>
  </si>
  <si>
    <t>Kanalizácie, ostatné konštrukcie, skúšky tesnosti</t>
  </si>
  <si>
    <t>88020224</t>
  </si>
  <si>
    <t>Vodovod, príslušenstvo, vodomery</t>
  </si>
  <si>
    <t>88020103</t>
  </si>
  <si>
    <t>Vodovod, potrubie z rúr oceľových</t>
  </si>
  <si>
    <t>61010301</t>
  </si>
  <si>
    <t>Izolácie proti vode a zemnej vlhkosti, potrubí, stôk, šachiet náterivami a tmelmi</t>
  </si>
  <si>
    <t>Obratisko Važecká, ochrany a úpravy rozvodov kanalizačných potrubí</t>
  </si>
  <si>
    <t>05021002</t>
  </si>
  <si>
    <t>Vybúranie konštrukcií a demontáž vonkajších potrubí ostatných, kanalizačných</t>
  </si>
  <si>
    <t>Odstránenie spevnených plôch vozoviek a doplňujúcich konštrukcií podkladov z betónu prostého</t>
  </si>
  <si>
    <t>02010101</t>
  </si>
  <si>
    <t>Zlepšovanie základovej pôdy, výplň odvodňovacích rebier alebo trativodov, štrkopieskom</t>
  </si>
  <si>
    <t>Búranie konštrukcií muriva, priečok, pilierov,prekladov tehelných</t>
  </si>
  <si>
    <t>Búranie konštrukcií podláh, podkladov, dlažieb keramických</t>
  </si>
  <si>
    <t>05010812</t>
  </si>
  <si>
    <t>Búranie konštrukcií, otlčenie omietok a odstránenie povrchových úprav cementových</t>
  </si>
  <si>
    <t>05010813</t>
  </si>
  <si>
    <t>Búranie konštrukcií, otlčenie omietok a odstránenie povrchových úprav šľachtených a kameninových</t>
  </si>
  <si>
    <t>Búranie konštrukcií, otlčenie omietok a odstránenie povrchových úprav obkladov</t>
  </si>
  <si>
    <t>Vybúranie a demontáž klampiarskych konštrukcií, oplechovania, ríms, parapetov,  odkvapov, lemovania, líšt a pod.</t>
  </si>
  <si>
    <t>Vybúranie a demontáž klampiarskych konštrukcií, kusových  prvkov</t>
  </si>
  <si>
    <t>Vybúranie a demontáž konštrukcií, krytiny povlakovej</t>
  </si>
  <si>
    <t>05020710</t>
  </si>
  <si>
    <t>Vybúranie a demontáž konštrukcií otvorových výplní z plastov</t>
  </si>
  <si>
    <t>05020906</t>
  </si>
  <si>
    <t>Vybúranie konštrukcií a demontáž rôznych predmetov drevených, azbestocementových</t>
  </si>
  <si>
    <t>Budovy súvisiace s dopravou</t>
  </si>
  <si>
    <t>11090121</t>
  </si>
  <si>
    <t>Schodiskové konštrukcie kompletné, výstuž z betonárskej ocele</t>
  </si>
  <si>
    <t>13010309</t>
  </si>
  <si>
    <t>Vnútorné povrchy stropov a podhľadov schodiskových konštrukcií, omietka hladká zo suchej omietkovej zmesi</t>
  </si>
  <si>
    <t>13030209</t>
  </si>
  <si>
    <t>Vnútorné povrchy stien, omietka hrubá zatrená zo suchej omietkovej zmesi</t>
  </si>
  <si>
    <t>Vnútorné povrchy stien, omietka štuková zo suchej omietkovej zmesi</t>
  </si>
  <si>
    <t>13070910</t>
  </si>
  <si>
    <t>Vonkajšie povrchy vodorov. konštrukcií, omietka šľachtená z tekutej omietkovej zmesi</t>
  </si>
  <si>
    <t>14010201</t>
  </si>
  <si>
    <t>Mazanina krycia bez povrchovej úpravy, z betónu prostého</t>
  </si>
  <si>
    <t>14010301</t>
  </si>
  <si>
    <t>Mazanina podkladná, vyrovnávacia, oddeľujúca, plávajúca, z betónu prostého</t>
  </si>
  <si>
    <t>Poter liaty samonivelačný, zo samonivelačnej hmoty</t>
  </si>
  <si>
    <t>14030151</t>
  </si>
  <si>
    <t>Násyp pod podlahy, mazaniny a dlažby z kameniva ťaženého</t>
  </si>
  <si>
    <t>61010403</t>
  </si>
  <si>
    <t>Izolácie proti vode a zemnej vlhkosti, podzemných objektov fóliami</t>
  </si>
  <si>
    <t>61020103</t>
  </si>
  <si>
    <t>Hydroizolácia striech plochých do sklonu 10 stup. fóliou</t>
  </si>
  <si>
    <t>Hydroizolácia striech plochých do sklonu 10 stup. ochrannými a podkladnými textíliami</t>
  </si>
  <si>
    <t>Krytiny striech z plechov z tabuľ, plech poplastovaný</t>
  </si>
  <si>
    <t>36</t>
  </si>
  <si>
    <t>64020402</t>
  </si>
  <si>
    <t>Oplechovanie parapetov, plech hliníkový</t>
  </si>
  <si>
    <t>37</t>
  </si>
  <si>
    <t>64020506</t>
  </si>
  <si>
    <t>Oplechovanie muriva, plech poplastovaný</t>
  </si>
  <si>
    <t>38</t>
  </si>
  <si>
    <t>Nábytok - kuchynské linky</t>
  </si>
  <si>
    <t>39</t>
  </si>
  <si>
    <t>67040113</t>
  </si>
  <si>
    <t>Výplne otvorov, okná jednoduché</t>
  </si>
  <si>
    <t>40</t>
  </si>
  <si>
    <t>Výplne otvorov, dvere, kyvné</t>
  </si>
  <si>
    <t>41</t>
  </si>
  <si>
    <t>67040500</t>
  </si>
  <si>
    <t>Výplne otvorov, zárubne kovové</t>
  </si>
  <si>
    <t>42</t>
  </si>
  <si>
    <t>69030201</t>
  </si>
  <si>
    <t>Obklady na konštrukciu kovovú, stien</t>
  </si>
  <si>
    <t>43</t>
  </si>
  <si>
    <t>71010102</t>
  </si>
  <si>
    <t>Dlažby -  podlahy keramické, hladké, protisklzové</t>
  </si>
  <si>
    <t>44</t>
  </si>
  <si>
    <t>Obklady - steny keramické, hladké, protisklzové</t>
  </si>
  <si>
    <t>45</t>
  </si>
  <si>
    <t>84020321</t>
  </si>
  <si>
    <t>Maľby stropov, farba vápenná</t>
  </si>
  <si>
    <t>46</t>
  </si>
  <si>
    <t>84020221</t>
  </si>
  <si>
    <t>Maľby stien, farba vápenná</t>
  </si>
  <si>
    <t>47</t>
  </si>
  <si>
    <t>452333</t>
  </si>
  <si>
    <t>48</t>
  </si>
  <si>
    <t>49</t>
  </si>
  <si>
    <t>31200109</t>
  </si>
  <si>
    <t>Podkladné konštrukcie pod dlažbu, geotextília</t>
  </si>
  <si>
    <t>452332</t>
  </si>
  <si>
    <t>50</t>
  </si>
  <si>
    <t>22040317</t>
  </si>
  <si>
    <t>Kryty dláždené,chodníkov komunikácií,rigolov z dlaždíc betónových</t>
  </si>
  <si>
    <t>51</t>
  </si>
  <si>
    <t>Lešenie radové, ľahké pracovné(do 1,5 kPa), s podlahami</t>
  </si>
  <si>
    <t>Vybúranie konštrukcií a demontáže - inštalačného vedenia elektroinštalačného silnoprúdového vnútorného</t>
  </si>
  <si>
    <t>91110301</t>
  </si>
  <si>
    <t>Spínacie, spúšťacie a regulačné ústrojenstvá - spínače NN, domové, zapustené jednopólové</t>
  </si>
  <si>
    <t>91110901</t>
  </si>
  <si>
    <t>Spínacie, spúšťacie a regulačné ústrojenstvá - zásuvky NN, domové, zapustené dvojpólové</t>
  </si>
  <si>
    <t>Svietidlá a osvetľovacie zariadenia - svietidlá interiérové</t>
  </si>
  <si>
    <t>91220101</t>
  </si>
  <si>
    <t>Uzemňovacie a bleskozvodné vedenia - zachytávače aktívne tyčové</t>
  </si>
  <si>
    <t>91220405</t>
  </si>
  <si>
    <t>Uzemňovacie a bleskozvodné vedenia - vodiče nadzemné, v rúrkach pod om. AlMgSi</t>
  </si>
  <si>
    <t xml:space="preserve">Zdravotechnika </t>
  </si>
  <si>
    <t>05020208</t>
  </si>
  <si>
    <t>Vybúranie konštrukcií a demontáže - zariaďovacích predmetov keramických</t>
  </si>
  <si>
    <t>05020342</t>
  </si>
  <si>
    <t>Vybúranie konštrukcií a demontáže - inštalačného vedenia a príslušenstva kanalizačného</t>
  </si>
  <si>
    <t>05020343</t>
  </si>
  <si>
    <t>Vybúranie konštrukcií a demontáže - inštalačného vedenia a príslušenstva vodovodného</t>
  </si>
  <si>
    <t>Búranie konštrukcií, prisekanie a osekávanie muriva,vysekávanie výklenkov rýh a kapies v murive tehelnom</t>
  </si>
  <si>
    <t>01030500</t>
  </si>
  <si>
    <t>Hĺbené vykopávky v uzavretých priestoroch a pod základmi</t>
  </si>
  <si>
    <t xml:space="preserve">Vodovod, potrubie z rúr plastových </t>
  </si>
  <si>
    <t xml:space="preserve">ks </t>
  </si>
  <si>
    <t>Kanalizácia, potrubie z rúr plastových</t>
  </si>
  <si>
    <t>Kanalizácia, príslušenstvo, uzávierky zápachové</t>
  </si>
  <si>
    <t>Inštalovanie pevného sanitárneho príslušenstva</t>
  </si>
  <si>
    <t>Zariaďovacie predmety, záchody splachovacie</t>
  </si>
  <si>
    <t>Zariaďovacie predmety, kúpeľne, umývadlá</t>
  </si>
  <si>
    <t>88050347</t>
  </si>
  <si>
    <t>Zariaďovacie predmety, kuchyne, drezy</t>
  </si>
  <si>
    <t>88050562</t>
  </si>
  <si>
    <t>Zariaďovacie predmety, príprava teplej vody, zásobníky elektrické</t>
  </si>
  <si>
    <t>Zariaďovacie predmety, armatúry, batérie umývadlové, drezové</t>
  </si>
  <si>
    <t xml:space="preserve">Vykurovanie </t>
  </si>
  <si>
    <t>Inštalovanie ústredného kúrenia</t>
  </si>
  <si>
    <t>89050410</t>
  </si>
  <si>
    <t>Vykurovacie telesá - konvekčné zariadenia, konvektory</t>
  </si>
  <si>
    <t>SO18-23-01</t>
  </si>
  <si>
    <t>Elektrizácia železníc - trakčné vedenie, osvetlenie na podperách trakčného vedenia, obvod osvetlenia-výložník dvojramenný 90 stupňov</t>
  </si>
  <si>
    <t>Káblové súbory, ukončenie vodičov - NN káblové spojky priame</t>
  </si>
  <si>
    <t>SO18-23-42</t>
  </si>
  <si>
    <t>Obratisko Važecká, EOV - elektrické ovládanie výhybiek</t>
  </si>
  <si>
    <t>92110109</t>
  </si>
  <si>
    <t xml:space="preserve">Zariadenia železničné zabezpečovacie - zariadenia  koľajových obvodov - riadiaca skriňa výhybky </t>
  </si>
  <si>
    <t>Zariadenia železničné zabezpečovacie - zariadenia  koľajových obvodov - skriňa diaľkového dohľadu</t>
  </si>
  <si>
    <t>Zariadenia železničné zabezpečovacie - zariadenia  koľajových obvodov - poistková skriňa</t>
  </si>
  <si>
    <t>92110105</t>
  </si>
  <si>
    <t>Zariadenia železničné zabezpečovacie - návestidlá - svetelné návestidlo</t>
  </si>
  <si>
    <t>Zariadenia železničné zabezpečovacie - zariadenia  koľajových obvodov - magnetický kontakt</t>
  </si>
  <si>
    <t>Zariadenia železničné zabezpečovacie - zariadenia  koľajových obvodov - induktívna slučka</t>
  </si>
  <si>
    <t>Zariadenia železničné zabezpečovacie - zariadenia  koľajových obvodov - dátová slučka</t>
  </si>
  <si>
    <t>Elektrizácia železníc - trakčné vedenie, vodiče TV, funkčný súbor 9 zostavy TV (bleskoistky, ukoľajnenia, ostatné konštrukcie) - bleskoistka</t>
  </si>
  <si>
    <t>Zariadenia železničné zabezpečovacie - zariadenia  koľajových obvodov - kábel CGAU 1x2,5</t>
  </si>
  <si>
    <t>Zariadenia železničné zabezpečovacie - zariadenia  koľajových obvodov - kábel RADOX 4GKW 1x6</t>
  </si>
  <si>
    <t>Zariadenia železničné zabezpečovacie - zariadenia  koľajových obvodov - kábel CYA 1x10</t>
  </si>
  <si>
    <t>Zariadenia železničné zabezpečovacie - zariadenia  koľajových obvodov - kábel CYA 1x6</t>
  </si>
  <si>
    <t>Zariadenia železničné zabezpečovacie - zariadenia  koľajových obvodov - kábel CYSY 4x6</t>
  </si>
  <si>
    <t>Zariadenia železničné zabezpečovacie - zariadenia  koľajových obvodov - kábel CYKY 12x1,5</t>
  </si>
  <si>
    <t>Zariadenia železničné zabezpečovacie - zariadenia  koľajových obvodov - kábel CMSM 7x1</t>
  </si>
  <si>
    <t>Zariadenia železničné zabezpečovacie - zariadenia  koľajových obvodov - kábel TCEKFYD 1P1</t>
  </si>
  <si>
    <t>Zariadenia železničné zabezpečovacie - zariadenia  koľajových obvodov - kábel LIYCY 2x2x0,5</t>
  </si>
  <si>
    <t>Zariadenia železničné zabezpečovacie - zariadenia  koľajových obvodov - kábel CYSY/NYCY 6x1,5</t>
  </si>
  <si>
    <t>Zariadenia železničné zabezpečovacie - zariadenia  koľajových obvodov - kábel JZ-600 8x1</t>
  </si>
  <si>
    <t>Elektrizácia železníc - trakčné vedenie, doplňujúce konštrukcie a činnosti, žlaby a chráničky - káblová chránička fi20</t>
  </si>
  <si>
    <t>Elektrizácia železníc - trakčné vedenie, doplňujúce konštrukcie a činnosti, žlaby a chráničky - káblová chránička fi25</t>
  </si>
  <si>
    <t>Obratisko Važecká, EOV - elektrický ohrev výhybiek</t>
  </si>
  <si>
    <t>Zariadenia železničné zabezpečovacie - zariadenia  koľajových obvodov - skriňa elektrického ohrevu</t>
  </si>
  <si>
    <t>Zariadenia železničné zabezpečovacie - zariadenia  koľajových obvodov - výhrevná tyč</t>
  </si>
  <si>
    <t>Zariadenia železničné zabezpečovacie - zariadenia  koľajových obvodov - kábel CYKY 3x1,5</t>
  </si>
  <si>
    <t>SO18-26-01</t>
  </si>
  <si>
    <t>Elektrizácia železníc - trakčné vedenie, stožiare TV trubkové do dutín, typ T 324 - trakčný stožiar TSR-8,5-25, žiarový pozink</t>
  </si>
  <si>
    <t>Elektrizácia železníc - trakčné vedenie, stožiare TV trubkové do dutín, typ T 324 - trakčno - osvetľovací stožiar TSRK-8,5-40, žiarový pozink</t>
  </si>
  <si>
    <t>Náklady na realizáciu</t>
  </si>
  <si>
    <t>Doplňujúce konštrukcie, káblové komory, plastové</t>
  </si>
  <si>
    <r>
      <rPr>
        <sz val="10"/>
        <rFont val="Calibri"/>
        <family val="2"/>
        <charset val="238"/>
      </rPr>
      <t xml:space="preserve">Názov stavby: </t>
    </r>
    <r>
      <rPr>
        <b/>
        <sz val="10"/>
        <rFont val="Calibri"/>
        <family val="2"/>
        <charset val="238"/>
      </rPr>
      <t xml:space="preserve">  </t>
    </r>
    <r>
      <rPr>
        <b/>
        <u/>
        <sz val="11"/>
        <rFont val="Calibri"/>
        <family val="2"/>
        <charset val="238"/>
      </rPr>
      <t>KE, Modernizácia električkových tratí MET v meste Košice, 2. etapa</t>
    </r>
  </si>
  <si>
    <t>REKAPITULÁCIA NÁKLADOV UCELENÝCH ČASTÍ STAVBY</t>
  </si>
  <si>
    <t>Číslo UČS</t>
  </si>
  <si>
    <r>
      <t xml:space="preserve">Názov UČS  </t>
    </r>
    <r>
      <rPr>
        <sz val="10"/>
        <rFont val="Calibri"/>
        <family val="2"/>
        <charset val="238"/>
      </rPr>
      <t xml:space="preserve"> (ucelenej časti stavby)</t>
    </r>
  </si>
  <si>
    <t xml:space="preserve">UČS </t>
  </si>
  <si>
    <t>Stavebné objekty</t>
  </si>
  <si>
    <t>Prevádzkové objekty</t>
  </si>
  <si>
    <t xml:space="preserve">Vyvolané investície </t>
  </si>
  <si>
    <t>spolu</t>
  </si>
  <si>
    <t>UČS 17</t>
  </si>
  <si>
    <t>UČS 18</t>
  </si>
  <si>
    <t>Špecifikácia                          (materiál / technológia)</t>
  </si>
  <si>
    <t>24250641</t>
  </si>
  <si>
    <t xml:space="preserve">Doplňujúce konštrukcie, zariadenia prevádzkové , dočasná koľajová spojka </t>
  </si>
  <si>
    <t xml:space="preserve">Všeobecné položky - realizácia </t>
  </si>
  <si>
    <t>č.p.</t>
  </si>
  <si>
    <t>Náklady</t>
  </si>
  <si>
    <t xml:space="preserve">Zariadenie staveniska </t>
  </si>
  <si>
    <r>
      <t xml:space="preserve">Celkom </t>
    </r>
    <r>
      <rPr>
        <sz val="10"/>
        <rFont val="Calibri"/>
        <family val="2"/>
        <charset val="238"/>
        <scheme val="minor"/>
      </rPr>
      <t>bez DPH</t>
    </r>
    <r>
      <rPr>
        <b/>
        <sz val="10"/>
        <rFont val="Calibri"/>
        <family val="2"/>
        <charset val="238"/>
        <scheme val="minor"/>
      </rPr>
      <t>:</t>
    </r>
  </si>
  <si>
    <t xml:space="preserve">UČS 18 </t>
  </si>
  <si>
    <r>
      <t xml:space="preserve">Celkom </t>
    </r>
    <r>
      <rPr>
        <sz val="12"/>
        <rFont val="Calibri"/>
        <family val="2"/>
        <charset val="238"/>
      </rPr>
      <t>bez DPH</t>
    </r>
    <r>
      <rPr>
        <b/>
        <sz val="12"/>
        <rFont val="Calibri"/>
        <family val="2"/>
        <charset val="238"/>
      </rPr>
      <t>:</t>
    </r>
  </si>
  <si>
    <t>PS 17-22-61.1</t>
  </si>
  <si>
    <t xml:space="preserve">  ANTIK </t>
  </si>
  <si>
    <t>PS 17-22-61.2</t>
  </si>
  <si>
    <t xml:space="preserve">  Delta Online</t>
  </si>
  <si>
    <t>PS 17-22-61.3</t>
  </si>
  <si>
    <t xml:space="preserve">  Orange</t>
  </si>
  <si>
    <t>PS 17-22-61.4</t>
  </si>
  <si>
    <t xml:space="preserve">  SWAN</t>
  </si>
  <si>
    <t>PS 17-22-61.5</t>
  </si>
  <si>
    <t xml:space="preserve">  Sitel</t>
  </si>
  <si>
    <t>PS 17-22-61.6</t>
  </si>
  <si>
    <t xml:space="preserve">  Slovak Telekom</t>
  </si>
  <si>
    <t>PS 17-22-61.7</t>
  </si>
  <si>
    <t xml:space="preserve">  UPC</t>
  </si>
  <si>
    <t>Antik</t>
  </si>
  <si>
    <t>Delta online</t>
  </si>
  <si>
    <t>Orange</t>
  </si>
  <si>
    <t xml:space="preserve">Swan </t>
  </si>
  <si>
    <t>Sitel</t>
  </si>
  <si>
    <t>Slovak telekom</t>
  </si>
  <si>
    <t>UPC</t>
  </si>
  <si>
    <t>PS 17-22-61.1'!A1</t>
  </si>
  <si>
    <t>PS 17-22-61.2'!A1</t>
  </si>
  <si>
    <t>PS 17-22-61.3'!A1</t>
  </si>
  <si>
    <t>PS 17-22-61.4'!A1</t>
  </si>
  <si>
    <t>PS 17-22-61.5'!A1</t>
  </si>
  <si>
    <t>PS 17-22-61.6'!A1</t>
  </si>
  <si>
    <t>PS 17-22-61.7'!A1</t>
  </si>
  <si>
    <t>SO 17-07-62.1</t>
  </si>
  <si>
    <t>TÚ križ. VSS (mimo) – Obratisko Važecká (mimo), doplnenie zvodidla</t>
  </si>
  <si>
    <t xml:space="preserve">TÚ križ. VSS (mimo) – Obratisko Važecká (mimo), doplnenie zvodidla </t>
  </si>
  <si>
    <t>22010204</t>
  </si>
  <si>
    <t>Podkladné a krycie vrstvy bez spojiva, spevnenie krajníc, štrkodrva</t>
  </si>
  <si>
    <t>22250356</t>
  </si>
  <si>
    <t>Doplňujúce konštrukcie, zvodilá prefabrikované</t>
  </si>
  <si>
    <t>11200201</t>
  </si>
  <si>
    <t>Podkladné konštrukcie, tesniace vrstvy, prahy, z betónu prostého</t>
  </si>
  <si>
    <t>SO 17-07-62.1'!A1</t>
  </si>
  <si>
    <t>92090102</t>
  </si>
  <si>
    <t>Telefónne systémy a účastnícke zariadenia, - spojovacie zariadenia</t>
  </si>
  <si>
    <t>453140</t>
  </si>
  <si>
    <t>92010109</t>
  </si>
  <si>
    <t>Vedenia nadzemné - stožiare, tabuľky na stožiar</t>
  </si>
  <si>
    <t>PS 17-22-61.8</t>
  </si>
  <si>
    <t xml:space="preserve">  Energotel </t>
  </si>
  <si>
    <t>Energotel</t>
  </si>
  <si>
    <t>PS 17-22-61.8'!A1</t>
  </si>
  <si>
    <t>UČS 17, UČS 18</t>
  </si>
  <si>
    <t>SO 17-12-03.1</t>
  </si>
  <si>
    <t>TÚ križ. VSS (mimo) – Obratisko Važecká (mimo), úprava koryta Myslavského potoka</t>
  </si>
  <si>
    <t>05010502</t>
  </si>
  <si>
    <t>Búranie konštrukcií podláh, podkladov, dlažieb kamenných</t>
  </si>
  <si>
    <t>01040202</t>
  </si>
  <si>
    <t>Konštrukcie z hornín - násypy so zhutnením</t>
  </si>
  <si>
    <t>22040549</t>
  </si>
  <si>
    <t>Kryty dláždené,chodníkov komunikácií,rigolov z kameňa lomového</t>
  </si>
  <si>
    <t>SO 17-12-03.1'!A1</t>
  </si>
  <si>
    <t>24250700</t>
  </si>
  <si>
    <t>Doplňujúce konštrukcie, návestidlá, označenie</t>
  </si>
  <si>
    <t xml:space="preserve">22250857
</t>
  </si>
  <si>
    <t>Doplňujúce konštrukcie, cestné obruby, krajníky z kociek</t>
  </si>
  <si>
    <t xml:space="preserve">SO 18-23-41
</t>
  </si>
  <si>
    <t xml:space="preserve">
Obratisko Važecká, elektrické mazníky
</t>
  </si>
  <si>
    <t xml:space="preserve">Dokumentácia skutočného zhotovenia stavby </t>
  </si>
  <si>
    <t>95010101</t>
  </si>
  <si>
    <t>95010604</t>
  </si>
  <si>
    <t xml:space="preserve">Obratisko Važecká, kamerový systém </t>
  </si>
  <si>
    <t>Izolácie proti vode a zemnej vlhkosti bežných konštrukcií náterivami a tmelmi</t>
  </si>
  <si>
    <t>Povrchové úpravy terénu úpravy povrchov založením trávnika</t>
  </si>
  <si>
    <t>35a</t>
  </si>
  <si>
    <t>Podkladné a krycie vrstvy z asfaltových zmesí bitúmenové postreky, nátery, posypy spojovací postrek</t>
  </si>
  <si>
    <t>Doplňujúce konštrukcie pri stavbe krytov komunikácií výšková úprava</t>
  </si>
  <si>
    <t>Podkladné a krycie vrstvy z asfaltových zmesí bitúmenové vrstvy asfaltový koberec veľmi tenký</t>
  </si>
  <si>
    <t>42a</t>
  </si>
  <si>
    <t>42b</t>
  </si>
  <si>
    <t>42c</t>
  </si>
  <si>
    <t>69a</t>
  </si>
  <si>
    <t>Vonkajšie povrchy stien omietka šľachtená z malty vápennocementovej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</si>
</sst>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€_-;\-* #,##0.00\ _€_-;_-* &quot;-&quot;??\ _€_-;_-@_-"/>
    <numFmt numFmtId="165" formatCode="_-* #,##0.00\ _K_č_-;\-* #,##0.00\ _K_č_-;_-* &quot;-&quot;??\ _K_č_-;_-@_-"/>
    <numFmt numFmtId="166" formatCode="_(* #,##0.00_);_(* \(#,##0.00\);_(* &quot;-&quot;??_);_(@_)"/>
    <numFmt numFmtId="167" formatCode="_-* #,##0.00\ _S_k_-;\-* #,##0.00\ _S_k_-;_-* &quot;-&quot;??\ _S_k_-;_-@_-"/>
    <numFmt numFmtId="168" formatCode="_-* #,##0.00&quot; €&quot;_-;\-* #,##0.00&quot; €&quot;_-;_-* \-??&quot; €&quot;_-;_-@_-"/>
    <numFmt numFmtId="169" formatCode="_-* #,##0.00\ &quot;Kč&quot;_-;\-* #,##0.00\ &quot;Kč&quot;_-;_-* &quot;-&quot;??\ &quot;Kč&quot;_-;_-@_-"/>
    <numFmt numFmtId="170" formatCode="00000000"/>
    <numFmt numFmtId="171" formatCode="#,##0.000"/>
    <numFmt numFmtId="172" formatCode="#,##0.00_ ;\-#,##0.00\ "/>
    <numFmt numFmtId="173" formatCode="#,##0.00_ ;[Red]\-#,##0.00\ "/>
    <numFmt numFmtId="174" formatCode="0000000000"/>
    <numFmt numFmtId="175" formatCode="0.000"/>
  </numFmts>
  <fonts count="137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0"/>
      <color indexed="9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T*Switzerland Narrow"/>
      <charset val="238"/>
    </font>
    <font>
      <sz val="10"/>
      <color indexed="17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name val="Arial"/>
      <family val="2"/>
    </font>
    <font>
      <i/>
      <sz val="11"/>
      <color indexed="23"/>
      <name val="Calibri"/>
      <family val="2"/>
      <charset val="238"/>
    </font>
    <font>
      <sz val="9"/>
      <color rgb="FF000000"/>
      <name val="Ariel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indexed="12"/>
      <name val="Arial CE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color indexed="9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color indexed="60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Helv"/>
    </font>
    <font>
      <b/>
      <sz val="11"/>
      <color indexed="63"/>
      <name val="Calibri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2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 CE"/>
      <family val="2"/>
      <charset val="238"/>
    </font>
    <font>
      <u/>
      <sz val="10"/>
      <color theme="10"/>
      <name val="Arial CE"/>
      <family val="2"/>
      <charset val="238"/>
    </font>
    <font>
      <sz val="11"/>
      <name val="Calibri"/>
      <family val="2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0"/>
      <color theme="8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8" tint="-0.249977111117893"/>
      <name val="Calibri"/>
      <family val="2"/>
      <charset val="238"/>
      <scheme val="minor"/>
    </font>
    <font>
      <b/>
      <i/>
      <sz val="10"/>
      <color theme="8" tint="-0.249977111117893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i/>
      <sz val="10"/>
      <color theme="8" tint="-0.249977111117893"/>
      <name val="Calibri"/>
      <family val="2"/>
      <charset val="238"/>
      <scheme val="minor"/>
    </font>
    <font>
      <b/>
      <sz val="12"/>
      <color theme="8" tint="-0.249977111117893"/>
      <name val="Calibri"/>
      <family val="2"/>
      <charset val="238"/>
      <scheme val="minor"/>
    </font>
    <font>
      <i/>
      <sz val="12"/>
      <color theme="8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0"/>
      <color rgb="FF4F81BD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4F81BD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color rgb="FF3379CD"/>
      <name val="Calibri"/>
      <family val="2"/>
      <charset val="238"/>
      <scheme val="minor"/>
    </font>
    <font>
      <b/>
      <sz val="10"/>
      <color rgb="FF3379CD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sz val="12"/>
      <color theme="8" tint="-0.249977111117893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1"/>
      <name val="Calibri"/>
      <family val="2"/>
      <charset val="238"/>
    </font>
    <font>
      <sz val="8"/>
      <name val="Trebuchet MS"/>
      <family val="2"/>
    </font>
    <font>
      <sz val="8"/>
      <name val="MS Sans Serif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10"/>
      <name val="Arial CE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008">
    <xf numFmtId="0" fontId="0" fillId="0" borderId="0"/>
    <xf numFmtId="0" fontId="35" fillId="0" borderId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6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6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6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6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6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6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6" fillId="15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6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6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8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8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8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4" borderId="0" applyNumberFormat="0" applyBorder="0" applyAlignment="0" applyProtection="0"/>
    <xf numFmtId="0" fontId="40" fillId="8" borderId="0" applyNumberFormat="0" applyBorder="0" applyAlignment="0" applyProtection="0"/>
    <xf numFmtId="0" fontId="41" fillId="25" borderId="22" applyNumberFormat="0" applyAlignment="0" applyProtection="0"/>
    <xf numFmtId="0" fontId="42" fillId="0" borderId="23" applyNumberFormat="0" applyFill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165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6" fillId="0" borderId="0" applyFont="0" applyFill="0" applyBorder="0" applyAlignment="0" applyProtection="0"/>
    <xf numFmtId="167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6" fillId="0" borderId="0" applyFont="0" applyFill="0" applyBorder="0" applyAlignment="0" applyProtection="0"/>
    <xf numFmtId="167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165" fontId="35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5" fillId="9" borderId="0" applyNumberFormat="0" applyBorder="0" applyAlignment="0" applyProtection="0"/>
    <xf numFmtId="0" fontId="34" fillId="11" borderId="0" applyNumberFormat="0" applyBorder="0" applyAlignment="0" applyProtection="0"/>
    <xf numFmtId="0" fontId="34" fillId="2" borderId="0" applyNumberFormat="0" applyBorder="0" applyAlignment="0" applyProtection="0"/>
    <xf numFmtId="168" fontId="46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/>
    <xf numFmtId="0" fontId="45" fillId="9" borderId="0" applyNumberFormat="0" applyBorder="0" applyAlignment="0" applyProtection="0"/>
    <xf numFmtId="0" fontId="49" fillId="0" borderId="24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26" borderId="27" applyNumberFormat="0" applyAlignment="0" applyProtection="0"/>
    <xf numFmtId="0" fontId="40" fillId="8" borderId="0" applyNumberFormat="0" applyBorder="0" applyAlignment="0" applyProtection="0"/>
    <xf numFmtId="0" fontId="55" fillId="12" borderId="22" applyNumberFormat="0" applyAlignment="0" applyProtection="0"/>
    <xf numFmtId="0" fontId="56" fillId="26" borderId="27" applyNumberFormat="0" applyAlignment="0" applyProtection="0"/>
    <xf numFmtId="0" fontId="56" fillId="26" borderId="27" applyNumberFormat="0" applyAlignment="0" applyProtection="0"/>
    <xf numFmtId="0" fontId="54" fillId="26" borderId="27" applyNumberFormat="0" applyAlignment="0" applyProtection="0"/>
    <xf numFmtId="0" fontId="54" fillId="26" borderId="27" applyNumberFormat="0" applyAlignment="0" applyProtection="0"/>
    <xf numFmtId="0" fontId="57" fillId="0" borderId="28" applyNumberFormat="0" applyFill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8" fontId="46" fillId="0" borderId="0" applyFill="0" applyBorder="0" applyAlignment="0" applyProtection="0"/>
    <xf numFmtId="168" fontId="46" fillId="0" borderId="0" applyFill="0" applyBorder="0" applyAlignment="0" applyProtection="0"/>
    <xf numFmtId="169" fontId="35" fillId="0" borderId="0" applyFont="0" applyFill="0" applyBorder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59" fillId="27" borderId="0" applyNumberFormat="0" applyBorder="0" applyAlignment="0" applyProtection="0"/>
    <xf numFmtId="0" fontId="61" fillId="3" borderId="0" applyNumberFormat="0" applyBorder="0" applyAlignment="0" applyProtection="0"/>
    <xf numFmtId="0" fontId="59" fillId="27" borderId="0" applyNumberFormat="0" applyBorder="0" applyAlignment="0" applyProtection="0"/>
    <xf numFmtId="0" fontId="43" fillId="0" borderId="0">
      <alignment horizontal="center" vertical="center"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62" fillId="0" borderId="0"/>
    <xf numFmtId="0" fontId="35" fillId="0" borderId="0"/>
    <xf numFmtId="0" fontId="63" fillId="0" borderId="0"/>
    <xf numFmtId="0" fontId="46" fillId="0" borderId="0"/>
    <xf numFmtId="0" fontId="63" fillId="0" borderId="0"/>
    <xf numFmtId="0" fontId="46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62" fillId="0" borderId="0"/>
    <xf numFmtId="0" fontId="62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Border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Border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62" fillId="0" borderId="0"/>
    <xf numFmtId="0" fontId="35" fillId="28" borderId="29" applyNumberFormat="0" applyFont="0" applyAlignment="0" applyProtection="0"/>
    <xf numFmtId="0" fontId="65" fillId="25" borderId="30" applyNumberForma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67" fillId="0" borderId="23" applyNumberFormat="0" applyFill="0" applyAlignment="0" applyProtection="0"/>
    <xf numFmtId="0" fontId="67" fillId="0" borderId="23" applyNumberFormat="0" applyFill="0" applyAlignment="0" applyProtection="0"/>
    <xf numFmtId="0" fontId="42" fillId="0" borderId="23" applyNumberFormat="0" applyFill="0" applyAlignment="0" applyProtection="0"/>
    <xf numFmtId="0" fontId="45" fillId="9" borderId="0" applyNumberFormat="0" applyBorder="0" applyAlignment="0" applyProtection="0"/>
    <xf numFmtId="0" fontId="64" fillId="0" borderId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55" fillId="12" borderId="22" applyNumberFormat="0" applyAlignment="0" applyProtection="0"/>
    <xf numFmtId="0" fontId="55" fillId="12" borderId="22" applyNumberFormat="0" applyAlignment="0" applyProtection="0"/>
    <xf numFmtId="0" fontId="55" fillId="12" borderId="22" applyNumberFormat="0" applyAlignment="0" applyProtection="0"/>
    <xf numFmtId="0" fontId="41" fillId="25" borderId="22" applyNumberFormat="0" applyAlignment="0" applyProtection="0"/>
    <xf numFmtId="0" fontId="41" fillId="25" borderId="22" applyNumberFormat="0" applyAlignment="0" applyProtection="0"/>
    <xf numFmtId="0" fontId="41" fillId="25" borderId="22" applyNumberFormat="0" applyAlignment="0" applyProtection="0"/>
    <xf numFmtId="0" fontId="65" fillId="25" borderId="30" applyNumberFormat="0" applyAlignment="0" applyProtection="0"/>
    <xf numFmtId="0" fontId="65" fillId="25" borderId="30" applyNumberFormat="0" applyAlignment="0" applyProtection="0"/>
    <xf numFmtId="0" fontId="65" fillId="25" borderId="30" applyNumberFormat="0" applyAlignment="0" applyProtection="0"/>
    <xf numFmtId="0" fontId="4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40" fillId="8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8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8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8" fillId="23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8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8" fillId="1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8" fillId="24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74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164" fontId="31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31" fillId="0" borderId="0"/>
    <xf numFmtId="0" fontId="31" fillId="0" borderId="0"/>
    <xf numFmtId="0" fontId="7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5" fillId="0" borderId="0"/>
    <xf numFmtId="0" fontId="35" fillId="0" borderId="0"/>
    <xf numFmtId="0" fontId="35" fillId="0" borderId="0"/>
    <xf numFmtId="0" fontId="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75" fillId="0" borderId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28" borderId="29" applyNumberFormat="0" applyFont="0" applyAlignment="0" applyProtection="0"/>
    <xf numFmtId="0" fontId="35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7" fontId="36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6" fillId="0" borderId="0"/>
    <xf numFmtId="164" fontId="29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28" borderId="29" applyNumberFormat="0" applyFont="0" applyAlignment="0" applyProtection="0"/>
    <xf numFmtId="0" fontId="25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4" fillId="0" borderId="0"/>
    <xf numFmtId="164" fontId="23" fillId="0" borderId="0" applyFont="0" applyFill="0" applyBorder="0" applyAlignment="0" applyProtection="0"/>
    <xf numFmtId="0" fontId="77" fillId="0" borderId="0"/>
    <xf numFmtId="164" fontId="2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5" fillId="0" borderId="0"/>
    <xf numFmtId="164" fontId="2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2" fillId="0" borderId="0"/>
    <xf numFmtId="0" fontId="62" fillId="0" borderId="0"/>
    <xf numFmtId="0" fontId="62" fillId="0" borderId="0"/>
    <xf numFmtId="0" fontId="35" fillId="28" borderId="29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80" fillId="0" borderId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0" fillId="28" borderId="29" applyNumberFormat="0" applyFont="0" applyAlignment="0" applyProtection="0"/>
    <xf numFmtId="0" fontId="121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35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4" fillId="11" borderId="0" applyNumberFormat="0" applyBorder="0" applyAlignment="0" applyProtection="0"/>
    <xf numFmtId="0" fontId="74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/>
    <xf numFmtId="0" fontId="9" fillId="0" borderId="0"/>
    <xf numFmtId="0" fontId="35" fillId="0" borderId="0"/>
    <xf numFmtId="0" fontId="35" fillId="0" borderId="0"/>
    <xf numFmtId="0" fontId="129" fillId="0" borderId="0"/>
    <xf numFmtId="0" fontId="130" fillId="0" borderId="0" applyAlignment="0">
      <alignment vertical="top"/>
      <protection locked="0"/>
    </xf>
    <xf numFmtId="164" fontId="129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8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2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28" borderId="29" applyNumberFormat="0" applyFont="0" applyAlignment="0" applyProtection="0"/>
    <xf numFmtId="0" fontId="35" fillId="0" borderId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6" fillId="0" borderId="0"/>
    <xf numFmtId="0" fontId="6" fillId="0" borderId="0"/>
    <xf numFmtId="0" fontId="6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3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6" fillId="28" borderId="29" applyNumberFormat="0" applyFont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5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5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5" fillId="28" borderId="29" applyNumberFormat="0" applyFont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762">
    <xf numFmtId="0" fontId="0" fillId="0" borderId="0" xfId="0"/>
    <xf numFmtId="0" fontId="81" fillId="0" borderId="0" xfId="0" applyFont="1" applyAlignment="1" applyProtection="1">
      <alignment horizontal="left" vertical="top"/>
      <protection locked="0"/>
    </xf>
    <xf numFmtId="0" fontId="82" fillId="0" borderId="0" xfId="0" applyFont="1" applyAlignment="1">
      <alignment horizontal="left"/>
    </xf>
    <xf numFmtId="0" fontId="83" fillId="0" borderId="0" xfId="0" applyFont="1" applyAlignment="1">
      <alignment horizontal="center" vertical="center"/>
    </xf>
    <xf numFmtId="49" fontId="83" fillId="0" borderId="0" xfId="0" applyNumberFormat="1" applyFont="1" applyAlignment="1">
      <alignment horizontal="center" vertical="center"/>
    </xf>
    <xf numFmtId="0" fontId="84" fillId="0" borderId="0" xfId="0" applyFont="1" applyAlignment="1">
      <alignment horizontal="left"/>
    </xf>
    <xf numFmtId="0" fontId="84" fillId="0" borderId="0" xfId="0" applyFont="1"/>
    <xf numFmtId="0" fontId="83" fillId="0" borderId="0" xfId="0" applyFont="1" applyAlignment="1">
      <alignment horizontal="left" vertical="center"/>
    </xf>
    <xf numFmtId="0" fontId="84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3" fillId="0" borderId="0" xfId="0" applyFont="1" applyAlignment="1">
      <alignment horizontal="right" vertical="center"/>
    </xf>
    <xf numFmtId="0" fontId="83" fillId="0" borderId="0" xfId="0" applyFont="1" applyAlignment="1">
      <alignment horizontal="left" vertical="center" indent="1"/>
    </xf>
    <xf numFmtId="0" fontId="85" fillId="0" borderId="0" xfId="0" applyFont="1" applyAlignment="1">
      <alignment horizontal="left" vertical="center"/>
    </xf>
    <xf numFmtId="49" fontId="85" fillId="0" borderId="0" xfId="0" applyNumberFormat="1" applyFont="1" applyAlignment="1">
      <alignment vertical="center"/>
    </xf>
    <xf numFmtId="0" fontId="86" fillId="0" borderId="0" xfId="0" applyFont="1" applyAlignment="1">
      <alignment horizontal="center" vertical="center"/>
    </xf>
    <xf numFmtId="0" fontId="87" fillId="0" borderId="0" xfId="0" applyFont="1"/>
    <xf numFmtId="0" fontId="87" fillId="0" borderId="0" xfId="0" applyFont="1" applyAlignment="1">
      <alignment horizontal="right"/>
    </xf>
    <xf numFmtId="0" fontId="83" fillId="0" borderId="2" xfId="0" applyFont="1" applyBorder="1" applyAlignment="1">
      <alignment horizontal="center" vertical="center" wrapText="1"/>
    </xf>
    <xf numFmtId="0" fontId="83" fillId="0" borderId="3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 wrapText="1"/>
    </xf>
    <xf numFmtId="0" fontId="84" fillId="0" borderId="5" xfId="0" applyFont="1" applyBorder="1" applyAlignment="1">
      <alignment horizontal="center" vertical="center" wrapText="1"/>
    </xf>
    <xf numFmtId="0" fontId="88" fillId="0" borderId="0" xfId="797" quotePrefix="1" applyFont="1" applyAlignment="1">
      <alignment horizontal="center" vertical="center"/>
    </xf>
    <xf numFmtId="0" fontId="84" fillId="4" borderId="6" xfId="0" applyFont="1" applyFill="1" applyBorder="1" applyAlignment="1">
      <alignment horizontal="left" vertical="center"/>
    </xf>
    <xf numFmtId="0" fontId="84" fillId="4" borderId="7" xfId="0" applyFont="1" applyFill="1" applyBorder="1" applyAlignment="1">
      <alignment horizontal="left" wrapText="1"/>
    </xf>
    <xf numFmtId="4" fontId="84" fillId="4" borderId="8" xfId="1" applyNumberFormat="1" applyFont="1" applyFill="1" applyBorder="1" applyAlignment="1">
      <alignment horizontal="right"/>
    </xf>
    <xf numFmtId="0" fontId="84" fillId="4" borderId="9" xfId="0" applyFont="1" applyFill="1" applyBorder="1" applyAlignment="1">
      <alignment horizontal="left" vertical="center"/>
    </xf>
    <xf numFmtId="0" fontId="84" fillId="4" borderId="10" xfId="0" applyFont="1" applyFill="1" applyBorder="1" applyAlignment="1">
      <alignment horizontal="left" wrapText="1"/>
    </xf>
    <xf numFmtId="4" fontId="84" fillId="4" borderId="11" xfId="1" applyNumberFormat="1" applyFont="1" applyFill="1" applyBorder="1" applyAlignment="1">
      <alignment horizontal="right"/>
    </xf>
    <xf numFmtId="0" fontId="84" fillId="4" borderId="12" xfId="0" applyFont="1" applyFill="1" applyBorder="1" applyAlignment="1">
      <alignment horizontal="left" vertical="center"/>
    </xf>
    <xf numFmtId="0" fontId="84" fillId="4" borderId="13" xfId="0" applyFont="1" applyFill="1" applyBorder="1" applyAlignment="1">
      <alignment horizontal="left" wrapText="1"/>
    </xf>
    <xf numFmtId="4" fontId="84" fillId="4" borderId="14" xfId="1" applyNumberFormat="1" applyFont="1" applyFill="1" applyBorder="1" applyAlignment="1">
      <alignment horizontal="right"/>
    </xf>
    <xf numFmtId="0" fontId="84" fillId="5" borderId="9" xfId="0" applyFont="1" applyFill="1" applyBorder="1" applyAlignment="1">
      <alignment horizontal="left" vertical="center"/>
    </xf>
    <xf numFmtId="0" fontId="84" fillId="5" borderId="15" xfId="0" applyFont="1" applyFill="1" applyBorder="1" applyAlignment="1">
      <alignment horizontal="left" wrapText="1"/>
    </xf>
    <xf numFmtId="4" fontId="84" fillId="5" borderId="11" xfId="1" applyNumberFormat="1" applyFont="1" applyFill="1" applyBorder="1" applyAlignment="1">
      <alignment horizontal="right"/>
    </xf>
    <xf numFmtId="0" fontId="89" fillId="5" borderId="9" xfId="0" applyFont="1" applyFill="1" applyBorder="1" applyAlignment="1">
      <alignment horizontal="left" vertical="center"/>
    </xf>
    <xf numFmtId="0" fontId="89" fillId="5" borderId="15" xfId="0" applyFont="1" applyFill="1" applyBorder="1" applyAlignment="1">
      <alignment horizontal="left" wrapText="1"/>
    </xf>
    <xf numFmtId="4" fontId="89" fillId="5" borderId="11" xfId="1" applyNumberFormat="1" applyFont="1" applyFill="1" applyBorder="1" applyAlignment="1">
      <alignment horizontal="right"/>
    </xf>
    <xf numFmtId="0" fontId="84" fillId="6" borderId="9" xfId="0" applyFont="1" applyFill="1" applyBorder="1" applyAlignment="1">
      <alignment horizontal="left" vertical="center"/>
    </xf>
    <xf numFmtId="0" fontId="84" fillId="6" borderId="10" xfId="0" applyFont="1" applyFill="1" applyBorder="1" applyAlignment="1">
      <alignment horizontal="left" wrapText="1"/>
    </xf>
    <xf numFmtId="4" fontId="84" fillId="6" borderId="11" xfId="1" applyNumberFormat="1" applyFont="1" applyFill="1" applyBorder="1" applyAlignment="1">
      <alignment horizontal="right"/>
    </xf>
    <xf numFmtId="0" fontId="84" fillId="6" borderId="10" xfId="0" applyFont="1" applyFill="1" applyBorder="1" applyAlignment="1">
      <alignment horizontal="left" vertical="center" wrapText="1"/>
    </xf>
    <xf numFmtId="0" fontId="89" fillId="6" borderId="9" xfId="0" applyFont="1" applyFill="1" applyBorder="1" applyAlignment="1">
      <alignment horizontal="left" vertical="center"/>
    </xf>
    <xf numFmtId="0" fontId="89" fillId="6" borderId="10" xfId="0" applyFont="1" applyFill="1" applyBorder="1" applyAlignment="1">
      <alignment horizontal="left" wrapText="1"/>
    </xf>
    <xf numFmtId="4" fontId="89" fillId="6" borderId="11" xfId="1" applyNumberFormat="1" applyFont="1" applyFill="1" applyBorder="1" applyAlignment="1">
      <alignment horizontal="right"/>
    </xf>
    <xf numFmtId="0" fontId="84" fillId="6" borderId="16" xfId="0" applyFont="1" applyFill="1" applyBorder="1" applyAlignment="1">
      <alignment horizontal="left" vertical="center"/>
    </xf>
    <xf numFmtId="0" fontId="84" fillId="6" borderId="17" xfId="0" applyFont="1" applyFill="1" applyBorder="1" applyAlignment="1">
      <alignment horizontal="left" wrapText="1"/>
    </xf>
    <xf numFmtId="4" fontId="84" fillId="6" borderId="18" xfId="1" applyNumberFormat="1" applyFont="1" applyFill="1" applyBorder="1" applyAlignment="1">
      <alignment horizontal="right"/>
    </xf>
    <xf numFmtId="4" fontId="83" fillId="0" borderId="1" xfId="0" applyNumberFormat="1" applyFont="1" applyBorder="1" applyAlignment="1">
      <alignment horizontal="right" vertical="center" wrapText="1"/>
    </xf>
    <xf numFmtId="49" fontId="86" fillId="0" borderId="0" xfId="0" applyNumberFormat="1" applyFont="1" applyAlignment="1">
      <alignment horizontal="center" vertical="center"/>
    </xf>
    <xf numFmtId="0" fontId="87" fillId="0" borderId="0" xfId="0" applyFont="1" applyAlignment="1">
      <alignment horizontal="left"/>
    </xf>
    <xf numFmtId="4" fontId="87" fillId="0" borderId="0" xfId="0" applyNumberFormat="1" applyFont="1" applyAlignment="1">
      <alignment horizontal="left"/>
    </xf>
    <xf numFmtId="0" fontId="84" fillId="0" borderId="0" xfId="1" applyFont="1"/>
    <xf numFmtId="0" fontId="84" fillId="0" borderId="0" xfId="1" applyFont="1" applyAlignment="1">
      <alignment vertical="top"/>
    </xf>
    <xf numFmtId="0" fontId="84" fillId="0" borderId="0" xfId="1" applyFont="1" applyAlignment="1">
      <alignment vertical="center"/>
    </xf>
    <xf numFmtId="3" fontId="83" fillId="0" borderId="0" xfId="1" applyNumberFormat="1" applyFont="1" applyAlignment="1">
      <alignment horizontal="right" vertical="center"/>
    </xf>
    <xf numFmtId="0" fontId="84" fillId="0" borderId="0" xfId="790" applyFont="1"/>
    <xf numFmtId="0" fontId="84" fillId="0" borderId="0" xfId="259" applyFont="1"/>
    <xf numFmtId="0" fontId="84" fillId="0" borderId="0" xfId="2361" applyFont="1"/>
    <xf numFmtId="0" fontId="90" fillId="0" borderId="0" xfId="268" applyFont="1" applyAlignment="1">
      <alignment vertical="center"/>
    </xf>
    <xf numFmtId="0" fontId="83" fillId="0" borderId="0" xfId="268" applyFont="1" applyAlignment="1">
      <alignment horizontal="center" vertical="center"/>
    </xf>
    <xf numFmtId="0" fontId="83" fillId="0" borderId="0" xfId="268" applyFont="1" applyAlignment="1">
      <alignment horizontal="left" vertical="center"/>
    </xf>
    <xf numFmtId="0" fontId="91" fillId="0" borderId="0" xfId="268" applyFont="1" applyAlignment="1">
      <alignment horizontal="left" vertical="center"/>
    </xf>
    <xf numFmtId="0" fontId="84" fillId="0" borderId="0" xfId="268" applyFont="1" applyAlignment="1">
      <alignment vertical="center"/>
    </xf>
    <xf numFmtId="0" fontId="83" fillId="0" borderId="1" xfId="268" applyFont="1" applyBorder="1" applyAlignment="1">
      <alignment horizontal="left" vertical="center"/>
    </xf>
    <xf numFmtId="0" fontId="84" fillId="0" borderId="0" xfId="268" applyFont="1"/>
    <xf numFmtId="0" fontId="90" fillId="0" borderId="0" xfId="1" applyFont="1" applyAlignment="1">
      <alignment vertical="center"/>
    </xf>
    <xf numFmtId="0" fontId="84" fillId="0" borderId="0" xfId="268" applyFont="1" applyAlignment="1">
      <alignment horizontal="center" vertical="center"/>
    </xf>
    <xf numFmtId="0" fontId="83" fillId="0" borderId="0" xfId="268" applyFont="1" applyAlignment="1">
      <alignment vertical="center"/>
    </xf>
    <xf numFmtId="0" fontId="87" fillId="0" borderId="0" xfId="1" applyFont="1"/>
    <xf numFmtId="0" fontId="84" fillId="29" borderId="1" xfId="1" applyFont="1" applyFill="1" applyBorder="1" applyAlignment="1">
      <alignment horizontal="center" vertical="center"/>
    </xf>
    <xf numFmtId="0" fontId="92" fillId="0" borderId="0" xfId="1" applyFont="1" applyAlignment="1">
      <alignment horizontal="center" vertical="center"/>
    </xf>
    <xf numFmtId="0" fontId="92" fillId="0" borderId="0" xfId="1" applyFont="1" applyAlignment="1">
      <alignment vertical="center"/>
    </xf>
    <xf numFmtId="0" fontId="84" fillId="0" borderId="0" xfId="1" applyFont="1" applyAlignment="1">
      <alignment horizontal="center" vertical="center"/>
    </xf>
    <xf numFmtId="0" fontId="83" fillId="0" borderId="0" xfId="1" applyFont="1" applyAlignment="1">
      <alignment horizontal="center" vertical="center" wrapText="1"/>
    </xf>
    <xf numFmtId="49" fontId="93" fillId="0" borderId="0" xfId="1" applyNumberFormat="1" applyFont="1" applyAlignment="1">
      <alignment horizontal="center" vertical="center" wrapText="1"/>
    </xf>
    <xf numFmtId="170" fontId="93" fillId="0" borderId="0" xfId="1" applyNumberFormat="1" applyFont="1" applyAlignment="1">
      <alignment horizontal="left" vertical="center" wrapText="1"/>
    </xf>
    <xf numFmtId="0" fontId="93" fillId="0" borderId="0" xfId="1" applyFont="1" applyAlignment="1">
      <alignment horizontal="left" vertical="center" wrapText="1"/>
    </xf>
    <xf numFmtId="0" fontId="87" fillId="0" borderId="0" xfId="1" quotePrefix="1" applyFont="1" applyAlignment="1">
      <alignment horizontal="center" vertical="center" wrapText="1"/>
    </xf>
    <xf numFmtId="4" fontId="86" fillId="0" borderId="0" xfId="1" applyNumberFormat="1" applyFont="1" applyAlignment="1">
      <alignment horizontal="right" vertical="center" wrapText="1"/>
    </xf>
    <xf numFmtId="4" fontId="84" fillId="0" borderId="0" xfId="1" applyNumberFormat="1" applyFont="1" applyAlignment="1">
      <alignment horizontal="right" vertical="center" wrapText="1"/>
    </xf>
    <xf numFmtId="4" fontId="93" fillId="0" borderId="0" xfId="1" applyNumberFormat="1" applyFont="1" applyAlignment="1">
      <alignment horizontal="right" vertical="center"/>
    </xf>
    <xf numFmtId="0" fontId="84" fillId="0" borderId="0" xfId="1" applyFont="1" applyAlignment="1">
      <alignment vertical="top" wrapText="1"/>
    </xf>
    <xf numFmtId="0" fontId="84" fillId="0" borderId="0" xfId="1" applyFont="1" applyAlignment="1">
      <alignment vertical="center" wrapText="1"/>
    </xf>
    <xf numFmtId="0" fontId="84" fillId="0" borderId="0" xfId="1" applyFont="1" applyAlignment="1">
      <alignment horizontal="center" vertical="center" wrapText="1"/>
    </xf>
    <xf numFmtId="0" fontId="84" fillId="0" borderId="38" xfId="1" applyFont="1" applyBorder="1" applyAlignment="1">
      <alignment horizontal="center" vertical="center" wrapText="1"/>
    </xf>
    <xf numFmtId="0" fontId="87" fillId="0" borderId="38" xfId="1" applyFont="1" applyBorder="1" applyAlignment="1">
      <alignment horizontal="center" vertical="center" wrapText="1"/>
    </xf>
    <xf numFmtId="49" fontId="84" fillId="0" borderId="38" xfId="268" quotePrefix="1" applyNumberFormat="1" applyFont="1" applyBorder="1" applyAlignment="1">
      <alignment horizontal="left" vertical="center"/>
    </xf>
    <xf numFmtId="0" fontId="84" fillId="0" borderId="38" xfId="268" applyFont="1" applyBorder="1" applyAlignment="1">
      <alignment vertical="center" wrapText="1"/>
    </xf>
    <xf numFmtId="0" fontId="84" fillId="0" borderId="38" xfId="268" applyFont="1" applyBorder="1" applyAlignment="1">
      <alignment horizontal="center" vertical="center"/>
    </xf>
    <xf numFmtId="4" fontId="84" fillId="0" borderId="38" xfId="921" applyNumberFormat="1" applyFont="1" applyFill="1" applyBorder="1" applyAlignment="1">
      <alignment horizontal="right" vertical="center"/>
    </xf>
    <xf numFmtId="4" fontId="84" fillId="0" borderId="38" xfId="1" applyNumberFormat="1" applyFont="1" applyBorder="1" applyAlignment="1">
      <alignment horizontal="right" vertical="center" wrapText="1"/>
    </xf>
    <xf numFmtId="49" fontId="83" fillId="0" borderId="0" xfId="268" quotePrefix="1" applyNumberFormat="1" applyFont="1" applyAlignment="1">
      <alignment horizontal="left" vertical="center"/>
    </xf>
    <xf numFmtId="0" fontId="94" fillId="0" borderId="0" xfId="1" applyFont="1" applyAlignment="1">
      <alignment horizontal="center" vertical="center"/>
    </xf>
    <xf numFmtId="0" fontId="95" fillId="0" borderId="0" xfId="1" applyFont="1" applyAlignment="1">
      <alignment horizontal="center" vertical="center" wrapText="1"/>
    </xf>
    <xf numFmtId="0" fontId="94" fillId="0" borderId="0" xfId="268" applyFont="1" applyAlignment="1">
      <alignment vertical="center" wrapText="1"/>
    </xf>
    <xf numFmtId="0" fontId="96" fillId="0" borderId="0" xfId="1" applyFont="1" applyAlignment="1">
      <alignment horizontal="center" vertical="center"/>
    </xf>
    <xf numFmtId="4" fontId="84" fillId="0" borderId="0" xfId="1" applyNumberFormat="1" applyFont="1" applyAlignment="1">
      <alignment horizontal="right" vertical="center"/>
    </xf>
    <xf numFmtId="0" fontId="87" fillId="0" borderId="0" xfId="1" applyFont="1" applyAlignment="1">
      <alignment horizontal="center" vertical="center" wrapText="1"/>
    </xf>
    <xf numFmtId="0" fontId="83" fillId="0" borderId="0" xfId="268" applyFont="1" applyAlignment="1">
      <alignment vertical="center" wrapText="1"/>
    </xf>
    <xf numFmtId="4" fontId="84" fillId="0" borderId="0" xfId="921" applyNumberFormat="1" applyFont="1" applyFill="1" applyBorder="1" applyAlignment="1">
      <alignment horizontal="right" vertical="center"/>
    </xf>
    <xf numFmtId="0" fontId="96" fillId="0" borderId="0" xfId="1" applyFont="1" applyAlignment="1">
      <alignment horizontal="center" vertical="center" wrapText="1"/>
    </xf>
    <xf numFmtId="49" fontId="96" fillId="0" borderId="0" xfId="1" applyNumberFormat="1" applyFont="1" applyAlignment="1">
      <alignment horizontal="left" vertical="center"/>
    </xf>
    <xf numFmtId="0" fontId="97" fillId="0" borderId="0" xfId="1" applyFont="1" applyAlignment="1">
      <alignment vertical="center" wrapText="1"/>
    </xf>
    <xf numFmtId="0" fontId="98" fillId="0" borderId="0" xfId="1" applyFont="1" applyAlignment="1">
      <alignment horizontal="left" vertical="center" wrapText="1"/>
    </xf>
    <xf numFmtId="0" fontId="99" fillId="0" borderId="0" xfId="1" applyFont="1" applyAlignment="1">
      <alignment horizontal="center" vertical="center"/>
    </xf>
    <xf numFmtId="3" fontId="100" fillId="0" borderId="0" xfId="1" applyNumberFormat="1" applyFont="1" applyAlignment="1">
      <alignment horizontal="right" vertical="center"/>
    </xf>
    <xf numFmtId="4" fontId="101" fillId="0" borderId="0" xfId="1" applyNumberFormat="1" applyFont="1" applyAlignment="1">
      <alignment horizontal="right" vertical="center"/>
    </xf>
    <xf numFmtId="4" fontId="98" fillId="0" borderId="0" xfId="1" applyNumberFormat="1" applyFont="1" applyAlignment="1">
      <alignment horizontal="right" vertical="center"/>
    </xf>
    <xf numFmtId="0" fontId="94" fillId="0" borderId="0" xfId="1" applyFont="1" applyAlignment="1">
      <alignment horizontal="center" vertical="center" wrapText="1"/>
    </xf>
    <xf numFmtId="49" fontId="94" fillId="0" borderId="0" xfId="1" quotePrefix="1" applyNumberFormat="1" applyFont="1" applyAlignment="1">
      <alignment horizontal="left" vertical="center"/>
    </xf>
    <xf numFmtId="0" fontId="94" fillId="0" borderId="0" xfId="1" applyFont="1" applyAlignment="1">
      <alignment vertical="center" wrapText="1"/>
    </xf>
    <xf numFmtId="0" fontId="102" fillId="0" borderId="0" xfId="1" applyFont="1" applyAlignment="1">
      <alignment vertical="center"/>
    </xf>
    <xf numFmtId="0" fontId="102" fillId="0" borderId="0" xfId="1" applyFont="1"/>
    <xf numFmtId="3" fontId="84" fillId="0" borderId="0" xfId="1" applyNumberFormat="1" applyFont="1"/>
    <xf numFmtId="0" fontId="96" fillId="0" borderId="0" xfId="1" applyFont="1" applyAlignment="1">
      <alignment vertical="center"/>
    </xf>
    <xf numFmtId="0" fontId="96" fillId="0" borderId="0" xfId="1" applyFont="1" applyAlignment="1">
      <alignment vertical="center" wrapText="1"/>
    </xf>
    <xf numFmtId="0" fontId="103" fillId="0" borderId="0" xfId="1" applyFont="1" applyAlignment="1">
      <alignment vertical="center" wrapText="1"/>
    </xf>
    <xf numFmtId="0" fontId="104" fillId="0" borderId="0" xfId="1" applyFont="1" applyAlignment="1">
      <alignment horizontal="center" vertical="center" wrapText="1"/>
    </xf>
    <xf numFmtId="49" fontId="104" fillId="0" borderId="0" xfId="1" applyNumberFormat="1" applyFont="1" applyAlignment="1">
      <alignment horizontal="right" vertical="center"/>
    </xf>
    <xf numFmtId="0" fontId="104" fillId="0" borderId="0" xfId="1" applyFont="1" applyAlignment="1">
      <alignment horizontal="center" vertical="center"/>
    </xf>
    <xf numFmtId="49" fontId="94" fillId="0" borderId="0" xfId="1" applyNumberFormat="1" applyFont="1" applyAlignment="1">
      <alignment horizontal="right" vertical="center"/>
    </xf>
    <xf numFmtId="0" fontId="105" fillId="0" borderId="0" xfId="1" applyFont="1" applyAlignment="1">
      <alignment vertical="center" wrapText="1"/>
    </xf>
    <xf numFmtId="0" fontId="103" fillId="0" borderId="0" xfId="1" applyFont="1" applyAlignment="1">
      <alignment vertical="center"/>
    </xf>
    <xf numFmtId="49" fontId="96" fillId="0" borderId="0" xfId="1" applyNumberFormat="1" applyFont="1" applyAlignment="1">
      <alignment horizontal="right" vertical="center"/>
    </xf>
    <xf numFmtId="0" fontId="83" fillId="0" borderId="0" xfId="1" applyFont="1" applyAlignment="1">
      <alignment horizontal="center" vertical="center"/>
    </xf>
    <xf numFmtId="49" fontId="83" fillId="0" borderId="0" xfId="1" applyNumberFormat="1" applyFont="1" applyAlignment="1">
      <alignment horizontal="right" vertical="center"/>
    </xf>
    <xf numFmtId="0" fontId="83" fillId="0" borderId="0" xfId="1" applyFont="1" applyAlignment="1">
      <alignment vertical="center" wrapText="1"/>
    </xf>
    <xf numFmtId="49" fontId="84" fillId="0" borderId="0" xfId="1" applyNumberFormat="1" applyFont="1" applyAlignment="1">
      <alignment horizontal="right" vertical="center"/>
    </xf>
    <xf numFmtId="0" fontId="106" fillId="0" borderId="0" xfId="1" applyFont="1" applyAlignment="1">
      <alignment vertical="center"/>
    </xf>
    <xf numFmtId="0" fontId="106" fillId="0" borderId="0" xfId="1" applyFont="1" applyAlignment="1">
      <alignment vertical="center" wrapText="1"/>
    </xf>
    <xf numFmtId="0" fontId="90" fillId="0" borderId="0" xfId="790" applyFont="1" applyAlignment="1">
      <alignment vertical="center"/>
    </xf>
    <xf numFmtId="0" fontId="83" fillId="0" borderId="0" xfId="790" applyFont="1" applyAlignment="1">
      <alignment horizontal="center" vertical="center"/>
    </xf>
    <xf numFmtId="0" fontId="83" fillId="0" borderId="0" xfId="790" applyFont="1" applyAlignment="1">
      <alignment horizontal="left" vertical="center"/>
    </xf>
    <xf numFmtId="0" fontId="84" fillId="0" borderId="0" xfId="790" applyFont="1" applyAlignment="1">
      <alignment vertical="center"/>
    </xf>
    <xf numFmtId="0" fontId="83" fillId="0" borderId="1" xfId="790" applyFont="1" applyBorder="1" applyAlignment="1">
      <alignment horizontal="left" vertical="center"/>
    </xf>
    <xf numFmtId="0" fontId="84" fillId="0" borderId="0" xfId="790" applyFont="1" applyAlignment="1">
      <alignment horizontal="center" vertical="center"/>
    </xf>
    <xf numFmtId="0" fontId="83" fillId="0" borderId="0" xfId="790" applyFont="1" applyAlignment="1">
      <alignment vertical="center"/>
    </xf>
    <xf numFmtId="0" fontId="93" fillId="0" borderId="0" xfId="1" applyFont="1" applyAlignment="1">
      <alignment horizontal="center" vertical="center" wrapText="1"/>
    </xf>
    <xf numFmtId="49" fontId="84" fillId="0" borderId="38" xfId="1" applyNumberFormat="1" applyFont="1" applyBorder="1" applyAlignment="1">
      <alignment horizontal="center" vertical="center"/>
    </xf>
    <xf numFmtId="49" fontId="84" fillId="0" borderId="38" xfId="1" applyNumberFormat="1" applyFont="1" applyBorder="1" applyAlignment="1">
      <alignment horizontal="left" vertical="center"/>
    </xf>
    <xf numFmtId="0" fontId="84" fillId="0" borderId="38" xfId="1" applyFont="1" applyBorder="1" applyAlignment="1">
      <alignment horizontal="left" vertical="center" wrapText="1"/>
    </xf>
    <xf numFmtId="4" fontId="84" fillId="0" borderId="38" xfId="793" applyNumberFormat="1" applyFont="1" applyFill="1" applyBorder="1" applyAlignment="1">
      <alignment horizontal="center" vertical="center"/>
    </xf>
    <xf numFmtId="4" fontId="84" fillId="0" borderId="38" xfId="793" applyNumberFormat="1" applyFont="1" applyFill="1" applyBorder="1" applyAlignment="1">
      <alignment horizontal="right" vertical="center"/>
    </xf>
    <xf numFmtId="49" fontId="84" fillId="0" borderId="38" xfId="1" quotePrefix="1" applyNumberFormat="1" applyFont="1" applyBorder="1" applyAlignment="1">
      <alignment horizontal="left" vertical="center"/>
    </xf>
    <xf numFmtId="0" fontId="84" fillId="0" borderId="38" xfId="1" applyFont="1" applyBorder="1" applyAlignment="1">
      <alignment vertical="center" wrapText="1"/>
    </xf>
    <xf numFmtId="4" fontId="84" fillId="0" borderId="38" xfId="795" applyNumberFormat="1" applyFont="1" applyFill="1" applyBorder="1" applyAlignment="1">
      <alignment horizontal="center" vertical="center"/>
    </xf>
    <xf numFmtId="4" fontId="84" fillId="0" borderId="38" xfId="795" applyNumberFormat="1" applyFont="1" applyFill="1" applyBorder="1" applyAlignment="1">
      <alignment horizontal="right" vertical="center"/>
    </xf>
    <xf numFmtId="0" fontId="84" fillId="0" borderId="38" xfId="790" applyFont="1" applyBorder="1" applyAlignment="1">
      <alignment horizontal="center" vertical="center"/>
    </xf>
    <xf numFmtId="49" fontId="84" fillId="0" borderId="39" xfId="1" applyNumberFormat="1" applyFont="1" applyBorder="1" applyAlignment="1">
      <alignment horizontal="center" vertical="center"/>
    </xf>
    <xf numFmtId="0" fontId="87" fillId="0" borderId="39" xfId="1" applyFont="1" applyBorder="1" applyAlignment="1">
      <alignment horizontal="center" vertical="center" wrapText="1"/>
    </xf>
    <xf numFmtId="49" fontId="84" fillId="0" borderId="39" xfId="1" applyNumberFormat="1" applyFont="1" applyBorder="1" applyAlignment="1">
      <alignment horizontal="left" vertical="center"/>
    </xf>
    <xf numFmtId="0" fontId="84" fillId="0" borderId="39" xfId="1" applyFont="1" applyBorder="1" applyAlignment="1">
      <alignment vertical="center" wrapText="1"/>
    </xf>
    <xf numFmtId="0" fontId="84" fillId="0" borderId="39" xfId="790" applyFont="1" applyBorder="1" applyAlignment="1">
      <alignment horizontal="center" vertical="center"/>
    </xf>
    <xf numFmtId="4" fontId="84" fillId="0" borderId="39" xfId="795" applyNumberFormat="1" applyFont="1" applyFill="1" applyBorder="1" applyAlignment="1">
      <alignment horizontal="right" vertical="center"/>
    </xf>
    <xf numFmtId="4" fontId="84" fillId="0" borderId="39" xfId="1" applyNumberFormat="1" applyFont="1" applyBorder="1" applyAlignment="1">
      <alignment horizontal="right" vertical="center" wrapText="1"/>
    </xf>
    <xf numFmtId="49" fontId="84" fillId="0" borderId="0" xfId="1" applyNumberFormat="1" applyFont="1" applyAlignment="1">
      <alignment horizontal="center" vertical="center"/>
    </xf>
    <xf numFmtId="49" fontId="84" fillId="0" borderId="0" xfId="1" applyNumberFormat="1" applyFont="1" applyAlignment="1">
      <alignment horizontal="left" vertical="center"/>
    </xf>
    <xf numFmtId="4" fontId="84" fillId="0" borderId="0" xfId="795" applyNumberFormat="1" applyFont="1" applyFill="1" applyBorder="1" applyAlignment="1">
      <alignment horizontal="right" vertical="center"/>
    </xf>
    <xf numFmtId="0" fontId="91" fillId="0" borderId="0" xfId="790" applyFont="1" applyAlignment="1">
      <alignment horizontal="left" vertical="center"/>
    </xf>
    <xf numFmtId="4" fontId="84" fillId="0" borderId="38" xfId="794" applyNumberFormat="1" applyFont="1" applyFill="1" applyBorder="1" applyAlignment="1">
      <alignment horizontal="center" vertical="center"/>
    </xf>
    <xf numFmtId="4" fontId="84" fillId="0" borderId="38" xfId="794" applyNumberFormat="1" applyFont="1" applyFill="1" applyBorder="1" applyAlignment="1">
      <alignment horizontal="right" vertical="center"/>
    </xf>
    <xf numFmtId="0" fontId="94" fillId="0" borderId="0" xfId="790" applyFont="1" applyAlignment="1">
      <alignment vertical="center" wrapText="1"/>
    </xf>
    <xf numFmtId="4" fontId="84" fillId="0" borderId="38" xfId="791" applyNumberFormat="1" applyFont="1" applyFill="1" applyBorder="1" applyAlignment="1">
      <alignment horizontal="right" vertical="center"/>
    </xf>
    <xf numFmtId="4" fontId="84" fillId="0" borderId="0" xfId="794" applyNumberFormat="1" applyFont="1" applyFill="1" applyBorder="1" applyAlignment="1">
      <alignment horizontal="right" vertical="center"/>
    </xf>
    <xf numFmtId="0" fontId="90" fillId="0" borderId="0" xfId="837" applyFont="1" applyAlignment="1">
      <alignment vertical="center"/>
    </xf>
    <xf numFmtId="0" fontId="83" fillId="0" borderId="0" xfId="837" applyFont="1" applyAlignment="1">
      <alignment horizontal="center" vertical="center"/>
    </xf>
    <xf numFmtId="0" fontId="83" fillId="0" borderId="0" xfId="837" applyFont="1" applyAlignment="1">
      <alignment horizontal="left" vertical="center"/>
    </xf>
    <xf numFmtId="0" fontId="84" fillId="0" borderId="0" xfId="837" applyFont="1" applyAlignment="1">
      <alignment vertical="center"/>
    </xf>
    <xf numFmtId="0" fontId="83" fillId="0" borderId="1" xfId="837" applyFont="1" applyBorder="1" applyAlignment="1">
      <alignment horizontal="left" vertical="center"/>
    </xf>
    <xf numFmtId="0" fontId="84" fillId="0" borderId="0" xfId="837" applyFont="1"/>
    <xf numFmtId="0" fontId="84" fillId="0" borderId="0" xfId="837" applyFont="1" applyAlignment="1">
      <alignment horizontal="center" vertical="center"/>
    </xf>
    <xf numFmtId="0" fontId="83" fillId="0" borderId="0" xfId="837" applyFont="1" applyAlignment="1">
      <alignment vertical="center"/>
    </xf>
    <xf numFmtId="0" fontId="83" fillId="0" borderId="0" xfId="1" applyFont="1" applyAlignment="1">
      <alignment vertical="center"/>
    </xf>
    <xf numFmtId="49" fontId="84" fillId="0" borderId="38" xfId="1" quotePrefix="1" applyNumberFormat="1" applyFont="1" applyBorder="1" applyAlignment="1">
      <alignment horizontal="center" vertical="center"/>
    </xf>
    <xf numFmtId="4" fontId="84" fillId="0" borderId="38" xfId="2370" applyNumberFormat="1" applyFont="1" applyFill="1" applyBorder="1" applyAlignment="1">
      <alignment horizontal="center" vertical="center"/>
    </xf>
    <xf numFmtId="4" fontId="84" fillId="0" borderId="38" xfId="2370" applyNumberFormat="1" applyFont="1" applyFill="1" applyBorder="1" applyAlignment="1">
      <alignment horizontal="right" vertical="center"/>
    </xf>
    <xf numFmtId="49" fontId="84" fillId="0" borderId="0" xfId="1" quotePrefix="1" applyNumberFormat="1" applyFont="1" applyAlignment="1">
      <alignment horizontal="center" vertical="center"/>
    </xf>
    <xf numFmtId="49" fontId="84" fillId="0" borderId="0" xfId="1" quotePrefix="1" applyNumberFormat="1" applyFont="1" applyAlignment="1">
      <alignment horizontal="left" vertical="center"/>
    </xf>
    <xf numFmtId="0" fontId="84" fillId="0" borderId="0" xfId="1" applyFont="1" applyAlignment="1">
      <alignment horizontal="left" vertical="center" wrapText="1"/>
    </xf>
    <xf numFmtId="4" fontId="84" fillId="0" borderId="0" xfId="2370" applyNumberFormat="1" applyFont="1" applyFill="1" applyBorder="1" applyAlignment="1">
      <alignment horizontal="center" vertical="center"/>
    </xf>
    <xf numFmtId="4" fontId="84" fillId="0" borderId="0" xfId="2370" applyNumberFormat="1" applyFont="1" applyFill="1" applyBorder="1" applyAlignment="1">
      <alignment horizontal="right" vertical="center"/>
    </xf>
    <xf numFmtId="0" fontId="93" fillId="0" borderId="38" xfId="1" applyFont="1" applyBorder="1" applyAlignment="1">
      <alignment horizontal="center" vertical="center" wrapText="1"/>
    </xf>
    <xf numFmtId="0" fontId="84" fillId="0" borderId="38" xfId="2371" applyFont="1" applyBorder="1" applyAlignment="1">
      <alignment vertical="center" wrapText="1"/>
    </xf>
    <xf numFmtId="170" fontId="83" fillId="0" borderId="0" xfId="2371" applyNumberFormat="1" applyFont="1" applyAlignment="1">
      <alignment horizontal="left" vertical="center"/>
    </xf>
    <xf numFmtId="0" fontId="83" fillId="0" borderId="0" xfId="2371" applyFont="1" applyAlignment="1">
      <alignment vertical="center" wrapText="1"/>
    </xf>
    <xf numFmtId="0" fontId="84" fillId="0" borderId="38" xfId="1" quotePrefix="1" applyFont="1" applyBorder="1" applyAlignment="1">
      <alignment horizontal="center" vertical="center"/>
    </xf>
    <xf numFmtId="174" fontId="84" fillId="0" borderId="0" xfId="2371" applyNumberFormat="1" applyFont="1" applyAlignment="1">
      <alignment horizontal="left" vertical="center"/>
    </xf>
    <xf numFmtId="0" fontId="84" fillId="0" borderId="0" xfId="2371" applyFont="1" applyAlignment="1">
      <alignment vertical="center" wrapText="1"/>
    </xf>
    <xf numFmtId="4" fontId="84" fillId="0" borderId="0" xfId="1" applyNumberFormat="1" applyFont="1" applyAlignment="1">
      <alignment horizontal="center" vertical="center"/>
    </xf>
    <xf numFmtId="0" fontId="84" fillId="0" borderId="0" xfId="1" quotePrefix="1" applyFont="1" applyAlignment="1">
      <alignment horizontal="center" vertical="center"/>
    </xf>
    <xf numFmtId="3" fontId="83" fillId="0" borderId="0" xfId="1" applyNumberFormat="1" applyFont="1" applyAlignment="1">
      <alignment horizontal="center" vertical="center"/>
    </xf>
    <xf numFmtId="4" fontId="84" fillId="0" borderId="38" xfId="791" applyNumberFormat="1" applyFont="1" applyFill="1" applyBorder="1" applyAlignment="1">
      <alignment horizontal="center" vertical="center"/>
    </xf>
    <xf numFmtId="49" fontId="84" fillId="0" borderId="40" xfId="1" quotePrefix="1" applyNumberFormat="1" applyFont="1" applyBorder="1" applyAlignment="1">
      <alignment horizontal="center" vertical="center"/>
    </xf>
    <xf numFmtId="49" fontId="84" fillId="0" borderId="39" xfId="1" quotePrefix="1" applyNumberFormat="1" applyFont="1" applyBorder="1" applyAlignment="1">
      <alignment horizontal="left" vertical="center"/>
    </xf>
    <xf numFmtId="0" fontId="84" fillId="0" borderId="39" xfId="1" applyFont="1" applyBorder="1" applyAlignment="1">
      <alignment horizontal="left" vertical="center" wrapText="1"/>
    </xf>
    <xf numFmtId="4" fontId="84" fillId="0" borderId="39" xfId="791" applyNumberFormat="1" applyFont="1" applyFill="1" applyBorder="1" applyAlignment="1">
      <alignment horizontal="center" vertical="center"/>
    </xf>
    <xf numFmtId="4" fontId="84" fillId="0" borderId="39" xfId="791" applyNumberFormat="1" applyFont="1" applyFill="1" applyBorder="1" applyAlignment="1">
      <alignment horizontal="right" vertical="center"/>
    </xf>
    <xf numFmtId="4" fontId="84" fillId="0" borderId="41" xfId="1" applyNumberFormat="1" applyFont="1" applyBorder="1" applyAlignment="1">
      <alignment horizontal="right" vertical="center" wrapText="1"/>
    </xf>
    <xf numFmtId="49" fontId="84" fillId="0" borderId="13" xfId="1" quotePrefix="1" applyNumberFormat="1" applyFont="1" applyBorder="1" applyAlignment="1">
      <alignment horizontal="center" vertical="center"/>
    </xf>
    <xf numFmtId="4" fontId="84" fillId="0" borderId="0" xfId="791" applyNumberFormat="1" applyFont="1" applyFill="1" applyBorder="1" applyAlignment="1">
      <alignment horizontal="center" vertical="center"/>
    </xf>
    <xf numFmtId="4" fontId="84" fillId="0" borderId="0" xfId="791" applyNumberFormat="1" applyFont="1" applyFill="1" applyBorder="1" applyAlignment="1">
      <alignment horizontal="right" vertical="center"/>
    </xf>
    <xf numFmtId="49" fontId="84" fillId="0" borderId="42" xfId="1" quotePrefix="1" applyNumberFormat="1" applyFont="1" applyBorder="1" applyAlignment="1">
      <alignment horizontal="center" vertical="center"/>
    </xf>
    <xf numFmtId="0" fontId="87" fillId="0" borderId="43" xfId="1" applyFont="1" applyBorder="1" applyAlignment="1">
      <alignment horizontal="center" vertical="center" wrapText="1"/>
    </xf>
    <xf numFmtId="49" fontId="84" fillId="0" borderId="43" xfId="1" quotePrefix="1" applyNumberFormat="1" applyFont="1" applyBorder="1" applyAlignment="1">
      <alignment horizontal="left" vertical="center"/>
    </xf>
    <xf numFmtId="0" fontId="84" fillId="0" borderId="43" xfId="1" applyFont="1" applyBorder="1" applyAlignment="1">
      <alignment horizontal="left" vertical="center" wrapText="1"/>
    </xf>
    <xf numFmtId="4" fontId="84" fillId="0" borderId="43" xfId="791" applyNumberFormat="1" applyFont="1" applyFill="1" applyBorder="1" applyAlignment="1">
      <alignment horizontal="center" vertical="center"/>
    </xf>
    <xf numFmtId="4" fontId="84" fillId="0" borderId="43" xfId="791" applyNumberFormat="1" applyFont="1" applyFill="1" applyBorder="1" applyAlignment="1">
      <alignment horizontal="right" vertical="center"/>
    </xf>
    <xf numFmtId="4" fontId="84" fillId="0" borderId="43" xfId="1" applyNumberFormat="1" applyFont="1" applyBorder="1" applyAlignment="1">
      <alignment horizontal="right" vertical="center" wrapText="1"/>
    </xf>
    <xf numFmtId="4" fontId="84" fillId="0" borderId="44" xfId="1" applyNumberFormat="1" applyFont="1" applyBorder="1" applyAlignment="1">
      <alignment horizontal="right" vertical="center" wrapText="1"/>
    </xf>
    <xf numFmtId="49" fontId="94" fillId="0" borderId="0" xfId="1" applyNumberFormat="1" applyFont="1" applyAlignment="1">
      <alignment horizontal="left" vertical="center"/>
    </xf>
    <xf numFmtId="49" fontId="84" fillId="0" borderId="38" xfId="1" quotePrefix="1" applyNumberFormat="1" applyFont="1" applyBorder="1" applyAlignment="1">
      <alignment horizontal="left" vertical="center" wrapText="1"/>
    </xf>
    <xf numFmtId="0" fontId="90" fillId="0" borderId="0" xfId="2400" applyFont="1" applyAlignment="1">
      <alignment vertical="center"/>
    </xf>
    <xf numFmtId="0" fontId="83" fillId="0" borderId="0" xfId="2400" applyFont="1" applyAlignment="1">
      <alignment horizontal="center" vertical="center"/>
    </xf>
    <xf numFmtId="0" fontId="83" fillId="0" borderId="0" xfId="2400" applyFont="1" applyAlignment="1">
      <alignment horizontal="left" vertical="center"/>
    </xf>
    <xf numFmtId="0" fontId="91" fillId="0" borderId="0" xfId="2400" applyFont="1" applyAlignment="1">
      <alignment horizontal="left" vertical="center"/>
    </xf>
    <xf numFmtId="0" fontId="10" fillId="0" borderId="0" xfId="2400" applyFont="1" applyAlignment="1">
      <alignment vertical="center"/>
    </xf>
    <xf numFmtId="0" fontId="83" fillId="0" borderId="1" xfId="2400" applyFont="1" applyBorder="1" applyAlignment="1">
      <alignment horizontal="left" vertical="center"/>
    </xf>
    <xf numFmtId="0" fontId="84" fillId="0" borderId="0" xfId="2400" applyFont="1" applyAlignment="1">
      <alignment vertical="center"/>
    </xf>
    <xf numFmtId="0" fontId="10" fillId="0" borderId="0" xfId="2400" applyFont="1" applyAlignment="1">
      <alignment horizontal="center" vertical="center"/>
    </xf>
    <xf numFmtId="0" fontId="83" fillId="0" borderId="0" xfId="2400" applyFont="1" applyAlignment="1">
      <alignment vertical="center"/>
    </xf>
    <xf numFmtId="0" fontId="87" fillId="0" borderId="0" xfId="1" applyFont="1" applyAlignment="1">
      <alignment vertical="center"/>
    </xf>
    <xf numFmtId="0" fontId="84" fillId="0" borderId="38" xfId="2400" applyFont="1" applyBorder="1" applyAlignment="1">
      <alignment horizontal="center" vertical="center"/>
    </xf>
    <xf numFmtId="0" fontId="84" fillId="0" borderId="38" xfId="2400" applyFont="1" applyBorder="1" applyAlignment="1">
      <alignment horizontal="center" vertical="center" wrapText="1"/>
    </xf>
    <xf numFmtId="49" fontId="84" fillId="0" borderId="38" xfId="2400" quotePrefix="1" applyNumberFormat="1" applyFont="1" applyBorder="1" applyAlignment="1">
      <alignment horizontal="left" vertical="center"/>
    </xf>
    <xf numFmtId="0" fontId="84" fillId="0" borderId="38" xfId="2400" applyFont="1" applyBorder="1" applyAlignment="1">
      <alignment vertical="center" wrapText="1"/>
    </xf>
    <xf numFmtId="4" fontId="84" fillId="0" borderId="38" xfId="2401" applyNumberFormat="1" applyFont="1" applyFill="1" applyBorder="1" applyAlignment="1">
      <alignment horizontal="right" vertical="center"/>
    </xf>
    <xf numFmtId="49" fontId="92" fillId="0" borderId="0" xfId="1" quotePrefix="1" applyNumberFormat="1" applyFont="1" applyAlignment="1">
      <alignment horizontal="center" vertical="center"/>
    </xf>
    <xf numFmtId="49" fontId="93" fillId="0" borderId="0" xfId="2397" applyNumberFormat="1" applyFont="1" applyAlignment="1">
      <alignment horizontal="center" vertical="center"/>
    </xf>
    <xf numFmtId="49" fontId="92" fillId="0" borderId="0" xfId="1" quotePrefix="1" applyNumberFormat="1" applyFont="1" applyAlignment="1">
      <alignment horizontal="left" vertical="center"/>
    </xf>
    <xf numFmtId="0" fontId="93" fillId="0" borderId="0" xfId="2397" applyFont="1" applyAlignment="1">
      <alignment vertical="center" wrapText="1"/>
    </xf>
    <xf numFmtId="4" fontId="92" fillId="0" borderId="0" xfId="2402" applyNumberFormat="1" applyFont="1" applyFill="1" applyBorder="1" applyAlignment="1">
      <alignment horizontal="center" vertical="center"/>
    </xf>
    <xf numFmtId="4" fontId="92" fillId="0" borderId="0" xfId="2402" applyNumberFormat="1" applyFont="1" applyFill="1" applyBorder="1" applyAlignment="1">
      <alignment horizontal="right" vertical="center"/>
    </xf>
    <xf numFmtId="4" fontId="92" fillId="0" borderId="0" xfId="1" applyNumberFormat="1" applyFont="1" applyAlignment="1">
      <alignment horizontal="right" vertical="center" wrapText="1"/>
    </xf>
    <xf numFmtId="4" fontId="93" fillId="0" borderId="0" xfId="1" applyNumberFormat="1" applyFont="1" applyAlignment="1">
      <alignment horizontal="right" vertical="center" wrapText="1"/>
    </xf>
    <xf numFmtId="0" fontId="84" fillId="0" borderId="0" xfId="2400" applyFont="1" applyAlignment="1">
      <alignment horizontal="center" vertical="center"/>
    </xf>
    <xf numFmtId="0" fontId="84" fillId="0" borderId="0" xfId="2400" applyFont="1" applyAlignment="1">
      <alignment horizontal="center" vertical="center" wrapText="1"/>
    </xf>
    <xf numFmtId="49" fontId="84" fillId="0" borderId="0" xfId="2400" quotePrefix="1" applyNumberFormat="1" applyFont="1" applyAlignment="1">
      <alignment horizontal="left" vertical="center"/>
    </xf>
    <xf numFmtId="0" fontId="84" fillId="0" borderId="0" xfId="2400" applyFont="1" applyAlignment="1">
      <alignment vertical="center" wrapText="1"/>
    </xf>
    <xf numFmtId="4" fontId="84" fillId="0" borderId="0" xfId="2401" applyNumberFormat="1" applyFont="1" applyFill="1" applyBorder="1" applyAlignment="1">
      <alignment horizontal="right" vertical="center"/>
    </xf>
    <xf numFmtId="0" fontId="107" fillId="0" borderId="38" xfId="1" applyFont="1" applyBorder="1" applyAlignment="1">
      <alignment horizontal="center" vertical="center" wrapText="1"/>
    </xf>
    <xf numFmtId="49" fontId="107" fillId="0" borderId="38" xfId="895" quotePrefix="1" applyNumberFormat="1" applyFont="1" applyBorder="1" applyAlignment="1">
      <alignment horizontal="center" vertical="center"/>
    </xf>
    <xf numFmtId="49" fontId="107" fillId="0" borderId="38" xfId="895" quotePrefix="1" applyNumberFormat="1" applyFont="1" applyBorder="1" applyAlignment="1">
      <alignment horizontal="left" vertical="center"/>
    </xf>
    <xf numFmtId="0" fontId="107" fillId="0" borderId="38" xfId="1" applyFont="1" applyBorder="1" applyAlignment="1">
      <alignment vertical="center" wrapText="1"/>
    </xf>
    <xf numFmtId="0" fontId="107" fillId="0" borderId="38" xfId="2400" applyFont="1" applyBorder="1" applyAlignment="1">
      <alignment horizontal="center" vertical="center"/>
    </xf>
    <xf numFmtId="4" fontId="107" fillId="0" borderId="38" xfId="2401" applyNumberFormat="1" applyFont="1" applyFill="1" applyBorder="1" applyAlignment="1">
      <alignment horizontal="right" vertical="center"/>
    </xf>
    <xf numFmtId="4" fontId="107" fillId="0" borderId="38" xfId="1" applyNumberFormat="1" applyFont="1" applyBorder="1" applyAlignment="1">
      <alignment horizontal="right" vertical="center" wrapText="1"/>
    </xf>
    <xf numFmtId="3" fontId="84" fillId="0" borderId="0" xfId="1" applyNumberFormat="1" applyFont="1" applyAlignment="1">
      <alignment vertical="center"/>
    </xf>
    <xf numFmtId="4" fontId="84" fillId="0" borderId="38" xfId="2395" applyNumberFormat="1" applyFont="1" applyFill="1" applyBorder="1" applyAlignment="1">
      <alignment horizontal="center" vertical="center"/>
    </xf>
    <xf numFmtId="4" fontId="84" fillId="0" borderId="38" xfId="2395" applyNumberFormat="1" applyFont="1" applyFill="1" applyBorder="1" applyAlignment="1">
      <alignment horizontal="right" vertical="center"/>
    </xf>
    <xf numFmtId="0" fontId="84" fillId="0" borderId="38" xfId="1" applyFont="1" applyBorder="1" applyAlignment="1">
      <alignment horizontal="center" vertical="center"/>
    </xf>
    <xf numFmtId="174" fontId="84" fillId="0" borderId="0" xfId="2396" applyNumberFormat="1" applyFont="1" applyAlignment="1">
      <alignment horizontal="left" vertical="center"/>
    </xf>
    <xf numFmtId="0" fontId="84" fillId="0" borderId="0" xfId="2396" applyFont="1" applyAlignment="1">
      <alignment vertical="center" wrapText="1"/>
    </xf>
    <xf numFmtId="4" fontId="84" fillId="0" borderId="0" xfId="2395" applyNumberFormat="1" applyFont="1" applyFill="1" applyBorder="1" applyAlignment="1">
      <alignment horizontal="center" vertical="center"/>
    </xf>
    <xf numFmtId="0" fontId="83" fillId="0" borderId="0" xfId="2396" applyFont="1" applyAlignment="1">
      <alignment vertical="center" wrapText="1"/>
    </xf>
    <xf numFmtId="0" fontId="90" fillId="0" borderId="0" xfId="0" applyFont="1" applyAlignment="1">
      <alignment vertical="center"/>
    </xf>
    <xf numFmtId="0" fontId="83" fillId="0" borderId="1" xfId="0" applyFont="1" applyBorder="1" applyAlignment="1">
      <alignment horizontal="left" vertical="center"/>
    </xf>
    <xf numFmtId="0" fontId="84" fillId="0" borderId="0" xfId="0" applyFont="1" applyAlignment="1">
      <alignment horizontal="center" vertical="center"/>
    </xf>
    <xf numFmtId="0" fontId="93" fillId="0" borderId="0" xfId="1" applyFont="1" applyAlignment="1">
      <alignment horizontal="center" vertical="center"/>
    </xf>
    <xf numFmtId="0" fontId="93" fillId="0" borderId="0" xfId="1" applyFont="1" applyAlignment="1">
      <alignment vertical="center"/>
    </xf>
    <xf numFmtId="0" fontId="92" fillId="0" borderId="38" xfId="1" applyFont="1" applyBorder="1" applyAlignment="1">
      <alignment horizontal="center" vertical="center"/>
    </xf>
    <xf numFmtId="0" fontId="107" fillId="0" borderId="38" xfId="1" applyFont="1" applyBorder="1" applyAlignment="1">
      <alignment horizontal="left" vertical="center"/>
    </xf>
    <xf numFmtId="2" fontId="84" fillId="0" borderId="38" xfId="1" applyNumberFormat="1" applyFont="1" applyBorder="1" applyAlignment="1">
      <alignment vertical="center"/>
    </xf>
    <xf numFmtId="0" fontId="92" fillId="0" borderId="0" xfId="1" applyFont="1" applyAlignment="1">
      <alignment vertical="center" wrapText="1"/>
    </xf>
    <xf numFmtId="4" fontId="84" fillId="0" borderId="38" xfId="838" applyNumberFormat="1" applyFont="1" applyFill="1" applyBorder="1" applyAlignment="1">
      <alignment horizontal="center" vertical="center"/>
    </xf>
    <xf numFmtId="4" fontId="84" fillId="0" borderId="38" xfId="838" applyNumberFormat="1" applyFont="1" applyFill="1" applyBorder="1" applyAlignment="1">
      <alignment horizontal="right" vertical="center"/>
    </xf>
    <xf numFmtId="4" fontId="84" fillId="0" borderId="38" xfId="792" applyNumberFormat="1" applyFont="1" applyFill="1" applyBorder="1" applyAlignment="1">
      <alignment horizontal="center" vertical="center"/>
    </xf>
    <xf numFmtId="4" fontId="84" fillId="0" borderId="38" xfId="792" applyNumberFormat="1" applyFont="1" applyFill="1" applyBorder="1" applyAlignment="1">
      <alignment horizontal="right" vertical="center"/>
    </xf>
    <xf numFmtId="0" fontId="83" fillId="0" borderId="0" xfId="1" applyFont="1" applyAlignment="1">
      <alignment horizontal="left" vertical="center"/>
    </xf>
    <xf numFmtId="0" fontId="83" fillId="0" borderId="1" xfId="1" applyFont="1" applyBorder="1" applyAlignment="1">
      <alignment horizontal="left" vertical="center"/>
    </xf>
    <xf numFmtId="4" fontId="84" fillId="0" borderId="38" xfId="2372" applyNumberFormat="1" applyFont="1" applyFill="1" applyBorder="1" applyAlignment="1">
      <alignment horizontal="center" vertical="center"/>
    </xf>
    <xf numFmtId="4" fontId="84" fillId="0" borderId="38" xfId="2372" applyNumberFormat="1" applyFont="1" applyFill="1" applyBorder="1" applyAlignment="1">
      <alignment horizontal="right" vertical="center"/>
    </xf>
    <xf numFmtId="4" fontId="84" fillId="0" borderId="0" xfId="2372" applyNumberFormat="1" applyFont="1" applyFill="1" applyBorder="1" applyAlignment="1">
      <alignment horizontal="center" vertical="center"/>
    </xf>
    <xf numFmtId="4" fontId="84" fillId="0" borderId="0" xfId="2372" applyNumberFormat="1" applyFont="1" applyFill="1" applyBorder="1" applyAlignment="1">
      <alignment horizontal="right" vertical="center"/>
    </xf>
    <xf numFmtId="0" fontId="90" fillId="0" borderId="0" xfId="2347" applyFont="1" applyAlignment="1">
      <alignment vertical="center"/>
    </xf>
    <xf numFmtId="0" fontId="83" fillId="0" borderId="0" xfId="2347" applyFont="1" applyAlignment="1">
      <alignment horizontal="center" vertical="center"/>
    </xf>
    <xf numFmtId="0" fontId="83" fillId="0" borderId="0" xfId="2347" applyFont="1" applyAlignment="1">
      <alignment horizontal="left" vertical="center"/>
    </xf>
    <xf numFmtId="0" fontId="10" fillId="0" borderId="0" xfId="2347" applyFont="1" applyAlignment="1">
      <alignment vertical="center"/>
    </xf>
    <xf numFmtId="0" fontId="83" fillId="0" borderId="1" xfId="2347" applyFont="1" applyBorder="1" applyAlignment="1">
      <alignment horizontal="left" vertical="center"/>
    </xf>
    <xf numFmtId="0" fontId="84" fillId="0" borderId="0" xfId="2347" applyFont="1"/>
    <xf numFmtId="0" fontId="10" fillId="0" borderId="0" xfId="2347" applyFont="1" applyAlignment="1">
      <alignment horizontal="center" vertical="center"/>
    </xf>
    <xf numFmtId="0" fontId="83" fillId="0" borderId="0" xfId="2347" applyFont="1" applyAlignment="1">
      <alignment vertical="center"/>
    </xf>
    <xf numFmtId="49" fontId="108" fillId="0" borderId="0" xfId="2347" applyNumberFormat="1" applyFont="1" applyAlignment="1">
      <alignment horizontal="center" vertical="center"/>
    </xf>
    <xf numFmtId="49" fontId="108" fillId="0" borderId="0" xfId="2347" quotePrefix="1" applyNumberFormat="1" applyFont="1" applyAlignment="1">
      <alignment horizontal="left" vertical="center"/>
    </xf>
    <xf numFmtId="0" fontId="108" fillId="0" borderId="0" xfId="2347" applyFont="1" applyAlignment="1">
      <alignment vertical="center" wrapText="1"/>
    </xf>
    <xf numFmtId="4" fontId="108" fillId="0" borderId="0" xfId="1" applyNumberFormat="1" applyFont="1" applyAlignment="1">
      <alignment horizontal="right" vertical="center" wrapText="1"/>
    </xf>
    <xf numFmtId="49" fontId="84" fillId="0" borderId="0" xfId="2347" quotePrefix="1" applyNumberFormat="1" applyFont="1" applyAlignment="1">
      <alignment horizontal="left" vertical="center"/>
    </xf>
    <xf numFmtId="0" fontId="84" fillId="0" borderId="0" xfId="2347" applyFont="1" applyAlignment="1">
      <alignment vertical="center" wrapText="1"/>
    </xf>
    <xf numFmtId="49" fontId="109" fillId="0" borderId="38" xfId="2347" applyNumberFormat="1" applyFont="1" applyBorder="1" applyAlignment="1">
      <alignment horizontal="left" vertical="center"/>
    </xf>
    <xf numFmtId="0" fontId="109" fillId="0" borderId="38" xfId="2347" applyFont="1" applyBorder="1" applyAlignment="1">
      <alignment vertical="center" wrapText="1"/>
    </xf>
    <xf numFmtId="49" fontId="84" fillId="0" borderId="38" xfId="2347" quotePrefix="1" applyNumberFormat="1" applyFont="1" applyBorder="1" applyAlignment="1">
      <alignment horizontal="left" vertical="center"/>
    </xf>
    <xf numFmtId="0" fontId="84" fillId="0" borderId="38" xfId="2347" applyFont="1" applyBorder="1" applyAlignment="1">
      <alignment vertical="center" wrapText="1"/>
    </xf>
    <xf numFmtId="2" fontId="84" fillId="0" borderId="0" xfId="1" applyNumberFormat="1" applyFont="1" applyAlignment="1">
      <alignment vertical="center"/>
    </xf>
    <xf numFmtId="0" fontId="108" fillId="0" borderId="0" xfId="282" applyFont="1" applyAlignment="1">
      <alignment vertical="center" wrapText="1"/>
    </xf>
    <xf numFmtId="49" fontId="108" fillId="0" borderId="0" xfId="2347" applyNumberFormat="1" applyFont="1" applyAlignment="1">
      <alignment horizontal="center" vertical="center" wrapText="1"/>
    </xf>
    <xf numFmtId="49" fontId="108" fillId="0" borderId="0" xfId="1" quotePrefix="1" applyNumberFormat="1" applyFont="1" applyAlignment="1">
      <alignment horizontal="left" vertical="center"/>
    </xf>
    <xf numFmtId="4" fontId="84" fillId="0" borderId="0" xfId="2348" applyNumberFormat="1" applyFont="1" applyFill="1" applyBorder="1" applyAlignment="1">
      <alignment horizontal="center" vertical="center"/>
    </xf>
    <xf numFmtId="4" fontId="84" fillId="0" borderId="0" xfId="2348" applyNumberFormat="1" applyFont="1" applyFill="1" applyBorder="1" applyAlignment="1">
      <alignment horizontal="right" vertical="center"/>
    </xf>
    <xf numFmtId="49" fontId="110" fillId="0" borderId="0" xfId="2347" quotePrefix="1" applyNumberFormat="1" applyFont="1" applyAlignment="1">
      <alignment horizontal="left" vertical="center"/>
    </xf>
    <xf numFmtId="4" fontId="84" fillId="0" borderId="38" xfId="2348" applyNumberFormat="1" applyFont="1" applyFill="1" applyBorder="1" applyAlignment="1">
      <alignment horizontal="center" vertical="center"/>
    </xf>
    <xf numFmtId="4" fontId="84" fillId="0" borderId="38" xfId="2348" applyNumberFormat="1" applyFont="1" applyFill="1" applyBorder="1" applyAlignment="1">
      <alignment horizontal="right" vertical="center"/>
    </xf>
    <xf numFmtId="49" fontId="83" fillId="0" borderId="0" xfId="2347" applyNumberFormat="1" applyFont="1" applyAlignment="1">
      <alignment horizontal="left" vertical="center"/>
    </xf>
    <xf numFmtId="49" fontId="83" fillId="0" borderId="0" xfId="2347" quotePrefix="1" applyNumberFormat="1" applyFont="1" applyAlignment="1">
      <alignment horizontal="center" vertical="center"/>
    </xf>
    <xf numFmtId="0" fontId="83" fillId="0" borderId="0" xfId="2347" applyFont="1" applyAlignment="1">
      <alignment vertical="center" wrapText="1"/>
    </xf>
    <xf numFmtId="0" fontId="83" fillId="0" borderId="0" xfId="2347" applyFont="1" applyAlignment="1">
      <alignment horizontal="center" vertical="center" wrapText="1"/>
    </xf>
    <xf numFmtId="49" fontId="108" fillId="0" borderId="0" xfId="837" applyNumberFormat="1" applyFont="1" applyAlignment="1">
      <alignment horizontal="center" vertical="center"/>
    </xf>
    <xf numFmtId="49" fontId="108" fillId="0" borderId="0" xfId="837" quotePrefix="1" applyNumberFormat="1" applyFont="1" applyAlignment="1">
      <alignment horizontal="left" vertical="center"/>
    </xf>
    <xf numFmtId="0" fontId="108" fillId="0" borderId="0" xfId="837" applyFont="1" applyAlignment="1">
      <alignment vertical="center" wrapText="1"/>
    </xf>
    <xf numFmtId="49" fontId="84" fillId="0" borderId="0" xfId="837" quotePrefix="1" applyNumberFormat="1" applyFont="1" applyAlignment="1">
      <alignment horizontal="left" vertical="center"/>
    </xf>
    <xf numFmtId="0" fontId="84" fillId="0" borderId="0" xfId="837" applyFont="1" applyAlignment="1">
      <alignment vertical="center" wrapText="1"/>
    </xf>
    <xf numFmtId="49" fontId="109" fillId="0" borderId="38" xfId="837" applyNumberFormat="1" applyFont="1" applyBorder="1" applyAlignment="1">
      <alignment horizontal="left" vertical="center"/>
    </xf>
    <xf numFmtId="0" fontId="109" fillId="0" borderId="38" xfId="837" applyFont="1" applyBorder="1" applyAlignment="1">
      <alignment vertical="center" wrapText="1"/>
    </xf>
    <xf numFmtId="49" fontId="84" fillId="0" borderId="38" xfId="837" quotePrefix="1" applyNumberFormat="1" applyFont="1" applyBorder="1" applyAlignment="1">
      <alignment horizontal="left" vertical="center"/>
    </xf>
    <xf numFmtId="0" fontId="84" fillId="0" borderId="38" xfId="837" applyFont="1" applyBorder="1" applyAlignment="1">
      <alignment vertical="center" wrapText="1"/>
    </xf>
    <xf numFmtId="170" fontId="108" fillId="0" borderId="0" xfId="1" applyNumberFormat="1" applyFont="1" applyAlignment="1">
      <alignment horizontal="left" vertical="center" wrapText="1"/>
    </xf>
    <xf numFmtId="0" fontId="84" fillId="30" borderId="38" xfId="1" applyFont="1" applyFill="1" applyBorder="1" applyAlignment="1">
      <alignment horizontal="center" vertical="center" wrapText="1"/>
    </xf>
    <xf numFmtId="49" fontId="109" fillId="30" borderId="38" xfId="837" applyNumberFormat="1" applyFont="1" applyFill="1" applyBorder="1" applyAlignment="1">
      <alignment horizontal="left" vertical="center"/>
    </xf>
    <xf numFmtId="0" fontId="109" fillId="30" borderId="38" xfId="837" applyFont="1" applyFill="1" applyBorder="1" applyAlignment="1">
      <alignment vertical="center" wrapText="1"/>
    </xf>
    <xf numFmtId="4" fontId="84" fillId="30" borderId="38" xfId="2349" applyNumberFormat="1" applyFont="1" applyFill="1" applyBorder="1" applyAlignment="1">
      <alignment horizontal="center" vertical="center"/>
    </xf>
    <xf numFmtId="4" fontId="84" fillId="30" borderId="38" xfId="2349" applyNumberFormat="1" applyFont="1" applyFill="1" applyBorder="1" applyAlignment="1">
      <alignment horizontal="right" vertical="center"/>
    </xf>
    <xf numFmtId="0" fontId="84" fillId="30" borderId="0" xfId="1" applyFont="1" applyFill="1"/>
    <xf numFmtId="0" fontId="111" fillId="0" borderId="0" xfId="302" applyFont="1" applyAlignment="1">
      <alignment vertical="center" wrapText="1"/>
    </xf>
    <xf numFmtId="4" fontId="84" fillId="0" borderId="0" xfId="2349" applyNumberFormat="1" applyFont="1" applyFill="1" applyBorder="1" applyAlignment="1">
      <alignment horizontal="center" vertical="center"/>
    </xf>
    <xf numFmtId="4" fontId="84" fillId="0" borderId="0" xfId="2349" applyNumberFormat="1" applyFont="1" applyFill="1" applyBorder="1" applyAlignment="1">
      <alignment horizontal="right" vertical="center"/>
    </xf>
    <xf numFmtId="49" fontId="108" fillId="0" borderId="0" xfId="837" applyNumberFormat="1" applyFont="1" applyAlignment="1">
      <alignment horizontal="center" vertical="center" wrapText="1"/>
    </xf>
    <xf numFmtId="4" fontId="84" fillId="0" borderId="0" xfId="2350" applyNumberFormat="1" applyFont="1" applyFill="1" applyBorder="1" applyAlignment="1">
      <alignment horizontal="center" vertical="center"/>
    </xf>
    <xf numFmtId="4" fontId="84" fillId="0" borderId="0" xfId="2350" applyNumberFormat="1" applyFont="1" applyFill="1" applyBorder="1" applyAlignment="1">
      <alignment horizontal="right" vertical="center"/>
    </xf>
    <xf numFmtId="0" fontId="84" fillId="0" borderId="38" xfId="1" applyFont="1" applyBorder="1" applyAlignment="1">
      <alignment horizontal="left" vertical="center"/>
    </xf>
    <xf numFmtId="0" fontId="84" fillId="0" borderId="38" xfId="1" applyFont="1" applyBorder="1" applyAlignment="1">
      <alignment vertical="center"/>
    </xf>
    <xf numFmtId="4" fontId="84" fillId="0" borderId="38" xfId="2350" applyNumberFormat="1" applyFont="1" applyFill="1" applyBorder="1" applyAlignment="1">
      <alignment horizontal="center" vertical="center"/>
    </xf>
    <xf numFmtId="4" fontId="84" fillId="0" borderId="38" xfId="2350" applyNumberFormat="1" applyFont="1" applyFill="1" applyBorder="1" applyAlignment="1">
      <alignment horizontal="right" vertical="center"/>
    </xf>
    <xf numFmtId="49" fontId="84" fillId="0" borderId="38" xfId="2351" quotePrefix="1" applyNumberFormat="1" applyFont="1" applyBorder="1" applyAlignment="1">
      <alignment horizontal="left" vertical="center"/>
    </xf>
    <xf numFmtId="0" fontId="84" fillId="0" borderId="38" xfId="2351" applyFont="1" applyBorder="1" applyAlignment="1">
      <alignment vertical="center" wrapText="1"/>
    </xf>
    <xf numFmtId="49" fontId="110" fillId="0" borderId="0" xfId="837" quotePrefix="1" applyNumberFormat="1" applyFont="1" applyAlignment="1">
      <alignment horizontal="left" vertical="center"/>
    </xf>
    <xf numFmtId="0" fontId="106" fillId="0" borderId="0" xfId="837" applyFont="1" applyAlignment="1">
      <alignment vertical="center" wrapText="1"/>
    </xf>
    <xf numFmtId="4" fontId="84" fillId="0" borderId="38" xfId="2349" applyNumberFormat="1" applyFont="1" applyFill="1" applyBorder="1" applyAlignment="1">
      <alignment horizontal="center" vertical="center"/>
    </xf>
    <xf numFmtId="4" fontId="84" fillId="0" borderId="38" xfId="2349" applyNumberFormat="1" applyFont="1" applyFill="1" applyBorder="1" applyAlignment="1">
      <alignment horizontal="right" vertical="center"/>
    </xf>
    <xf numFmtId="0" fontId="90" fillId="0" borderId="0" xfId="2361" applyFont="1" applyAlignment="1">
      <alignment vertical="center"/>
    </xf>
    <xf numFmtId="0" fontId="83" fillId="0" borderId="0" xfId="2361" applyFont="1" applyAlignment="1">
      <alignment horizontal="center" vertical="center"/>
    </xf>
    <xf numFmtId="0" fontId="83" fillId="0" borderId="0" xfId="2361" applyFont="1" applyAlignment="1">
      <alignment horizontal="left" vertical="center"/>
    </xf>
    <xf numFmtId="0" fontId="84" fillId="0" borderId="0" xfId="2361" applyFont="1" applyAlignment="1">
      <alignment vertical="center"/>
    </xf>
    <xf numFmtId="0" fontId="83" fillId="0" borderId="1" xfId="2361" applyFont="1" applyBorder="1" applyAlignment="1">
      <alignment horizontal="left" vertical="center"/>
    </xf>
    <xf numFmtId="0" fontId="84" fillId="0" borderId="0" xfId="2361" applyFont="1" applyAlignment="1">
      <alignment horizontal="center" vertical="center"/>
    </xf>
    <xf numFmtId="0" fontId="83" fillId="0" borderId="0" xfId="2361" applyFont="1" applyAlignment="1">
      <alignment vertical="center"/>
    </xf>
    <xf numFmtId="0" fontId="108" fillId="0" borderId="0" xfId="1" applyFont="1" applyAlignment="1">
      <alignment horizontal="center" vertical="center"/>
    </xf>
    <xf numFmtId="0" fontId="108" fillId="0" borderId="0" xfId="1" applyFont="1" applyAlignment="1">
      <alignment vertical="center"/>
    </xf>
    <xf numFmtId="3" fontId="108" fillId="0" borderId="0" xfId="1" applyNumberFormat="1" applyFont="1" applyAlignment="1">
      <alignment horizontal="right" vertical="center"/>
    </xf>
    <xf numFmtId="4" fontId="108" fillId="0" borderId="0" xfId="1" applyNumberFormat="1" applyFont="1" applyAlignment="1">
      <alignment horizontal="right" vertical="center"/>
    </xf>
    <xf numFmtId="0" fontId="84" fillId="0" borderId="38" xfId="2361" applyFont="1" applyBorder="1" applyAlignment="1">
      <alignment horizontal="left" vertical="center" wrapText="1"/>
    </xf>
    <xf numFmtId="0" fontId="84" fillId="0" borderId="38" xfId="2361" applyFont="1" applyBorder="1" applyAlignment="1">
      <alignment horizontal="center" vertical="center" wrapText="1"/>
    </xf>
    <xf numFmtId="171" fontId="84" fillId="0" borderId="38" xfId="2361" applyNumberFormat="1" applyFont="1" applyBorder="1" applyAlignment="1">
      <alignment horizontal="right" vertical="center" wrapText="1"/>
    </xf>
    <xf numFmtId="4" fontId="84" fillId="0" borderId="38" xfId="2361" applyNumberFormat="1" applyFont="1" applyBorder="1" applyAlignment="1">
      <alignment horizontal="right" vertical="center" wrapText="1"/>
    </xf>
    <xf numFmtId="0" fontId="108" fillId="0" borderId="0" xfId="1" applyFont="1" applyAlignment="1">
      <alignment vertical="center" wrapText="1"/>
    </xf>
    <xf numFmtId="0" fontId="84" fillId="0" borderId="38" xfId="2361" applyFont="1" applyBorder="1" applyAlignment="1">
      <alignment horizontal="left" vertical="center"/>
    </xf>
    <xf numFmtId="0" fontId="84" fillId="0" borderId="38" xfId="2361" applyFont="1" applyBorder="1" applyAlignment="1">
      <alignment horizontal="center" vertical="center"/>
    </xf>
    <xf numFmtId="171" fontId="84" fillId="0" borderId="38" xfId="2361" applyNumberFormat="1" applyFont="1" applyBorder="1" applyAlignment="1">
      <alignment horizontal="right" vertical="center"/>
    </xf>
    <xf numFmtId="4" fontId="84" fillId="0" borderId="38" xfId="2361" applyNumberFormat="1" applyFont="1" applyBorder="1" applyAlignment="1">
      <alignment horizontal="right" vertical="center"/>
    </xf>
    <xf numFmtId="0" fontId="108" fillId="0" borderId="0" xfId="1" applyFont="1" applyAlignment="1">
      <alignment horizontal="left" vertical="center" wrapText="1"/>
    </xf>
    <xf numFmtId="0" fontId="86" fillId="0" borderId="0" xfId="1" quotePrefix="1" applyFont="1" applyAlignment="1">
      <alignment horizontal="center" vertical="center" wrapText="1"/>
    </xf>
    <xf numFmtId="4" fontId="83" fillId="0" borderId="0" xfId="1" applyNumberFormat="1" applyFont="1" applyAlignment="1">
      <alignment horizontal="right" vertical="center" wrapText="1"/>
    </xf>
    <xf numFmtId="0" fontId="96" fillId="0" borderId="38" xfId="1" applyFont="1" applyBorder="1" applyAlignment="1">
      <alignment horizontal="center" vertical="center" wrapText="1"/>
    </xf>
    <xf numFmtId="0" fontId="108" fillId="0" borderId="0" xfId="1" applyFont="1" applyAlignment="1">
      <alignment horizontal="center" vertical="center" wrapText="1"/>
    </xf>
    <xf numFmtId="0" fontId="107" fillId="0" borderId="38" xfId="1" applyFont="1" applyBorder="1" applyAlignment="1">
      <alignment horizontal="center" vertical="center"/>
    </xf>
    <xf numFmtId="0" fontId="107" fillId="0" borderId="38" xfId="2361" applyFont="1" applyBorder="1" applyAlignment="1">
      <alignment horizontal="left" vertical="center"/>
    </xf>
    <xf numFmtId="0" fontId="107" fillId="0" borderId="38" xfId="2361" applyFont="1" applyBorder="1" applyAlignment="1">
      <alignment horizontal="left" vertical="center" wrapText="1"/>
    </xf>
    <xf numFmtId="0" fontId="107" fillId="0" borderId="38" xfId="2361" applyFont="1" applyBorder="1" applyAlignment="1">
      <alignment horizontal="center" vertical="center"/>
    </xf>
    <xf numFmtId="171" fontId="107" fillId="0" borderId="38" xfId="2361" applyNumberFormat="1" applyFont="1" applyBorder="1" applyAlignment="1">
      <alignment horizontal="right" vertical="center"/>
    </xf>
    <xf numFmtId="4" fontId="107" fillId="0" borderId="38" xfId="2361" applyNumberFormat="1" applyFont="1" applyBorder="1" applyAlignment="1">
      <alignment horizontal="right" vertical="center"/>
    </xf>
    <xf numFmtId="0" fontId="107" fillId="0" borderId="0" xfId="1" applyFont="1" applyAlignment="1">
      <alignment horizontal="center" vertical="center"/>
    </xf>
    <xf numFmtId="0" fontId="107" fillId="0" borderId="0" xfId="1" applyFont="1" applyAlignment="1">
      <alignment horizontal="center" vertical="center" wrapText="1"/>
    </xf>
    <xf numFmtId="0" fontId="107" fillId="0" borderId="0" xfId="2361" applyFont="1" applyAlignment="1">
      <alignment horizontal="left" vertical="center"/>
    </xf>
    <xf numFmtId="0" fontId="107" fillId="0" borderId="0" xfId="2361" applyFont="1" applyAlignment="1">
      <alignment horizontal="left" vertical="center" wrapText="1"/>
    </xf>
    <xf numFmtId="0" fontId="107" fillId="0" borderId="0" xfId="2361" applyFont="1" applyAlignment="1">
      <alignment horizontal="center" vertical="center"/>
    </xf>
    <xf numFmtId="171" fontId="107" fillId="0" borderId="0" xfId="2361" applyNumberFormat="1" applyFont="1" applyAlignment="1">
      <alignment horizontal="right" vertical="center"/>
    </xf>
    <xf numFmtId="4" fontId="107" fillId="0" borderId="0" xfId="2361" applyNumberFormat="1" applyFont="1" applyAlignment="1">
      <alignment horizontal="right" vertical="center"/>
    </xf>
    <xf numFmtId="4" fontId="110" fillId="0" borderId="0" xfId="1" applyNumberFormat="1" applyFont="1" applyAlignment="1">
      <alignment horizontal="right" vertical="center"/>
    </xf>
    <xf numFmtId="0" fontId="96" fillId="0" borderId="38" xfId="1" applyFont="1" applyBorder="1" applyAlignment="1">
      <alignment horizontal="center" vertical="center"/>
    </xf>
    <xf numFmtId="0" fontId="94" fillId="0" borderId="38" xfId="1" applyFont="1" applyBorder="1" applyAlignment="1">
      <alignment horizontal="center" vertical="center" wrapText="1"/>
    </xf>
    <xf numFmtId="0" fontId="84" fillId="0" borderId="0" xfId="2361" applyFont="1" applyAlignment="1">
      <alignment horizontal="left" vertical="center"/>
    </xf>
    <xf numFmtId="0" fontId="84" fillId="0" borderId="0" xfId="2361" applyFont="1" applyAlignment="1">
      <alignment horizontal="left" vertical="center" wrapText="1"/>
    </xf>
    <xf numFmtId="171" fontId="84" fillId="0" borderId="0" xfId="2361" applyNumberFormat="1" applyFont="1" applyAlignment="1">
      <alignment horizontal="right" vertical="center"/>
    </xf>
    <xf numFmtId="4" fontId="84" fillId="0" borderId="0" xfId="2361" applyNumberFormat="1" applyFont="1" applyAlignment="1">
      <alignment horizontal="right" vertical="center"/>
    </xf>
    <xf numFmtId="49" fontId="108" fillId="0" borderId="0" xfId="1" applyNumberFormat="1" applyFont="1" applyAlignment="1">
      <alignment horizontal="right" vertical="center"/>
    </xf>
    <xf numFmtId="0" fontId="83" fillId="0" borderId="38" xfId="1" applyFont="1" applyBorder="1" applyAlignment="1">
      <alignment horizontal="center" vertical="center" wrapText="1"/>
    </xf>
    <xf numFmtId="4" fontId="108" fillId="0" borderId="0" xfId="1" applyNumberFormat="1" applyFont="1" applyAlignment="1">
      <alignment vertical="center"/>
    </xf>
    <xf numFmtId="0" fontId="112" fillId="0" borderId="0" xfId="1" applyFont="1" applyAlignment="1">
      <alignment horizontal="left" vertical="center" wrapText="1"/>
    </xf>
    <xf numFmtId="4" fontId="112" fillId="0" borderId="0" xfId="1" applyNumberFormat="1" applyFont="1" applyAlignment="1">
      <alignment horizontal="right" vertical="center"/>
    </xf>
    <xf numFmtId="0" fontId="90" fillId="0" borderId="0" xfId="2397" applyFont="1" applyAlignment="1">
      <alignment vertical="center"/>
    </xf>
    <xf numFmtId="0" fontId="83" fillId="0" borderId="0" xfId="2397" applyFont="1" applyAlignment="1">
      <alignment horizontal="center" vertical="center"/>
    </xf>
    <xf numFmtId="0" fontId="83" fillId="0" borderId="0" xfId="2397" applyFont="1" applyAlignment="1">
      <alignment horizontal="left" vertical="center"/>
    </xf>
    <xf numFmtId="0" fontId="84" fillId="0" borderId="0" xfId="2397" applyFont="1" applyAlignment="1">
      <alignment vertical="center"/>
    </xf>
    <xf numFmtId="0" fontId="83" fillId="0" borderId="1" xfId="2397" applyFont="1" applyBorder="1" applyAlignment="1">
      <alignment horizontal="left" vertical="center"/>
    </xf>
    <xf numFmtId="0" fontId="84" fillId="0" borderId="0" xfId="2397" applyFont="1"/>
    <xf numFmtId="0" fontId="84" fillId="0" borderId="0" xfId="2397" applyFont="1" applyAlignment="1">
      <alignment horizontal="center" vertical="center"/>
    </xf>
    <xf numFmtId="0" fontId="83" fillId="0" borderId="0" xfId="2397" applyFont="1" applyAlignment="1">
      <alignment vertical="center"/>
    </xf>
    <xf numFmtId="0" fontId="93" fillId="0" borderId="0" xfId="2397" applyFont="1" applyAlignment="1">
      <alignment horizontal="center" vertical="center" wrapText="1"/>
    </xf>
    <xf numFmtId="0" fontId="92" fillId="0" borderId="0" xfId="1" applyFont="1"/>
    <xf numFmtId="49" fontId="84" fillId="0" borderId="38" xfId="2397" quotePrefix="1" applyNumberFormat="1" applyFont="1" applyBorder="1" applyAlignment="1">
      <alignment horizontal="left" vertical="center"/>
    </xf>
    <xf numFmtId="0" fontId="84" fillId="0" borderId="38" xfId="2397" applyFont="1" applyBorder="1" applyAlignment="1">
      <alignment vertical="center" wrapText="1"/>
    </xf>
    <xf numFmtId="4" fontId="84" fillId="0" borderId="38" xfId="1" applyNumberFormat="1" applyFont="1" applyBorder="1" applyAlignment="1">
      <alignment vertical="center"/>
    </xf>
    <xf numFmtId="4" fontId="84" fillId="0" borderId="38" xfId="916" applyNumberFormat="1" applyFont="1" applyFill="1" applyBorder="1" applyAlignment="1">
      <alignment horizontal="right" vertical="center"/>
    </xf>
    <xf numFmtId="0" fontId="92" fillId="0" borderId="0" xfId="1" quotePrefix="1" applyFont="1" applyAlignment="1">
      <alignment horizontal="center" vertical="center" wrapText="1"/>
    </xf>
    <xf numFmtId="0" fontId="92" fillId="0" borderId="43" xfId="1" applyFont="1" applyBorder="1" applyAlignment="1">
      <alignment vertical="center"/>
    </xf>
    <xf numFmtId="49" fontId="84" fillId="0" borderId="47" xfId="2397" applyNumberFormat="1" applyFont="1" applyBorder="1" applyAlignment="1" applyProtection="1">
      <alignment horizontal="left" vertical="center" wrapText="1"/>
      <protection locked="0"/>
    </xf>
    <xf numFmtId="4" fontId="84" fillId="0" borderId="38" xfId="2399" applyNumberFormat="1" applyFont="1" applyFill="1" applyBorder="1" applyAlignment="1">
      <alignment horizontal="center" vertical="center"/>
    </xf>
    <xf numFmtId="4" fontId="84" fillId="0" borderId="38" xfId="2399" applyNumberFormat="1" applyFont="1" applyFill="1" applyBorder="1" applyAlignment="1">
      <alignment horizontal="right" vertical="center"/>
    </xf>
    <xf numFmtId="164" fontId="84" fillId="0" borderId="38" xfId="916" applyFont="1" applyFill="1" applyBorder="1" applyAlignment="1">
      <alignment horizontal="right" vertical="center" wrapText="1"/>
    </xf>
    <xf numFmtId="0" fontId="84" fillId="0" borderId="38" xfId="2397" applyFont="1" applyBorder="1" applyAlignment="1">
      <alignment horizontal="center" vertical="center"/>
    </xf>
    <xf numFmtId="0" fontId="108" fillId="0" borderId="0" xfId="2397" applyFont="1" applyAlignment="1">
      <alignment horizontal="center" vertical="center" wrapText="1"/>
    </xf>
    <xf numFmtId="0" fontId="108" fillId="0" borderId="0" xfId="2397" applyFont="1" applyAlignment="1">
      <alignment vertical="center" wrapText="1"/>
    </xf>
    <xf numFmtId="49" fontId="84" fillId="0" borderId="45" xfId="2397" applyNumberFormat="1" applyFont="1" applyBorder="1" applyAlignment="1" applyProtection="1">
      <alignment horizontal="left" vertical="center" wrapText="1"/>
      <protection locked="0"/>
    </xf>
    <xf numFmtId="49" fontId="81" fillId="0" borderId="45" xfId="2397" applyNumberFormat="1" applyFont="1" applyBorder="1" applyAlignment="1" applyProtection="1">
      <alignment horizontal="left" vertical="center" wrapText="1"/>
      <protection locked="0"/>
    </xf>
    <xf numFmtId="0" fontId="84" fillId="0" borderId="0" xfId="2397" applyFont="1" applyAlignment="1">
      <alignment vertical="center" wrapText="1"/>
    </xf>
    <xf numFmtId="4" fontId="92" fillId="0" borderId="0" xfId="2399" applyNumberFormat="1" applyFont="1" applyFill="1" applyBorder="1" applyAlignment="1">
      <alignment horizontal="center" vertical="center"/>
    </xf>
    <xf numFmtId="4" fontId="92" fillId="0" borderId="0" xfId="2399" applyNumberFormat="1" applyFont="1" applyFill="1" applyBorder="1" applyAlignment="1">
      <alignment horizontal="right" vertical="center"/>
    </xf>
    <xf numFmtId="4" fontId="84" fillId="0" borderId="0" xfId="2399" applyNumberFormat="1" applyFont="1" applyFill="1" applyBorder="1" applyAlignment="1">
      <alignment horizontal="center" vertical="center"/>
    </xf>
    <xf numFmtId="4" fontId="84" fillId="0" borderId="0" xfId="2399" applyNumberFormat="1" applyFont="1" applyFill="1" applyBorder="1" applyAlignment="1">
      <alignment horizontal="right" vertical="center"/>
    </xf>
    <xf numFmtId="49" fontId="108" fillId="0" borderId="38" xfId="2397" applyNumberFormat="1" applyFont="1" applyBorder="1" applyAlignment="1">
      <alignment horizontal="center" vertical="center" wrapText="1"/>
    </xf>
    <xf numFmtId="0" fontId="84" fillId="0" borderId="41" xfId="2397" applyFont="1" applyBorder="1" applyAlignment="1">
      <alignment vertical="center" wrapText="1"/>
    </xf>
    <xf numFmtId="0" fontId="84" fillId="0" borderId="44" xfId="2397" applyFont="1" applyBorder="1" applyAlignment="1">
      <alignment vertical="center" wrapText="1"/>
    </xf>
    <xf numFmtId="49" fontId="84" fillId="0" borderId="57" xfId="2397" applyNumberFormat="1" applyFont="1" applyBorder="1" applyAlignment="1" applyProtection="1">
      <alignment horizontal="left" vertical="center" wrapText="1"/>
      <protection locked="0"/>
    </xf>
    <xf numFmtId="49" fontId="84" fillId="0" borderId="0" xfId="2397" quotePrefix="1" applyNumberFormat="1" applyFont="1" applyAlignment="1">
      <alignment horizontal="left" vertical="center"/>
    </xf>
    <xf numFmtId="0" fontId="106" fillId="0" borderId="43" xfId="2397" applyFont="1" applyBorder="1" applyAlignment="1">
      <alignment vertical="center" wrapText="1"/>
    </xf>
    <xf numFmtId="172" fontId="84" fillId="0" borderId="0" xfId="916" applyNumberFormat="1" applyFont="1" applyFill="1" applyBorder="1" applyAlignment="1">
      <alignment horizontal="right" vertical="center"/>
    </xf>
    <xf numFmtId="2" fontId="84" fillId="0" borderId="0" xfId="1" applyNumberFormat="1" applyFont="1" applyAlignment="1">
      <alignment horizontal="right" vertical="center" wrapText="1"/>
    </xf>
    <xf numFmtId="164" fontId="84" fillId="0" borderId="0" xfId="916" applyFont="1" applyFill="1" applyBorder="1" applyAlignment="1">
      <alignment horizontal="right" vertical="center" wrapText="1"/>
    </xf>
    <xf numFmtId="0" fontId="84" fillId="0" borderId="0" xfId="1" applyFont="1" applyAlignment="1">
      <alignment wrapText="1"/>
    </xf>
    <xf numFmtId="0" fontId="84" fillId="0" borderId="38" xfId="2397" quotePrefix="1" applyFont="1" applyBorder="1" applyAlignment="1">
      <alignment vertical="center" wrapText="1"/>
    </xf>
    <xf numFmtId="49" fontId="84" fillId="0" borderId="0" xfId="2397" applyNumberFormat="1" applyFont="1" applyAlignment="1" applyProtection="1">
      <alignment horizontal="left" vertical="center" wrapText="1"/>
      <protection locked="0"/>
    </xf>
    <xf numFmtId="0" fontId="113" fillId="0" borderId="0" xfId="2397" applyFont="1" applyAlignment="1">
      <alignment vertical="center" wrapText="1"/>
    </xf>
    <xf numFmtId="49" fontId="108" fillId="0" borderId="0" xfId="2397" applyNumberFormat="1" applyFont="1" applyAlignment="1">
      <alignment horizontal="center" vertical="center" wrapText="1"/>
    </xf>
    <xf numFmtId="0" fontId="106" fillId="0" borderId="0" xfId="2397" applyFont="1" applyAlignment="1">
      <alignment vertical="center" wrapText="1"/>
    </xf>
    <xf numFmtId="49" fontId="84" fillId="0" borderId="38" xfId="2397" applyNumberFormat="1" applyFont="1" applyBorder="1" applyAlignment="1">
      <alignment horizontal="left" vertical="center"/>
    </xf>
    <xf numFmtId="0" fontId="84" fillId="0" borderId="56" xfId="2397" applyFont="1" applyBorder="1" applyAlignment="1">
      <alignment vertical="center" wrapText="1"/>
    </xf>
    <xf numFmtId="49" fontId="92" fillId="0" borderId="0" xfId="1" applyNumberFormat="1" applyFont="1" applyAlignment="1">
      <alignment horizontal="center" vertical="center"/>
    </xf>
    <xf numFmtId="49" fontId="93" fillId="0" borderId="0" xfId="2397" applyNumberFormat="1" applyFont="1" applyAlignment="1">
      <alignment horizontal="center" vertical="center" wrapText="1"/>
    </xf>
    <xf numFmtId="49" fontId="92" fillId="0" borderId="0" xfId="2397" applyNumberFormat="1" applyFont="1" applyAlignment="1" applyProtection="1">
      <alignment horizontal="left" vertical="center" wrapText="1"/>
      <protection locked="0"/>
    </xf>
    <xf numFmtId="0" fontId="114" fillId="0" borderId="0" xfId="2397" applyFont="1" applyAlignment="1">
      <alignment vertical="center" wrapText="1"/>
    </xf>
    <xf numFmtId="2" fontId="84" fillId="0" borderId="0" xfId="2399" applyNumberFormat="1" applyFont="1" applyFill="1" applyBorder="1" applyAlignment="1">
      <alignment horizontal="right" vertical="center"/>
    </xf>
    <xf numFmtId="49" fontId="84" fillId="0" borderId="49" xfId="2397" applyNumberFormat="1" applyFont="1" applyBorder="1" applyAlignment="1" applyProtection="1">
      <alignment horizontal="left" vertical="center" wrapText="1"/>
      <protection locked="0"/>
    </xf>
    <xf numFmtId="49" fontId="84" fillId="0" borderId="55" xfId="2397" applyNumberFormat="1" applyFont="1" applyBorder="1" applyAlignment="1" applyProtection="1">
      <alignment horizontal="left" vertical="center" wrapText="1"/>
      <protection locked="0"/>
    </xf>
    <xf numFmtId="49" fontId="84" fillId="0" borderId="51" xfId="2397" applyNumberFormat="1" applyFont="1" applyBorder="1" applyAlignment="1" applyProtection="1">
      <alignment horizontal="left" vertical="center" wrapText="1"/>
      <protection locked="0"/>
    </xf>
    <xf numFmtId="172" fontId="84" fillId="0" borderId="38" xfId="916" applyNumberFormat="1" applyFont="1" applyFill="1" applyBorder="1" applyAlignment="1">
      <alignment horizontal="right" vertical="center"/>
    </xf>
    <xf numFmtId="0" fontId="84" fillId="0" borderId="56" xfId="2397" quotePrefix="1" applyFont="1" applyBorder="1" applyAlignment="1">
      <alignment vertical="center" wrapText="1"/>
    </xf>
    <xf numFmtId="49" fontId="84" fillId="0" borderId="13" xfId="2397" quotePrefix="1" applyNumberFormat="1" applyFont="1" applyBorder="1" applyAlignment="1">
      <alignment horizontal="left" vertical="center"/>
    </xf>
    <xf numFmtId="49" fontId="108" fillId="0" borderId="0" xfId="2397" applyNumberFormat="1" applyFont="1" applyAlignment="1">
      <alignment horizontal="center" vertical="center"/>
    </xf>
    <xf numFmtId="0" fontId="84" fillId="0" borderId="43" xfId="1" applyFont="1" applyBorder="1" applyAlignment="1">
      <alignment vertical="center" wrapText="1"/>
    </xf>
    <xf numFmtId="2" fontId="84" fillId="0" borderId="38" xfId="1" applyNumberFormat="1" applyFont="1" applyBorder="1" applyAlignment="1">
      <alignment vertical="center" wrapText="1"/>
    </xf>
    <xf numFmtId="172" fontId="84" fillId="0" borderId="38" xfId="916" applyNumberFormat="1" applyFont="1" applyFill="1" applyBorder="1" applyAlignment="1">
      <alignment vertical="center"/>
    </xf>
    <xf numFmtId="4" fontId="84" fillId="0" borderId="38" xfId="916" applyNumberFormat="1" applyFont="1" applyFill="1" applyBorder="1" applyAlignment="1">
      <alignment horizontal="right" vertical="center" wrapText="1"/>
    </xf>
    <xf numFmtId="0" fontId="91" fillId="0" borderId="0" xfId="0" applyFont="1" applyAlignment="1">
      <alignment horizontal="left" vertical="center"/>
    </xf>
    <xf numFmtId="0" fontId="84" fillId="0" borderId="38" xfId="0" applyFont="1" applyBorder="1" applyAlignment="1">
      <alignment horizontal="center" vertical="center"/>
    </xf>
    <xf numFmtId="4" fontId="84" fillId="0" borderId="38" xfId="2360" applyNumberFormat="1" applyFont="1" applyFill="1" applyBorder="1" applyAlignment="1">
      <alignment horizontal="right" vertical="center"/>
    </xf>
    <xf numFmtId="4" fontId="84" fillId="30" borderId="38" xfId="2360" applyNumberFormat="1" applyFont="1" applyFill="1" applyBorder="1" applyAlignment="1">
      <alignment horizontal="right" vertical="center"/>
    </xf>
    <xf numFmtId="0" fontId="94" fillId="0" borderId="0" xfId="0" applyFont="1" applyAlignment="1">
      <alignment vertical="center" wrapText="1"/>
    </xf>
    <xf numFmtId="49" fontId="107" fillId="0" borderId="38" xfId="897" applyNumberFormat="1" applyFont="1" applyBorder="1" applyAlignment="1">
      <alignment horizontal="left" vertical="center"/>
    </xf>
    <xf numFmtId="0" fontId="107" fillId="0" borderId="38" xfId="0" applyFont="1" applyBorder="1" applyAlignment="1">
      <alignment horizontal="center" vertical="center"/>
    </xf>
    <xf numFmtId="4" fontId="107" fillId="0" borderId="38" xfId="2360" applyNumberFormat="1" applyFont="1" applyFill="1" applyBorder="1" applyAlignment="1">
      <alignment horizontal="right" vertical="center"/>
    </xf>
    <xf numFmtId="0" fontId="107" fillId="0" borderId="0" xfId="0" applyFont="1"/>
    <xf numFmtId="49" fontId="84" fillId="0" borderId="38" xfId="895" quotePrefix="1" applyNumberFormat="1" applyFont="1" applyBorder="1" applyAlignment="1">
      <alignment horizontal="center" vertical="center"/>
    </xf>
    <xf numFmtId="49" fontId="84" fillId="0" borderId="38" xfId="895" quotePrefix="1" applyNumberFormat="1" applyFont="1" applyBorder="1" applyAlignment="1">
      <alignment horizontal="left" vertical="center"/>
    </xf>
    <xf numFmtId="0" fontId="83" fillId="0" borderId="0" xfId="0" applyFont="1" applyAlignment="1">
      <alignment vertical="center" wrapText="1"/>
    </xf>
    <xf numFmtId="49" fontId="84" fillId="0" borderId="0" xfId="895" quotePrefix="1" applyNumberFormat="1" applyFont="1" applyAlignment="1">
      <alignment horizontal="center" vertical="center"/>
    </xf>
    <xf numFmtId="49" fontId="84" fillId="0" borderId="0" xfId="895" quotePrefix="1" applyNumberFormat="1" applyFont="1" applyAlignment="1">
      <alignment horizontal="left" vertical="center"/>
    </xf>
    <xf numFmtId="4" fontId="84" fillId="0" borderId="0" xfId="2360" applyNumberFormat="1" applyFont="1" applyFill="1" applyBorder="1" applyAlignment="1">
      <alignment horizontal="right" vertical="center"/>
    </xf>
    <xf numFmtId="4" fontId="84" fillId="0" borderId="38" xfId="1" applyNumberFormat="1" applyFont="1" applyBorder="1" applyAlignment="1">
      <alignment horizontal="right" vertical="center"/>
    </xf>
    <xf numFmtId="49" fontId="107" fillId="0" borderId="0" xfId="895" quotePrefix="1" applyNumberFormat="1" applyFont="1" applyAlignment="1">
      <alignment horizontal="left" vertical="center"/>
    </xf>
    <xf numFmtId="49" fontId="107" fillId="0" borderId="0" xfId="895" quotePrefix="1" applyNumberFormat="1" applyFont="1" applyAlignment="1">
      <alignment horizontal="center" vertical="center"/>
    </xf>
    <xf numFmtId="0" fontId="107" fillId="0" borderId="0" xfId="1" applyFont="1" applyAlignment="1">
      <alignment vertical="center" wrapText="1"/>
    </xf>
    <xf numFmtId="0" fontId="107" fillId="0" borderId="0" xfId="0" applyFont="1" applyAlignment="1">
      <alignment horizontal="center" vertical="center"/>
    </xf>
    <xf numFmtId="4" fontId="107" fillId="0" borderId="0" xfId="2360" applyNumberFormat="1" applyFont="1" applyFill="1" applyBorder="1" applyAlignment="1">
      <alignment horizontal="right" vertical="center"/>
    </xf>
    <xf numFmtId="4" fontId="107" fillId="0" borderId="0" xfId="1" applyNumberFormat="1" applyFont="1" applyAlignment="1">
      <alignment horizontal="right" vertical="center" wrapText="1"/>
    </xf>
    <xf numFmtId="49" fontId="107" fillId="0" borderId="38" xfId="837" quotePrefix="1" applyNumberFormat="1" applyFont="1" applyBorder="1" applyAlignment="1">
      <alignment horizontal="left" vertical="center"/>
    </xf>
    <xf numFmtId="0" fontId="107" fillId="0" borderId="38" xfId="837" applyFont="1" applyBorder="1" applyAlignment="1">
      <alignment vertical="center" wrapText="1"/>
    </xf>
    <xf numFmtId="2" fontId="107" fillId="0" borderId="38" xfId="1" applyNumberFormat="1" applyFont="1" applyBorder="1" applyAlignment="1">
      <alignment vertical="center"/>
    </xf>
    <xf numFmtId="0" fontId="107" fillId="0" borderId="0" xfId="1" applyFont="1"/>
    <xf numFmtId="4" fontId="84" fillId="0" borderId="0" xfId="2357" applyNumberFormat="1" applyFont="1" applyFill="1" applyBorder="1" applyAlignment="1">
      <alignment horizontal="center" vertical="center"/>
    </xf>
    <xf numFmtId="4" fontId="84" fillId="0" borderId="0" xfId="2357" applyNumberFormat="1" applyFont="1" applyFill="1" applyBorder="1" applyAlignment="1">
      <alignment horizontal="right" vertical="center"/>
    </xf>
    <xf numFmtId="0" fontId="115" fillId="0" borderId="0" xfId="837" applyFont="1" applyAlignment="1">
      <alignment vertical="center" wrapText="1"/>
    </xf>
    <xf numFmtId="4" fontId="84" fillId="0" borderId="38" xfId="2359" applyNumberFormat="1" applyFont="1" applyFill="1" applyBorder="1" applyAlignment="1">
      <alignment horizontal="center" vertical="center"/>
    </xf>
    <xf numFmtId="4" fontId="84" fillId="0" borderId="38" xfId="2359" applyNumberFormat="1" applyFont="1" applyFill="1" applyBorder="1" applyAlignment="1">
      <alignment horizontal="right" vertical="center"/>
    </xf>
    <xf numFmtId="4" fontId="84" fillId="0" borderId="0" xfId="2359" applyNumberFormat="1" applyFont="1" applyFill="1" applyBorder="1" applyAlignment="1">
      <alignment horizontal="center" vertical="center"/>
    </xf>
    <xf numFmtId="4" fontId="84" fillId="0" borderId="0" xfId="2359" applyNumberFormat="1" applyFont="1" applyFill="1" applyBorder="1" applyAlignment="1">
      <alignment horizontal="right" vertical="center"/>
    </xf>
    <xf numFmtId="0" fontId="115" fillId="0" borderId="0" xfId="2358" applyFont="1" applyAlignment="1">
      <alignment horizontal="center" vertical="center" wrapText="1"/>
    </xf>
    <xf numFmtId="49" fontId="115" fillId="0" borderId="0" xfId="2358" quotePrefix="1" applyNumberFormat="1" applyFont="1" applyAlignment="1">
      <alignment horizontal="left" vertical="center"/>
    </xf>
    <xf numFmtId="0" fontId="115" fillId="0" borderId="0" xfId="2358" applyFont="1" applyAlignment="1">
      <alignment vertical="center" wrapText="1"/>
    </xf>
    <xf numFmtId="4" fontId="115" fillId="0" borderId="0" xfId="1" applyNumberFormat="1" applyFont="1" applyAlignment="1">
      <alignment horizontal="right" vertical="center" wrapText="1"/>
    </xf>
    <xf numFmtId="49" fontId="84" fillId="0" borderId="0" xfId="2358" quotePrefix="1" applyNumberFormat="1" applyFont="1" applyAlignment="1">
      <alignment horizontal="left" vertical="center"/>
    </xf>
    <xf numFmtId="0" fontId="106" fillId="0" borderId="0" xfId="2358" applyFont="1" applyAlignment="1">
      <alignment vertical="center" wrapText="1"/>
    </xf>
    <xf numFmtId="170" fontId="84" fillId="0" borderId="38" xfId="2358" applyNumberFormat="1" applyFont="1" applyBorder="1" applyAlignment="1">
      <alignment horizontal="left" vertical="center"/>
    </xf>
    <xf numFmtId="0" fontId="84" fillId="0" borderId="38" xfId="2358" applyFont="1" applyBorder="1" applyAlignment="1">
      <alignment vertical="center" wrapText="1"/>
    </xf>
    <xf numFmtId="49" fontId="115" fillId="0" borderId="0" xfId="837" applyNumberFormat="1" applyFont="1" applyAlignment="1">
      <alignment horizontal="center" vertical="center"/>
    </xf>
    <xf numFmtId="49" fontId="115" fillId="0" borderId="0" xfId="837" quotePrefix="1" applyNumberFormat="1" applyFont="1" applyAlignment="1">
      <alignment horizontal="left" vertical="center"/>
    </xf>
    <xf numFmtId="0" fontId="116" fillId="0" borderId="0" xfId="1" applyFont="1" applyAlignment="1">
      <alignment vertical="center"/>
    </xf>
    <xf numFmtId="0" fontId="116" fillId="0" borderId="0" xfId="1" applyFont="1" applyAlignment="1">
      <alignment horizontal="center" vertical="center"/>
    </xf>
    <xf numFmtId="2" fontId="116" fillId="0" borderId="0" xfId="1" applyNumberFormat="1" applyFont="1" applyAlignment="1">
      <alignment vertical="center"/>
    </xf>
    <xf numFmtId="0" fontId="116" fillId="0" borderId="0" xfId="1" applyFont="1"/>
    <xf numFmtId="49" fontId="107" fillId="0" borderId="38" xfId="2358" quotePrefix="1" applyNumberFormat="1" applyFont="1" applyBorder="1" applyAlignment="1">
      <alignment horizontal="left" vertical="center"/>
    </xf>
    <xf numFmtId="0" fontId="107" fillId="0" borderId="38" xfId="2358" applyFont="1" applyBorder="1" applyAlignment="1">
      <alignment vertical="center" wrapText="1"/>
    </xf>
    <xf numFmtId="49" fontId="84" fillId="0" borderId="38" xfId="2358" quotePrefix="1" applyNumberFormat="1" applyFont="1" applyBorder="1" applyAlignment="1">
      <alignment horizontal="left" vertical="center"/>
    </xf>
    <xf numFmtId="2" fontId="84" fillId="0" borderId="38" xfId="1" applyNumberFormat="1" applyFont="1" applyBorder="1" applyAlignment="1">
      <alignment horizontal="right" vertical="center"/>
    </xf>
    <xf numFmtId="49" fontId="115" fillId="0" borderId="38" xfId="837" applyNumberFormat="1" applyFont="1" applyBorder="1" applyAlignment="1">
      <alignment horizontal="center" vertical="center"/>
    </xf>
    <xf numFmtId="4" fontId="84" fillId="0" borderId="38" xfId="2357" applyNumberFormat="1" applyFont="1" applyFill="1" applyBorder="1" applyAlignment="1">
      <alignment horizontal="center" vertical="center"/>
    </xf>
    <xf numFmtId="4" fontId="84" fillId="0" borderId="38" xfId="2357" applyNumberFormat="1" applyFont="1" applyFill="1" applyBorder="1" applyAlignment="1">
      <alignment horizontal="right" vertical="center"/>
    </xf>
    <xf numFmtId="170" fontId="84" fillId="0" borderId="0" xfId="2358" applyNumberFormat="1" applyFont="1" applyAlignment="1">
      <alignment horizontal="left" vertical="center"/>
    </xf>
    <xf numFmtId="0" fontId="84" fillId="0" borderId="0" xfId="2358" applyFont="1" applyAlignment="1">
      <alignment vertical="center" wrapText="1"/>
    </xf>
    <xf numFmtId="49" fontId="115" fillId="0" borderId="0" xfId="2358" applyNumberFormat="1" applyFont="1" applyAlignment="1">
      <alignment horizontal="center" vertical="center" wrapText="1"/>
    </xf>
    <xf numFmtId="49" fontId="117" fillId="0" borderId="0" xfId="2358" quotePrefix="1" applyNumberFormat="1" applyFont="1" applyAlignment="1">
      <alignment horizontal="left" vertical="center"/>
    </xf>
    <xf numFmtId="49" fontId="108" fillId="0" borderId="0" xfId="0" applyNumberFormat="1" applyFont="1" applyAlignment="1">
      <alignment horizontal="center" vertical="center"/>
    </xf>
    <xf numFmtId="0" fontId="108" fillId="0" borderId="0" xfId="0" applyFont="1" applyAlignment="1">
      <alignment vertical="center" wrapText="1"/>
    </xf>
    <xf numFmtId="4" fontId="84" fillId="0" borderId="38" xfId="2355" applyNumberFormat="1" applyFont="1" applyFill="1" applyBorder="1" applyAlignment="1">
      <alignment horizontal="right" vertical="center"/>
    </xf>
    <xf numFmtId="4" fontId="84" fillId="0" borderId="0" xfId="2355" applyNumberFormat="1" applyFont="1" applyFill="1" applyBorder="1" applyAlignment="1">
      <alignment horizontal="center" vertical="center"/>
    </xf>
    <xf numFmtId="4" fontId="84" fillId="0" borderId="0" xfId="2355" applyNumberFormat="1" applyFont="1" applyFill="1" applyBorder="1" applyAlignment="1">
      <alignment horizontal="right" vertical="center"/>
    </xf>
    <xf numFmtId="4" fontId="84" fillId="30" borderId="0" xfId="1" applyNumberFormat="1" applyFont="1" applyFill="1" applyAlignment="1">
      <alignment horizontal="right" vertical="center" wrapText="1"/>
    </xf>
    <xf numFmtId="49" fontId="84" fillId="0" borderId="38" xfId="897" applyNumberFormat="1" applyFont="1" applyBorder="1" applyAlignment="1">
      <alignment horizontal="left" vertical="center"/>
    </xf>
    <xf numFmtId="0" fontId="83" fillId="0" borderId="0" xfId="0" applyFont="1" applyAlignment="1">
      <alignment horizontal="center" vertical="center" wrapText="1"/>
    </xf>
    <xf numFmtId="4" fontId="84" fillId="0" borderId="0" xfId="2368" applyNumberFormat="1" applyFont="1" applyFill="1" applyBorder="1" applyAlignment="1">
      <alignment horizontal="right" vertical="center"/>
    </xf>
    <xf numFmtId="0" fontId="116" fillId="0" borderId="0" xfId="0" applyFont="1" applyAlignment="1">
      <alignment vertical="center"/>
    </xf>
    <xf numFmtId="49" fontId="84" fillId="30" borderId="38" xfId="895" quotePrefix="1" applyNumberFormat="1" applyFont="1" applyFill="1" applyBorder="1" applyAlignment="1">
      <alignment horizontal="center" vertical="center"/>
    </xf>
    <xf numFmtId="49" fontId="84" fillId="30" borderId="38" xfId="895" quotePrefix="1" applyNumberFormat="1" applyFont="1" applyFill="1" applyBorder="1" applyAlignment="1">
      <alignment horizontal="left" vertical="center"/>
    </xf>
    <xf numFmtId="0" fontId="84" fillId="30" borderId="38" xfId="1" applyFont="1" applyFill="1" applyBorder="1" applyAlignment="1">
      <alignment vertical="center" wrapText="1"/>
    </xf>
    <xf numFmtId="0" fontId="84" fillId="30" borderId="38" xfId="1" applyFont="1" applyFill="1" applyBorder="1" applyAlignment="1">
      <alignment horizontal="center" vertical="center"/>
    </xf>
    <xf numFmtId="4" fontId="84" fillId="30" borderId="38" xfId="2368" applyNumberFormat="1" applyFont="1" applyFill="1" applyBorder="1" applyAlignment="1">
      <alignment horizontal="right" vertical="center"/>
    </xf>
    <xf numFmtId="4" fontId="84" fillId="30" borderId="38" xfId="1" applyNumberFormat="1" applyFont="1" applyFill="1" applyBorder="1" applyAlignment="1">
      <alignment horizontal="right" vertical="center" wrapText="1"/>
    </xf>
    <xf numFmtId="0" fontId="84" fillId="30" borderId="0" xfId="0" applyFont="1" applyFill="1"/>
    <xf numFmtId="4" fontId="84" fillId="0" borderId="38" xfId="2368" applyNumberFormat="1" applyFont="1" applyFill="1" applyBorder="1" applyAlignment="1">
      <alignment horizontal="center" vertical="center"/>
    </xf>
    <xf numFmtId="4" fontId="84" fillId="0" borderId="38" xfId="2368" applyNumberFormat="1" applyFont="1" applyFill="1" applyBorder="1" applyAlignment="1">
      <alignment horizontal="right" vertical="center"/>
    </xf>
    <xf numFmtId="4" fontId="84" fillId="0" borderId="0" xfId="2368" applyNumberFormat="1" applyFont="1" applyFill="1" applyBorder="1" applyAlignment="1">
      <alignment horizontal="center" vertical="center"/>
    </xf>
    <xf numFmtId="4" fontId="84" fillId="0" borderId="38" xfId="2369" applyNumberFormat="1" applyFont="1" applyFill="1" applyBorder="1" applyAlignment="1">
      <alignment horizontal="right" vertical="center"/>
    </xf>
    <xf numFmtId="4" fontId="84" fillId="30" borderId="38" xfId="2369" applyNumberFormat="1" applyFont="1" applyFill="1" applyBorder="1" applyAlignment="1">
      <alignment horizontal="right" vertical="center"/>
    </xf>
    <xf numFmtId="4" fontId="84" fillId="0" borderId="0" xfId="0" applyNumberFormat="1" applyFont="1" applyAlignment="1">
      <alignment vertical="center"/>
    </xf>
    <xf numFmtId="4" fontId="84" fillId="0" borderId="0" xfId="1" applyNumberFormat="1" applyFont="1" applyAlignment="1">
      <alignment vertical="center"/>
    </xf>
    <xf numFmtId="4" fontId="107" fillId="0" borderId="0" xfId="2368" applyNumberFormat="1" applyFont="1" applyFill="1" applyBorder="1" applyAlignment="1">
      <alignment horizontal="right" vertical="center"/>
    </xf>
    <xf numFmtId="49" fontId="84" fillId="0" borderId="38" xfId="0" quotePrefix="1" applyNumberFormat="1" applyFont="1" applyBorder="1" applyAlignment="1">
      <alignment horizontal="left" vertical="center"/>
    </xf>
    <xf numFmtId="0" fontId="84" fillId="0" borderId="38" xfId="0" applyFont="1" applyBorder="1" applyAlignment="1">
      <alignment vertical="center"/>
    </xf>
    <xf numFmtId="0" fontId="84" fillId="30" borderId="38" xfId="0" applyFont="1" applyFill="1" applyBorder="1" applyAlignment="1">
      <alignment horizontal="center" vertical="center"/>
    </xf>
    <xf numFmtId="49" fontId="84" fillId="30" borderId="38" xfId="0" quotePrefix="1" applyNumberFormat="1" applyFont="1" applyFill="1" applyBorder="1" applyAlignment="1">
      <alignment horizontal="left" vertical="center"/>
    </xf>
    <xf numFmtId="0" fontId="84" fillId="30" borderId="0" xfId="0" applyFont="1" applyFill="1" applyAlignment="1">
      <alignment vertical="center"/>
    </xf>
    <xf numFmtId="49" fontId="83" fillId="0" borderId="0" xfId="0" quotePrefix="1" applyNumberFormat="1" applyFont="1" applyAlignment="1">
      <alignment horizontal="left" vertical="center"/>
    </xf>
    <xf numFmtId="2" fontId="84" fillId="0" borderId="0" xfId="0" applyNumberFormat="1" applyFont="1" applyAlignment="1">
      <alignment vertical="center"/>
    </xf>
    <xf numFmtId="0" fontId="100" fillId="0" borderId="0" xfId="790" applyFont="1" applyAlignment="1">
      <alignment vertical="center"/>
    </xf>
    <xf numFmtId="0" fontId="119" fillId="0" borderId="0" xfId="1" applyFont="1" applyAlignment="1">
      <alignment vertical="center"/>
    </xf>
    <xf numFmtId="0" fontId="93" fillId="0" borderId="0" xfId="790" applyFont="1" applyAlignment="1">
      <alignment horizontal="center" vertical="center" wrapText="1"/>
    </xf>
    <xf numFmtId="0" fontId="120" fillId="0" borderId="0" xfId="790" applyFont="1" applyAlignment="1">
      <alignment vertical="center" wrapText="1"/>
    </xf>
    <xf numFmtId="0" fontId="119" fillId="0" borderId="0" xfId="1" applyFont="1" applyAlignment="1">
      <alignment horizontal="center" vertical="center"/>
    </xf>
    <xf numFmtId="4" fontId="93" fillId="0" borderId="0" xfId="1" applyNumberFormat="1" applyFont="1" applyAlignment="1">
      <alignment vertical="center"/>
    </xf>
    <xf numFmtId="0" fontId="119" fillId="0" borderId="0" xfId="1" applyFont="1"/>
    <xf numFmtId="4" fontId="84" fillId="0" borderId="0" xfId="798" applyNumberFormat="1" applyFont="1" applyFill="1" applyBorder="1" applyAlignment="1">
      <alignment horizontal="center" vertical="center"/>
    </xf>
    <xf numFmtId="4" fontId="84" fillId="0" borderId="0" xfId="798" applyNumberFormat="1" applyFont="1" applyFill="1" applyBorder="1" applyAlignment="1">
      <alignment horizontal="right" vertical="center"/>
    </xf>
    <xf numFmtId="49" fontId="84" fillId="0" borderId="38" xfId="790" quotePrefix="1" applyNumberFormat="1" applyFont="1" applyBorder="1" applyAlignment="1">
      <alignment horizontal="left" vertical="center"/>
    </xf>
    <xf numFmtId="0" fontId="84" fillId="0" borderId="38" xfId="790" applyFont="1" applyBorder="1" applyAlignment="1">
      <alignment vertical="center" wrapText="1"/>
    </xf>
    <xf numFmtId="4" fontId="84" fillId="0" borderId="38" xfId="798" applyNumberFormat="1" applyFont="1" applyFill="1" applyBorder="1" applyAlignment="1">
      <alignment horizontal="right" vertical="center"/>
    </xf>
    <xf numFmtId="4" fontId="84" fillId="0" borderId="38" xfId="798" applyNumberFormat="1" applyFont="1" applyFill="1" applyBorder="1" applyAlignment="1">
      <alignment horizontal="center" vertical="center" wrapText="1"/>
    </xf>
    <xf numFmtId="4" fontId="84" fillId="0" borderId="38" xfId="798" applyNumberFormat="1" applyFont="1" applyFill="1" applyBorder="1" applyAlignment="1">
      <alignment horizontal="right" vertical="center" wrapText="1"/>
    </xf>
    <xf numFmtId="0" fontId="93" fillId="0" borderId="0" xfId="790" applyFont="1" applyAlignment="1">
      <alignment vertical="center" wrapText="1"/>
    </xf>
    <xf numFmtId="49" fontId="108" fillId="0" borderId="0" xfId="2397" quotePrefix="1" applyNumberFormat="1" applyFont="1" applyAlignment="1">
      <alignment horizontal="left" vertical="center"/>
    </xf>
    <xf numFmtId="4" fontId="92" fillId="0" borderId="0" xfId="1" applyNumberFormat="1" applyFont="1" applyAlignment="1">
      <alignment vertical="center"/>
    </xf>
    <xf numFmtId="49" fontId="84" fillId="0" borderId="53" xfId="2397" quotePrefix="1" applyNumberFormat="1" applyFont="1" applyBorder="1" applyAlignment="1">
      <alignment horizontal="left" vertical="center"/>
    </xf>
    <xf numFmtId="0" fontId="84" fillId="0" borderId="50" xfId="2397" applyFont="1" applyBorder="1" applyAlignment="1">
      <alignment vertical="center" wrapText="1"/>
    </xf>
    <xf numFmtId="49" fontId="93" fillId="0" borderId="0" xfId="1" quotePrefix="1" applyNumberFormat="1" applyFont="1" applyAlignment="1">
      <alignment horizontal="left" vertical="center"/>
    </xf>
    <xf numFmtId="4" fontId="92" fillId="0" borderId="0" xfId="2398" applyNumberFormat="1" applyFont="1" applyFill="1" applyBorder="1" applyAlignment="1">
      <alignment horizontal="center" vertical="center"/>
    </xf>
    <xf numFmtId="4" fontId="92" fillId="0" borderId="0" xfId="2398" applyNumberFormat="1" applyFont="1" applyFill="1" applyBorder="1" applyAlignment="1">
      <alignment horizontal="right" vertical="center"/>
    </xf>
    <xf numFmtId="4" fontId="84" fillId="0" borderId="0" xfId="2398" applyNumberFormat="1" applyFont="1" applyFill="1" applyBorder="1" applyAlignment="1">
      <alignment horizontal="center" vertical="center"/>
    </xf>
    <xf numFmtId="4" fontId="84" fillId="0" borderId="0" xfId="2398" applyNumberFormat="1" applyFont="1" applyFill="1" applyBorder="1" applyAlignment="1">
      <alignment horizontal="right" vertical="center"/>
    </xf>
    <xf numFmtId="4" fontId="84" fillId="0" borderId="38" xfId="2398" applyNumberFormat="1" applyFont="1" applyFill="1" applyBorder="1" applyAlignment="1">
      <alignment horizontal="center" vertical="center"/>
    </xf>
    <xf numFmtId="4" fontId="84" fillId="0" borderId="38" xfId="2398" applyNumberFormat="1" applyFont="1" applyFill="1" applyBorder="1" applyAlignment="1">
      <alignment horizontal="right" vertical="center"/>
    </xf>
    <xf numFmtId="49" fontId="92" fillId="0" borderId="0" xfId="1" applyNumberFormat="1" applyFont="1" applyAlignment="1">
      <alignment horizontal="right" vertical="center"/>
    </xf>
    <xf numFmtId="0" fontId="93" fillId="0" borderId="0" xfId="1" applyFont="1" applyAlignment="1">
      <alignment vertical="center" wrapText="1"/>
    </xf>
    <xf numFmtId="3" fontId="93" fillId="0" borderId="0" xfId="1" applyNumberFormat="1" applyFont="1" applyAlignment="1">
      <alignment horizontal="right" vertical="center"/>
    </xf>
    <xf numFmtId="4" fontId="92" fillId="0" borderId="0" xfId="1" applyNumberFormat="1" applyFont="1" applyAlignment="1">
      <alignment horizontal="right" vertical="center"/>
    </xf>
    <xf numFmtId="49" fontId="110" fillId="0" borderId="0" xfId="2397" quotePrefix="1" applyNumberFormat="1" applyFont="1" applyAlignment="1">
      <alignment horizontal="left" vertical="center"/>
    </xf>
    <xf numFmtId="0" fontId="90" fillId="0" borderId="0" xfId="913" applyFont="1" applyAlignment="1">
      <alignment vertical="center"/>
    </xf>
    <xf numFmtId="0" fontId="83" fillId="0" borderId="0" xfId="913" applyFont="1" applyAlignment="1">
      <alignment horizontal="center" vertical="center"/>
    </xf>
    <xf numFmtId="0" fontId="83" fillId="0" borderId="0" xfId="913" applyFont="1" applyAlignment="1">
      <alignment horizontal="left" vertical="center"/>
    </xf>
    <xf numFmtId="0" fontId="84" fillId="0" borderId="0" xfId="913" applyFont="1" applyAlignment="1">
      <alignment vertical="center"/>
    </xf>
    <xf numFmtId="0" fontId="83" fillId="0" borderId="1" xfId="913" applyFont="1" applyBorder="1" applyAlignment="1">
      <alignment horizontal="left" vertical="center"/>
    </xf>
    <xf numFmtId="0" fontId="84" fillId="0" borderId="0" xfId="913" applyFont="1"/>
    <xf numFmtId="0" fontId="84" fillId="0" borderId="0" xfId="913" applyFont="1" applyAlignment="1">
      <alignment horizontal="center" vertical="center"/>
    </xf>
    <xf numFmtId="0" fontId="100" fillId="0" borderId="0" xfId="913" applyFont="1" applyAlignment="1">
      <alignment vertical="center"/>
    </xf>
    <xf numFmtId="0" fontId="93" fillId="0" borderId="0" xfId="913" applyFont="1" applyAlignment="1">
      <alignment vertical="center" wrapText="1"/>
    </xf>
    <xf numFmtId="0" fontId="84" fillId="0" borderId="38" xfId="913" applyFont="1" applyBorder="1" applyAlignment="1">
      <alignment vertical="center" wrapText="1"/>
    </xf>
    <xf numFmtId="0" fontId="84" fillId="0" borderId="0" xfId="913" applyFont="1" applyAlignment="1">
      <alignment vertical="center" wrapText="1"/>
    </xf>
    <xf numFmtId="49" fontId="84" fillId="0" borderId="38" xfId="913" quotePrefix="1" applyNumberFormat="1" applyFont="1" applyBorder="1" applyAlignment="1">
      <alignment horizontal="left" vertical="center"/>
    </xf>
    <xf numFmtId="49" fontId="84" fillId="0" borderId="0" xfId="913" quotePrefix="1" applyNumberFormat="1" applyFont="1" applyAlignment="1">
      <alignment horizontal="left" vertical="center"/>
    </xf>
    <xf numFmtId="49" fontId="84" fillId="0" borderId="38" xfId="913" applyNumberFormat="1" applyFont="1" applyBorder="1" applyAlignment="1">
      <alignment horizontal="left" vertical="center"/>
    </xf>
    <xf numFmtId="0" fontId="84" fillId="0" borderId="38" xfId="913" applyFont="1" applyBorder="1" applyAlignment="1">
      <alignment horizontal="center" vertical="center"/>
    </xf>
    <xf numFmtId="4" fontId="84" fillId="0" borderId="38" xfId="1" applyNumberFormat="1" applyFont="1" applyBorder="1" applyAlignment="1">
      <alignment vertical="center" wrapText="1"/>
    </xf>
    <xf numFmtId="49" fontId="93" fillId="0" borderId="0" xfId="913" applyNumberFormat="1" applyFont="1" applyAlignment="1">
      <alignment horizontal="center" vertical="center"/>
    </xf>
    <xf numFmtId="49" fontId="84" fillId="0" borderId="47" xfId="913" applyNumberFormat="1" applyFont="1" applyBorder="1" applyAlignment="1" applyProtection="1">
      <alignment horizontal="left" vertical="center" wrapText="1"/>
      <protection locked="0"/>
    </xf>
    <xf numFmtId="49" fontId="84" fillId="0" borderId="38" xfId="790" applyNumberFormat="1" applyFont="1" applyBorder="1" applyAlignment="1">
      <alignment horizontal="left" vertical="center"/>
    </xf>
    <xf numFmtId="49" fontId="84" fillId="0" borderId="0" xfId="790" quotePrefix="1" applyNumberFormat="1" applyFont="1" applyAlignment="1">
      <alignment horizontal="left" vertical="center"/>
    </xf>
    <xf numFmtId="0" fontId="84" fillId="0" borderId="0" xfId="790" applyFont="1" applyAlignment="1">
      <alignment vertical="center" wrapText="1"/>
    </xf>
    <xf numFmtId="0" fontId="90" fillId="0" borderId="0" xfId="259" applyFont="1" applyAlignment="1">
      <alignment vertical="center"/>
    </xf>
    <xf numFmtId="0" fontId="87" fillId="0" borderId="0" xfId="259" applyFont="1"/>
    <xf numFmtId="0" fontId="84" fillId="29" borderId="1" xfId="259" applyFont="1" applyFill="1" applyBorder="1" applyAlignment="1">
      <alignment horizontal="center" vertical="center"/>
    </xf>
    <xf numFmtId="0" fontId="84" fillId="0" borderId="0" xfId="259" applyFont="1" applyAlignment="1">
      <alignment vertical="center"/>
    </xf>
    <xf numFmtId="0" fontId="92" fillId="0" borderId="0" xfId="259" applyFont="1" applyAlignment="1">
      <alignment horizontal="center" vertical="center"/>
    </xf>
    <xf numFmtId="0" fontId="92" fillId="0" borderId="0" xfId="259" applyFont="1" applyAlignment="1">
      <alignment vertical="center"/>
    </xf>
    <xf numFmtId="0" fontId="84" fillId="0" borderId="0" xfId="259" applyFont="1" applyAlignment="1">
      <alignment horizontal="center" vertical="center"/>
    </xf>
    <xf numFmtId="49" fontId="108" fillId="0" borderId="0" xfId="1" applyNumberFormat="1" applyFont="1" applyAlignment="1">
      <alignment horizontal="center" vertical="center"/>
    </xf>
    <xf numFmtId="4" fontId="84" fillId="0" borderId="0" xfId="259" applyNumberFormat="1" applyFont="1" applyAlignment="1">
      <alignment vertical="center"/>
    </xf>
    <xf numFmtId="4" fontId="108" fillId="0" borderId="0" xfId="259" applyNumberFormat="1" applyFont="1" applyAlignment="1">
      <alignment vertical="center"/>
    </xf>
    <xf numFmtId="0" fontId="10" fillId="0" borderId="38" xfId="919" applyFont="1" applyBorder="1" applyAlignment="1">
      <alignment vertical="center"/>
    </xf>
    <xf numFmtId="0" fontId="10" fillId="0" borderId="38" xfId="919" applyFont="1" applyBorder="1" applyAlignment="1">
      <alignment horizontal="center" vertical="center"/>
    </xf>
    <xf numFmtId="0" fontId="10" fillId="0" borderId="38" xfId="919" quotePrefix="1" applyFont="1" applyBorder="1" applyAlignment="1">
      <alignment vertical="center"/>
    </xf>
    <xf numFmtId="4" fontId="10" fillId="0" borderId="38" xfId="919" applyNumberFormat="1" applyFont="1" applyBorder="1" applyAlignment="1">
      <alignment vertical="center"/>
    </xf>
    <xf numFmtId="0" fontId="10" fillId="0" borderId="0" xfId="919" applyFont="1"/>
    <xf numFmtId="0" fontId="83" fillId="0" borderId="0" xfId="259" applyFont="1" applyAlignment="1">
      <alignment horizontal="center" vertical="center" wrapText="1"/>
    </xf>
    <xf numFmtId="0" fontId="93" fillId="0" borderId="0" xfId="259" applyFont="1" applyAlignment="1">
      <alignment horizontal="center" vertical="center" wrapText="1"/>
    </xf>
    <xf numFmtId="170" fontId="93" fillId="0" borderId="0" xfId="259" applyNumberFormat="1" applyFont="1" applyAlignment="1">
      <alignment horizontal="left" vertical="center" wrapText="1"/>
    </xf>
    <xf numFmtId="0" fontId="87" fillId="0" borderId="0" xfId="259" quotePrefix="1" applyFont="1" applyAlignment="1">
      <alignment horizontal="center" vertical="center" wrapText="1"/>
    </xf>
    <xf numFmtId="4" fontId="86" fillId="0" borderId="0" xfId="259" applyNumberFormat="1" applyFont="1" applyAlignment="1">
      <alignment horizontal="right" vertical="center" wrapText="1"/>
    </xf>
    <xf numFmtId="4" fontId="84" fillId="0" borderId="0" xfId="259" applyNumberFormat="1" applyFont="1" applyAlignment="1">
      <alignment horizontal="right" vertical="center" wrapText="1"/>
    </xf>
    <xf numFmtId="4" fontId="93" fillId="0" borderId="0" xfId="259" applyNumberFormat="1" applyFont="1" applyAlignment="1">
      <alignment horizontal="right" vertical="center"/>
    </xf>
    <xf numFmtId="0" fontId="84" fillId="0" borderId="0" xfId="259" applyFont="1" applyAlignment="1">
      <alignment vertical="top" wrapText="1"/>
    </xf>
    <xf numFmtId="0" fontId="84" fillId="0" borderId="0" xfId="259" applyFont="1" applyAlignment="1">
      <alignment horizontal="center" vertical="center" wrapText="1"/>
    </xf>
    <xf numFmtId="0" fontId="84" fillId="0" borderId="0" xfId="259" applyFont="1" applyAlignment="1">
      <alignment vertical="center" wrapText="1"/>
    </xf>
    <xf numFmtId="4" fontId="84" fillId="0" borderId="0" xfId="259" applyNumberFormat="1" applyFont="1" applyAlignment="1">
      <alignment vertical="center" wrapText="1"/>
    </xf>
    <xf numFmtId="0" fontId="10" fillId="0" borderId="38" xfId="919" applyFont="1" applyBorder="1" applyAlignment="1">
      <alignment vertical="center" wrapText="1"/>
    </xf>
    <xf numFmtId="49" fontId="84" fillId="0" borderId="0" xfId="259" quotePrefix="1" applyNumberFormat="1" applyFont="1" applyAlignment="1">
      <alignment horizontal="center" vertical="center"/>
    </xf>
    <xf numFmtId="0" fontId="87" fillId="0" borderId="0" xfId="259" applyFont="1" applyAlignment="1">
      <alignment horizontal="center" vertical="center" wrapText="1"/>
    </xf>
    <xf numFmtId="49" fontId="84" fillId="0" borderId="0" xfId="259" quotePrefix="1" applyNumberFormat="1" applyFont="1" applyAlignment="1">
      <alignment horizontal="left" vertical="center"/>
    </xf>
    <xf numFmtId="0" fontId="84" fillId="0" borderId="0" xfId="259" applyFont="1" applyAlignment="1">
      <alignment horizontal="left" vertical="center" wrapText="1"/>
    </xf>
    <xf numFmtId="4" fontId="84" fillId="0" borderId="0" xfId="920" applyNumberFormat="1" applyFont="1" applyFill="1" applyBorder="1" applyAlignment="1">
      <alignment horizontal="center" vertical="center"/>
    </xf>
    <xf numFmtId="4" fontId="84" fillId="0" borderId="0" xfId="920" applyNumberFormat="1" applyFont="1" applyFill="1" applyBorder="1" applyAlignment="1">
      <alignment horizontal="right" vertical="center"/>
    </xf>
    <xf numFmtId="49" fontId="108" fillId="0" borderId="0" xfId="1" applyNumberFormat="1" applyFont="1" applyAlignment="1">
      <alignment horizontal="center" vertical="center" wrapText="1"/>
    </xf>
    <xf numFmtId="49" fontId="108" fillId="0" borderId="0" xfId="259" quotePrefix="1" applyNumberFormat="1" applyFont="1" applyAlignment="1">
      <alignment horizontal="left" vertical="center"/>
    </xf>
    <xf numFmtId="4" fontId="108" fillId="0" borderId="0" xfId="259" applyNumberFormat="1" applyFont="1" applyAlignment="1">
      <alignment horizontal="right" vertical="center" wrapText="1"/>
    </xf>
    <xf numFmtId="49" fontId="110" fillId="0" borderId="0" xfId="1" quotePrefix="1" applyNumberFormat="1" applyFont="1" applyAlignment="1">
      <alignment horizontal="left" vertical="center"/>
    </xf>
    <xf numFmtId="0" fontId="83" fillId="0" borderId="0" xfId="919" applyFont="1" applyAlignment="1">
      <alignment horizontal="left" vertical="center"/>
    </xf>
    <xf numFmtId="0" fontId="83" fillId="0" borderId="0" xfId="919" applyFont="1" applyAlignment="1">
      <alignment horizontal="center" vertical="center" wrapText="1"/>
    </xf>
    <xf numFmtId="4" fontId="83" fillId="0" borderId="0" xfId="919" applyNumberFormat="1" applyFont="1" applyAlignment="1">
      <alignment vertical="center" wrapText="1"/>
    </xf>
    <xf numFmtId="4" fontId="84" fillId="0" borderId="0" xfId="919" applyNumberFormat="1" applyFont="1" applyAlignment="1">
      <alignment horizontal="center" vertical="center" wrapText="1"/>
    </xf>
    <xf numFmtId="4" fontId="10" fillId="0" borderId="0" xfId="919" applyNumberFormat="1" applyFont="1" applyAlignment="1">
      <alignment vertical="center"/>
    </xf>
    <xf numFmtId="0" fontId="96" fillId="0" borderId="38" xfId="259" applyFont="1" applyBorder="1" applyAlignment="1">
      <alignment horizontal="center" vertical="center" wrapText="1"/>
    </xf>
    <xf numFmtId="0" fontId="10" fillId="0" borderId="38" xfId="919" quotePrefix="1" applyFont="1" applyBorder="1" applyAlignment="1">
      <alignment horizontal="left" vertical="center"/>
    </xf>
    <xf numFmtId="0" fontId="94" fillId="0" borderId="0" xfId="259" applyFont="1" applyAlignment="1">
      <alignment horizontal="center" vertical="center"/>
    </xf>
    <xf numFmtId="0" fontId="96" fillId="0" borderId="0" xfId="259" applyFont="1" applyAlignment="1">
      <alignment horizontal="center" vertical="center"/>
    </xf>
    <xf numFmtId="0" fontId="96" fillId="0" borderId="0" xfId="259" applyFont="1" applyAlignment="1">
      <alignment vertical="center"/>
    </xf>
    <xf numFmtId="0" fontId="98" fillId="0" borderId="0" xfId="259" applyFont="1" applyAlignment="1">
      <alignment horizontal="left" vertical="center" wrapText="1"/>
    </xf>
    <xf numFmtId="0" fontId="99" fillId="0" borderId="0" xfId="259" applyFont="1" applyAlignment="1">
      <alignment horizontal="center" vertical="center"/>
    </xf>
    <xf numFmtId="4" fontId="100" fillId="0" borderId="0" xfId="259" applyNumberFormat="1" applyFont="1" applyAlignment="1">
      <alignment horizontal="right" vertical="center"/>
    </xf>
    <xf numFmtId="4" fontId="101" fillId="0" borderId="0" xfId="259" applyNumberFormat="1" applyFont="1" applyAlignment="1">
      <alignment horizontal="right" vertical="center"/>
    </xf>
    <xf numFmtId="4" fontId="98" fillId="0" borderId="0" xfId="259" applyNumberFormat="1" applyFont="1" applyAlignment="1">
      <alignment horizontal="right" vertical="center"/>
    </xf>
    <xf numFmtId="0" fontId="94" fillId="0" borderId="0" xfId="259" applyFont="1" applyAlignment="1">
      <alignment horizontal="center" vertical="center" wrapText="1"/>
    </xf>
    <xf numFmtId="49" fontId="94" fillId="0" borderId="0" xfId="259" quotePrefix="1" applyNumberFormat="1" applyFont="1" applyAlignment="1">
      <alignment horizontal="left" vertical="center"/>
    </xf>
    <xf numFmtId="0" fontId="94" fillId="0" borderId="0" xfId="259" applyFont="1" applyAlignment="1">
      <alignment vertical="center" wrapText="1"/>
    </xf>
    <xf numFmtId="3" fontId="83" fillId="0" borderId="0" xfId="259" applyNumberFormat="1" applyFont="1" applyAlignment="1">
      <alignment horizontal="right" vertical="center"/>
    </xf>
    <xf numFmtId="4" fontId="84" fillId="0" borderId="0" xfId="259" applyNumberFormat="1" applyFont="1" applyAlignment="1">
      <alignment horizontal="right" vertical="center"/>
    </xf>
    <xf numFmtId="0" fontId="84" fillId="0" borderId="0" xfId="259" applyFont="1" applyAlignment="1">
      <alignment vertical="top"/>
    </xf>
    <xf numFmtId="0" fontId="96" fillId="0" borderId="0" xfId="259" applyFont="1" applyAlignment="1">
      <alignment horizontal="center" vertical="center" wrapText="1"/>
    </xf>
    <xf numFmtId="49" fontId="96" fillId="0" borderId="0" xfId="259" applyNumberFormat="1" applyFont="1" applyAlignment="1">
      <alignment horizontal="left" vertical="center"/>
    </xf>
    <xf numFmtId="0" fontId="103" fillId="0" borderId="0" xfId="259" applyFont="1" applyAlignment="1">
      <alignment vertical="center" wrapText="1"/>
    </xf>
    <xf numFmtId="0" fontId="104" fillId="0" borderId="0" xfId="259" applyFont="1" applyAlignment="1">
      <alignment horizontal="center" vertical="center" wrapText="1"/>
    </xf>
    <xf numFmtId="49" fontId="104" fillId="0" borderId="0" xfId="259" applyNumberFormat="1" applyFont="1" applyAlignment="1">
      <alignment horizontal="right" vertical="center"/>
    </xf>
    <xf numFmtId="0" fontId="97" fillId="0" borderId="0" xfId="259" applyFont="1" applyAlignment="1">
      <alignment vertical="center" wrapText="1"/>
    </xf>
    <xf numFmtId="0" fontId="104" fillId="0" borderId="0" xfId="259" applyFont="1" applyAlignment="1">
      <alignment horizontal="center" vertical="center"/>
    </xf>
    <xf numFmtId="49" fontId="94" fillId="0" borderId="0" xfId="259" applyNumberFormat="1" applyFont="1" applyAlignment="1">
      <alignment horizontal="right" vertical="center"/>
    </xf>
    <xf numFmtId="0" fontId="96" fillId="0" borderId="0" xfId="259" applyFont="1" applyAlignment="1">
      <alignment vertical="center" wrapText="1"/>
    </xf>
    <xf numFmtId="0" fontId="105" fillId="0" borderId="0" xfId="259" applyFont="1" applyAlignment="1">
      <alignment vertical="center" wrapText="1"/>
    </xf>
    <xf numFmtId="0" fontId="103" fillId="0" borderId="0" xfId="259" applyFont="1" applyAlignment="1">
      <alignment vertical="center"/>
    </xf>
    <xf numFmtId="49" fontId="96" fillId="0" borderId="0" xfId="259" applyNumberFormat="1" applyFont="1" applyAlignment="1">
      <alignment horizontal="right" vertical="center"/>
    </xf>
    <xf numFmtId="0" fontId="83" fillId="0" borderId="0" xfId="259" applyFont="1" applyAlignment="1">
      <alignment horizontal="center" vertical="center"/>
    </xf>
    <xf numFmtId="49" fontId="83" fillId="0" borderId="0" xfId="259" applyNumberFormat="1" applyFont="1" applyAlignment="1">
      <alignment horizontal="right" vertical="center"/>
    </xf>
    <xf numFmtId="0" fontId="83" fillId="0" borderId="0" xfId="259" applyFont="1" applyAlignment="1">
      <alignment vertical="center" wrapText="1"/>
    </xf>
    <xf numFmtId="49" fontId="84" fillId="0" borderId="0" xfId="259" applyNumberFormat="1" applyFont="1" applyAlignment="1">
      <alignment horizontal="right" vertical="center"/>
    </xf>
    <xf numFmtId="0" fontId="106" fillId="0" borderId="0" xfId="259" applyFont="1" applyAlignment="1">
      <alignment vertical="center"/>
    </xf>
    <xf numFmtId="0" fontId="106" fillId="0" borderId="0" xfId="259" applyFont="1" applyAlignment="1">
      <alignment vertical="center" wrapText="1"/>
    </xf>
    <xf numFmtId="3" fontId="84" fillId="0" borderId="0" xfId="259" applyNumberFormat="1" applyFont="1"/>
    <xf numFmtId="0" fontId="10" fillId="0" borderId="0" xfId="919" quotePrefix="1" applyFont="1" applyAlignment="1">
      <alignment vertical="center"/>
    </xf>
    <xf numFmtId="0" fontId="10" fillId="0" borderId="0" xfId="919" applyFont="1" applyAlignment="1">
      <alignment vertical="center"/>
    </xf>
    <xf numFmtId="0" fontId="10" fillId="0" borderId="0" xfId="919" applyFont="1" applyAlignment="1">
      <alignment horizontal="center" vertical="center"/>
    </xf>
    <xf numFmtId="0" fontId="87" fillId="0" borderId="38" xfId="259" applyFont="1" applyBorder="1" applyAlignment="1">
      <alignment horizontal="center" vertical="center" wrapText="1"/>
    </xf>
    <xf numFmtId="0" fontId="84" fillId="0" borderId="38" xfId="919" applyFont="1" applyBorder="1" applyAlignment="1">
      <alignment horizontal="center" vertical="center" wrapText="1"/>
    </xf>
    <xf numFmtId="4" fontId="84" fillId="0" borderId="38" xfId="920" applyNumberFormat="1" applyFont="1" applyFill="1" applyBorder="1" applyAlignment="1">
      <alignment horizontal="right" vertical="center"/>
    </xf>
    <xf numFmtId="4" fontId="83" fillId="0" borderId="0" xfId="259" applyNumberFormat="1" applyFont="1" applyAlignment="1">
      <alignment horizontal="right" vertical="center"/>
    </xf>
    <xf numFmtId="173" fontId="84" fillId="0" borderId="0" xfId="259" applyNumberFormat="1" applyFont="1" applyAlignment="1">
      <alignment vertical="center"/>
    </xf>
    <xf numFmtId="173" fontId="108" fillId="0" borderId="0" xfId="259" applyNumberFormat="1" applyFont="1" applyAlignment="1">
      <alignment vertical="center"/>
    </xf>
    <xf numFmtId="173" fontId="10" fillId="0" borderId="38" xfId="919" applyNumberFormat="1" applyFont="1" applyBorder="1" applyAlignment="1">
      <alignment vertical="center"/>
    </xf>
    <xf numFmtId="173" fontId="86" fillId="0" borderId="0" xfId="259" applyNumberFormat="1" applyFont="1" applyAlignment="1">
      <alignment horizontal="right" vertical="center" wrapText="1"/>
    </xf>
    <xf numFmtId="173" fontId="84" fillId="0" borderId="0" xfId="259" applyNumberFormat="1" applyFont="1" applyAlignment="1">
      <alignment horizontal="right" vertical="center" wrapText="1"/>
    </xf>
    <xf numFmtId="173" fontId="93" fillId="0" borderId="0" xfId="259" applyNumberFormat="1" applyFont="1" applyAlignment="1">
      <alignment horizontal="right" vertical="center"/>
    </xf>
    <xf numFmtId="173" fontId="84" fillId="0" borderId="0" xfId="259" applyNumberFormat="1" applyFont="1" applyAlignment="1">
      <alignment vertical="center" wrapText="1"/>
    </xf>
    <xf numFmtId="173" fontId="84" fillId="0" borderId="0" xfId="920" applyNumberFormat="1" applyFont="1" applyFill="1" applyBorder="1" applyAlignment="1">
      <alignment horizontal="right" vertical="center"/>
    </xf>
    <xf numFmtId="173" fontId="108" fillId="0" borderId="0" xfId="259" applyNumberFormat="1" applyFont="1" applyAlignment="1">
      <alignment horizontal="right" vertical="center" wrapText="1"/>
    </xf>
    <xf numFmtId="49" fontId="84" fillId="0" borderId="0" xfId="919" quotePrefix="1" applyNumberFormat="1" applyFont="1" applyAlignment="1">
      <alignment horizontal="left" vertical="center"/>
    </xf>
    <xf numFmtId="0" fontId="84" fillId="0" borderId="0" xfId="919" applyFont="1" applyAlignment="1">
      <alignment vertical="center" wrapText="1"/>
    </xf>
    <xf numFmtId="0" fontId="84" fillId="0" borderId="0" xfId="919" applyFont="1" applyAlignment="1">
      <alignment horizontal="center" vertical="center" wrapText="1"/>
    </xf>
    <xf numFmtId="173" fontId="84" fillId="0" borderId="0" xfId="919" applyNumberFormat="1" applyFont="1" applyAlignment="1">
      <alignment horizontal="center" vertical="center" wrapText="1"/>
    </xf>
    <xf numFmtId="173" fontId="83" fillId="0" borderId="0" xfId="919" applyNumberFormat="1" applyFont="1" applyAlignment="1">
      <alignment vertical="center" wrapText="1"/>
    </xf>
    <xf numFmtId="173" fontId="10" fillId="0" borderId="0" xfId="919" applyNumberFormat="1" applyFont="1" applyAlignment="1">
      <alignment vertical="center"/>
    </xf>
    <xf numFmtId="173" fontId="100" fillId="0" borderId="0" xfId="259" applyNumberFormat="1" applyFont="1" applyAlignment="1">
      <alignment horizontal="right" vertical="center"/>
    </xf>
    <xf numFmtId="173" fontId="101" fillId="0" borderId="0" xfId="259" applyNumberFormat="1" applyFont="1" applyAlignment="1">
      <alignment horizontal="right" vertical="center"/>
    </xf>
    <xf numFmtId="173" fontId="98" fillId="0" borderId="0" xfId="259" applyNumberFormat="1" applyFont="1" applyAlignment="1">
      <alignment horizontal="right" vertical="center"/>
    </xf>
    <xf numFmtId="49" fontId="83" fillId="0" borderId="0" xfId="259" quotePrefix="1" applyNumberFormat="1" applyFont="1" applyAlignment="1">
      <alignment horizontal="left" vertical="center"/>
    </xf>
    <xf numFmtId="4" fontId="83" fillId="0" borderId="0" xfId="1" applyNumberFormat="1" applyFont="1" applyAlignment="1">
      <alignment vertical="center"/>
    </xf>
    <xf numFmtId="0" fontId="83" fillId="0" borderId="0" xfId="913" applyFont="1" applyAlignment="1">
      <alignment vertical="center"/>
    </xf>
    <xf numFmtId="49" fontId="108" fillId="0" borderId="0" xfId="913" applyNumberFormat="1" applyFont="1" applyAlignment="1">
      <alignment horizontal="center" vertical="center"/>
    </xf>
    <xf numFmtId="49" fontId="108" fillId="0" borderId="0" xfId="913" quotePrefix="1" applyNumberFormat="1" applyFont="1" applyAlignment="1">
      <alignment horizontal="left" vertical="center"/>
    </xf>
    <xf numFmtId="0" fontId="108" fillId="0" borderId="0" xfId="913" applyFont="1" applyAlignment="1">
      <alignment vertical="center" wrapText="1"/>
    </xf>
    <xf numFmtId="4" fontId="108" fillId="0" borderId="0" xfId="916" applyNumberFormat="1" applyFont="1" applyFill="1" applyBorder="1" applyAlignment="1">
      <alignment horizontal="right" vertical="center"/>
    </xf>
    <xf numFmtId="4" fontId="84" fillId="0" borderId="0" xfId="1" applyNumberFormat="1" applyFont="1" applyAlignment="1">
      <alignment vertical="center" wrapText="1"/>
    </xf>
    <xf numFmtId="4" fontId="84" fillId="0" borderId="38" xfId="918" applyNumberFormat="1" applyFont="1" applyFill="1" applyBorder="1" applyAlignment="1">
      <alignment horizontal="center" vertical="center"/>
    </xf>
    <xf numFmtId="4" fontId="84" fillId="0" borderId="38" xfId="918" applyNumberFormat="1" applyFont="1" applyFill="1" applyBorder="1" applyAlignment="1">
      <alignment horizontal="right" vertical="center"/>
    </xf>
    <xf numFmtId="4" fontId="84" fillId="0" borderId="0" xfId="918" applyNumberFormat="1" applyFont="1" applyFill="1" applyBorder="1" applyAlignment="1">
      <alignment horizontal="center" vertical="center"/>
    </xf>
    <xf numFmtId="4" fontId="84" fillId="0" borderId="0" xfId="918" applyNumberFormat="1" applyFont="1" applyFill="1" applyBorder="1" applyAlignment="1">
      <alignment horizontal="right" vertical="center"/>
    </xf>
    <xf numFmtId="49" fontId="84" fillId="0" borderId="53" xfId="913" quotePrefix="1" applyNumberFormat="1" applyFont="1" applyBorder="1" applyAlignment="1">
      <alignment horizontal="left" vertical="center"/>
    </xf>
    <xf numFmtId="49" fontId="84" fillId="0" borderId="38" xfId="2371" quotePrefix="1" applyNumberFormat="1" applyFont="1" applyBorder="1" applyAlignment="1">
      <alignment horizontal="left" vertical="center"/>
    </xf>
    <xf numFmtId="4" fontId="84" fillId="0" borderId="38" xfId="2360" applyNumberFormat="1" applyFont="1" applyFill="1" applyBorder="1" applyAlignment="1">
      <alignment horizontal="center" vertical="center"/>
    </xf>
    <xf numFmtId="0" fontId="113" fillId="0" borderId="0" xfId="913" applyFont="1" applyAlignment="1" applyProtection="1">
      <alignment horizontal="left" vertical="center" wrapText="1"/>
      <protection locked="0"/>
    </xf>
    <xf numFmtId="4" fontId="83" fillId="0" borderId="0" xfId="1" applyNumberFormat="1" applyFont="1" applyAlignment="1">
      <alignment horizontal="right" vertical="center"/>
    </xf>
    <xf numFmtId="0" fontId="108" fillId="0" borderId="0" xfId="913" applyFont="1" applyAlignment="1">
      <alignment horizontal="center" vertical="center" wrapText="1"/>
    </xf>
    <xf numFmtId="4" fontId="100" fillId="0" borderId="0" xfId="1" applyNumberFormat="1" applyFont="1" applyAlignment="1">
      <alignment horizontal="right" vertical="center"/>
    </xf>
    <xf numFmtId="0" fontId="91" fillId="0" borderId="0" xfId="2361" applyFont="1" applyAlignment="1">
      <alignment horizontal="left" vertical="center"/>
    </xf>
    <xf numFmtId="0" fontId="83" fillId="30" borderId="0" xfId="2361" applyFont="1" applyFill="1" applyAlignment="1">
      <alignment vertical="center"/>
    </xf>
    <xf numFmtId="0" fontId="83" fillId="0" borderId="0" xfId="2361" applyFont="1" applyAlignment="1">
      <alignment vertical="center" wrapText="1"/>
    </xf>
    <xf numFmtId="49" fontId="83" fillId="0" borderId="38" xfId="2361" quotePrefix="1" applyNumberFormat="1" applyFont="1" applyBorder="1" applyAlignment="1">
      <alignment horizontal="center" vertical="center"/>
    </xf>
    <xf numFmtId="2" fontId="84" fillId="0" borderId="0" xfId="1" applyNumberFormat="1" applyFont="1" applyAlignment="1">
      <alignment vertical="center" wrapText="1"/>
    </xf>
    <xf numFmtId="4" fontId="84" fillId="0" borderId="38" xfId="2392" applyNumberFormat="1" applyFont="1" applyFill="1" applyBorder="1" applyAlignment="1">
      <alignment horizontal="right" vertical="center"/>
    </xf>
    <xf numFmtId="4" fontId="84" fillId="30" borderId="38" xfId="2392" applyNumberFormat="1" applyFont="1" applyFill="1" applyBorder="1" applyAlignment="1">
      <alignment horizontal="right" vertical="center"/>
    </xf>
    <xf numFmtId="4" fontId="84" fillId="0" borderId="38" xfId="2393" applyNumberFormat="1" applyFont="1" applyFill="1" applyBorder="1" applyAlignment="1">
      <alignment horizontal="right" vertical="center"/>
    </xf>
    <xf numFmtId="4" fontId="84" fillId="0" borderId="0" xfId="2393" applyNumberFormat="1" applyFont="1" applyFill="1" applyBorder="1" applyAlignment="1">
      <alignment horizontal="right" vertical="center"/>
    </xf>
    <xf numFmtId="0" fontId="84" fillId="0" borderId="38" xfId="2361" applyFont="1" applyBorder="1" applyAlignment="1">
      <alignment vertical="center"/>
    </xf>
    <xf numFmtId="4" fontId="84" fillId="0" borderId="38" xfId="2394" applyNumberFormat="1" applyFont="1" applyFill="1" applyBorder="1" applyAlignment="1">
      <alignment horizontal="right" vertical="center"/>
    </xf>
    <xf numFmtId="0" fontId="84" fillId="30" borderId="38" xfId="2361" applyFont="1" applyFill="1" applyBorder="1" applyAlignment="1">
      <alignment horizontal="center" vertical="center"/>
    </xf>
    <xf numFmtId="0" fontId="84" fillId="30" borderId="0" xfId="2361" applyFont="1" applyFill="1"/>
    <xf numFmtId="4" fontId="84" fillId="30" borderId="38" xfId="2393" applyNumberFormat="1" applyFont="1" applyFill="1" applyBorder="1" applyAlignment="1">
      <alignment horizontal="right" vertical="center"/>
    </xf>
    <xf numFmtId="4" fontId="107" fillId="0" borderId="38" xfId="2392" applyNumberFormat="1" applyFont="1" applyFill="1" applyBorder="1" applyAlignment="1">
      <alignment horizontal="right" vertical="center"/>
    </xf>
    <xf numFmtId="0" fontId="107" fillId="0" borderId="0" xfId="2361" applyFont="1"/>
    <xf numFmtId="4" fontId="84" fillId="0" borderId="0" xfId="2392" applyNumberFormat="1" applyFont="1" applyFill="1" applyBorder="1" applyAlignment="1">
      <alignment horizontal="right" vertical="center"/>
    </xf>
    <xf numFmtId="4" fontId="84" fillId="0" borderId="38" xfId="917" applyNumberFormat="1" applyFont="1" applyFill="1" applyBorder="1" applyAlignment="1">
      <alignment horizontal="center" vertical="center"/>
    </xf>
    <xf numFmtId="4" fontId="84" fillId="0" borderId="38" xfId="917" applyNumberFormat="1" applyFont="1" applyFill="1" applyBorder="1" applyAlignment="1">
      <alignment horizontal="right" vertical="center"/>
    </xf>
    <xf numFmtId="0" fontId="106" fillId="0" borderId="0" xfId="913" applyFont="1" applyAlignment="1">
      <alignment vertical="center" wrapText="1"/>
    </xf>
    <xf numFmtId="4" fontId="84" fillId="0" borderId="0" xfId="917" applyNumberFormat="1" applyFont="1" applyFill="1" applyBorder="1" applyAlignment="1">
      <alignment horizontal="center" vertical="center"/>
    </xf>
    <xf numFmtId="4" fontId="84" fillId="0" borderId="0" xfId="917" applyNumberFormat="1" applyFont="1" applyFill="1" applyBorder="1" applyAlignment="1">
      <alignment horizontal="right" vertical="center"/>
    </xf>
    <xf numFmtId="49" fontId="108" fillId="0" borderId="0" xfId="913" applyNumberFormat="1" applyFont="1" applyAlignment="1">
      <alignment horizontal="center" vertical="center" wrapText="1"/>
    </xf>
    <xf numFmtId="49" fontId="108" fillId="0" borderId="38" xfId="913" applyNumberFormat="1" applyFont="1" applyBorder="1" applyAlignment="1">
      <alignment horizontal="center" vertical="center" wrapText="1"/>
    </xf>
    <xf numFmtId="49" fontId="84" fillId="0" borderId="45" xfId="913" applyNumberFormat="1" applyFont="1" applyBorder="1" applyAlignment="1" applyProtection="1">
      <alignment horizontal="left" vertical="center" wrapText="1"/>
      <protection locked="0"/>
    </xf>
    <xf numFmtId="164" fontId="84" fillId="0" borderId="50" xfId="916" applyFont="1" applyFill="1" applyBorder="1" applyAlignment="1">
      <alignment horizontal="right" vertical="center" wrapText="1"/>
    </xf>
    <xf numFmtId="0" fontId="84" fillId="0" borderId="50" xfId="1" applyFont="1" applyBorder="1" applyAlignment="1">
      <alignment horizontal="center" vertical="center" wrapText="1"/>
    </xf>
    <xf numFmtId="49" fontId="84" fillId="0" borderId="51" xfId="913" applyNumberFormat="1" applyFont="1" applyBorder="1" applyAlignment="1" applyProtection="1">
      <alignment horizontal="left" vertical="center" wrapText="1"/>
      <protection locked="0"/>
    </xf>
    <xf numFmtId="0" fontId="84" fillId="0" borderId="50" xfId="913" applyFont="1" applyBorder="1" applyAlignment="1">
      <alignment vertical="center" wrapText="1"/>
    </xf>
    <xf numFmtId="0" fontId="113" fillId="0" borderId="0" xfId="913" applyFont="1" applyAlignment="1">
      <alignment horizontal="left" vertical="center" wrapText="1"/>
    </xf>
    <xf numFmtId="0" fontId="91" fillId="0" borderId="0" xfId="913" applyFont="1" applyAlignment="1">
      <alignment horizontal="left" vertical="center"/>
    </xf>
    <xf numFmtId="4" fontId="84" fillId="0" borderId="38" xfId="915" applyNumberFormat="1" applyFont="1" applyFill="1" applyBorder="1" applyAlignment="1">
      <alignment horizontal="right" vertical="center"/>
    </xf>
    <xf numFmtId="49" fontId="84" fillId="0" borderId="49" xfId="913" applyNumberFormat="1" applyFont="1" applyBorder="1" applyAlignment="1" applyProtection="1">
      <alignment horizontal="left" vertical="center" wrapText="1"/>
      <protection locked="0"/>
    </xf>
    <xf numFmtId="0" fontId="94" fillId="0" borderId="0" xfId="913" applyFont="1" applyAlignment="1">
      <alignment vertical="center" wrapText="1"/>
    </xf>
    <xf numFmtId="0" fontId="90" fillId="0" borderId="0" xfId="2353" applyFont="1" applyAlignment="1">
      <alignment vertical="center"/>
    </xf>
    <xf numFmtId="0" fontId="83" fillId="0" borderId="0" xfId="2353" applyFont="1" applyAlignment="1">
      <alignment horizontal="center" vertical="center"/>
    </xf>
    <xf numFmtId="0" fontId="83" fillId="0" borderId="0" xfId="2353" applyFont="1" applyAlignment="1">
      <alignment horizontal="left" vertical="center"/>
    </xf>
    <xf numFmtId="0" fontId="84" fillId="0" borderId="0" xfId="2353" applyFont="1" applyAlignment="1">
      <alignment vertical="center"/>
    </xf>
    <xf numFmtId="0" fontId="83" fillId="0" borderId="1" xfId="2353" applyFont="1" applyBorder="1" applyAlignment="1">
      <alignment horizontal="left" vertical="center"/>
    </xf>
    <xf numFmtId="0" fontId="84" fillId="0" borderId="0" xfId="2353" applyFont="1"/>
    <xf numFmtId="0" fontId="84" fillId="0" borderId="0" xfId="2353" applyFont="1" applyAlignment="1">
      <alignment horizontal="center" vertical="center"/>
    </xf>
    <xf numFmtId="0" fontId="83" fillId="0" borderId="0" xfId="2353" applyFont="1" applyAlignment="1">
      <alignment vertical="center"/>
    </xf>
    <xf numFmtId="4" fontId="84" fillId="0" borderId="38" xfId="2354" applyNumberFormat="1" applyFont="1" applyFill="1" applyBorder="1" applyAlignment="1">
      <alignment horizontal="center" vertical="center"/>
    </xf>
    <xf numFmtId="4" fontId="84" fillId="0" borderId="38" xfId="2354" applyNumberFormat="1" applyFont="1" applyFill="1" applyBorder="1" applyAlignment="1">
      <alignment horizontal="right" vertical="center"/>
    </xf>
    <xf numFmtId="4" fontId="84" fillId="0" borderId="38" xfId="796" applyNumberFormat="1" applyFont="1" applyFill="1" applyBorder="1" applyAlignment="1">
      <alignment horizontal="center" vertical="center"/>
    </xf>
    <xf numFmtId="4" fontId="84" fillId="0" borderId="38" xfId="796" applyNumberFormat="1" applyFont="1" applyFill="1" applyBorder="1" applyAlignment="1">
      <alignment horizontal="right" vertical="center"/>
    </xf>
    <xf numFmtId="4" fontId="84" fillId="0" borderId="38" xfId="2352" applyNumberFormat="1" applyFont="1" applyFill="1" applyBorder="1" applyAlignment="1">
      <alignment horizontal="right" vertical="center"/>
    </xf>
    <xf numFmtId="0" fontId="90" fillId="0" borderId="0" xfId="2361" applyFont="1" applyAlignment="1">
      <alignment horizontal="left" vertical="center"/>
    </xf>
    <xf numFmtId="3" fontId="84" fillId="0" borderId="0" xfId="1" applyNumberFormat="1" applyFont="1" applyAlignment="1">
      <alignment horizontal="center" vertical="center"/>
    </xf>
    <xf numFmtId="0" fontId="90" fillId="0" borderId="0" xfId="2361" applyFont="1" applyAlignment="1">
      <alignment horizontal="center" vertical="center"/>
    </xf>
    <xf numFmtId="49" fontId="84" fillId="0" borderId="38" xfId="2361" quotePrefix="1" applyNumberFormat="1" applyFont="1" applyBorder="1" applyAlignment="1">
      <alignment horizontal="left" vertical="center"/>
    </xf>
    <xf numFmtId="0" fontId="84" fillId="0" borderId="38" xfId="2361" applyFont="1" applyBorder="1" applyAlignment="1">
      <alignment vertical="center" wrapText="1"/>
    </xf>
    <xf numFmtId="4" fontId="84" fillId="0" borderId="38" xfId="2362" applyNumberFormat="1" applyFont="1" applyFill="1" applyBorder="1" applyAlignment="1">
      <alignment horizontal="right" vertical="center"/>
    </xf>
    <xf numFmtId="170" fontId="84" fillId="0" borderId="38" xfId="2361" applyNumberFormat="1" applyFont="1" applyBorder="1" applyAlignment="1">
      <alignment horizontal="left" vertical="center"/>
    </xf>
    <xf numFmtId="0" fontId="83" fillId="0" borderId="0" xfId="2361" applyFont="1" applyAlignment="1">
      <alignment horizontal="center" vertical="center" wrapText="1"/>
    </xf>
    <xf numFmtId="170" fontId="84" fillId="0" borderId="0" xfId="2361" applyNumberFormat="1" applyFont="1" applyAlignment="1">
      <alignment horizontal="left" vertical="center"/>
    </xf>
    <xf numFmtId="0" fontId="84" fillId="0" borderId="0" xfId="2361" applyFont="1" applyAlignment="1">
      <alignment vertical="center" wrapText="1"/>
    </xf>
    <xf numFmtId="4" fontId="84" fillId="0" borderId="0" xfId="2362" applyNumberFormat="1" applyFont="1" applyFill="1" applyBorder="1" applyAlignment="1">
      <alignment horizontal="right" vertical="center"/>
    </xf>
    <xf numFmtId="4" fontId="84" fillId="30" borderId="38" xfId="791" applyNumberFormat="1" applyFont="1" applyFill="1" applyBorder="1" applyAlignment="1">
      <alignment horizontal="right" vertical="center"/>
    </xf>
    <xf numFmtId="170" fontId="84" fillId="0" borderId="38" xfId="268" applyNumberFormat="1" applyFont="1" applyBorder="1" applyAlignment="1">
      <alignment horizontal="left" vertical="center"/>
    </xf>
    <xf numFmtId="0" fontId="84" fillId="0" borderId="38" xfId="1" quotePrefix="1" applyFont="1" applyBorder="1" applyAlignment="1">
      <alignment horizontal="left" vertical="center"/>
    </xf>
    <xf numFmtId="49" fontId="84" fillId="0" borderId="0" xfId="268" quotePrefix="1" applyNumberFormat="1" applyFont="1" applyAlignment="1">
      <alignment horizontal="left" vertical="center"/>
    </xf>
    <xf numFmtId="0" fontId="84" fillId="0" borderId="0" xfId="268" applyFont="1" applyAlignment="1">
      <alignment vertical="center" wrapText="1"/>
    </xf>
    <xf numFmtId="0" fontId="96" fillId="0" borderId="0" xfId="268" applyFont="1" applyAlignment="1">
      <alignment vertical="center" wrapText="1"/>
    </xf>
    <xf numFmtId="0" fontId="83" fillId="0" borderId="2" xfId="0" applyFont="1" applyBorder="1" applyAlignment="1">
      <alignment horizontal="center" vertical="center"/>
    </xf>
    <xf numFmtId="0" fontId="83" fillId="0" borderId="4" xfId="0" applyFont="1" applyBorder="1" applyAlignment="1">
      <alignment horizontal="center" vertical="center"/>
    </xf>
    <xf numFmtId="4" fontId="83" fillId="31" borderId="1" xfId="0" applyNumberFormat="1" applyFont="1" applyFill="1" applyBorder="1" applyAlignment="1">
      <alignment horizontal="right" vertical="center" wrapText="1"/>
    </xf>
    <xf numFmtId="4" fontId="83" fillId="32" borderId="1" xfId="0" applyNumberFormat="1" applyFont="1" applyFill="1" applyBorder="1" applyAlignment="1">
      <alignment horizontal="right" vertical="center" wrapText="1"/>
    </xf>
    <xf numFmtId="4" fontId="83" fillId="33" borderId="1" xfId="0" applyNumberFormat="1" applyFont="1" applyFill="1" applyBorder="1" applyAlignment="1">
      <alignment horizontal="right" vertical="center" wrapText="1"/>
    </xf>
    <xf numFmtId="0" fontId="81" fillId="0" borderId="0" xfId="282" applyFont="1" applyAlignment="1" applyProtection="1">
      <alignment horizontal="left" vertical="top"/>
      <protection locked="0"/>
    </xf>
    <xf numFmtId="0" fontId="82" fillId="0" borderId="0" xfId="282" applyFont="1" applyAlignment="1">
      <alignment horizontal="left"/>
    </xf>
    <xf numFmtId="0" fontId="86" fillId="0" borderId="0" xfId="282" applyFont="1" applyAlignment="1">
      <alignment horizontal="center" vertical="center"/>
    </xf>
    <xf numFmtId="49" fontId="86" fillId="0" borderId="0" xfId="282" applyNumberFormat="1" applyFont="1" applyAlignment="1">
      <alignment horizontal="center" vertical="center"/>
    </xf>
    <xf numFmtId="0" fontId="87" fillId="0" borderId="0" xfId="282" applyFont="1" applyAlignment="1">
      <alignment horizontal="left"/>
    </xf>
    <xf numFmtId="0" fontId="87" fillId="0" borderId="0" xfId="282" applyFont="1"/>
    <xf numFmtId="49" fontId="83" fillId="0" borderId="0" xfId="282" applyNumberFormat="1" applyFont="1" applyAlignment="1">
      <alignment horizontal="center" vertical="center"/>
    </xf>
    <xf numFmtId="0" fontId="83" fillId="0" borderId="0" xfId="282" applyFont="1" applyAlignment="1">
      <alignment horizontal="left" vertical="center"/>
    </xf>
    <xf numFmtId="0" fontId="84" fillId="0" borderId="0" xfId="282" applyFont="1" applyAlignment="1">
      <alignment vertical="center"/>
    </xf>
    <xf numFmtId="0" fontId="83" fillId="0" borderId="0" xfId="2404" applyFont="1" applyAlignment="1">
      <alignment vertical="center"/>
    </xf>
    <xf numFmtId="0" fontId="83" fillId="0" borderId="0" xfId="282" applyFont="1" applyAlignment="1">
      <alignment horizontal="right" vertical="center"/>
    </xf>
    <xf numFmtId="0" fontId="100" fillId="0" borderId="0" xfId="282" applyFont="1" applyAlignment="1">
      <alignment horizontal="justify" vertical="center"/>
    </xf>
    <xf numFmtId="0" fontId="85" fillId="0" borderId="0" xfId="282" applyFont="1" applyAlignment="1">
      <alignment horizontal="left" vertical="center"/>
    </xf>
    <xf numFmtId="49" fontId="85" fillId="0" borderId="0" xfId="282" applyNumberFormat="1" applyFont="1" applyAlignment="1">
      <alignment vertical="center"/>
    </xf>
    <xf numFmtId="0" fontId="87" fillId="0" borderId="0" xfId="282" applyFont="1" applyAlignment="1">
      <alignment horizontal="right"/>
    </xf>
    <xf numFmtId="0" fontId="83" fillId="0" borderId="59" xfId="282" applyFont="1" applyBorder="1" applyAlignment="1">
      <alignment horizontal="center" vertical="center" wrapText="1"/>
    </xf>
    <xf numFmtId="0" fontId="83" fillId="0" borderId="60" xfId="282" applyFont="1" applyBorder="1" applyAlignment="1">
      <alignment horizontal="center" vertical="center" wrapText="1"/>
    </xf>
    <xf numFmtId="0" fontId="83" fillId="0" borderId="2" xfId="2404" applyFont="1" applyBorder="1" applyAlignment="1">
      <alignment horizontal="center" vertical="center" wrapText="1"/>
    </xf>
    <xf numFmtId="0" fontId="83" fillId="0" borderId="0" xfId="282" applyFont="1" applyAlignment="1">
      <alignment vertical="center"/>
    </xf>
    <xf numFmtId="0" fontId="83" fillId="0" borderId="61" xfId="282" applyFont="1" applyBorder="1" applyAlignment="1">
      <alignment vertical="center" wrapText="1"/>
    </xf>
    <xf numFmtId="0" fontId="83" fillId="0" borderId="62" xfId="282" applyFont="1" applyBorder="1" applyAlignment="1">
      <alignment vertical="center" wrapText="1"/>
    </xf>
    <xf numFmtId="0" fontId="84" fillId="0" borderId="4" xfId="2404" applyFont="1" applyBorder="1" applyAlignment="1">
      <alignment horizontal="center" vertical="center" wrapText="1"/>
    </xf>
    <xf numFmtId="0" fontId="84" fillId="4" borderId="6" xfId="282" applyFont="1" applyFill="1" applyBorder="1" applyAlignment="1">
      <alignment horizontal="left" vertical="center"/>
    </xf>
    <xf numFmtId="0" fontId="84" fillId="4" borderId="63" xfId="282" applyFont="1" applyFill="1" applyBorder="1" applyAlignment="1">
      <alignment horizontal="left" wrapText="1"/>
    </xf>
    <xf numFmtId="4" fontId="84" fillId="4" borderId="8" xfId="282" applyNumberFormat="1" applyFont="1" applyFill="1" applyBorder="1" applyAlignment="1">
      <alignment horizontal="right"/>
    </xf>
    <xf numFmtId="0" fontId="84" fillId="4" borderId="9" xfId="2404" applyFont="1" applyFill="1" applyBorder="1" applyAlignment="1">
      <alignment horizontal="left" vertical="center"/>
    </xf>
    <xf numFmtId="0" fontId="84" fillId="4" borderId="10" xfId="2404" applyFont="1" applyFill="1" applyBorder="1" applyAlignment="1">
      <alignment horizontal="left" wrapText="1"/>
    </xf>
    <xf numFmtId="0" fontId="84" fillId="5" borderId="9" xfId="2404" applyFont="1" applyFill="1" applyBorder="1" applyAlignment="1">
      <alignment horizontal="left" vertical="center"/>
    </xf>
    <xf numFmtId="0" fontId="84" fillId="5" borderId="15" xfId="2404" applyFont="1" applyFill="1" applyBorder="1" applyAlignment="1">
      <alignment horizontal="left" wrapText="1"/>
    </xf>
    <xf numFmtId="0" fontId="84" fillId="6" borderId="9" xfId="282" applyFont="1" applyFill="1" applyBorder="1" applyAlignment="1">
      <alignment horizontal="left" vertical="center"/>
    </xf>
    <xf numFmtId="0" fontId="84" fillId="6" borderId="10" xfId="282" applyFont="1" applyFill="1" applyBorder="1" applyAlignment="1">
      <alignment horizontal="left" wrapText="1"/>
    </xf>
    <xf numFmtId="4" fontId="84" fillId="6" borderId="11" xfId="282" applyNumberFormat="1" applyFont="1" applyFill="1" applyBorder="1" applyAlignment="1">
      <alignment horizontal="right"/>
    </xf>
    <xf numFmtId="0" fontId="84" fillId="6" borderId="10" xfId="282" applyFont="1" applyFill="1" applyBorder="1" applyAlignment="1">
      <alignment horizontal="left" vertical="center" wrapText="1"/>
    </xf>
    <xf numFmtId="4" fontId="84" fillId="6" borderId="11" xfId="282" applyNumberFormat="1" applyFont="1" applyFill="1" applyBorder="1" applyAlignment="1">
      <alignment horizontal="right" vertical="center"/>
    </xf>
    <xf numFmtId="0" fontId="88" fillId="0" borderId="0" xfId="797" quotePrefix="1" applyFont="1"/>
    <xf numFmtId="0" fontId="89" fillId="6" borderId="9" xfId="282" applyFont="1" applyFill="1" applyBorder="1" applyAlignment="1">
      <alignment horizontal="left" vertical="center"/>
    </xf>
    <xf numFmtId="0" fontId="89" fillId="6" borderId="10" xfId="282" applyFont="1" applyFill="1" applyBorder="1" applyAlignment="1">
      <alignment horizontal="left" wrapText="1"/>
    </xf>
    <xf numFmtId="4" fontId="89" fillId="6" borderId="11" xfId="282" applyNumberFormat="1" applyFont="1" applyFill="1" applyBorder="1" applyAlignment="1">
      <alignment horizontal="right"/>
    </xf>
    <xf numFmtId="4" fontId="84" fillId="6" borderId="18" xfId="282" applyNumberFormat="1" applyFont="1" applyFill="1" applyBorder="1" applyAlignment="1">
      <alignment horizontal="right"/>
    </xf>
    <xf numFmtId="4" fontId="83" fillId="0" borderId="1" xfId="282" applyNumberFormat="1" applyFont="1" applyBorder="1" applyAlignment="1">
      <alignment horizontal="right" vertical="center" wrapText="1"/>
    </xf>
    <xf numFmtId="0" fontId="84" fillId="0" borderId="0" xfId="282" applyFont="1"/>
    <xf numFmtId="0" fontId="87" fillId="0" borderId="0" xfId="282" applyFont="1" applyAlignment="1">
      <alignment horizontal="center"/>
    </xf>
    <xf numFmtId="4" fontId="87" fillId="0" borderId="0" xfId="282" applyNumberFormat="1" applyFont="1" applyAlignment="1">
      <alignment horizontal="center"/>
    </xf>
    <xf numFmtId="4" fontId="83" fillId="33" borderId="1" xfId="282" applyNumberFormat="1" applyFont="1" applyFill="1" applyBorder="1" applyAlignment="1">
      <alignment horizontal="right" vertical="center" wrapText="1"/>
    </xf>
    <xf numFmtId="0" fontId="87" fillId="0" borderId="0" xfId="2404" applyFont="1"/>
    <xf numFmtId="4" fontId="83" fillId="31" borderId="1" xfId="282" applyNumberFormat="1" applyFont="1" applyFill="1" applyBorder="1" applyAlignment="1">
      <alignment horizontal="right" vertical="center" wrapText="1"/>
    </xf>
    <xf numFmtId="4" fontId="83" fillId="32" borderId="1" xfId="282" applyNumberFormat="1" applyFont="1" applyFill="1" applyBorder="1" applyAlignment="1">
      <alignment horizontal="right" vertical="center" wrapText="1"/>
    </xf>
    <xf numFmtId="0" fontId="90" fillId="0" borderId="0" xfId="268" applyFont="1"/>
    <xf numFmtId="0" fontId="83" fillId="0" borderId="0" xfId="268" applyFont="1" applyAlignment="1">
      <alignment horizontal="center"/>
    </xf>
    <xf numFmtId="0" fontId="83" fillId="0" borderId="0" xfId="268" applyFont="1" applyAlignment="1">
      <alignment horizontal="left"/>
    </xf>
    <xf numFmtId="0" fontId="91" fillId="0" borderId="0" xfId="268" applyFont="1" applyAlignment="1">
      <alignment horizontal="left"/>
    </xf>
    <xf numFmtId="0" fontId="83" fillId="0" borderId="1" xfId="268" applyFont="1" applyBorder="1" applyAlignment="1">
      <alignment horizontal="left"/>
    </xf>
    <xf numFmtId="0" fontId="90" fillId="0" borderId="0" xfId="1" applyFont="1"/>
    <xf numFmtId="0" fontId="84" fillId="0" borderId="0" xfId="268" applyFont="1" applyAlignment="1">
      <alignment horizontal="center"/>
    </xf>
    <xf numFmtId="0" fontId="83" fillId="0" borderId="0" xfId="268" applyFont="1"/>
    <xf numFmtId="0" fontId="84" fillId="29" borderId="1" xfId="1" applyFont="1" applyFill="1" applyBorder="1" applyAlignment="1">
      <alignment horizontal="center"/>
    </xf>
    <xf numFmtId="0" fontId="92" fillId="0" borderId="0" xfId="1" applyFont="1" applyAlignment="1">
      <alignment horizontal="center"/>
    </xf>
    <xf numFmtId="0" fontId="84" fillId="0" borderId="0" xfId="1" applyFont="1" applyAlignment="1">
      <alignment horizontal="center"/>
    </xf>
    <xf numFmtId="0" fontId="83" fillId="0" borderId="0" xfId="1" applyFont="1" applyAlignment="1">
      <alignment horizontal="center" wrapText="1"/>
    </xf>
    <xf numFmtId="49" fontId="93" fillId="0" borderId="0" xfId="1" applyNumberFormat="1" applyFont="1" applyAlignment="1">
      <alignment horizontal="center" wrapText="1"/>
    </xf>
    <xf numFmtId="170" fontId="93" fillId="0" borderId="0" xfId="1" applyNumberFormat="1" applyFont="1" applyAlignment="1">
      <alignment horizontal="left" wrapText="1"/>
    </xf>
    <xf numFmtId="0" fontId="93" fillId="0" borderId="0" xfId="1" applyFont="1" applyAlignment="1">
      <alignment horizontal="left" wrapText="1"/>
    </xf>
    <xf numFmtId="0" fontId="87" fillId="0" borderId="0" xfId="1" quotePrefix="1" applyFont="1" applyAlignment="1">
      <alignment horizontal="center" wrapText="1"/>
    </xf>
    <xf numFmtId="4" fontId="86" fillId="0" borderId="0" xfId="1" applyNumberFormat="1" applyFont="1" applyAlignment="1">
      <alignment horizontal="right" wrapText="1"/>
    </xf>
    <xf numFmtId="4" fontId="84" fillId="0" borderId="0" xfId="1" applyNumberFormat="1" applyFont="1" applyAlignment="1">
      <alignment horizontal="right" wrapText="1"/>
    </xf>
    <xf numFmtId="4" fontId="93" fillId="0" borderId="0" xfId="1" applyNumberFormat="1" applyFont="1" applyAlignment="1">
      <alignment horizontal="right"/>
    </xf>
    <xf numFmtId="0" fontId="84" fillId="0" borderId="0" xfId="1" applyFont="1" applyAlignment="1">
      <alignment horizontal="center" wrapText="1"/>
    </xf>
    <xf numFmtId="0" fontId="84" fillId="0" borderId="38" xfId="1" applyFont="1" applyBorder="1" applyAlignment="1">
      <alignment horizontal="center" wrapText="1"/>
    </xf>
    <xf numFmtId="0" fontId="87" fillId="0" borderId="38" xfId="1" applyFont="1" applyBorder="1" applyAlignment="1">
      <alignment horizontal="center" wrapText="1"/>
    </xf>
    <xf numFmtId="49" fontId="84" fillId="0" borderId="38" xfId="268" quotePrefix="1" applyNumberFormat="1" applyFont="1" applyBorder="1" applyAlignment="1">
      <alignment horizontal="left"/>
    </xf>
    <xf numFmtId="0" fontId="84" fillId="0" borderId="38" xfId="268" applyFont="1" applyBorder="1" applyAlignment="1">
      <alignment wrapText="1"/>
    </xf>
    <xf numFmtId="0" fontId="84" fillId="0" borderId="38" xfId="268" applyFont="1" applyBorder="1" applyAlignment="1">
      <alignment horizontal="center"/>
    </xf>
    <xf numFmtId="4" fontId="84" fillId="0" borderId="38" xfId="2405" applyNumberFormat="1" applyFont="1" applyFill="1" applyBorder="1" applyAlignment="1">
      <alignment horizontal="right"/>
    </xf>
    <xf numFmtId="4" fontId="84" fillId="0" borderId="38" xfId="1" applyNumberFormat="1" applyFont="1" applyBorder="1" applyAlignment="1">
      <alignment horizontal="right" wrapText="1"/>
    </xf>
    <xf numFmtId="49" fontId="83" fillId="0" borderId="0" xfId="268" quotePrefix="1" applyNumberFormat="1" applyFont="1" applyAlignment="1">
      <alignment horizontal="left"/>
    </xf>
    <xf numFmtId="0" fontId="94" fillId="0" borderId="0" xfId="1" applyFont="1" applyAlignment="1">
      <alignment horizontal="center"/>
    </xf>
    <xf numFmtId="0" fontId="95" fillId="0" borderId="0" xfId="1" applyFont="1" applyAlignment="1">
      <alignment horizontal="center" wrapText="1"/>
    </xf>
    <xf numFmtId="0" fontId="94" fillId="0" borderId="0" xfId="268" applyFont="1" applyAlignment="1">
      <alignment wrapText="1"/>
    </xf>
    <xf numFmtId="0" fontId="96" fillId="0" borderId="0" xfId="1" applyFont="1" applyAlignment="1">
      <alignment horizontal="center"/>
    </xf>
    <xf numFmtId="3" fontId="83" fillId="0" borderId="0" xfId="1" applyNumberFormat="1" applyFont="1" applyAlignment="1">
      <alignment horizontal="right"/>
    </xf>
    <xf numFmtId="0" fontId="87" fillId="0" borderId="0" xfId="1" applyFont="1" applyAlignment="1">
      <alignment horizontal="center" wrapText="1"/>
    </xf>
    <xf numFmtId="0" fontId="83" fillId="0" borderId="0" xfId="268" applyFont="1" applyAlignment="1">
      <alignment wrapText="1"/>
    </xf>
    <xf numFmtId="4" fontId="84" fillId="0" borderId="0" xfId="2405" applyNumberFormat="1" applyFont="1" applyFill="1" applyBorder="1" applyAlignment="1">
      <alignment horizontal="right"/>
    </xf>
    <xf numFmtId="0" fontId="96" fillId="0" borderId="0" xfId="1" applyFont="1" applyAlignment="1">
      <alignment horizontal="center" wrapText="1"/>
    </xf>
    <xf numFmtId="49" fontId="96" fillId="0" borderId="0" xfId="1" applyNumberFormat="1" applyFont="1" applyAlignment="1">
      <alignment horizontal="left"/>
    </xf>
    <xf numFmtId="0" fontId="97" fillId="0" borderId="0" xfId="1" applyFont="1" applyAlignment="1">
      <alignment wrapText="1"/>
    </xf>
    <xf numFmtId="4" fontId="84" fillId="0" borderId="0" xfId="1" applyNumberFormat="1" applyFont="1" applyAlignment="1">
      <alignment horizontal="right"/>
    </xf>
    <xf numFmtId="0" fontId="98" fillId="0" borderId="0" xfId="1" applyFont="1" applyAlignment="1">
      <alignment horizontal="left" wrapText="1"/>
    </xf>
    <xf numFmtId="0" fontId="99" fillId="0" borderId="0" xfId="1" applyFont="1" applyAlignment="1">
      <alignment horizontal="center"/>
    </xf>
    <xf numFmtId="3" fontId="100" fillId="0" borderId="0" xfId="1" applyNumberFormat="1" applyFont="1" applyAlignment="1">
      <alignment horizontal="right"/>
    </xf>
    <xf numFmtId="4" fontId="101" fillId="0" borderId="0" xfId="1" applyNumberFormat="1" applyFont="1" applyAlignment="1">
      <alignment horizontal="right"/>
    </xf>
    <xf numFmtId="4" fontId="98" fillId="0" borderId="0" xfId="1" applyNumberFormat="1" applyFont="1" applyAlignment="1">
      <alignment horizontal="right"/>
    </xf>
    <xf numFmtId="0" fontId="94" fillId="0" borderId="0" xfId="1" applyFont="1" applyAlignment="1">
      <alignment horizontal="center" wrapText="1"/>
    </xf>
    <xf numFmtId="49" fontId="94" fillId="0" borderId="0" xfId="1" quotePrefix="1" applyNumberFormat="1" applyFont="1" applyAlignment="1">
      <alignment horizontal="left"/>
    </xf>
    <xf numFmtId="0" fontId="94" fillId="0" borderId="0" xfId="1" applyFont="1" applyAlignment="1">
      <alignment wrapText="1"/>
    </xf>
    <xf numFmtId="0" fontId="96" fillId="0" borderId="0" xfId="1" applyFont="1"/>
    <xf numFmtId="0" fontId="96" fillId="0" borderId="0" xfId="1" applyFont="1" applyAlignment="1">
      <alignment wrapText="1"/>
    </xf>
    <xf numFmtId="0" fontId="103" fillId="0" borderId="0" xfId="1" applyFont="1" applyAlignment="1">
      <alignment wrapText="1"/>
    </xf>
    <xf numFmtId="0" fontId="104" fillId="0" borderId="0" xfId="1" applyFont="1" applyAlignment="1">
      <alignment horizontal="center" wrapText="1"/>
    </xf>
    <xf numFmtId="49" fontId="104" fillId="0" borderId="0" xfId="1" applyNumberFormat="1" applyFont="1" applyAlignment="1">
      <alignment horizontal="right"/>
    </xf>
    <xf numFmtId="0" fontId="104" fillId="0" borderId="0" xfId="1" applyFont="1" applyAlignment="1">
      <alignment horizontal="center"/>
    </xf>
    <xf numFmtId="49" fontId="94" fillId="0" borderId="0" xfId="1" applyNumberFormat="1" applyFont="1" applyAlignment="1">
      <alignment horizontal="right"/>
    </xf>
    <xf numFmtId="0" fontId="105" fillId="0" borderId="0" xfId="1" applyFont="1" applyAlignment="1">
      <alignment wrapText="1"/>
    </xf>
    <xf numFmtId="0" fontId="103" fillId="0" borderId="0" xfId="1" applyFont="1"/>
    <xf numFmtId="49" fontId="96" fillId="0" borderId="0" xfId="1" applyNumberFormat="1" applyFont="1" applyAlignment="1">
      <alignment horizontal="right"/>
    </xf>
    <xf numFmtId="0" fontId="83" fillId="0" borderId="0" xfId="1" applyFont="1" applyAlignment="1">
      <alignment horizontal="center"/>
    </xf>
    <xf numFmtId="49" fontId="83" fillId="0" borderId="0" xfId="1" applyNumberFormat="1" applyFont="1" applyAlignment="1">
      <alignment horizontal="right"/>
    </xf>
    <xf numFmtId="0" fontId="83" fillId="0" borderId="0" xfId="1" applyFont="1" applyAlignment="1">
      <alignment wrapText="1"/>
    </xf>
    <xf numFmtId="49" fontId="84" fillId="0" borderId="0" xfId="1" applyNumberFormat="1" applyFont="1" applyAlignment="1">
      <alignment horizontal="right"/>
    </xf>
    <xf numFmtId="0" fontId="106" fillId="0" borderId="0" xfId="1" applyFont="1"/>
    <xf numFmtId="0" fontId="106" fillId="0" borderId="0" xfId="1" applyFont="1" applyAlignment="1">
      <alignment wrapText="1"/>
    </xf>
    <xf numFmtId="0" fontId="90" fillId="0" borderId="0" xfId="2404" applyFont="1"/>
    <xf numFmtId="0" fontId="83" fillId="0" borderId="0" xfId="2404" applyFont="1" applyAlignment="1">
      <alignment horizontal="center"/>
    </xf>
    <xf numFmtId="0" fontId="83" fillId="0" borderId="0" xfId="2404" applyFont="1" applyAlignment="1">
      <alignment horizontal="left"/>
    </xf>
    <xf numFmtId="0" fontId="91" fillId="0" borderId="0" xfId="2404" applyFont="1" applyAlignment="1">
      <alignment horizontal="left"/>
    </xf>
    <xf numFmtId="0" fontId="84" fillId="0" borderId="0" xfId="2404" applyFont="1"/>
    <xf numFmtId="0" fontId="83" fillId="0" borderId="1" xfId="2404" applyFont="1" applyBorder="1" applyAlignment="1">
      <alignment horizontal="left"/>
    </xf>
    <xf numFmtId="0" fontId="84" fillId="0" borderId="0" xfId="2404" applyFont="1" applyAlignment="1">
      <alignment horizontal="center"/>
    </xf>
    <xf numFmtId="0" fontId="83" fillId="0" borderId="0" xfId="2404" applyFont="1"/>
    <xf numFmtId="0" fontId="93" fillId="0" borderId="0" xfId="1" applyFont="1" applyAlignment="1">
      <alignment horizontal="center" wrapText="1"/>
    </xf>
    <xf numFmtId="49" fontId="84" fillId="0" borderId="38" xfId="1" quotePrefix="1" applyNumberFormat="1" applyFont="1" applyBorder="1" applyAlignment="1">
      <alignment horizontal="left"/>
    </xf>
    <xf numFmtId="0" fontId="84" fillId="0" borderId="38" xfId="1" applyFont="1" applyBorder="1" applyAlignment="1">
      <alignment wrapText="1"/>
    </xf>
    <xf numFmtId="0" fontId="84" fillId="0" borderId="38" xfId="2404" applyFont="1" applyBorder="1" applyAlignment="1">
      <alignment horizontal="center"/>
    </xf>
    <xf numFmtId="0" fontId="94" fillId="0" borderId="0" xfId="2404" applyFont="1" applyAlignment="1">
      <alignment wrapText="1"/>
    </xf>
    <xf numFmtId="0" fontId="84" fillId="0" borderId="38" xfId="1" quotePrefix="1" applyFont="1" applyBorder="1" applyAlignment="1">
      <alignment horizontal="left"/>
    </xf>
    <xf numFmtId="49" fontId="84" fillId="0" borderId="0" xfId="1" quotePrefix="1" applyNumberFormat="1" applyFont="1" applyAlignment="1">
      <alignment horizontal="left"/>
    </xf>
    <xf numFmtId="170" fontId="84" fillId="0" borderId="38" xfId="268" applyNumberFormat="1" applyFont="1" applyBorder="1" applyAlignment="1">
      <alignment horizontal="left"/>
    </xf>
    <xf numFmtId="4" fontId="84" fillId="30" borderId="38" xfId="2405" applyNumberFormat="1" applyFont="1" applyFill="1" applyBorder="1" applyAlignment="1">
      <alignment horizontal="right"/>
    </xf>
    <xf numFmtId="4" fontId="84" fillId="30" borderId="38" xfId="1" applyNumberFormat="1" applyFont="1" applyFill="1" applyBorder="1" applyAlignment="1">
      <alignment horizontal="right" wrapText="1"/>
    </xf>
    <xf numFmtId="4" fontId="84" fillId="30" borderId="0" xfId="1" applyNumberFormat="1" applyFont="1" applyFill="1" applyAlignment="1">
      <alignment horizontal="right" wrapText="1"/>
    </xf>
    <xf numFmtId="4" fontId="84" fillId="0" borderId="38" xfId="2406" applyNumberFormat="1" applyFont="1" applyFill="1" applyBorder="1" applyAlignment="1">
      <alignment horizontal="right"/>
    </xf>
    <xf numFmtId="49" fontId="84" fillId="0" borderId="38" xfId="1" quotePrefix="1" applyNumberFormat="1" applyFont="1" applyBorder="1" applyAlignment="1">
      <alignment horizontal="center"/>
    </xf>
    <xf numFmtId="0" fontId="84" fillId="0" borderId="38" xfId="1" applyFont="1" applyBorder="1" applyAlignment="1">
      <alignment horizontal="left" wrapText="1"/>
    </xf>
    <xf numFmtId="4" fontId="84" fillId="0" borderId="38" xfId="2406" applyNumberFormat="1" applyFont="1" applyFill="1" applyBorder="1" applyAlignment="1">
      <alignment horizontal="center"/>
    </xf>
    <xf numFmtId="0" fontId="84" fillId="0" borderId="0" xfId="2404" applyFont="1" applyAlignment="1">
      <alignment vertical="center"/>
    </xf>
    <xf numFmtId="49" fontId="84" fillId="0" borderId="38" xfId="2404" quotePrefix="1" applyNumberFormat="1" applyFont="1" applyBorder="1" applyAlignment="1">
      <alignment horizontal="left"/>
    </xf>
    <xf numFmtId="4" fontId="84" fillId="0" borderId="38" xfId="2407" applyNumberFormat="1" applyFont="1" applyFill="1" applyBorder="1" applyAlignment="1">
      <alignment horizontal="right"/>
    </xf>
    <xf numFmtId="0" fontId="84" fillId="0" borderId="38" xfId="2404" applyFont="1" applyBorder="1" applyAlignment="1">
      <alignment wrapText="1"/>
    </xf>
    <xf numFmtId="170" fontId="84" fillId="0" borderId="38" xfId="2404" applyNumberFormat="1" applyFont="1" applyBorder="1" applyAlignment="1">
      <alignment horizontal="left"/>
    </xf>
    <xf numFmtId="0" fontId="84" fillId="0" borderId="38" xfId="2404" applyFont="1" applyBorder="1" applyAlignment="1">
      <alignment horizontal="center" wrapText="1"/>
    </xf>
    <xf numFmtId="0" fontId="84" fillId="0" borderId="0" xfId="1" quotePrefix="1" applyFont="1" applyAlignment="1">
      <alignment horizontal="center"/>
    </xf>
    <xf numFmtId="3" fontId="84" fillId="0" borderId="0" xfId="1" applyNumberFormat="1" applyFont="1" applyAlignment="1">
      <alignment horizontal="center"/>
    </xf>
    <xf numFmtId="0" fontId="90" fillId="0" borderId="0" xfId="2404" applyFont="1" applyAlignment="1">
      <alignment horizontal="left"/>
    </xf>
    <xf numFmtId="0" fontId="90" fillId="0" borderId="0" xfId="2404" applyFont="1" applyAlignment="1">
      <alignment horizontal="center"/>
    </xf>
    <xf numFmtId="0" fontId="84" fillId="0" borderId="38" xfId="1" applyFont="1" applyBorder="1" applyAlignment="1">
      <alignment horizontal="center"/>
    </xf>
    <xf numFmtId="4" fontId="84" fillId="0" borderId="38" xfId="1" applyNumberFormat="1" applyFont="1" applyBorder="1" applyAlignment="1">
      <alignment horizontal="right"/>
    </xf>
    <xf numFmtId="4" fontId="84" fillId="0" borderId="0" xfId="1" applyNumberFormat="1" applyFont="1"/>
    <xf numFmtId="4" fontId="84" fillId="0" borderId="0" xfId="1" applyNumberFormat="1" applyFont="1" applyAlignment="1">
      <alignment wrapText="1"/>
    </xf>
    <xf numFmtId="0" fontId="83" fillId="0" borderId="0" xfId="2404" applyFont="1" applyAlignment="1">
      <alignment horizontal="center" wrapText="1"/>
    </xf>
    <xf numFmtId="170" fontId="84" fillId="0" borderId="0" xfId="2404" applyNumberFormat="1" applyFont="1" applyAlignment="1">
      <alignment horizontal="left"/>
    </xf>
    <xf numFmtId="0" fontId="84" fillId="0" borderId="0" xfId="2404" applyFont="1" applyAlignment="1">
      <alignment wrapText="1"/>
    </xf>
    <xf numFmtId="4" fontId="84" fillId="0" borderId="0" xfId="2407" applyNumberFormat="1" applyFont="1" applyFill="1" applyBorder="1" applyAlignment="1">
      <alignment horizontal="right"/>
    </xf>
    <xf numFmtId="4" fontId="84" fillId="0" borderId="0" xfId="2404" applyNumberFormat="1" applyFont="1"/>
    <xf numFmtId="171" fontId="89" fillId="0" borderId="38" xfId="2404" applyNumberFormat="1" applyFont="1" applyBorder="1" applyProtection="1">
      <protection locked="0"/>
    </xf>
    <xf numFmtId="0" fontId="83" fillId="0" borderId="0" xfId="1" applyFont="1" applyAlignment="1">
      <alignment horizontal="left"/>
    </xf>
    <xf numFmtId="0" fontId="91" fillId="0" borderId="0" xfId="1" applyFont="1" applyAlignment="1">
      <alignment horizontal="left"/>
    </xf>
    <xf numFmtId="0" fontId="83" fillId="0" borderId="1" xfId="1" applyFont="1" applyBorder="1" applyAlignment="1">
      <alignment horizontal="left"/>
    </xf>
    <xf numFmtId="0" fontId="108" fillId="0" borderId="0" xfId="1" applyFont="1" applyAlignment="1">
      <alignment wrapText="1"/>
    </xf>
    <xf numFmtId="49" fontId="84" fillId="0" borderId="47" xfId="1" applyNumberFormat="1" applyFont="1" applyBorder="1" applyAlignment="1" applyProtection="1">
      <alignment horizontal="left" wrapText="1"/>
      <protection locked="0"/>
    </xf>
    <xf numFmtId="4" fontId="84" fillId="0" borderId="38" xfId="2408" applyNumberFormat="1" applyFont="1" applyFill="1" applyBorder="1" applyAlignment="1">
      <alignment horizontal="right"/>
    </xf>
    <xf numFmtId="49" fontId="84" fillId="0" borderId="49" xfId="1" applyNumberFormat="1" applyFont="1" applyBorder="1" applyAlignment="1" applyProtection="1">
      <alignment horizontal="left" wrapText="1"/>
      <protection locked="0"/>
    </xf>
    <xf numFmtId="0" fontId="93" fillId="0" borderId="0" xfId="1" applyFont="1" applyAlignment="1">
      <alignment horizontal="center"/>
    </xf>
    <xf numFmtId="49" fontId="93" fillId="0" borderId="0" xfId="1" applyNumberFormat="1" applyFont="1" applyAlignment="1">
      <alignment horizontal="center"/>
    </xf>
    <xf numFmtId="0" fontId="93" fillId="0" borderId="0" xfId="1" applyFont="1" applyAlignment="1">
      <alignment wrapText="1"/>
    </xf>
    <xf numFmtId="3" fontId="93" fillId="0" borderId="0" xfId="1" applyNumberFormat="1" applyFont="1" applyAlignment="1">
      <alignment horizontal="right"/>
    </xf>
    <xf numFmtId="4" fontId="93" fillId="0" borderId="0" xfId="1" applyNumberFormat="1" applyFont="1"/>
    <xf numFmtId="4" fontId="84" fillId="0" borderId="38" xfId="2409" applyNumberFormat="1" applyFont="1" applyFill="1" applyBorder="1" applyAlignment="1">
      <alignment horizontal="right"/>
    </xf>
    <xf numFmtId="0" fontId="83" fillId="0" borderId="0" xfId="1" applyFont="1"/>
    <xf numFmtId="0" fontId="108" fillId="0" borderId="0" xfId="1" applyFont="1" applyAlignment="1">
      <alignment horizontal="center" wrapText="1"/>
    </xf>
    <xf numFmtId="170" fontId="108" fillId="0" borderId="0" xfId="1" applyNumberFormat="1" applyFont="1" applyAlignment="1">
      <alignment horizontal="left" wrapText="1"/>
    </xf>
    <xf numFmtId="164" fontId="84" fillId="0" borderId="38" xfId="113" applyFont="1" applyFill="1" applyBorder="1" applyAlignment="1">
      <alignment horizontal="right" wrapText="1"/>
    </xf>
    <xf numFmtId="49" fontId="84" fillId="0" borderId="38" xfId="1" applyNumberFormat="1" applyFont="1" applyBorder="1" applyAlignment="1">
      <alignment horizontal="center"/>
    </xf>
    <xf numFmtId="4" fontId="84" fillId="0" borderId="38" xfId="2408" applyNumberFormat="1" applyFont="1" applyFill="1" applyBorder="1" applyAlignment="1">
      <alignment horizontal="center"/>
    </xf>
    <xf numFmtId="49" fontId="84" fillId="0" borderId="45" xfId="1" applyNumberFormat="1" applyFont="1" applyBorder="1" applyAlignment="1" applyProtection="1">
      <alignment horizontal="left" wrapText="1"/>
      <protection locked="0"/>
    </xf>
    <xf numFmtId="49" fontId="84" fillId="0" borderId="38" xfId="1" applyNumberFormat="1" applyFont="1" applyBorder="1" applyAlignment="1">
      <alignment horizontal="left"/>
    </xf>
    <xf numFmtId="49" fontId="84" fillId="0" borderId="51" xfId="1" applyNumberFormat="1" applyFont="1" applyBorder="1" applyAlignment="1" applyProtection="1">
      <alignment horizontal="left" wrapText="1"/>
      <protection locked="0"/>
    </xf>
    <xf numFmtId="49" fontId="84" fillId="0" borderId="0" xfId="1" quotePrefix="1" applyNumberFormat="1" applyFont="1" applyAlignment="1">
      <alignment horizontal="center"/>
    </xf>
    <xf numFmtId="0" fontId="113" fillId="0" borderId="0" xfId="1" applyFont="1" applyAlignment="1">
      <alignment horizontal="left" wrapText="1"/>
    </xf>
    <xf numFmtId="2" fontId="84" fillId="0" borderId="0" xfId="1" applyNumberFormat="1" applyFont="1"/>
    <xf numFmtId="164" fontId="84" fillId="0" borderId="0" xfId="113" applyFont="1" applyFill="1" applyBorder="1" applyAlignment="1">
      <alignment horizontal="right" wrapText="1"/>
    </xf>
    <xf numFmtId="0" fontId="98" fillId="0" borderId="0" xfId="705" applyFont="1" applyAlignment="1" applyProtection="1">
      <alignment horizontal="left" wrapText="1"/>
      <protection locked="0"/>
    </xf>
    <xf numFmtId="49" fontId="84" fillId="0" borderId="38" xfId="1" applyNumberFormat="1" applyFont="1" applyBorder="1" applyAlignment="1" applyProtection="1">
      <alignment horizontal="left" wrapText="1"/>
      <protection locked="0"/>
    </xf>
    <xf numFmtId="49" fontId="108" fillId="0" borderId="0" xfId="1" applyNumberFormat="1" applyFont="1" applyAlignment="1">
      <alignment horizontal="center"/>
    </xf>
    <xf numFmtId="49" fontId="94" fillId="0" borderId="0" xfId="1" applyNumberFormat="1" applyFont="1" applyAlignment="1">
      <alignment horizontal="left"/>
    </xf>
    <xf numFmtId="0" fontId="84" fillId="0" borderId="0" xfId="1" applyFont="1" applyAlignment="1">
      <alignment horizontal="left" wrapText="1"/>
    </xf>
    <xf numFmtId="4" fontId="84" fillId="0" borderId="0" xfId="2408" applyNumberFormat="1" applyFont="1" applyFill="1" applyBorder="1" applyAlignment="1">
      <alignment horizontal="center"/>
    </xf>
    <xf numFmtId="49" fontId="108" fillId="0" borderId="0" xfId="1" applyNumberFormat="1" applyFont="1" applyAlignment="1">
      <alignment horizontal="center" wrapText="1"/>
    </xf>
    <xf numFmtId="49" fontId="110" fillId="0" borderId="0" xfId="1" quotePrefix="1" applyNumberFormat="1" applyFont="1" applyAlignment="1">
      <alignment horizontal="left"/>
    </xf>
    <xf numFmtId="4" fontId="108" fillId="0" borderId="0" xfId="1" applyNumberFormat="1" applyFont="1" applyAlignment="1">
      <alignment horizontal="right" wrapText="1"/>
    </xf>
    <xf numFmtId="0" fontId="93" fillId="0" borderId="38" xfId="1" applyFont="1" applyBorder="1" applyAlignment="1">
      <alignment horizontal="center" wrapText="1"/>
    </xf>
    <xf numFmtId="4" fontId="84" fillId="0" borderId="38" xfId="1" applyNumberFormat="1" applyFont="1" applyBorder="1"/>
    <xf numFmtId="2" fontId="84" fillId="0" borderId="38" xfId="1" applyNumberFormat="1" applyFont="1" applyBorder="1"/>
    <xf numFmtId="4" fontId="84" fillId="0" borderId="38" xfId="113" applyNumberFormat="1" applyFont="1" applyFill="1" applyBorder="1" applyAlignment="1">
      <alignment horizontal="right"/>
    </xf>
    <xf numFmtId="0" fontId="83" fillId="30" borderId="0" xfId="2404" applyFont="1" applyFill="1"/>
    <xf numFmtId="4" fontId="84" fillId="0" borderId="38" xfId="2410" applyNumberFormat="1" applyFont="1" applyFill="1" applyBorder="1" applyAlignment="1">
      <alignment horizontal="right"/>
    </xf>
    <xf numFmtId="4" fontId="84" fillId="30" borderId="38" xfId="2410" applyNumberFormat="1" applyFont="1" applyFill="1" applyBorder="1" applyAlignment="1">
      <alignment horizontal="right"/>
    </xf>
    <xf numFmtId="4" fontId="84" fillId="0" borderId="38" xfId="2411" applyNumberFormat="1" applyFont="1" applyFill="1" applyBorder="1" applyAlignment="1">
      <alignment horizontal="right"/>
    </xf>
    <xf numFmtId="4" fontId="84" fillId="0" borderId="0" xfId="2411" applyNumberFormat="1" applyFont="1" applyFill="1" applyBorder="1" applyAlignment="1">
      <alignment horizontal="right"/>
    </xf>
    <xf numFmtId="49" fontId="84" fillId="0" borderId="38" xfId="895" quotePrefix="1" applyNumberFormat="1" applyFont="1" applyBorder="1" applyAlignment="1">
      <alignment horizontal="center"/>
    </xf>
    <xf numFmtId="49" fontId="84" fillId="0" borderId="38" xfId="895" quotePrefix="1" applyNumberFormat="1" applyFont="1" applyBorder="1" applyAlignment="1">
      <alignment horizontal="left"/>
    </xf>
    <xf numFmtId="0" fontId="107" fillId="0" borderId="0" xfId="1" applyFont="1" applyAlignment="1">
      <alignment horizontal="center" wrapText="1"/>
    </xf>
    <xf numFmtId="49" fontId="107" fillId="0" borderId="0" xfId="895" quotePrefix="1" applyNumberFormat="1" applyFont="1" applyAlignment="1">
      <alignment horizontal="center"/>
    </xf>
    <xf numFmtId="49" fontId="107" fillId="0" borderId="0" xfId="895" quotePrefix="1" applyNumberFormat="1" applyFont="1" applyAlignment="1">
      <alignment horizontal="left"/>
    </xf>
    <xf numFmtId="0" fontId="107" fillId="0" borderId="0" xfId="1" applyFont="1" applyAlignment="1">
      <alignment wrapText="1"/>
    </xf>
    <xf numFmtId="0" fontId="107" fillId="0" borderId="0" xfId="2404" applyFont="1" applyAlignment="1">
      <alignment horizontal="center"/>
    </xf>
    <xf numFmtId="4" fontId="107" fillId="0" borderId="0" xfId="2410" applyNumberFormat="1" applyFont="1" applyFill="1" applyBorder="1" applyAlignment="1">
      <alignment horizontal="right"/>
    </xf>
    <xf numFmtId="4" fontId="107" fillId="0" borderId="0" xfId="1" applyNumberFormat="1" applyFont="1" applyAlignment="1">
      <alignment horizontal="right" wrapText="1"/>
    </xf>
    <xf numFmtId="0" fontId="107" fillId="0" borderId="0" xfId="2404" applyFont="1"/>
    <xf numFmtId="0" fontId="84" fillId="30" borderId="38" xfId="1" applyFont="1" applyFill="1" applyBorder="1" applyAlignment="1">
      <alignment horizontal="center" wrapText="1"/>
    </xf>
    <xf numFmtId="49" fontId="84" fillId="30" borderId="38" xfId="895" quotePrefix="1" applyNumberFormat="1" applyFont="1" applyFill="1" applyBorder="1" applyAlignment="1">
      <alignment horizontal="center"/>
    </xf>
    <xf numFmtId="49" fontId="84" fillId="30" borderId="38" xfId="895" quotePrefix="1" applyNumberFormat="1" applyFont="1" applyFill="1" applyBorder="1" applyAlignment="1">
      <alignment horizontal="left"/>
    </xf>
    <xf numFmtId="0" fontId="84" fillId="30" borderId="38" xfId="1" applyFont="1" applyFill="1" applyBorder="1" applyAlignment="1">
      <alignment wrapText="1"/>
    </xf>
    <xf numFmtId="0" fontId="84" fillId="30" borderId="38" xfId="2404" applyFont="1" applyFill="1" applyBorder="1" applyAlignment="1">
      <alignment horizontal="center"/>
    </xf>
    <xf numFmtId="4" fontId="84" fillId="30" borderId="38" xfId="2411" applyNumberFormat="1" applyFont="1" applyFill="1" applyBorder="1" applyAlignment="1">
      <alignment horizontal="right"/>
    </xf>
    <xf numFmtId="0" fontId="84" fillId="30" borderId="0" xfId="2404" applyFont="1" applyFill="1"/>
    <xf numFmtId="49" fontId="84" fillId="0" borderId="0" xfId="895" quotePrefix="1" applyNumberFormat="1" applyFont="1" applyAlignment="1">
      <alignment horizontal="center"/>
    </xf>
    <xf numFmtId="49" fontId="84" fillId="0" borderId="0" xfId="895" quotePrefix="1" applyNumberFormat="1" applyFont="1" applyAlignment="1">
      <alignment horizontal="left"/>
    </xf>
    <xf numFmtId="4" fontId="84" fillId="0" borderId="0" xfId="2410" applyNumberFormat="1" applyFont="1" applyFill="1" applyBorder="1" applyAlignment="1">
      <alignment horizontal="right"/>
    </xf>
    <xf numFmtId="0" fontId="83" fillId="0" borderId="0" xfId="2404" applyFont="1" applyAlignment="1">
      <alignment wrapText="1"/>
    </xf>
    <xf numFmtId="49" fontId="108" fillId="0" borderId="0" xfId="1" quotePrefix="1" applyNumberFormat="1" applyFont="1" applyAlignment="1">
      <alignment horizontal="left"/>
    </xf>
    <xf numFmtId="4" fontId="108" fillId="0" borderId="0" xfId="113" applyNumberFormat="1" applyFont="1" applyFill="1" applyBorder="1" applyAlignment="1">
      <alignment horizontal="right"/>
    </xf>
    <xf numFmtId="0" fontId="92" fillId="0" borderId="38" xfId="1" applyFont="1" applyBorder="1" applyAlignment="1">
      <alignment horizontal="center"/>
    </xf>
    <xf numFmtId="4" fontId="84" fillId="0" borderId="38" xfId="2409" applyNumberFormat="1" applyFont="1" applyFill="1" applyBorder="1" applyAlignment="1">
      <alignment horizontal="center"/>
    </xf>
    <xf numFmtId="4" fontId="84" fillId="0" borderId="38" xfId="1" applyNumberFormat="1" applyFont="1" applyBorder="1" applyAlignment="1">
      <alignment wrapText="1"/>
    </xf>
    <xf numFmtId="4" fontId="84" fillId="0" borderId="0" xfId="2409" applyNumberFormat="1" applyFont="1" applyFill="1" applyBorder="1" applyAlignment="1">
      <alignment horizontal="center"/>
    </xf>
    <xf numFmtId="4" fontId="84" fillId="0" borderId="0" xfId="2409" applyNumberFormat="1" applyFont="1" applyFill="1" applyBorder="1" applyAlignment="1">
      <alignment horizontal="right"/>
    </xf>
    <xf numFmtId="49" fontId="84" fillId="0" borderId="38" xfId="1" applyNumberFormat="1" applyFont="1" applyBorder="1" applyAlignment="1">
      <alignment horizontal="left" wrapText="1"/>
    </xf>
    <xf numFmtId="49" fontId="84" fillId="0" borderId="38" xfId="2412" quotePrefix="1" applyNumberFormat="1" applyFont="1" applyBorder="1" applyAlignment="1">
      <alignment horizontal="left"/>
    </xf>
    <xf numFmtId="0" fontId="84" fillId="0" borderId="38" xfId="2412" applyFont="1" applyBorder="1" applyAlignment="1">
      <alignment wrapText="1"/>
    </xf>
    <xf numFmtId="4" fontId="84" fillId="0" borderId="38" xfId="2413" applyNumberFormat="1" applyFont="1" applyFill="1" applyBorder="1" applyAlignment="1">
      <alignment horizontal="center"/>
    </xf>
    <xf numFmtId="4" fontId="84" fillId="0" borderId="38" xfId="2413" applyNumberFormat="1" applyFont="1" applyFill="1" applyBorder="1" applyAlignment="1">
      <alignment horizontal="right"/>
    </xf>
    <xf numFmtId="4" fontId="83" fillId="0" borderId="0" xfId="1" applyNumberFormat="1" applyFont="1" applyAlignment="1">
      <alignment horizontal="right"/>
    </xf>
    <xf numFmtId="4" fontId="84" fillId="0" borderId="38" xfId="113" applyNumberFormat="1" applyFont="1" applyFill="1" applyBorder="1" applyAlignment="1">
      <alignment horizontal="right" wrapText="1"/>
    </xf>
    <xf numFmtId="4" fontId="100" fillId="0" borderId="0" xfId="1" applyNumberFormat="1" applyFont="1" applyAlignment="1">
      <alignment horizontal="right"/>
    </xf>
    <xf numFmtId="0" fontId="86" fillId="0" borderId="0" xfId="1" applyFont="1"/>
    <xf numFmtId="4" fontId="84" fillId="0" borderId="38" xfId="2414" applyNumberFormat="1" applyFont="1" applyFill="1" applyBorder="1" applyAlignment="1">
      <alignment horizontal="center"/>
    </xf>
    <xf numFmtId="4" fontId="84" fillId="0" borderId="38" xfId="2414" applyNumberFormat="1" applyFont="1" applyFill="1" applyBorder="1" applyAlignment="1">
      <alignment horizontal="right"/>
    </xf>
    <xf numFmtId="4" fontId="83" fillId="0" borderId="0" xfId="1" applyNumberFormat="1" applyFont="1"/>
    <xf numFmtId="0" fontId="83" fillId="0" borderId="0" xfId="1" applyFont="1" applyAlignment="1">
      <alignment vertical="top"/>
    </xf>
    <xf numFmtId="3" fontId="83" fillId="0" borderId="0" xfId="1" applyNumberFormat="1" applyFont="1"/>
    <xf numFmtId="0" fontId="101" fillId="0" borderId="0" xfId="2404" applyFont="1"/>
    <xf numFmtId="0" fontId="100" fillId="0" borderId="0" xfId="2404" applyFont="1"/>
    <xf numFmtId="0" fontId="120" fillId="0" borderId="0" xfId="2404" applyFont="1" applyAlignment="1">
      <alignment horizontal="center" wrapText="1"/>
    </xf>
    <xf numFmtId="0" fontId="120" fillId="0" borderId="0" xfId="2404" applyFont="1" applyAlignment="1">
      <alignment wrapText="1"/>
    </xf>
    <xf numFmtId="0" fontId="119" fillId="0" borderId="0" xfId="1" applyFont="1" applyAlignment="1">
      <alignment horizontal="center"/>
    </xf>
    <xf numFmtId="4" fontId="120" fillId="0" borderId="0" xfId="1" applyNumberFormat="1" applyFont="1"/>
    <xf numFmtId="0" fontId="120" fillId="0" borderId="0" xfId="1" applyFont="1" applyAlignment="1">
      <alignment horizontal="center" wrapText="1"/>
    </xf>
    <xf numFmtId="49" fontId="120" fillId="0" borderId="0" xfId="2404" applyNumberFormat="1" applyFont="1" applyAlignment="1">
      <alignment horizontal="center"/>
    </xf>
    <xf numFmtId="170" fontId="120" fillId="0" borderId="0" xfId="1" applyNumberFormat="1" applyFont="1" applyAlignment="1">
      <alignment horizontal="left" wrapText="1"/>
    </xf>
    <xf numFmtId="0" fontId="119" fillId="0" borderId="0" xfId="1" quotePrefix="1" applyFont="1" applyAlignment="1">
      <alignment horizontal="center" wrapText="1"/>
    </xf>
    <xf numFmtId="4" fontId="120" fillId="0" borderId="0" xfId="1" applyNumberFormat="1" applyFont="1" applyAlignment="1">
      <alignment horizontal="right" wrapText="1"/>
    </xf>
    <xf numFmtId="4" fontId="119" fillId="0" borderId="0" xfId="1" applyNumberFormat="1" applyFont="1" applyAlignment="1">
      <alignment horizontal="right" wrapText="1"/>
    </xf>
    <xf numFmtId="4" fontId="120" fillId="0" borderId="0" xfId="1" applyNumberFormat="1" applyFont="1" applyAlignment="1">
      <alignment horizontal="right"/>
    </xf>
    <xf numFmtId="0" fontId="119" fillId="0" borderId="0" xfId="1" applyFont="1" applyAlignment="1">
      <alignment vertical="top" wrapText="1"/>
    </xf>
    <xf numFmtId="4" fontId="84" fillId="0" borderId="38" xfId="2415" applyNumberFormat="1" applyFont="1" applyFill="1" applyBorder="1" applyAlignment="1">
      <alignment horizontal="right"/>
    </xf>
    <xf numFmtId="4" fontId="84" fillId="0" borderId="0" xfId="2415" applyNumberFormat="1" applyFont="1" applyFill="1" applyBorder="1" applyAlignment="1">
      <alignment horizontal="right"/>
    </xf>
    <xf numFmtId="0" fontId="120" fillId="0" borderId="0" xfId="1" applyFont="1" applyAlignment="1">
      <alignment horizontal="center"/>
    </xf>
    <xf numFmtId="49" fontId="93" fillId="0" borderId="0" xfId="2404" applyNumberFormat="1" applyFont="1" applyAlignment="1">
      <alignment horizontal="center"/>
    </xf>
    <xf numFmtId="0" fontId="93" fillId="0" borderId="0" xfId="2404" applyFont="1" applyAlignment="1">
      <alignment wrapText="1"/>
    </xf>
    <xf numFmtId="49" fontId="120" fillId="0" borderId="0" xfId="2404" applyNumberFormat="1" applyFont="1" applyAlignment="1">
      <alignment horizontal="center" wrapText="1"/>
    </xf>
    <xf numFmtId="0" fontId="120" fillId="0" borderId="0" xfId="2404" applyFont="1" applyAlignment="1">
      <alignment horizontal="center"/>
    </xf>
    <xf numFmtId="4" fontId="120" fillId="0" borderId="0" xfId="2415" applyNumberFormat="1" applyFont="1" applyFill="1" applyBorder="1" applyAlignment="1">
      <alignment horizontal="right"/>
    </xf>
    <xf numFmtId="0" fontId="120" fillId="0" borderId="0" xfId="1" applyFont="1"/>
    <xf numFmtId="49" fontId="83" fillId="0" borderId="0" xfId="2404" applyNumberFormat="1" applyFont="1" applyAlignment="1">
      <alignment horizontal="center" wrapText="1"/>
    </xf>
    <xf numFmtId="49" fontId="84" fillId="0" borderId="38" xfId="2404" applyNumberFormat="1" applyFont="1" applyBorder="1" applyAlignment="1">
      <alignment horizontal="left"/>
    </xf>
    <xf numFmtId="0" fontId="92" fillId="0" borderId="0" xfId="1" applyFont="1" applyAlignment="1">
      <alignment horizontal="center" wrapText="1"/>
    </xf>
    <xf numFmtId="49" fontId="92" fillId="0" borderId="0" xfId="1" quotePrefix="1" applyNumberFormat="1" applyFont="1" applyAlignment="1">
      <alignment horizontal="left"/>
    </xf>
    <xf numFmtId="0" fontId="92" fillId="0" borderId="0" xfId="2404" applyFont="1" applyAlignment="1">
      <alignment horizontal="center"/>
    </xf>
    <xf numFmtId="4" fontId="92" fillId="0" borderId="0" xfId="2415" applyNumberFormat="1" applyFont="1" applyFill="1" applyBorder="1" applyAlignment="1">
      <alignment horizontal="right"/>
    </xf>
    <xf numFmtId="4" fontId="92" fillId="0" borderId="0" xfId="1" applyNumberFormat="1" applyFont="1" applyAlignment="1">
      <alignment horizontal="right" wrapText="1"/>
    </xf>
    <xf numFmtId="4" fontId="93" fillId="0" borderId="0" xfId="1" applyNumberFormat="1" applyFont="1" applyAlignment="1">
      <alignment horizontal="right" wrapText="1"/>
    </xf>
    <xf numFmtId="49" fontId="83" fillId="0" borderId="0" xfId="2404" applyNumberFormat="1" applyFont="1" applyAlignment="1">
      <alignment horizontal="center"/>
    </xf>
    <xf numFmtId="49" fontId="92" fillId="0" borderId="0" xfId="1" applyNumberFormat="1" applyFont="1" applyAlignment="1">
      <alignment horizontal="left"/>
    </xf>
    <xf numFmtId="0" fontId="122" fillId="0" borderId="0" xfId="1" applyFont="1" applyAlignment="1">
      <alignment horizontal="center"/>
    </xf>
    <xf numFmtId="3" fontId="98" fillId="0" borderId="0" xfId="1" applyNumberFormat="1" applyFont="1" applyAlignment="1">
      <alignment horizontal="right"/>
    </xf>
    <xf numFmtId="4" fontId="122" fillId="0" borderId="0" xfId="1" applyNumberFormat="1" applyFont="1" applyAlignment="1">
      <alignment horizontal="right"/>
    </xf>
    <xf numFmtId="0" fontId="93" fillId="0" borderId="0" xfId="2404" applyFont="1" applyAlignment="1">
      <alignment horizontal="center" wrapText="1"/>
    </xf>
    <xf numFmtId="49" fontId="84" fillId="0" borderId="45" xfId="2404" applyNumberFormat="1" applyFont="1" applyBorder="1" applyAlignment="1" applyProtection="1">
      <alignment horizontal="left" wrapText="1"/>
      <protection locked="0"/>
    </xf>
    <xf numFmtId="49" fontId="84" fillId="0" borderId="0" xfId="2404" quotePrefix="1" applyNumberFormat="1" applyFont="1" applyAlignment="1">
      <alignment horizontal="left"/>
    </xf>
    <xf numFmtId="4" fontId="92" fillId="0" borderId="0" xfId="1" applyNumberFormat="1" applyFont="1"/>
    <xf numFmtId="49" fontId="81" fillId="0" borderId="47" xfId="2404" applyNumberFormat="1" applyFont="1" applyBorder="1" applyAlignment="1" applyProtection="1">
      <alignment horizontal="left" wrapText="1"/>
      <protection locked="0"/>
    </xf>
    <xf numFmtId="4" fontId="84" fillId="0" borderId="38" xfId="2415" applyNumberFormat="1" applyFont="1" applyFill="1" applyBorder="1" applyAlignment="1">
      <alignment horizontal="center"/>
    </xf>
    <xf numFmtId="49" fontId="84" fillId="0" borderId="46" xfId="1" applyNumberFormat="1" applyFont="1" applyBorder="1" applyAlignment="1">
      <alignment horizontal="center"/>
    </xf>
    <xf numFmtId="0" fontId="87" fillId="0" borderId="46" xfId="1" applyFont="1" applyBorder="1" applyAlignment="1">
      <alignment horizontal="center" wrapText="1"/>
    </xf>
    <xf numFmtId="49" fontId="81" fillId="0" borderId="49" xfId="2404" applyNumberFormat="1" applyFont="1" applyBorder="1" applyAlignment="1" applyProtection="1">
      <alignment horizontal="left" wrapText="1"/>
      <protection locked="0"/>
    </xf>
    <xf numFmtId="4" fontId="84" fillId="0" borderId="46" xfId="2415" applyNumberFormat="1" applyFont="1" applyFill="1" applyBorder="1" applyAlignment="1">
      <alignment horizontal="center"/>
    </xf>
    <xf numFmtId="4" fontId="84" fillId="0" borderId="46" xfId="2415" applyNumberFormat="1" applyFont="1" applyFill="1" applyBorder="1" applyAlignment="1">
      <alignment horizontal="right"/>
    </xf>
    <xf numFmtId="49" fontId="81" fillId="0" borderId="38" xfId="2404" applyNumberFormat="1" applyFont="1" applyBorder="1" applyAlignment="1" applyProtection="1">
      <alignment horizontal="left" wrapText="1"/>
      <protection locked="0"/>
    </xf>
    <xf numFmtId="49" fontId="84" fillId="0" borderId="0" xfId="1" applyNumberFormat="1" applyFont="1" applyAlignment="1">
      <alignment horizontal="center"/>
    </xf>
    <xf numFmtId="49" fontId="84" fillId="0" borderId="0" xfId="1" applyNumberFormat="1" applyFont="1" applyAlignment="1">
      <alignment horizontal="left"/>
    </xf>
    <xf numFmtId="4" fontId="84" fillId="0" borderId="0" xfId="2415" applyNumberFormat="1" applyFont="1" applyFill="1" applyBorder="1" applyAlignment="1">
      <alignment horizontal="center"/>
    </xf>
    <xf numFmtId="49" fontId="84" fillId="0" borderId="47" xfId="2404" applyNumberFormat="1" applyFont="1" applyBorder="1" applyAlignment="1" applyProtection="1">
      <alignment horizontal="left" wrapText="1"/>
      <protection locked="0"/>
    </xf>
    <xf numFmtId="49" fontId="84" fillId="0" borderId="48" xfId="2404" quotePrefix="1" applyNumberFormat="1" applyFont="1" applyBorder="1" applyAlignment="1">
      <alignment horizontal="left"/>
    </xf>
    <xf numFmtId="49" fontId="84" fillId="0" borderId="13" xfId="2404" quotePrefix="1" applyNumberFormat="1" applyFont="1" applyBorder="1" applyAlignment="1">
      <alignment horizontal="left"/>
    </xf>
    <xf numFmtId="49" fontId="84" fillId="0" borderId="48" xfId="1" applyNumberFormat="1" applyFont="1" applyBorder="1" applyAlignment="1">
      <alignment horizontal="left"/>
    </xf>
    <xf numFmtId="49" fontId="108" fillId="0" borderId="0" xfId="2404" applyNumberFormat="1" applyFont="1" applyAlignment="1">
      <alignment horizontal="center"/>
    </xf>
    <xf numFmtId="49" fontId="108" fillId="0" borderId="0" xfId="2404" quotePrefix="1" applyNumberFormat="1" applyFont="1" applyAlignment="1">
      <alignment horizontal="left"/>
    </xf>
    <xf numFmtId="49" fontId="84" fillId="0" borderId="53" xfId="2404" quotePrefix="1" applyNumberFormat="1" applyFont="1" applyBorder="1" applyAlignment="1">
      <alignment horizontal="left"/>
    </xf>
    <xf numFmtId="0" fontId="84" fillId="0" borderId="50" xfId="2404" applyFont="1" applyBorder="1" applyAlignment="1">
      <alignment wrapText="1"/>
    </xf>
    <xf numFmtId="49" fontId="92" fillId="0" borderId="0" xfId="1" quotePrefix="1" applyNumberFormat="1" applyFont="1" applyAlignment="1">
      <alignment horizontal="center"/>
    </xf>
    <xf numFmtId="49" fontId="93" fillId="0" borderId="0" xfId="2404" applyNumberFormat="1" applyFont="1" applyAlignment="1">
      <alignment horizontal="center" wrapText="1"/>
    </xf>
    <xf numFmtId="49" fontId="93" fillId="0" borderId="0" xfId="1" quotePrefix="1" applyNumberFormat="1" applyFont="1" applyAlignment="1">
      <alignment horizontal="left"/>
    </xf>
    <xf numFmtId="4" fontId="92" fillId="0" borderId="0" xfId="2416" applyNumberFormat="1" applyFont="1" applyFill="1" applyBorder="1" applyAlignment="1">
      <alignment horizontal="center"/>
    </xf>
    <xf numFmtId="4" fontId="92" fillId="0" borderId="0" xfId="2416" applyNumberFormat="1" applyFont="1" applyFill="1" applyBorder="1" applyAlignment="1">
      <alignment horizontal="right"/>
    </xf>
    <xf numFmtId="4" fontId="84" fillId="0" borderId="0" xfId="2416" applyNumberFormat="1" applyFont="1" applyFill="1" applyBorder="1" applyAlignment="1">
      <alignment horizontal="center"/>
    </xf>
    <xf numFmtId="4" fontId="84" fillId="0" borderId="0" xfId="2416" applyNumberFormat="1" applyFont="1" applyFill="1" applyBorder="1" applyAlignment="1">
      <alignment horizontal="right"/>
    </xf>
    <xf numFmtId="4" fontId="84" fillId="0" borderId="38" xfId="2416" applyNumberFormat="1" applyFont="1" applyFill="1" applyBorder="1" applyAlignment="1">
      <alignment horizontal="center"/>
    </xf>
    <xf numFmtId="4" fontId="84" fillId="0" borderId="38" xfId="2416" applyNumberFormat="1" applyFont="1" applyFill="1" applyBorder="1" applyAlignment="1">
      <alignment horizontal="right"/>
    </xf>
    <xf numFmtId="0" fontId="114" fillId="0" borderId="0" xfId="2404" applyFont="1" applyAlignment="1">
      <alignment wrapText="1"/>
    </xf>
    <xf numFmtId="49" fontId="92" fillId="0" borderId="0" xfId="1" applyNumberFormat="1" applyFont="1" applyAlignment="1">
      <alignment horizontal="right"/>
    </xf>
    <xf numFmtId="4" fontId="92" fillId="0" borderId="0" xfId="1" applyNumberFormat="1" applyFont="1" applyAlignment="1">
      <alignment horizontal="right"/>
    </xf>
    <xf numFmtId="49" fontId="110" fillId="0" borderId="0" xfId="2404" quotePrefix="1" applyNumberFormat="1" applyFont="1" applyAlignment="1">
      <alignment horizontal="left"/>
    </xf>
    <xf numFmtId="4" fontId="84" fillId="0" borderId="38" xfId="2415" applyNumberFormat="1" applyFont="1" applyFill="1" applyBorder="1" applyAlignment="1">
      <alignment horizontal="center" wrapText="1"/>
    </xf>
    <xf numFmtId="4" fontId="84" fillId="0" borderId="38" xfId="2415" applyNumberFormat="1" applyFont="1" applyFill="1" applyBorder="1" applyAlignment="1">
      <alignment horizontal="right" wrapText="1"/>
    </xf>
    <xf numFmtId="0" fontId="84" fillId="30" borderId="38" xfId="1" applyFont="1" applyFill="1" applyBorder="1" applyAlignment="1">
      <alignment horizontal="center"/>
    </xf>
    <xf numFmtId="4" fontId="84" fillId="30" borderId="38" xfId="2417" applyNumberFormat="1" applyFont="1" applyFill="1" applyBorder="1" applyAlignment="1">
      <alignment horizontal="right"/>
    </xf>
    <xf numFmtId="4" fontId="84" fillId="0" borderId="38" xfId="2417" applyNumberFormat="1" applyFont="1" applyFill="1" applyBorder="1" applyAlignment="1">
      <alignment horizontal="right"/>
    </xf>
    <xf numFmtId="4" fontId="84" fillId="0" borderId="38" xfId="2417" applyNumberFormat="1" applyFont="1" applyFill="1" applyBorder="1" applyAlignment="1">
      <alignment horizontal="center"/>
    </xf>
    <xf numFmtId="4" fontId="84" fillId="0" borderId="0" xfId="2417" applyNumberFormat="1" applyFont="1" applyFill="1" applyBorder="1" applyAlignment="1">
      <alignment horizontal="center"/>
    </xf>
    <xf numFmtId="4" fontId="84" fillId="0" borderId="0" xfId="2417" applyNumberFormat="1" applyFont="1" applyFill="1" applyBorder="1" applyAlignment="1">
      <alignment horizontal="right"/>
    </xf>
    <xf numFmtId="0" fontId="84" fillId="0" borderId="38" xfId="1" applyFont="1" applyBorder="1"/>
    <xf numFmtId="4" fontId="84" fillId="0" borderId="38" xfId="2418" applyNumberFormat="1" applyFont="1" applyFill="1" applyBorder="1" applyAlignment="1">
      <alignment horizontal="right"/>
    </xf>
    <xf numFmtId="49" fontId="84" fillId="30" borderId="38" xfId="1" quotePrefix="1" applyNumberFormat="1" applyFont="1" applyFill="1" applyBorder="1" applyAlignment="1">
      <alignment horizontal="left"/>
    </xf>
    <xf numFmtId="0" fontId="84" fillId="30" borderId="38" xfId="1" applyFont="1" applyFill="1" applyBorder="1"/>
    <xf numFmtId="49" fontId="83" fillId="0" borderId="0" xfId="1" quotePrefix="1" applyNumberFormat="1" applyFont="1" applyAlignment="1">
      <alignment horizontal="left"/>
    </xf>
    <xf numFmtId="0" fontId="123" fillId="0" borderId="0" xfId="1" applyFont="1" applyAlignment="1">
      <alignment horizontal="center"/>
    </xf>
    <xf numFmtId="0" fontId="123" fillId="0" borderId="0" xfId="1" applyFont="1" applyAlignment="1">
      <alignment horizontal="center" wrapText="1"/>
    </xf>
    <xf numFmtId="49" fontId="123" fillId="0" borderId="0" xfId="1" applyNumberFormat="1" applyFont="1" applyAlignment="1">
      <alignment horizontal="left"/>
    </xf>
    <xf numFmtId="0" fontId="123" fillId="0" borderId="0" xfId="1" applyFont="1" applyAlignment="1">
      <alignment wrapText="1"/>
    </xf>
    <xf numFmtId="0" fontId="116" fillId="0" borderId="0" xfId="1" applyFont="1" applyAlignment="1">
      <alignment horizontal="center"/>
    </xf>
    <xf numFmtId="3" fontId="123" fillId="0" borderId="0" xfId="1" applyNumberFormat="1" applyFont="1" applyAlignment="1">
      <alignment horizontal="right"/>
    </xf>
    <xf numFmtId="4" fontId="84" fillId="0" borderId="38" xfId="2419" applyNumberFormat="1" applyFont="1" applyFill="1" applyBorder="1" applyAlignment="1">
      <alignment horizontal="right"/>
    </xf>
    <xf numFmtId="4" fontId="84" fillId="0" borderId="0" xfId="2419" applyNumberFormat="1" applyFont="1" applyFill="1" applyBorder="1" applyAlignment="1">
      <alignment horizontal="center"/>
    </xf>
    <xf numFmtId="4" fontId="84" fillId="0" borderId="0" xfId="2419" applyNumberFormat="1" applyFont="1" applyFill="1" applyBorder="1" applyAlignment="1">
      <alignment horizontal="right"/>
    </xf>
    <xf numFmtId="49" fontId="84" fillId="0" borderId="38" xfId="837" quotePrefix="1" applyNumberFormat="1" applyFont="1" applyBorder="1" applyAlignment="1">
      <alignment horizontal="left"/>
    </xf>
    <xf numFmtId="0" fontId="84" fillId="0" borderId="38" xfId="837" applyFont="1" applyBorder="1" applyAlignment="1">
      <alignment wrapText="1"/>
    </xf>
    <xf numFmtId="4" fontId="116" fillId="0" borderId="0" xfId="1" applyNumberFormat="1" applyFont="1"/>
    <xf numFmtId="0" fontId="90" fillId="0" borderId="0" xfId="2358" applyFont="1"/>
    <xf numFmtId="0" fontId="83" fillId="0" borderId="0" xfId="2358" applyFont="1" applyAlignment="1">
      <alignment horizontal="center"/>
    </xf>
    <xf numFmtId="0" fontId="83" fillId="0" borderId="0" xfId="2358" applyFont="1" applyAlignment="1">
      <alignment horizontal="left"/>
    </xf>
    <xf numFmtId="0" fontId="84" fillId="0" borderId="0" xfId="2358" applyFont="1"/>
    <xf numFmtId="0" fontId="83" fillId="0" borderId="1" xfId="2358" applyFont="1" applyBorder="1" applyAlignment="1">
      <alignment horizontal="left"/>
    </xf>
    <xf numFmtId="0" fontId="84" fillId="0" borderId="0" xfId="2358" applyFont="1" applyAlignment="1">
      <alignment horizontal="center"/>
    </xf>
    <xf numFmtId="0" fontId="83" fillId="0" borderId="0" xfId="2358" applyFont="1"/>
    <xf numFmtId="0" fontId="108" fillId="0" borderId="0" xfId="2358" applyFont="1" applyAlignment="1">
      <alignment horizontal="center" wrapText="1"/>
    </xf>
    <xf numFmtId="0" fontId="108" fillId="0" borderId="0" xfId="1" applyFont="1"/>
    <xf numFmtId="0" fontId="108" fillId="0" borderId="0" xfId="2358" applyFont="1" applyAlignment="1">
      <alignment wrapText="1"/>
    </xf>
    <xf numFmtId="4" fontId="108" fillId="0" borderId="0" xfId="1" applyNumberFormat="1" applyFont="1"/>
    <xf numFmtId="49" fontId="84" fillId="0" borderId="38" xfId="2358" quotePrefix="1" applyNumberFormat="1" applyFont="1" applyBorder="1" applyAlignment="1">
      <alignment horizontal="left"/>
    </xf>
    <xf numFmtId="0" fontId="84" fillId="0" borderId="38" xfId="2358" applyFont="1" applyBorder="1" applyAlignment="1">
      <alignment wrapText="1"/>
    </xf>
    <xf numFmtId="49" fontId="84" fillId="0" borderId="53" xfId="2358" quotePrefix="1" applyNumberFormat="1" applyFont="1" applyBorder="1" applyAlignment="1">
      <alignment horizontal="left"/>
    </xf>
    <xf numFmtId="0" fontId="84" fillId="0" borderId="0" xfId="2358" applyFont="1" applyAlignment="1">
      <alignment wrapText="1"/>
    </xf>
    <xf numFmtId="0" fontId="84" fillId="0" borderId="38" xfId="2358" applyFont="1" applyBorder="1" applyAlignment="1">
      <alignment horizontal="center"/>
    </xf>
    <xf numFmtId="4" fontId="84" fillId="0" borderId="38" xfId="2420" applyNumberFormat="1" applyFont="1" applyFill="1" applyBorder="1" applyAlignment="1">
      <alignment horizontal="right"/>
    </xf>
    <xf numFmtId="0" fontId="83" fillId="0" borderId="0" xfId="2421" applyFont="1" applyAlignment="1">
      <alignment horizontal="center" wrapText="1"/>
    </xf>
    <xf numFmtId="49" fontId="108" fillId="0" borderId="0" xfId="2358" applyNumberFormat="1" applyFont="1" applyAlignment="1">
      <alignment horizontal="center"/>
    </xf>
    <xf numFmtId="49" fontId="108" fillId="0" borderId="0" xfId="2358" quotePrefix="1" applyNumberFormat="1" applyFont="1" applyAlignment="1">
      <alignment horizontal="left"/>
    </xf>
    <xf numFmtId="49" fontId="84" fillId="0" borderId="0" xfId="2358" quotePrefix="1" applyNumberFormat="1" applyFont="1" applyAlignment="1">
      <alignment horizontal="left"/>
    </xf>
    <xf numFmtId="0" fontId="84" fillId="0" borderId="38" xfId="2421" applyFont="1" applyBorder="1" applyAlignment="1">
      <alignment horizontal="center"/>
    </xf>
    <xf numFmtId="0" fontId="106" fillId="0" borderId="0" xfId="2358" applyFont="1" applyAlignment="1">
      <alignment wrapText="1"/>
    </xf>
    <xf numFmtId="0" fontId="115" fillId="0" borderId="0" xfId="2358" applyFont="1" applyAlignment="1">
      <alignment horizontal="center" wrapText="1"/>
    </xf>
    <xf numFmtId="49" fontId="117" fillId="0" borderId="0" xfId="2358" quotePrefix="1" applyNumberFormat="1" applyFont="1" applyAlignment="1">
      <alignment horizontal="left"/>
    </xf>
    <xf numFmtId="0" fontId="115" fillId="0" borderId="0" xfId="2358" applyFont="1" applyAlignment="1">
      <alignment wrapText="1"/>
    </xf>
    <xf numFmtId="4" fontId="115" fillId="0" borderId="0" xfId="1" applyNumberFormat="1" applyFont="1"/>
    <xf numFmtId="4" fontId="84" fillId="0" borderId="38" xfId="2420" applyNumberFormat="1" applyFont="1" applyFill="1" applyBorder="1" applyAlignment="1">
      <alignment horizontal="center"/>
    </xf>
    <xf numFmtId="0" fontId="87" fillId="0" borderId="48" xfId="1" applyFont="1" applyBorder="1" applyAlignment="1">
      <alignment horizontal="center" wrapText="1"/>
    </xf>
    <xf numFmtId="0" fontId="84" fillId="0" borderId="38" xfId="2358" applyFont="1" applyBorder="1" applyAlignment="1">
      <alignment horizontal="left"/>
    </xf>
    <xf numFmtId="0" fontId="84" fillId="0" borderId="53" xfId="2358" applyFont="1" applyBorder="1" applyAlignment="1">
      <alignment horizontal="left"/>
    </xf>
    <xf numFmtId="0" fontId="84" fillId="0" borderId="53" xfId="2358" applyFont="1" applyBorder="1" applyAlignment="1">
      <alignment horizontal="center" wrapText="1"/>
    </xf>
    <xf numFmtId="0" fontId="106" fillId="0" borderId="0" xfId="1" applyFont="1" applyAlignment="1">
      <alignment horizontal="left" wrapText="1"/>
    </xf>
    <xf numFmtId="4" fontId="84" fillId="0" borderId="0" xfId="2420" applyNumberFormat="1" applyFont="1" applyFill="1" applyBorder="1" applyAlignment="1">
      <alignment horizontal="center"/>
    </xf>
    <xf numFmtId="4" fontId="84" fillId="0" borderId="0" xfId="2420" applyNumberFormat="1" applyFont="1" applyFill="1" applyBorder="1" applyAlignment="1">
      <alignment horizontal="right"/>
    </xf>
    <xf numFmtId="49" fontId="115" fillId="0" borderId="0" xfId="2358" applyNumberFormat="1" applyFont="1" applyAlignment="1">
      <alignment horizontal="center" wrapText="1"/>
    </xf>
    <xf numFmtId="49" fontId="117" fillId="0" borderId="0" xfId="1" quotePrefix="1" applyNumberFormat="1" applyFont="1" applyAlignment="1">
      <alignment horizontal="left"/>
    </xf>
    <xf numFmtId="4" fontId="115" fillId="0" borderId="0" xfId="1" applyNumberFormat="1" applyFont="1" applyAlignment="1">
      <alignment horizontal="right" wrapText="1"/>
    </xf>
    <xf numFmtId="4" fontId="84" fillId="0" borderId="38" xfId="2422" applyNumberFormat="1" applyFont="1" applyFill="1" applyBorder="1" applyAlignment="1">
      <alignment horizontal="center"/>
    </xf>
    <xf numFmtId="4" fontId="84" fillId="0" borderId="38" xfId="2422" applyNumberFormat="1" applyFont="1" applyFill="1" applyBorder="1" applyAlignment="1">
      <alignment horizontal="right"/>
    </xf>
    <xf numFmtId="49" fontId="108" fillId="0" borderId="0" xfId="2358" applyNumberFormat="1" applyFont="1" applyAlignment="1">
      <alignment horizontal="center" wrapText="1"/>
    </xf>
    <xf numFmtId="49" fontId="83" fillId="0" borderId="0" xfId="2358" quotePrefix="1" applyNumberFormat="1" applyFont="1" applyAlignment="1">
      <alignment horizontal="left"/>
    </xf>
    <xf numFmtId="49" fontId="83" fillId="0" borderId="0" xfId="2358" applyNumberFormat="1" applyFont="1" applyAlignment="1">
      <alignment horizontal="left"/>
    </xf>
    <xf numFmtId="0" fontId="83" fillId="0" borderId="0" xfId="2358" applyFont="1" applyAlignment="1">
      <alignment horizontal="center" wrapText="1"/>
    </xf>
    <xf numFmtId="0" fontId="83" fillId="0" borderId="0" xfId="2358" applyFont="1" applyAlignment="1">
      <alignment wrapText="1"/>
    </xf>
    <xf numFmtId="4" fontId="84" fillId="0" borderId="0" xfId="2422" applyNumberFormat="1" applyFont="1" applyFill="1" applyBorder="1" applyAlignment="1">
      <alignment horizontal="center"/>
    </xf>
    <xf numFmtId="4" fontId="84" fillId="0" borderId="0" xfId="2422" applyNumberFormat="1" applyFont="1" applyFill="1" applyBorder="1" applyAlignment="1">
      <alignment horizontal="right"/>
    </xf>
    <xf numFmtId="49" fontId="115" fillId="0" borderId="0" xfId="2358" applyNumberFormat="1" applyFont="1" applyAlignment="1">
      <alignment horizontal="center"/>
    </xf>
    <xf numFmtId="0" fontId="93" fillId="0" borderId="0" xfId="1" applyFont="1"/>
    <xf numFmtId="0" fontId="107" fillId="0" borderId="38" xfId="1" applyFont="1" applyBorder="1" applyAlignment="1">
      <alignment horizontal="left"/>
    </xf>
    <xf numFmtId="0" fontId="107" fillId="0" borderId="38" xfId="1" applyFont="1" applyBorder="1" applyAlignment="1">
      <alignment wrapText="1"/>
    </xf>
    <xf numFmtId="4" fontId="84" fillId="0" borderId="38" xfId="2423" applyNumberFormat="1" applyFont="1" applyFill="1" applyBorder="1" applyAlignment="1">
      <alignment horizontal="center"/>
    </xf>
    <xf numFmtId="4" fontId="84" fillId="0" borderId="38" xfId="2423" applyNumberFormat="1" applyFont="1" applyFill="1" applyBorder="1" applyAlignment="1">
      <alignment horizontal="right"/>
    </xf>
    <xf numFmtId="49" fontId="84" fillId="0" borderId="38" xfId="2404" quotePrefix="1" applyNumberFormat="1" applyFont="1" applyBorder="1" applyAlignment="1">
      <alignment horizontal="left" wrapText="1"/>
    </xf>
    <xf numFmtId="49" fontId="84" fillId="0" borderId="0" xfId="2404" quotePrefix="1" applyNumberFormat="1" applyFont="1" applyAlignment="1">
      <alignment horizontal="left" wrapText="1"/>
    </xf>
    <xf numFmtId="2" fontId="84" fillId="0" borderId="0" xfId="1" applyNumberFormat="1" applyFont="1" applyAlignment="1">
      <alignment wrapText="1"/>
    </xf>
    <xf numFmtId="0" fontId="84" fillId="0" borderId="0" xfId="1" applyFont="1" applyAlignment="1">
      <alignment horizontal="right"/>
    </xf>
    <xf numFmtId="2" fontId="84" fillId="0" borderId="0" xfId="1" applyNumberFormat="1" applyFont="1" applyAlignment="1">
      <alignment horizontal="right"/>
    </xf>
    <xf numFmtId="4" fontId="84" fillId="0" borderId="38" xfId="2424" applyNumberFormat="1" applyFont="1" applyFill="1" applyBorder="1" applyAlignment="1">
      <alignment horizontal="right"/>
    </xf>
    <xf numFmtId="0" fontId="124" fillId="0" borderId="0" xfId="1" applyFont="1" applyAlignment="1">
      <alignment horizontal="center"/>
    </xf>
    <xf numFmtId="0" fontId="96" fillId="0" borderId="38" xfId="1" applyFont="1" applyBorder="1" applyAlignment="1">
      <alignment horizontal="center" wrapText="1"/>
    </xf>
    <xf numFmtId="0" fontId="96" fillId="0" borderId="38" xfId="1" applyFont="1" applyBorder="1" applyAlignment="1">
      <alignment horizontal="center"/>
    </xf>
    <xf numFmtId="0" fontId="98" fillId="0" borderId="0" xfId="1" applyFont="1" applyAlignment="1">
      <alignment horizontal="center" wrapText="1"/>
    </xf>
    <xf numFmtId="4" fontId="98" fillId="0" borderId="0" xfId="1" applyNumberFormat="1" applyFont="1" applyAlignment="1">
      <alignment horizontal="right" wrapText="1"/>
    </xf>
    <xf numFmtId="0" fontId="84" fillId="0" borderId="38" xfId="1" applyFont="1" applyBorder="1" applyAlignment="1">
      <alignment horizontal="left"/>
    </xf>
    <xf numFmtId="0" fontId="125" fillId="0" borderId="38" xfId="1" applyFont="1" applyBorder="1" applyAlignment="1">
      <alignment horizontal="center" wrapText="1"/>
    </xf>
    <xf numFmtId="4" fontId="84" fillId="0" borderId="38" xfId="1" applyNumberFormat="1" applyFont="1" applyBorder="1" applyAlignment="1">
      <alignment horizontal="left"/>
    </xf>
    <xf numFmtId="4" fontId="84" fillId="0" borderId="38" xfId="1" applyNumberFormat="1" applyFont="1" applyBorder="1" applyAlignment="1">
      <alignment horizontal="center"/>
    </xf>
    <xf numFmtId="0" fontId="90" fillId="0" borderId="0" xfId="837" applyFont="1"/>
    <xf numFmtId="0" fontId="83" fillId="0" borderId="0" xfId="837" applyFont="1" applyAlignment="1">
      <alignment horizontal="center"/>
    </xf>
    <xf numFmtId="0" fontId="83" fillId="0" borderId="0" xfId="837" applyFont="1" applyAlignment="1">
      <alignment horizontal="left"/>
    </xf>
    <xf numFmtId="0" fontId="83" fillId="0" borderId="1" xfId="837" applyFont="1" applyBorder="1" applyAlignment="1">
      <alignment horizontal="left"/>
    </xf>
    <xf numFmtId="0" fontId="84" fillId="0" borderId="0" xfId="837" applyFont="1" applyAlignment="1">
      <alignment horizontal="center"/>
    </xf>
    <xf numFmtId="0" fontId="83" fillId="0" borderId="0" xfId="837" applyFont="1"/>
    <xf numFmtId="4" fontId="84" fillId="0" borderId="38" xfId="2425" applyNumberFormat="1" applyFont="1" applyFill="1" applyBorder="1" applyAlignment="1">
      <alignment horizontal="center"/>
    </xf>
    <xf numFmtId="4" fontId="84" fillId="0" borderId="38" xfId="2425" applyNumberFormat="1" applyFont="1" applyFill="1" applyBorder="1" applyAlignment="1">
      <alignment horizontal="right"/>
    </xf>
    <xf numFmtId="4" fontId="84" fillId="0" borderId="0" xfId="2425" applyNumberFormat="1" applyFont="1" applyFill="1" applyBorder="1" applyAlignment="1">
      <alignment horizontal="center"/>
    </xf>
    <xf numFmtId="4" fontId="84" fillId="0" borderId="0" xfId="2425" applyNumberFormat="1" applyFont="1" applyFill="1" applyBorder="1" applyAlignment="1">
      <alignment horizontal="right"/>
    </xf>
    <xf numFmtId="0" fontId="84" fillId="0" borderId="38" xfId="1" quotePrefix="1" applyFont="1" applyBorder="1" applyAlignment="1">
      <alignment horizontal="center"/>
    </xf>
    <xf numFmtId="174" fontId="84" fillId="0" borderId="0" xfId="2426" applyNumberFormat="1" applyFont="1" applyAlignment="1">
      <alignment horizontal="left"/>
    </xf>
    <xf numFmtId="0" fontId="84" fillId="0" borderId="0" xfId="2426" applyFont="1" applyAlignment="1">
      <alignment wrapText="1"/>
    </xf>
    <xf numFmtId="0" fontId="106" fillId="0" borderId="0" xfId="837" applyFont="1" applyAlignment="1">
      <alignment horizontal="left" wrapText="1"/>
    </xf>
    <xf numFmtId="0" fontId="106" fillId="0" borderId="0" xfId="837" applyFont="1" applyAlignment="1">
      <alignment horizontal="center" wrapText="1"/>
    </xf>
    <xf numFmtId="0" fontId="106" fillId="0" borderId="0" xfId="837" applyFont="1" applyAlignment="1">
      <alignment horizontal="left" vertical="center" wrapText="1"/>
    </xf>
    <xf numFmtId="4" fontId="98" fillId="0" borderId="0" xfId="1" applyNumberFormat="1" applyFont="1" applyAlignment="1">
      <alignment horizontal="center"/>
    </xf>
    <xf numFmtId="0" fontId="90" fillId="0" borderId="0" xfId="2427" applyFont="1"/>
    <xf numFmtId="0" fontId="83" fillId="0" borderId="0" xfId="2427" applyFont="1" applyAlignment="1">
      <alignment horizontal="center"/>
    </xf>
    <xf numFmtId="0" fontId="83" fillId="0" borderId="0" xfId="2427" applyFont="1" applyAlignment="1">
      <alignment horizontal="left"/>
    </xf>
    <xf numFmtId="0" fontId="91" fillId="0" borderId="0" xfId="2427" applyFont="1" applyAlignment="1">
      <alignment horizontal="left"/>
    </xf>
    <xf numFmtId="0" fontId="9" fillId="0" borderId="0" xfId="2427"/>
    <xf numFmtId="0" fontId="83" fillId="0" borderId="1" xfId="2427" applyFont="1" applyBorder="1" applyAlignment="1">
      <alignment horizontal="left"/>
    </xf>
    <xf numFmtId="0" fontId="84" fillId="0" borderId="0" xfId="2427" applyFont="1" applyAlignment="1">
      <alignment vertical="center"/>
    </xf>
    <xf numFmtId="0" fontId="9" fillId="0" borderId="0" xfId="2427" applyAlignment="1">
      <alignment horizontal="center"/>
    </xf>
    <xf numFmtId="0" fontId="83" fillId="0" borderId="0" xfId="2427" applyFont="1"/>
    <xf numFmtId="0" fontId="84" fillId="0" borderId="1" xfId="1" applyFont="1" applyBorder="1" applyAlignment="1">
      <alignment horizontal="center"/>
    </xf>
    <xf numFmtId="0" fontId="84" fillId="0" borderId="38" xfId="2427" applyFont="1" applyBorder="1" applyAlignment="1">
      <alignment horizontal="center"/>
    </xf>
    <xf numFmtId="0" fontId="84" fillId="0" borderId="38" xfId="2427" applyFont="1" applyBorder="1" applyAlignment="1">
      <alignment horizontal="center" wrapText="1"/>
    </xf>
    <xf numFmtId="49" fontId="84" fillId="0" borderId="38" xfId="2427" quotePrefix="1" applyNumberFormat="1" applyFont="1" applyBorder="1" applyAlignment="1">
      <alignment horizontal="left"/>
    </xf>
    <xf numFmtId="0" fontId="84" fillId="0" borderId="38" xfId="2427" applyFont="1" applyBorder="1" applyAlignment="1">
      <alignment wrapText="1"/>
    </xf>
    <xf numFmtId="4" fontId="84" fillId="0" borderId="38" xfId="2428" applyNumberFormat="1" applyFont="1" applyFill="1" applyBorder="1" applyAlignment="1">
      <alignment horizontal="right"/>
    </xf>
    <xf numFmtId="0" fontId="107" fillId="0" borderId="38" xfId="1" applyFont="1" applyBorder="1" applyAlignment="1">
      <alignment horizontal="center" wrapText="1"/>
    </xf>
    <xf numFmtId="49" fontId="107" fillId="0" borderId="38" xfId="895" quotePrefix="1" applyNumberFormat="1" applyFont="1" applyBorder="1" applyAlignment="1">
      <alignment horizontal="center"/>
    </xf>
    <xf numFmtId="49" fontId="107" fillId="0" borderId="38" xfId="895" quotePrefix="1" applyNumberFormat="1" applyFont="1" applyBorder="1" applyAlignment="1">
      <alignment horizontal="left"/>
    </xf>
    <xf numFmtId="0" fontId="107" fillId="0" borderId="38" xfId="2427" applyFont="1" applyBorder="1" applyAlignment="1">
      <alignment horizontal="center"/>
    </xf>
    <xf numFmtId="4" fontId="107" fillId="0" borderId="38" xfId="2428" applyNumberFormat="1" applyFont="1" applyFill="1" applyBorder="1" applyAlignment="1">
      <alignment horizontal="right"/>
    </xf>
    <xf numFmtId="4" fontId="107" fillId="0" borderId="38" xfId="1" applyNumberFormat="1" applyFont="1" applyBorder="1" applyAlignment="1">
      <alignment horizontal="right" wrapText="1"/>
    </xf>
    <xf numFmtId="0" fontId="84" fillId="0" borderId="38" xfId="2426" applyFont="1" applyBorder="1" applyAlignment="1">
      <alignment wrapText="1"/>
    </xf>
    <xf numFmtId="0" fontId="83" fillId="0" borderId="0" xfId="2404" applyFont="1" applyAlignment="1">
      <alignment horizontal="center" vertical="center"/>
    </xf>
    <xf numFmtId="0" fontId="84" fillId="0" borderId="0" xfId="2404" applyFont="1" applyAlignment="1">
      <alignment horizontal="center" vertical="center"/>
    </xf>
    <xf numFmtId="4" fontId="84" fillId="0" borderId="38" xfId="2420" applyNumberFormat="1" applyFont="1" applyFill="1" applyBorder="1" applyAlignment="1">
      <alignment horizontal="right" vertical="center"/>
    </xf>
    <xf numFmtId="167" fontId="87" fillId="0" borderId="0" xfId="137" applyFont="1"/>
    <xf numFmtId="0" fontId="83" fillId="0" borderId="36" xfId="1" applyFont="1" applyBorder="1" applyAlignment="1">
      <alignment horizontal="left" vertical="center"/>
    </xf>
    <xf numFmtId="4" fontId="89" fillId="34" borderId="38" xfId="2361" applyNumberFormat="1" applyFont="1" applyFill="1" applyBorder="1" applyAlignment="1" applyProtection="1">
      <alignment vertical="center"/>
      <protection locked="0"/>
    </xf>
    <xf numFmtId="4" fontId="89" fillId="34" borderId="38" xfId="790" applyNumberFormat="1" applyFont="1" applyFill="1" applyBorder="1" applyAlignment="1" applyProtection="1">
      <alignment vertical="center"/>
      <protection locked="0"/>
    </xf>
    <xf numFmtId="4" fontId="89" fillId="34" borderId="38" xfId="2404" applyNumberFormat="1" applyFont="1" applyFill="1" applyBorder="1" applyProtection="1">
      <protection locked="0"/>
    </xf>
    <xf numFmtId="0" fontId="84" fillId="0" borderId="0" xfId="2462" applyFont="1"/>
    <xf numFmtId="0" fontId="100" fillId="0" borderId="0" xfId="0" applyFont="1" applyAlignment="1">
      <alignment horizontal="justify" vertical="center"/>
    </xf>
    <xf numFmtId="0" fontId="84" fillId="0" borderId="0" xfId="2462" applyFont="1" applyAlignment="1">
      <alignment horizontal="center"/>
    </xf>
    <xf numFmtId="0" fontId="84" fillId="0" borderId="0" xfId="2462" applyFont="1" applyAlignment="1">
      <alignment horizontal="center" vertical="center"/>
    </xf>
    <xf numFmtId="0" fontId="83" fillId="0" borderId="0" xfId="2462" applyFont="1" applyAlignment="1">
      <alignment vertical="center"/>
    </xf>
    <xf numFmtId="0" fontId="84" fillId="0" borderId="4" xfId="2462" applyFont="1" applyBorder="1" applyAlignment="1">
      <alignment horizontal="center" vertical="center" wrapText="1"/>
    </xf>
    <xf numFmtId="0" fontId="84" fillId="0" borderId="50" xfId="2462" applyFont="1" applyBorder="1" applyAlignment="1">
      <alignment horizontal="center" vertical="center"/>
    </xf>
    <xf numFmtId="49" fontId="84" fillId="0" borderId="50" xfId="2462" applyNumberFormat="1" applyFont="1" applyBorder="1" applyAlignment="1">
      <alignment vertical="center" wrapText="1"/>
    </xf>
    <xf numFmtId="0" fontId="84" fillId="0" borderId="38" xfId="2462" applyFont="1" applyBorder="1" applyAlignment="1">
      <alignment horizontal="center" vertical="center"/>
    </xf>
    <xf numFmtId="49" fontId="84" fillId="0" borderId="48" xfId="2463" applyNumberFormat="1" applyFont="1" applyBorder="1" applyAlignment="1">
      <alignment horizontal="left" vertical="center" wrapText="1"/>
    </xf>
    <xf numFmtId="4" fontId="83" fillId="0" borderId="1" xfId="2462" applyNumberFormat="1" applyFont="1" applyBorder="1" applyAlignment="1">
      <alignment horizontal="center" vertical="center"/>
    </xf>
    <xf numFmtId="0" fontId="83" fillId="0" borderId="0" xfId="2462" applyFont="1" applyAlignment="1">
      <alignment horizontal="center" vertical="center"/>
    </xf>
    <xf numFmtId="0" fontId="87" fillId="0" borderId="0" xfId="2462" applyFont="1" applyAlignment="1">
      <alignment horizontal="center"/>
    </xf>
    <xf numFmtId="0" fontId="87" fillId="0" borderId="0" xfId="2462" applyFont="1"/>
    <xf numFmtId="3" fontId="87" fillId="0" borderId="0" xfId="2462" applyNumberFormat="1" applyFont="1" applyAlignment="1">
      <alignment horizontal="center" vertical="center"/>
    </xf>
    <xf numFmtId="0" fontId="87" fillId="0" borderId="0" xfId="2462" applyFont="1" applyAlignment="1">
      <alignment horizontal="center" vertical="center"/>
    </xf>
    <xf numFmtId="175" fontId="83" fillId="0" borderId="14" xfId="2462" applyNumberFormat="1" applyFont="1" applyBorder="1" applyAlignment="1">
      <alignment horizontal="center" vertical="center"/>
    </xf>
    <xf numFmtId="0" fontId="83" fillId="0" borderId="1" xfId="2462" applyFont="1" applyBorder="1" applyAlignment="1">
      <alignment horizontal="center" vertical="center" wrapText="1"/>
    </xf>
    <xf numFmtId="0" fontId="83" fillId="0" borderId="1" xfId="2462" applyFont="1" applyBorder="1" applyAlignment="1">
      <alignment horizontal="center" vertical="center"/>
    </xf>
    <xf numFmtId="4" fontId="84" fillId="34" borderId="38" xfId="1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1" applyNumberFormat="1" applyFont="1" applyFill="1" applyBorder="1" applyAlignment="1" applyProtection="1">
      <alignment horizontal="right" vertical="center"/>
      <protection locked="0"/>
    </xf>
    <xf numFmtId="0" fontId="84" fillId="0" borderId="0" xfId="1" applyFont="1" applyAlignment="1" applyProtection="1">
      <alignment vertical="center"/>
      <protection locked="0"/>
    </xf>
    <xf numFmtId="2" fontId="84" fillId="34" borderId="38" xfId="1" applyNumberFormat="1" applyFont="1" applyFill="1" applyBorder="1" applyAlignment="1" applyProtection="1">
      <alignment horizontal="right" vertical="center" wrapText="1"/>
      <protection locked="0"/>
    </xf>
    <xf numFmtId="2" fontId="84" fillId="34" borderId="38" xfId="1" applyNumberFormat="1" applyFont="1" applyFill="1" applyBorder="1" applyAlignment="1" applyProtection="1">
      <alignment vertical="center" wrapText="1"/>
      <protection locked="0"/>
    </xf>
    <xf numFmtId="2" fontId="84" fillId="34" borderId="50" xfId="1" applyNumberFormat="1" applyFont="1" applyFill="1" applyBorder="1" applyAlignment="1" applyProtection="1">
      <alignment vertical="center" wrapText="1"/>
      <protection locked="0"/>
    </xf>
    <xf numFmtId="2" fontId="84" fillId="34" borderId="38" xfId="1" applyNumberFormat="1" applyFont="1" applyFill="1" applyBorder="1" applyAlignment="1" applyProtection="1">
      <alignment vertical="center"/>
      <protection locked="0"/>
    </xf>
    <xf numFmtId="2" fontId="107" fillId="34" borderId="38" xfId="1" applyNumberFormat="1" applyFont="1" applyFill="1" applyBorder="1" applyAlignment="1" applyProtection="1">
      <alignment horizontal="right" vertical="center" wrapText="1"/>
      <protection locked="0"/>
    </xf>
    <xf numFmtId="4" fontId="107" fillId="34" borderId="38" xfId="1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1" applyNumberFormat="1" applyFont="1" applyFill="1" applyBorder="1" applyAlignment="1" applyProtection="1">
      <alignment vertical="center"/>
      <protection locked="0"/>
    </xf>
    <xf numFmtId="4" fontId="84" fillId="34" borderId="38" xfId="1" applyNumberFormat="1" applyFont="1" applyFill="1" applyBorder="1" applyAlignment="1" applyProtection="1">
      <alignment vertical="center" wrapText="1"/>
      <protection locked="0"/>
    </xf>
    <xf numFmtId="4" fontId="10" fillId="34" borderId="38" xfId="919" applyNumberFormat="1" applyFont="1" applyFill="1" applyBorder="1" applyAlignment="1" applyProtection="1">
      <alignment vertical="center"/>
      <protection locked="0"/>
    </xf>
    <xf numFmtId="4" fontId="84" fillId="34" borderId="38" xfId="259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259" applyNumberFormat="1" applyFont="1" applyFill="1" applyBorder="1" applyAlignment="1" applyProtection="1">
      <alignment horizontal="right" vertical="center"/>
      <protection locked="0"/>
    </xf>
    <xf numFmtId="173" fontId="10" fillId="34" borderId="38" xfId="919" applyNumberFormat="1" applyFont="1" applyFill="1" applyBorder="1" applyAlignment="1" applyProtection="1">
      <alignment vertical="center"/>
      <protection locked="0"/>
    </xf>
    <xf numFmtId="173" fontId="84" fillId="34" borderId="38" xfId="259" applyNumberFormat="1" applyFont="1" applyFill="1" applyBorder="1" applyAlignment="1" applyProtection="1">
      <alignment horizontal="right" vertical="center"/>
      <protection locked="0"/>
    </xf>
    <xf numFmtId="4" fontId="84" fillId="34" borderId="46" xfId="1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0" applyNumberFormat="1" applyFont="1" applyFill="1" applyBorder="1" applyAlignment="1" applyProtection="1">
      <alignment vertical="center"/>
      <protection locked="0"/>
    </xf>
    <xf numFmtId="2" fontId="107" fillId="34" borderId="38" xfId="1" applyNumberFormat="1" applyFont="1" applyFill="1" applyBorder="1" applyAlignment="1" applyProtection="1">
      <alignment vertical="center"/>
      <protection locked="0"/>
    </xf>
    <xf numFmtId="4" fontId="84" fillId="34" borderId="38" xfId="2361" applyNumberFormat="1" applyFont="1" applyFill="1" applyBorder="1" applyAlignment="1" applyProtection="1">
      <alignment horizontal="right" vertical="center"/>
      <protection locked="0"/>
    </xf>
    <xf numFmtId="4" fontId="107" fillId="34" borderId="38" xfId="2361" applyNumberFormat="1" applyFont="1" applyFill="1" applyBorder="1" applyAlignment="1" applyProtection="1">
      <alignment horizontal="right" vertical="center"/>
      <protection locked="0"/>
    </xf>
    <xf numFmtId="4" fontId="84" fillId="34" borderId="38" xfId="2361" applyNumberFormat="1" applyFont="1" applyFill="1" applyBorder="1" applyAlignment="1" applyProtection="1">
      <alignment horizontal="right" vertical="center" wrapText="1"/>
      <protection locked="0"/>
    </xf>
    <xf numFmtId="4" fontId="84" fillId="34" borderId="38" xfId="1" applyNumberFormat="1" applyFont="1" applyFill="1" applyBorder="1" applyAlignment="1" applyProtection="1">
      <alignment horizontal="right" wrapText="1"/>
      <protection locked="0"/>
    </xf>
    <xf numFmtId="4" fontId="84" fillId="34" borderId="38" xfId="2405" applyNumberFormat="1" applyFont="1" applyFill="1" applyBorder="1" applyAlignment="1" applyProtection="1">
      <alignment horizontal="right"/>
      <protection locked="0"/>
    </xf>
    <xf numFmtId="4" fontId="84" fillId="34" borderId="38" xfId="1" applyNumberFormat="1" applyFont="1" applyFill="1" applyBorder="1" applyAlignment="1" applyProtection="1">
      <alignment horizontal="right"/>
      <protection locked="0"/>
    </xf>
    <xf numFmtId="4" fontId="84" fillId="34" borderId="38" xfId="2404" applyNumberFormat="1" applyFont="1" applyFill="1" applyBorder="1" applyProtection="1">
      <protection locked="0"/>
    </xf>
    <xf numFmtId="4" fontId="84" fillId="0" borderId="0" xfId="1" applyNumberFormat="1" applyFont="1" applyAlignment="1" applyProtection="1">
      <alignment wrapText="1"/>
      <protection locked="0"/>
    </xf>
    <xf numFmtId="2" fontId="84" fillId="34" borderId="38" xfId="1" applyNumberFormat="1" applyFont="1" applyFill="1" applyBorder="1" applyAlignment="1" applyProtection="1">
      <alignment horizontal="right" wrapText="1"/>
      <protection locked="0"/>
    </xf>
    <xf numFmtId="2" fontId="84" fillId="34" borderId="38" xfId="1" applyNumberFormat="1" applyFont="1" applyFill="1" applyBorder="1" applyAlignment="1" applyProtection="1">
      <alignment wrapText="1"/>
      <protection locked="0"/>
    </xf>
    <xf numFmtId="2" fontId="84" fillId="34" borderId="38" xfId="1" applyNumberFormat="1" applyFont="1" applyFill="1" applyBorder="1" applyProtection="1">
      <protection locked="0"/>
    </xf>
    <xf numFmtId="4" fontId="84" fillId="34" borderId="38" xfId="1" applyNumberFormat="1" applyFont="1" applyFill="1" applyBorder="1" applyProtection="1">
      <protection locked="0"/>
    </xf>
    <xf numFmtId="4" fontId="84" fillId="34" borderId="38" xfId="1" applyNumberFormat="1" applyFont="1" applyFill="1" applyBorder="1" applyAlignment="1" applyProtection="1">
      <alignment wrapText="1"/>
      <protection locked="0"/>
    </xf>
    <xf numFmtId="4" fontId="84" fillId="34" borderId="46" xfId="1" applyNumberFormat="1" applyFont="1" applyFill="1" applyBorder="1" applyAlignment="1" applyProtection="1">
      <alignment horizontal="right" wrapText="1"/>
      <protection locked="0"/>
    </xf>
    <xf numFmtId="0" fontId="84" fillId="34" borderId="38" xfId="1" applyFont="1" applyFill="1" applyBorder="1" applyProtection="1">
      <protection locked="0"/>
    </xf>
    <xf numFmtId="0" fontId="89" fillId="0" borderId="38" xfId="2404" applyFont="1" applyBorder="1" applyAlignment="1">
      <alignment horizontal="left" wrapText="1"/>
    </xf>
    <xf numFmtId="0" fontId="89" fillId="0" borderId="38" xfId="2404" applyFont="1" applyBorder="1" applyAlignment="1">
      <alignment horizontal="center" wrapText="1"/>
    </xf>
    <xf numFmtId="49" fontId="107" fillId="0" borderId="38" xfId="1" quotePrefix="1" applyNumberFormat="1" applyFont="1" applyBorder="1" applyAlignment="1">
      <alignment horizontal="left"/>
    </xf>
    <xf numFmtId="4" fontId="107" fillId="34" borderId="38" xfId="1" applyNumberFormat="1" applyFont="1" applyFill="1" applyBorder="1" applyAlignment="1" applyProtection="1">
      <alignment horizontal="right" wrapText="1"/>
      <protection locked="0"/>
    </xf>
    <xf numFmtId="4" fontId="84" fillId="0" borderId="0" xfId="1" applyNumberFormat="1" applyFont="1" applyProtection="1">
      <protection locked="0"/>
    </xf>
    <xf numFmtId="4" fontId="84" fillId="34" borderId="38" xfId="2361" applyNumberFormat="1" applyFont="1" applyFill="1" applyBorder="1" applyAlignment="1" applyProtection="1">
      <alignment vertical="center"/>
      <protection locked="0"/>
    </xf>
    <xf numFmtId="0" fontId="83" fillId="0" borderId="0" xfId="270" applyFont="1" applyAlignment="1">
      <alignment horizontal="left" vertical="center"/>
    </xf>
    <xf numFmtId="0" fontId="84" fillId="0" borderId="38" xfId="270" applyFont="1" applyBorder="1" applyAlignment="1">
      <alignment vertical="top" wrapText="1"/>
    </xf>
    <xf numFmtId="0" fontId="84" fillId="0" borderId="38" xfId="270" applyFont="1" applyBorder="1" applyAlignment="1">
      <alignment horizontal="center" vertical="center"/>
    </xf>
    <xf numFmtId="4" fontId="84" fillId="0" borderId="38" xfId="2466" applyNumberFormat="1" applyFont="1" applyFill="1" applyBorder="1" applyAlignment="1">
      <alignment horizontal="right" vertical="center"/>
    </xf>
    <xf numFmtId="170" fontId="84" fillId="0" borderId="38" xfId="270" applyNumberFormat="1" applyFont="1" applyBorder="1" applyAlignment="1">
      <alignment horizontal="left" vertical="top"/>
    </xf>
    <xf numFmtId="0" fontId="83" fillId="0" borderId="0" xfId="270" applyFont="1" applyAlignment="1">
      <alignment vertical="center"/>
    </xf>
    <xf numFmtId="0" fontId="83" fillId="0" borderId="0" xfId="270" applyFont="1" applyAlignment="1">
      <alignment horizontal="left"/>
    </xf>
    <xf numFmtId="0" fontId="91" fillId="0" borderId="0" xfId="270" applyFont="1" applyAlignment="1">
      <alignment horizontal="left"/>
    </xf>
    <xf numFmtId="0" fontId="107" fillId="0" borderId="0" xfId="270" applyFont="1"/>
    <xf numFmtId="0" fontId="83" fillId="0" borderId="1" xfId="270" applyFont="1" applyBorder="1" applyAlignment="1">
      <alignment horizontal="left" vertical="center"/>
    </xf>
    <xf numFmtId="0" fontId="84" fillId="0" borderId="0" xfId="270" applyFont="1"/>
    <xf numFmtId="3" fontId="84" fillId="0" borderId="0" xfId="270" applyNumberFormat="1" applyFont="1"/>
    <xf numFmtId="0" fontId="107" fillId="0" borderId="0" xfId="270" applyFont="1" applyAlignment="1">
      <alignment vertical="center"/>
    </xf>
    <xf numFmtId="0" fontId="94" fillId="0" borderId="0" xfId="1" applyFont="1" applyAlignment="1">
      <alignment horizontal="center" vertical="top"/>
    </xf>
    <xf numFmtId="0" fontId="87" fillId="0" borderId="38" xfId="1" applyFont="1" applyBorder="1" applyAlignment="1">
      <alignment horizontal="left" vertical="center" wrapText="1"/>
    </xf>
    <xf numFmtId="49" fontId="84" fillId="0" borderId="38" xfId="270" quotePrefix="1" applyNumberFormat="1" applyFont="1" applyBorder="1" applyAlignment="1">
      <alignment horizontal="left" vertical="top"/>
    </xf>
    <xf numFmtId="4" fontId="84" fillId="0" borderId="38" xfId="2466" applyNumberFormat="1" applyFont="1" applyFill="1" applyBorder="1" applyAlignment="1" applyProtection="1">
      <alignment horizontal="right" vertical="center"/>
    </xf>
    <xf numFmtId="0" fontId="96" fillId="0" borderId="0" xfId="1" applyFont="1" applyAlignment="1">
      <alignment horizontal="left" wrapText="1"/>
    </xf>
    <xf numFmtId="49" fontId="96" fillId="0" borderId="0" xfId="1" applyNumberFormat="1" applyFont="1" applyAlignment="1">
      <alignment horizontal="left" vertical="top"/>
    </xf>
    <xf numFmtId="0" fontId="97" fillId="0" borderId="0" xfId="1" applyFont="1" applyAlignment="1">
      <alignment vertical="top" wrapText="1"/>
    </xf>
    <xf numFmtId="0" fontId="96" fillId="0" borderId="0" xfId="1" applyFont="1" applyAlignment="1">
      <alignment horizontal="center" vertical="top"/>
    </xf>
    <xf numFmtId="3" fontId="83" fillId="0" borderId="0" xfId="1" applyNumberFormat="1" applyFont="1" applyAlignment="1">
      <alignment horizontal="right" vertical="top"/>
    </xf>
    <xf numFmtId="0" fontId="99" fillId="0" borderId="0" xfId="1" applyFont="1" applyAlignment="1">
      <alignment horizontal="center" vertical="top"/>
    </xf>
    <xf numFmtId="3" fontId="100" fillId="0" borderId="0" xfId="1" applyNumberFormat="1" applyFont="1" applyAlignment="1">
      <alignment horizontal="right" vertical="top"/>
    </xf>
    <xf numFmtId="0" fontId="94" fillId="0" borderId="0" xfId="1" applyFont="1" applyAlignment="1">
      <alignment horizontal="left" wrapText="1"/>
    </xf>
    <xf numFmtId="49" fontId="94" fillId="0" borderId="0" xfId="1" quotePrefix="1" applyNumberFormat="1" applyFont="1" applyAlignment="1">
      <alignment horizontal="left" vertical="top"/>
    </xf>
    <xf numFmtId="0" fontId="94" fillId="0" borderId="0" xfId="1" applyFont="1" applyAlignment="1">
      <alignment vertical="top" wrapText="1"/>
    </xf>
    <xf numFmtId="0" fontId="83" fillId="0" borderId="0" xfId="1" applyFont="1" applyAlignment="1">
      <alignment horizontal="center" vertical="top"/>
    </xf>
    <xf numFmtId="0" fontId="90" fillId="0" borderId="0" xfId="2467" applyFont="1" applyAlignment="1">
      <alignment vertical="center"/>
    </xf>
    <xf numFmtId="0" fontId="83" fillId="0" borderId="0" xfId="2467" applyFont="1" applyAlignment="1">
      <alignment horizontal="center" vertical="center"/>
    </xf>
    <xf numFmtId="0" fontId="83" fillId="0" borderId="0" xfId="2467" applyFont="1" applyAlignment="1">
      <alignment horizontal="left" vertical="center"/>
    </xf>
    <xf numFmtId="0" fontId="91" fillId="0" borderId="0" xfId="2467" applyFont="1" applyAlignment="1">
      <alignment horizontal="left" vertical="center"/>
    </xf>
    <xf numFmtId="0" fontId="84" fillId="0" borderId="0" xfId="2467" applyFont="1" applyAlignment="1">
      <alignment vertical="center"/>
    </xf>
    <xf numFmtId="0" fontId="83" fillId="0" borderId="1" xfId="2467" applyFont="1" applyBorder="1" applyAlignment="1">
      <alignment horizontal="left" vertical="center"/>
    </xf>
    <xf numFmtId="0" fontId="84" fillId="0" borderId="0" xfId="2467" applyFont="1" applyAlignment="1">
      <alignment horizontal="center" vertical="center"/>
    </xf>
    <xf numFmtId="0" fontId="83" fillId="0" borderId="0" xfId="2467" applyFont="1" applyAlignment="1">
      <alignment vertical="center"/>
    </xf>
    <xf numFmtId="0" fontId="84" fillId="0" borderId="38" xfId="2467" applyFont="1" applyBorder="1" applyAlignment="1">
      <alignment horizontal="center" vertical="center"/>
    </xf>
    <xf numFmtId="49" fontId="84" fillId="0" borderId="38" xfId="2467" quotePrefix="1" applyNumberFormat="1" applyFont="1" applyBorder="1" applyAlignment="1">
      <alignment horizontal="left" vertical="center"/>
    </xf>
    <xf numFmtId="0" fontId="84" fillId="0" borderId="38" xfId="2467" applyFont="1" applyBorder="1" applyAlignment="1">
      <alignment vertical="center" wrapText="1"/>
    </xf>
    <xf numFmtId="4" fontId="84" fillId="0" borderId="38" xfId="2468" applyNumberFormat="1" applyFont="1" applyFill="1" applyBorder="1" applyAlignment="1" applyProtection="1">
      <alignment horizontal="right" vertical="center"/>
    </xf>
    <xf numFmtId="170" fontId="84" fillId="0" borderId="38" xfId="2467" applyNumberFormat="1" applyFont="1" applyBorder="1" applyAlignment="1">
      <alignment horizontal="left" vertical="center"/>
    </xf>
    <xf numFmtId="0" fontId="84" fillId="0" borderId="38" xfId="2467" applyFont="1" applyBorder="1" applyAlignment="1">
      <alignment horizontal="center" vertical="center" wrapText="1"/>
    </xf>
    <xf numFmtId="0" fontId="90" fillId="0" borderId="0" xfId="2752" applyFont="1"/>
    <xf numFmtId="0" fontId="83" fillId="0" borderId="0" xfId="2752" applyFont="1" applyAlignment="1">
      <alignment horizontal="center"/>
    </xf>
    <xf numFmtId="0" fontId="83" fillId="0" borderId="0" xfId="2752" applyFont="1" applyAlignment="1">
      <alignment horizontal="left"/>
    </xf>
    <xf numFmtId="0" fontId="91" fillId="0" borderId="0" xfId="2752" applyFont="1" applyAlignment="1">
      <alignment horizontal="left"/>
    </xf>
    <xf numFmtId="0" fontId="84" fillId="0" borderId="0" xfId="2752" applyFont="1"/>
    <xf numFmtId="0" fontId="83" fillId="0" borderId="1" xfId="2752" applyFont="1" applyBorder="1" applyAlignment="1">
      <alignment horizontal="left"/>
    </xf>
    <xf numFmtId="3" fontId="84" fillId="0" borderId="0" xfId="2752" applyNumberFormat="1" applyFont="1" applyAlignment="1">
      <alignment vertical="center"/>
    </xf>
    <xf numFmtId="0" fontId="84" fillId="0" borderId="0" xfId="2752" applyFont="1" applyAlignment="1">
      <alignment vertical="center"/>
    </xf>
    <xf numFmtId="0" fontId="84" fillId="0" borderId="0" xfId="2752" applyFont="1" applyAlignment="1">
      <alignment horizontal="center"/>
    </xf>
    <xf numFmtId="0" fontId="83" fillId="0" borderId="0" xfId="2752" applyFont="1"/>
    <xf numFmtId="49" fontId="84" fillId="0" borderId="38" xfId="2752" quotePrefix="1" applyNumberFormat="1" applyFont="1" applyBorder="1" applyAlignment="1">
      <alignment horizontal="left"/>
    </xf>
    <xf numFmtId="0" fontId="84" fillId="0" borderId="38" xfId="2752" applyFont="1" applyBorder="1" applyAlignment="1">
      <alignment horizontal="center"/>
    </xf>
    <xf numFmtId="0" fontId="84" fillId="0" borderId="38" xfId="2752" applyFont="1" applyBorder="1" applyAlignment="1">
      <alignment wrapText="1"/>
    </xf>
    <xf numFmtId="170" fontId="84" fillId="0" borderId="38" xfId="2752" applyNumberFormat="1" applyFont="1" applyBorder="1" applyAlignment="1">
      <alignment horizontal="left"/>
    </xf>
    <xf numFmtId="0" fontId="84" fillId="0" borderId="38" xfId="2752" applyFont="1" applyBorder="1" applyAlignment="1">
      <alignment horizontal="center" wrapText="1"/>
    </xf>
    <xf numFmtId="0" fontId="84" fillId="0" borderId="0" xfId="270" applyFont="1" applyAlignment="1">
      <alignment horizontal="center" vertical="center"/>
    </xf>
    <xf numFmtId="49" fontId="84" fillId="0" borderId="38" xfId="2752" quotePrefix="1" applyNumberFormat="1" applyFont="1" applyBorder="1" applyAlignment="1">
      <alignment horizontal="left" vertical="center"/>
    </xf>
    <xf numFmtId="0" fontId="84" fillId="0" borderId="38" xfId="2752" applyFont="1" applyBorder="1" applyAlignment="1">
      <alignment vertical="center" wrapText="1"/>
    </xf>
    <xf numFmtId="0" fontId="84" fillId="0" borderId="38" xfId="2752" applyFont="1" applyBorder="1" applyAlignment="1">
      <alignment horizontal="center" vertical="center"/>
    </xf>
    <xf numFmtId="170" fontId="84" fillId="0" borderId="38" xfId="2752" applyNumberFormat="1" applyFont="1" applyBorder="1" applyAlignment="1">
      <alignment horizontal="left" vertical="center"/>
    </xf>
    <xf numFmtId="4" fontId="107" fillId="34" borderId="38" xfId="2753" applyNumberFormat="1" applyFont="1" applyFill="1" applyBorder="1" applyAlignment="1" applyProtection="1">
      <alignment vertical="center"/>
      <protection locked="0"/>
    </xf>
    <xf numFmtId="0" fontId="100" fillId="0" borderId="0" xfId="837" applyFont="1" applyAlignment="1">
      <alignment vertical="center"/>
    </xf>
    <xf numFmtId="0" fontId="93" fillId="0" borderId="0" xfId="837" applyFont="1" applyAlignment="1">
      <alignment horizontal="center" vertical="center" wrapText="1"/>
    </xf>
    <xf numFmtId="0" fontId="93" fillId="0" borderId="0" xfId="837" applyFont="1" applyAlignment="1">
      <alignment vertical="center" wrapText="1"/>
    </xf>
    <xf numFmtId="49" fontId="84" fillId="0" borderId="38" xfId="837" applyNumberFormat="1" applyFont="1" applyBorder="1" applyAlignment="1">
      <alignment horizontal="left" vertical="center"/>
    </xf>
    <xf numFmtId="0" fontId="107" fillId="0" borderId="38" xfId="2753" applyFont="1" applyBorder="1" applyAlignment="1">
      <alignment horizontal="center" vertical="center"/>
    </xf>
    <xf numFmtId="0" fontId="107" fillId="0" borderId="38" xfId="2753" quotePrefix="1" applyFont="1" applyBorder="1" applyAlignment="1">
      <alignment vertical="center"/>
    </xf>
    <xf numFmtId="0" fontId="107" fillId="0" borderId="38" xfId="2753" applyFont="1" applyBorder="1" applyAlignment="1">
      <alignment vertical="center"/>
    </xf>
    <xf numFmtId="4" fontId="107" fillId="0" borderId="38" xfId="2753" applyNumberFormat="1" applyFont="1" applyBorder="1" applyAlignment="1">
      <alignment vertical="center"/>
    </xf>
    <xf numFmtId="0" fontId="120" fillId="0" borderId="0" xfId="837" applyFont="1" applyAlignment="1">
      <alignment vertical="center" wrapText="1"/>
    </xf>
    <xf numFmtId="4" fontId="84" fillId="0" borderId="0" xfId="2754" applyNumberFormat="1" applyFont="1" applyFill="1" applyBorder="1" applyAlignment="1" applyProtection="1">
      <alignment horizontal="center" vertical="center"/>
    </xf>
    <xf numFmtId="4" fontId="84" fillId="0" borderId="0" xfId="2754" applyNumberFormat="1" applyFont="1" applyFill="1" applyBorder="1" applyAlignment="1" applyProtection="1">
      <alignment horizontal="right" vertical="center"/>
    </xf>
    <xf numFmtId="0" fontId="84" fillId="0" borderId="38" xfId="837" applyFont="1" applyBorder="1" applyAlignment="1">
      <alignment horizontal="center" vertical="center"/>
    </xf>
    <xf numFmtId="4" fontId="84" fillId="0" borderId="38" xfId="2754" applyNumberFormat="1" applyFont="1" applyFill="1" applyBorder="1" applyAlignment="1" applyProtection="1">
      <alignment horizontal="right" vertical="center"/>
    </xf>
    <xf numFmtId="0" fontId="83" fillId="0" borderId="3" xfId="2404" applyFont="1" applyBorder="1" applyAlignment="1">
      <alignment horizontal="center" vertical="center"/>
    </xf>
    <xf numFmtId="0" fontId="83" fillId="0" borderId="53" xfId="2404" applyFont="1" applyBorder="1" applyAlignment="1">
      <alignment horizontal="center" vertical="center" wrapText="1"/>
    </xf>
    <xf numFmtId="0" fontId="83" fillId="0" borderId="69" xfId="2404" applyFont="1" applyBorder="1" applyAlignment="1">
      <alignment horizontal="center" vertical="center" wrapText="1"/>
    </xf>
    <xf numFmtId="0" fontId="83" fillId="0" borderId="61" xfId="2404" applyFont="1" applyBorder="1" applyAlignment="1">
      <alignment horizontal="center" vertical="center" wrapText="1"/>
    </xf>
    <xf numFmtId="0" fontId="84" fillId="0" borderId="70" xfId="2404" applyFont="1" applyBorder="1" applyAlignment="1">
      <alignment horizontal="center" vertical="top" wrapText="1"/>
    </xf>
    <xf numFmtId="0" fontId="84" fillId="0" borderId="70" xfId="2404" applyFont="1" applyBorder="1" applyAlignment="1">
      <alignment horizontal="center" vertical="center" wrapText="1"/>
    </xf>
    <xf numFmtId="0" fontId="84" fillId="0" borderId="64" xfId="2404" applyFont="1" applyBorder="1" applyAlignment="1">
      <alignment horizontal="center" vertical="center" wrapText="1"/>
    </xf>
    <xf numFmtId="0" fontId="84" fillId="0" borderId="5" xfId="2404" applyFont="1" applyBorder="1" applyAlignment="1">
      <alignment horizontal="center" vertical="center" wrapText="1"/>
    </xf>
    <xf numFmtId="0" fontId="84" fillId="0" borderId="72" xfId="2404" applyFont="1" applyBorder="1" applyAlignment="1">
      <alignment horizontal="center" vertical="center"/>
    </xf>
    <xf numFmtId="49" fontId="84" fillId="0" borderId="50" xfId="2404" applyNumberFormat="1" applyFont="1" applyBorder="1" applyAlignment="1">
      <alignment vertical="center" wrapText="1"/>
    </xf>
    <xf numFmtId="4" fontId="84" fillId="0" borderId="50" xfId="2404" applyNumberFormat="1" applyFont="1" applyBorder="1" applyAlignment="1">
      <alignment horizontal="center" vertical="center"/>
    </xf>
    <xf numFmtId="4" fontId="84" fillId="0" borderId="73" xfId="2404" applyNumberFormat="1" applyFont="1" applyBorder="1" applyAlignment="1">
      <alignment horizontal="center" vertical="center"/>
    </xf>
    <xf numFmtId="4" fontId="83" fillId="0" borderId="71" xfId="2404" applyNumberFormat="1" applyFont="1" applyBorder="1" applyAlignment="1">
      <alignment horizontal="center" vertical="center"/>
    </xf>
    <xf numFmtId="0" fontId="87" fillId="0" borderId="0" xfId="2404" applyFont="1" applyAlignment="1">
      <alignment horizontal="center"/>
    </xf>
    <xf numFmtId="3" fontId="87" fillId="0" borderId="0" xfId="2404" applyNumberFormat="1" applyFont="1" applyAlignment="1">
      <alignment horizontal="center" vertical="center"/>
    </xf>
    <xf numFmtId="0" fontId="87" fillId="0" borderId="0" xfId="2404" applyFont="1" applyAlignment="1">
      <alignment horizontal="center" vertical="center"/>
    </xf>
    <xf numFmtId="167" fontId="87" fillId="0" borderId="0" xfId="137" applyFont="1" applyProtection="1"/>
    <xf numFmtId="0" fontId="35" fillId="0" borderId="38" xfId="1" applyBorder="1" applyAlignment="1">
      <alignment horizontal="center" vertical="center" wrapText="1"/>
    </xf>
    <xf numFmtId="0" fontId="133" fillId="0" borderId="38" xfId="1" applyFont="1" applyBorder="1" applyAlignment="1">
      <alignment horizontal="left" vertical="center" wrapText="1"/>
    </xf>
    <xf numFmtId="4" fontId="35" fillId="0" borderId="38" xfId="798" applyNumberFormat="1" applyFont="1" applyFill="1" applyBorder="1" applyAlignment="1">
      <alignment horizontal="right" vertical="center"/>
    </xf>
    <xf numFmtId="4" fontId="35" fillId="0" borderId="38" xfId="1" applyNumberFormat="1" applyBorder="1" applyAlignment="1">
      <alignment horizontal="right" vertical="center" wrapText="1"/>
    </xf>
    <xf numFmtId="0" fontId="35" fillId="0" borderId="0" xfId="1"/>
    <xf numFmtId="0" fontId="35" fillId="0" borderId="0" xfId="1" applyAlignment="1">
      <alignment horizontal="center" vertical="center" wrapText="1"/>
    </xf>
    <xf numFmtId="170" fontId="135" fillId="0" borderId="0" xfId="1" applyNumberFormat="1" applyFont="1" applyAlignment="1">
      <alignment horizontal="left" vertical="center" wrapText="1"/>
    </xf>
    <xf numFmtId="0" fontId="134" fillId="0" borderId="0" xfId="0" applyFont="1" applyAlignment="1">
      <alignment horizontal="center" vertical="top"/>
    </xf>
    <xf numFmtId="4" fontId="35" fillId="0" borderId="0" xfId="798" applyNumberFormat="1" applyFont="1" applyFill="1" applyBorder="1" applyAlignment="1">
      <alignment horizontal="right" vertical="center"/>
    </xf>
    <xf numFmtId="4" fontId="35" fillId="0" borderId="0" xfId="1" applyNumberFormat="1" applyAlignment="1">
      <alignment horizontal="right" vertical="center" wrapText="1"/>
    </xf>
    <xf numFmtId="4" fontId="135" fillId="0" borderId="0" xfId="1" applyNumberFormat="1" applyFont="1" applyAlignment="1">
      <alignment horizontal="right" vertical="center"/>
    </xf>
    <xf numFmtId="49" fontId="84" fillId="0" borderId="0" xfId="268" quotePrefix="1" applyNumberFormat="1" applyFont="1" applyAlignment="1">
      <alignment horizontal="left"/>
    </xf>
    <xf numFmtId="0" fontId="84" fillId="0" borderId="0" xfId="268" applyFont="1" applyAlignment="1">
      <alignment wrapText="1"/>
    </xf>
    <xf numFmtId="0" fontId="133" fillId="0" borderId="0" xfId="1" applyFont="1" applyAlignment="1">
      <alignment horizontal="left" vertical="center" wrapText="1"/>
    </xf>
    <xf numFmtId="49" fontId="134" fillId="0" borderId="0" xfId="0" quotePrefix="1" applyNumberFormat="1" applyFont="1" applyAlignment="1">
      <alignment horizontal="left" vertical="top"/>
    </xf>
    <xf numFmtId="0" fontId="134" fillId="0" borderId="0" xfId="0" applyFont="1" applyAlignment="1">
      <alignment vertical="top" wrapText="1"/>
    </xf>
    <xf numFmtId="4" fontId="84" fillId="0" borderId="0" xfId="113" applyNumberFormat="1" applyFont="1" applyFill="1" applyBorder="1" applyAlignment="1">
      <alignment horizontal="right" wrapText="1"/>
    </xf>
    <xf numFmtId="4" fontId="84" fillId="0" borderId="0" xfId="916" applyNumberFormat="1" applyFont="1" applyFill="1" applyBorder="1" applyAlignment="1">
      <alignment horizontal="right" vertical="center" wrapText="1"/>
    </xf>
    <xf numFmtId="0" fontId="87" fillId="0" borderId="0" xfId="1" applyFont="1" applyAlignment="1">
      <alignment horizontal="left" vertical="center" wrapText="1"/>
    </xf>
    <xf numFmtId="170" fontId="84" fillId="0" borderId="0" xfId="270" applyNumberFormat="1" applyFont="1" applyAlignment="1">
      <alignment horizontal="left" vertical="top"/>
    </xf>
    <xf numFmtId="0" fontId="84" fillId="0" borderId="0" xfId="270" applyFont="1" applyAlignment="1">
      <alignment vertical="top" wrapText="1"/>
    </xf>
    <xf numFmtId="4" fontId="84" fillId="0" borderId="0" xfId="2466" applyNumberFormat="1" applyFont="1" applyFill="1" applyBorder="1" applyAlignment="1" applyProtection="1">
      <alignment horizontal="right" vertical="center"/>
    </xf>
    <xf numFmtId="170" fontId="84" fillId="0" borderId="38" xfId="0" applyNumberFormat="1" applyFont="1" applyBorder="1" applyAlignment="1">
      <alignment horizontal="left" vertical="center"/>
    </xf>
    <xf numFmtId="0" fontId="84" fillId="0" borderId="38" xfId="0" applyFont="1" applyBorder="1" applyAlignment="1">
      <alignment horizontal="center" vertical="center" wrapText="1"/>
    </xf>
    <xf numFmtId="4" fontId="84" fillId="0" borderId="38" xfId="3196" applyNumberFormat="1" applyFont="1" applyFill="1" applyBorder="1" applyAlignment="1" applyProtection="1">
      <alignment horizontal="right" vertical="center"/>
    </xf>
    <xf numFmtId="0" fontId="84" fillId="0" borderId="38" xfId="0" applyFont="1" applyBorder="1" applyAlignment="1">
      <alignment vertical="center" wrapText="1"/>
    </xf>
    <xf numFmtId="4" fontId="84" fillId="0" borderId="38" xfId="2860" applyNumberFormat="1" applyFont="1" applyFill="1" applyBorder="1" applyAlignment="1" applyProtection="1">
      <alignment horizontal="right" vertical="center"/>
    </xf>
    <xf numFmtId="4" fontId="84" fillId="0" borderId="38" xfId="2755" applyNumberFormat="1" applyFont="1" applyFill="1" applyBorder="1" applyAlignment="1">
      <alignment horizontal="right" vertical="center"/>
    </xf>
    <xf numFmtId="4" fontId="84" fillId="0" borderId="38" xfId="2756" applyNumberFormat="1" applyFont="1" applyFill="1" applyBorder="1" applyAlignment="1">
      <alignment horizontal="right" vertical="center"/>
    </xf>
    <xf numFmtId="0" fontId="84" fillId="0" borderId="38" xfId="3219" applyFont="1" applyBorder="1" applyAlignment="1">
      <alignment horizontal="center" vertical="center" wrapText="1"/>
    </xf>
    <xf numFmtId="0" fontId="84" fillId="0" borderId="38" xfId="3219" applyFont="1" applyBorder="1" applyAlignment="1">
      <alignment vertical="center" wrapText="1"/>
    </xf>
    <xf numFmtId="4" fontId="84" fillId="0" borderId="38" xfId="3192" applyNumberFormat="1" applyFont="1" applyFill="1" applyBorder="1" applyAlignment="1">
      <alignment horizontal="right" vertical="center"/>
    </xf>
    <xf numFmtId="49" fontId="83" fillId="0" borderId="0" xfId="3219" applyNumberFormat="1" applyFont="1" applyAlignment="1">
      <alignment horizontal="center" vertical="center" wrapText="1"/>
    </xf>
    <xf numFmtId="0" fontId="83" fillId="0" borderId="0" xfId="3219" applyFont="1" applyAlignment="1">
      <alignment horizontal="left" vertical="center" wrapText="1"/>
    </xf>
    <xf numFmtId="0" fontId="83" fillId="0" borderId="0" xfId="3219" applyFont="1" applyAlignment="1">
      <alignment vertical="center" wrapText="1"/>
    </xf>
    <xf numFmtId="49" fontId="84" fillId="0" borderId="38" xfId="3219" applyNumberFormat="1" applyFont="1" applyBorder="1" applyAlignment="1">
      <alignment horizontal="left" vertical="center"/>
    </xf>
    <xf numFmtId="4" fontId="84" fillId="0" borderId="38" xfId="2831" applyNumberFormat="1" applyFont="1" applyFill="1" applyBorder="1" applyAlignment="1">
      <alignment horizontal="right" vertical="center"/>
    </xf>
    <xf numFmtId="4" fontId="84" fillId="30" borderId="38" xfId="2407" applyNumberFormat="1" applyFont="1" applyFill="1" applyBorder="1" applyAlignment="1">
      <alignment horizontal="right"/>
    </xf>
    <xf numFmtId="2" fontId="84" fillId="0" borderId="38" xfId="2420" applyNumberFormat="1" applyFont="1" applyFill="1" applyBorder="1" applyAlignment="1">
      <alignment horizontal="right" vertical="center"/>
    </xf>
    <xf numFmtId="0" fontId="84" fillId="0" borderId="38" xfId="2467" applyFont="1" applyBorder="1" applyAlignment="1">
      <alignment horizontal="left" vertical="center" wrapText="1"/>
    </xf>
    <xf numFmtId="0" fontId="84" fillId="0" borderId="38" xfId="2467" applyFont="1" applyBorder="1" applyAlignment="1">
      <alignment horizontal="left" vertical="center"/>
    </xf>
    <xf numFmtId="171" fontId="84" fillId="0" borderId="38" xfId="2467" applyNumberFormat="1" applyFont="1" applyBorder="1" applyAlignment="1">
      <alignment horizontal="right" vertical="center"/>
    </xf>
    <xf numFmtId="49" fontId="84" fillId="0" borderId="0" xfId="0" quotePrefix="1" applyNumberFormat="1" applyFont="1" applyAlignment="1">
      <alignment horizontal="left" vertical="center"/>
    </xf>
    <xf numFmtId="0" fontId="84" fillId="0" borderId="0" xfId="0" applyFont="1" applyAlignment="1">
      <alignment vertical="center" wrapText="1"/>
    </xf>
    <xf numFmtId="171" fontId="89" fillId="0" borderId="0" xfId="0" applyNumberFormat="1" applyFont="1" applyAlignment="1" applyProtection="1">
      <alignment vertical="center"/>
      <protection locked="0"/>
    </xf>
    <xf numFmtId="2" fontId="84" fillId="0" borderId="38" xfId="2831" applyNumberFormat="1" applyFont="1" applyFill="1" applyBorder="1" applyAlignment="1">
      <alignment horizontal="right" vertical="center"/>
    </xf>
    <xf numFmtId="170" fontId="84" fillId="0" borderId="0" xfId="2752" applyNumberFormat="1" applyFont="1" applyAlignment="1">
      <alignment horizontal="left" vertical="center"/>
    </xf>
    <xf numFmtId="0" fontId="84" fillId="0" borderId="0" xfId="2752" applyFont="1" applyAlignment="1">
      <alignment vertical="center" wrapText="1"/>
    </xf>
    <xf numFmtId="0" fontId="84" fillId="0" borderId="0" xfId="2752" applyFont="1" applyAlignment="1">
      <alignment horizontal="center" vertical="center"/>
    </xf>
    <xf numFmtId="2" fontId="84" fillId="0" borderId="0" xfId="2831" applyNumberFormat="1" applyFont="1" applyFill="1" applyBorder="1" applyAlignment="1">
      <alignment horizontal="right" vertical="center"/>
    </xf>
    <xf numFmtId="4" fontId="84" fillId="0" borderId="38" xfId="2362" applyNumberFormat="1" applyFont="1" applyFill="1" applyBorder="1" applyAlignment="1" applyProtection="1">
      <alignment horizontal="right" vertical="center"/>
      <protection locked="0"/>
    </xf>
    <xf numFmtId="4" fontId="84" fillId="0" borderId="38" xfId="6507" applyNumberFormat="1" applyFont="1" applyFill="1" applyBorder="1" applyAlignment="1">
      <alignment horizontal="center" vertical="center"/>
    </xf>
    <xf numFmtId="4" fontId="84" fillId="0" borderId="38" xfId="6507" applyNumberFormat="1" applyFont="1" applyFill="1" applyBorder="1" applyAlignment="1">
      <alignment horizontal="right" vertical="center"/>
    </xf>
    <xf numFmtId="4" fontId="92" fillId="0" borderId="0" xfId="6507" applyNumberFormat="1" applyFont="1" applyFill="1" applyBorder="1" applyAlignment="1">
      <alignment horizontal="center" vertical="center"/>
    </xf>
    <xf numFmtId="4" fontId="92" fillId="0" borderId="0" xfId="6507" applyNumberFormat="1" applyFont="1" applyFill="1" applyBorder="1" applyAlignment="1">
      <alignment horizontal="right" vertical="center"/>
    </xf>
    <xf numFmtId="4" fontId="84" fillId="0" borderId="0" xfId="6507" applyNumberFormat="1" applyFont="1" applyFill="1" applyBorder="1" applyAlignment="1">
      <alignment horizontal="center" vertical="center"/>
    </xf>
    <xf numFmtId="4" fontId="84" fillId="0" borderId="0" xfId="6507" applyNumberFormat="1" applyFont="1" applyFill="1" applyBorder="1" applyAlignment="1">
      <alignment horizontal="right" vertical="center"/>
    </xf>
    <xf numFmtId="0" fontId="84" fillId="0" borderId="0" xfId="2430" applyFont="1" applyAlignment="1">
      <alignment horizontal="center" vertical="center"/>
    </xf>
    <xf numFmtId="49" fontId="108" fillId="0" borderId="38" xfId="2430" applyNumberFormat="1" applyFont="1" applyBorder="1" applyAlignment="1">
      <alignment horizontal="center" vertical="center" wrapText="1"/>
    </xf>
    <xf numFmtId="0" fontId="84" fillId="0" borderId="0" xfId="2430" applyFont="1" applyAlignment="1">
      <alignment vertical="center" wrapText="1"/>
    </xf>
    <xf numFmtId="49" fontId="84" fillId="0" borderId="38" xfId="2430" quotePrefix="1" applyNumberFormat="1" applyFont="1" applyBorder="1" applyAlignment="1">
      <alignment horizontal="left" vertical="center"/>
    </xf>
    <xf numFmtId="49" fontId="84" fillId="0" borderId="45" xfId="2430" applyNumberFormat="1" applyFont="1" applyBorder="1" applyAlignment="1" applyProtection="1">
      <alignment horizontal="left" vertical="center" wrapText="1"/>
      <protection locked="0"/>
    </xf>
    <xf numFmtId="4" fontId="84" fillId="0" borderId="0" xfId="916" applyNumberFormat="1" applyFont="1" applyFill="1" applyBorder="1" applyAlignment="1">
      <alignment horizontal="right" vertical="center"/>
    </xf>
    <xf numFmtId="49" fontId="84" fillId="0" borderId="0" xfId="2430" applyNumberFormat="1" applyFont="1" applyAlignment="1" applyProtection="1">
      <alignment horizontal="left" vertical="center" wrapText="1"/>
      <protection locked="0"/>
    </xf>
    <xf numFmtId="49" fontId="84" fillId="0" borderId="47" xfId="2430" applyNumberFormat="1" applyFont="1" applyBorder="1" applyAlignment="1" applyProtection="1">
      <alignment horizontal="left" vertical="center" wrapText="1"/>
      <protection locked="0"/>
    </xf>
    <xf numFmtId="0" fontId="84" fillId="0" borderId="38" xfId="2430" applyFont="1" applyBorder="1" applyAlignment="1">
      <alignment horizontal="center" vertical="center"/>
    </xf>
    <xf numFmtId="0" fontId="84" fillId="0" borderId="38" xfId="2430" applyFont="1" applyBorder="1" applyAlignment="1">
      <alignment vertical="center" wrapText="1"/>
    </xf>
    <xf numFmtId="0" fontId="93" fillId="0" borderId="0" xfId="2430" applyFont="1" applyAlignment="1">
      <alignment vertical="center" wrapText="1"/>
    </xf>
    <xf numFmtId="0" fontId="93" fillId="0" borderId="0" xfId="2430" applyFont="1" applyAlignment="1">
      <alignment horizontal="center" vertical="center" wrapText="1"/>
    </xf>
    <xf numFmtId="0" fontId="84" fillId="0" borderId="38" xfId="6523" applyFont="1" applyBorder="1" applyAlignment="1">
      <alignment vertical="center" wrapText="1"/>
    </xf>
    <xf numFmtId="4" fontId="84" fillId="0" borderId="38" xfId="6498" applyNumberFormat="1" applyFont="1" applyFill="1" applyBorder="1" applyAlignment="1">
      <alignment horizontal="right" vertical="center"/>
    </xf>
    <xf numFmtId="49" fontId="84" fillId="0" borderId="38" xfId="6523" quotePrefix="1" applyNumberFormat="1" applyFont="1" applyBorder="1" applyAlignment="1">
      <alignment horizontal="left" vertical="center"/>
    </xf>
    <xf numFmtId="4" fontId="84" fillId="0" borderId="38" xfId="6498" applyNumberFormat="1" applyFont="1" applyFill="1" applyBorder="1" applyAlignment="1">
      <alignment horizontal="center" vertical="center"/>
    </xf>
    <xf numFmtId="4" fontId="84" fillId="0" borderId="38" xfId="2362" applyNumberFormat="1" applyFont="1" applyFill="1" applyBorder="1" applyAlignment="1" applyProtection="1">
      <alignment horizontal="right" vertical="center"/>
    </xf>
    <xf numFmtId="4" fontId="84" fillId="0" borderId="0" xfId="2362" applyNumberFormat="1" applyFont="1" applyFill="1" applyBorder="1" applyAlignment="1" applyProtection="1">
      <alignment horizontal="right" vertical="center"/>
    </xf>
    <xf numFmtId="0" fontId="84" fillId="0" borderId="54" xfId="1" applyFont="1" applyBorder="1" applyAlignment="1">
      <alignment horizontal="center" vertical="center"/>
    </xf>
    <xf numFmtId="171" fontId="84" fillId="0" borderId="38" xfId="2361" applyNumberFormat="1" applyFont="1" applyBorder="1" applyAlignment="1">
      <alignment vertical="center"/>
    </xf>
    <xf numFmtId="0" fontId="87" fillId="0" borderId="54" xfId="1" applyFont="1" applyBorder="1" applyAlignment="1">
      <alignment horizontal="center" vertical="center" wrapText="1"/>
    </xf>
    <xf numFmtId="4" fontId="84" fillId="0" borderId="38" xfId="2348" applyNumberFormat="1" applyFont="1" applyFill="1" applyBorder="1" applyAlignment="1" applyProtection="1">
      <alignment horizontal="right" vertical="center"/>
    </xf>
    <xf numFmtId="171" fontId="89" fillId="0" borderId="38" xfId="0" applyNumberFormat="1" applyFont="1" applyBorder="1" applyAlignment="1">
      <alignment vertical="center"/>
    </xf>
    <xf numFmtId="171" fontId="89" fillId="0" borderId="0" xfId="0" applyNumberFormat="1" applyFont="1" applyAlignment="1">
      <alignment vertical="center"/>
    </xf>
    <xf numFmtId="4" fontId="84" fillId="0" borderId="0" xfId="798" applyNumberFormat="1" applyFont="1" applyFill="1" applyBorder="1" applyAlignment="1" applyProtection="1">
      <alignment horizontal="center" vertical="center"/>
    </xf>
    <xf numFmtId="4" fontId="84" fillId="0" borderId="0" xfId="798" applyNumberFormat="1" applyFont="1" applyFill="1" applyBorder="1" applyAlignment="1" applyProtection="1">
      <alignment horizontal="right" vertical="center"/>
    </xf>
    <xf numFmtId="4" fontId="84" fillId="0" borderId="38" xfId="798" applyNumberFormat="1" applyFont="1" applyFill="1" applyBorder="1" applyAlignment="1" applyProtection="1">
      <alignment horizontal="right" vertical="center"/>
    </xf>
    <xf numFmtId="4" fontId="84" fillId="0" borderId="38" xfId="3784" applyNumberFormat="1" applyFont="1" applyFill="1" applyBorder="1" applyAlignment="1" applyProtection="1">
      <alignment horizontal="right" vertical="center"/>
    </xf>
    <xf numFmtId="4" fontId="84" fillId="0" borderId="38" xfId="2361" applyNumberFormat="1" applyFont="1" applyBorder="1" applyAlignment="1">
      <alignment vertical="center"/>
    </xf>
    <xf numFmtId="0" fontId="83" fillId="0" borderId="54" xfId="2361" applyFont="1" applyBorder="1" applyAlignment="1">
      <alignment horizontal="center" vertical="center" wrapText="1"/>
    </xf>
    <xf numFmtId="0" fontId="93" fillId="0" borderId="0" xfId="913" applyFont="1" applyAlignment="1">
      <alignment horizontal="center" vertical="center" wrapText="1"/>
    </xf>
    <xf numFmtId="49" fontId="84" fillId="0" borderId="38" xfId="913" quotePrefix="1" applyNumberFormat="1" applyFont="1" applyBorder="1" applyAlignment="1">
      <alignment vertical="center"/>
    </xf>
    <xf numFmtId="49" fontId="84" fillId="0" borderId="38" xfId="913" applyNumberFormat="1" applyFont="1" applyBorder="1" applyAlignment="1">
      <alignment vertical="center"/>
    </xf>
    <xf numFmtId="4" fontId="84" fillId="0" borderId="38" xfId="914" applyNumberFormat="1" applyFont="1" applyFill="1" applyBorder="1" applyAlignment="1" applyProtection="1">
      <alignment horizontal="center" vertical="center"/>
    </xf>
    <xf numFmtId="4" fontId="84" fillId="0" borderId="38" xfId="914" applyNumberFormat="1" applyFont="1" applyFill="1" applyBorder="1" applyAlignment="1" applyProtection="1">
      <alignment horizontal="right" vertical="center"/>
    </xf>
    <xf numFmtId="49" fontId="84" fillId="0" borderId="46" xfId="1" applyNumberFormat="1" applyFont="1" applyBorder="1" applyAlignment="1">
      <alignment horizontal="center" vertical="center"/>
    </xf>
    <xf numFmtId="0" fontId="87" fillId="0" borderId="46" xfId="1" applyFont="1" applyBorder="1" applyAlignment="1">
      <alignment horizontal="center" vertical="center" wrapText="1"/>
    </xf>
    <xf numFmtId="4" fontId="84" fillId="0" borderId="46" xfId="914" applyNumberFormat="1" applyFont="1" applyFill="1" applyBorder="1" applyAlignment="1" applyProtection="1">
      <alignment horizontal="center" vertical="center"/>
    </xf>
    <xf numFmtId="4" fontId="84" fillId="0" borderId="46" xfId="914" applyNumberFormat="1" applyFont="1" applyFill="1" applyBorder="1" applyAlignment="1" applyProtection="1">
      <alignment horizontal="right" vertical="center"/>
    </xf>
    <xf numFmtId="4" fontId="84" fillId="0" borderId="0" xfId="914" applyNumberFormat="1" applyFont="1" applyFill="1" applyBorder="1" applyAlignment="1" applyProtection="1">
      <alignment horizontal="center" vertical="center"/>
    </xf>
    <xf numFmtId="4" fontId="84" fillId="0" borderId="0" xfId="914" applyNumberFormat="1" applyFont="1" applyFill="1" applyBorder="1" applyAlignment="1" applyProtection="1">
      <alignment horizontal="right" vertical="center"/>
    </xf>
    <xf numFmtId="0" fontId="120" fillId="0" borderId="0" xfId="913" applyFont="1" applyAlignment="1">
      <alignment vertical="center" wrapText="1"/>
    </xf>
    <xf numFmtId="49" fontId="84" fillId="0" borderId="38" xfId="1" applyNumberFormat="1" applyFont="1" applyBorder="1" applyAlignment="1">
      <alignment vertical="center"/>
    </xf>
    <xf numFmtId="4" fontId="84" fillId="0" borderId="38" xfId="914" applyNumberFormat="1" applyFont="1" applyFill="1" applyBorder="1" applyAlignment="1" applyProtection="1">
      <alignment vertical="center"/>
    </xf>
    <xf numFmtId="49" fontId="84" fillId="0" borderId="48" xfId="913" quotePrefix="1" applyNumberFormat="1" applyFont="1" applyBorder="1" applyAlignment="1">
      <alignment vertical="center"/>
    </xf>
    <xf numFmtId="49" fontId="84" fillId="0" borderId="13" xfId="913" quotePrefix="1" applyNumberFormat="1" applyFont="1" applyBorder="1" applyAlignment="1">
      <alignment vertical="center"/>
    </xf>
    <xf numFmtId="49" fontId="84" fillId="0" borderId="48" xfId="1" applyNumberFormat="1" applyFont="1" applyBorder="1" applyAlignment="1">
      <alignment vertical="center"/>
    </xf>
    <xf numFmtId="0" fontId="94" fillId="0" borderId="0" xfId="1" applyFont="1" applyAlignment="1">
      <alignment horizontal="left" vertical="center"/>
    </xf>
    <xf numFmtId="0" fontId="93" fillId="0" borderId="0" xfId="913" applyFont="1" applyAlignment="1">
      <alignment horizontal="left" vertical="center" wrapText="1"/>
    </xf>
    <xf numFmtId="0" fontId="84" fillId="0" borderId="0" xfId="1" applyFont="1" applyAlignment="1">
      <alignment horizontal="left" vertical="center"/>
    </xf>
    <xf numFmtId="0" fontId="84" fillId="0" borderId="0" xfId="1" applyFont="1" applyAlignment="1">
      <alignment horizontal="left"/>
    </xf>
    <xf numFmtId="49" fontId="92" fillId="0" borderId="0" xfId="913" quotePrefix="1" applyNumberFormat="1" applyFont="1" applyAlignment="1">
      <alignment horizontal="left" vertical="center"/>
    </xf>
    <xf numFmtId="0" fontId="92" fillId="0" borderId="0" xfId="913" applyFont="1" applyAlignment="1">
      <alignment horizontal="center" vertical="center"/>
    </xf>
    <xf numFmtId="4" fontId="92" fillId="0" borderId="0" xfId="914" applyNumberFormat="1" applyFont="1" applyFill="1" applyBorder="1" applyAlignment="1" applyProtection="1">
      <alignment horizontal="right" vertical="center"/>
    </xf>
    <xf numFmtId="49" fontId="84" fillId="0" borderId="45" xfId="913" applyNumberFormat="1" applyFont="1" applyBorder="1" applyAlignment="1">
      <alignment vertical="center" wrapText="1"/>
    </xf>
    <xf numFmtId="49" fontId="84" fillId="0" borderId="38" xfId="913" applyNumberFormat="1" applyFont="1" applyBorder="1" applyAlignment="1">
      <alignment horizontal="left" vertical="center" wrapText="1"/>
    </xf>
    <xf numFmtId="49" fontId="81" fillId="0" borderId="0" xfId="913" applyNumberFormat="1" applyFont="1" applyAlignment="1">
      <alignment horizontal="left" vertical="center" wrapText="1"/>
    </xf>
    <xf numFmtId="49" fontId="84" fillId="0" borderId="47" xfId="913" applyNumberFormat="1" applyFont="1" applyBorder="1" applyAlignment="1">
      <alignment vertical="center" wrapText="1"/>
    </xf>
    <xf numFmtId="49" fontId="84" fillId="0" borderId="47" xfId="913" applyNumberFormat="1" applyFont="1" applyBorder="1" applyAlignment="1">
      <alignment horizontal="left" vertical="center" wrapText="1"/>
    </xf>
    <xf numFmtId="0" fontId="89" fillId="0" borderId="38" xfId="790" applyFont="1" applyBorder="1" applyAlignment="1">
      <alignment horizontal="left" vertical="center" wrapText="1"/>
    </xf>
    <xf numFmtId="0" fontId="89" fillId="0" borderId="38" xfId="790" applyFont="1" applyBorder="1" applyAlignment="1">
      <alignment horizontal="center" vertical="center" wrapText="1"/>
    </xf>
    <xf numFmtId="171" fontId="89" fillId="0" borderId="38" xfId="790" applyNumberFormat="1" applyFont="1" applyBorder="1" applyAlignment="1">
      <alignment vertical="center"/>
    </xf>
    <xf numFmtId="49" fontId="107" fillId="0" borderId="38" xfId="1" quotePrefix="1" applyNumberFormat="1" applyFont="1" applyBorder="1" applyAlignment="1">
      <alignment horizontal="left" vertical="center"/>
    </xf>
    <xf numFmtId="0" fontId="89" fillId="0" borderId="0" xfId="790" applyFont="1" applyAlignment="1">
      <alignment horizontal="left" vertical="center" wrapText="1"/>
    </xf>
    <xf numFmtId="0" fontId="89" fillId="0" borderId="0" xfId="790" applyFont="1" applyAlignment="1">
      <alignment horizontal="center" vertical="center" wrapText="1"/>
    </xf>
    <xf numFmtId="171" fontId="89" fillId="0" borderId="0" xfId="790" applyNumberFormat="1" applyFont="1" applyAlignment="1">
      <alignment vertical="center"/>
    </xf>
    <xf numFmtId="4" fontId="89" fillId="0" borderId="0" xfId="790" applyNumberFormat="1" applyFont="1" applyAlignment="1">
      <alignment vertical="center"/>
    </xf>
    <xf numFmtId="49" fontId="84" fillId="0" borderId="38" xfId="2358" quotePrefix="1" applyNumberFormat="1" applyFont="1" applyBorder="1" applyAlignment="1">
      <alignment vertical="center"/>
    </xf>
    <xf numFmtId="171" fontId="84" fillId="0" borderId="38" xfId="2467" applyNumberFormat="1" applyFont="1" applyBorder="1" applyAlignment="1">
      <alignment vertical="center"/>
    </xf>
    <xf numFmtId="4" fontId="84" fillId="0" borderId="38" xfId="2408" applyNumberFormat="1" applyFont="1" applyFill="1" applyBorder="1" applyAlignment="1"/>
    <xf numFmtId="4" fontId="84" fillId="0" borderId="0" xfId="2408" applyNumberFormat="1" applyFont="1" applyFill="1" applyBorder="1" applyAlignment="1"/>
    <xf numFmtId="171" fontId="84" fillId="0" borderId="38" xfId="2404" applyNumberFormat="1" applyFont="1" applyBorder="1"/>
    <xf numFmtId="0" fontId="90" fillId="0" borderId="0" xfId="2404" applyFont="1" applyAlignment="1">
      <alignment vertical="center"/>
    </xf>
    <xf numFmtId="0" fontId="83" fillId="0" borderId="0" xfId="2404" applyFont="1" applyAlignment="1">
      <alignment horizontal="left" vertical="center"/>
    </xf>
    <xf numFmtId="0" fontId="83" fillId="0" borderId="0" xfId="2404" applyFont="1" applyAlignment="1">
      <alignment horizontal="left" vertical="top" wrapText="1"/>
    </xf>
    <xf numFmtId="4" fontId="84" fillId="34" borderId="50" xfId="2462" applyNumberFormat="1" applyFont="1" applyFill="1" applyBorder="1" applyAlignment="1" applyProtection="1">
      <alignment horizontal="center" vertical="center"/>
      <protection locked="0"/>
    </xf>
    <xf numFmtId="4" fontId="84" fillId="34" borderId="38" xfId="2462" applyNumberFormat="1" applyFont="1" applyFill="1" applyBorder="1" applyAlignment="1" applyProtection="1">
      <alignment horizontal="center" vertical="center"/>
      <protection locked="0"/>
    </xf>
    <xf numFmtId="4" fontId="84" fillId="34" borderId="38" xfId="2467" applyNumberFormat="1" applyFont="1" applyFill="1" applyBorder="1" applyAlignment="1" applyProtection="1">
      <alignment vertical="center"/>
      <protection locked="0"/>
    </xf>
    <xf numFmtId="49" fontId="84" fillId="35" borderId="38" xfId="1" applyNumberFormat="1" applyFont="1" applyFill="1" applyBorder="1" applyAlignment="1">
      <alignment horizontal="center" vertical="center"/>
    </xf>
    <xf numFmtId="0" fontId="87" fillId="35" borderId="38" xfId="1" applyFont="1" applyFill="1" applyBorder="1" applyAlignment="1">
      <alignment horizontal="center" vertical="center" wrapText="1"/>
    </xf>
    <xf numFmtId="49" fontId="84" fillId="35" borderId="47" xfId="913" applyNumberFormat="1" applyFont="1" applyFill="1" applyBorder="1" applyAlignment="1" applyProtection="1">
      <alignment horizontal="left" vertical="center" wrapText="1"/>
      <protection locked="0"/>
    </xf>
    <xf numFmtId="0" fontId="84" fillId="35" borderId="38" xfId="913" applyFont="1" applyFill="1" applyBorder="1" applyAlignment="1">
      <alignment vertical="center" wrapText="1"/>
    </xf>
    <xf numFmtId="4" fontId="84" fillId="35" borderId="38" xfId="917" applyNumberFormat="1" applyFont="1" applyFill="1" applyBorder="1" applyAlignment="1">
      <alignment horizontal="center" vertical="center"/>
    </xf>
    <xf numFmtId="4" fontId="84" fillId="35" borderId="38" xfId="917" applyNumberFormat="1" applyFont="1" applyFill="1" applyBorder="1" applyAlignment="1">
      <alignment horizontal="right" vertical="center"/>
    </xf>
    <xf numFmtId="4" fontId="84" fillId="35" borderId="38" xfId="1" applyNumberFormat="1" applyFont="1" applyFill="1" applyBorder="1" applyAlignment="1" applyProtection="1">
      <alignment horizontal="right" vertical="center" wrapText="1"/>
      <protection locked="0"/>
    </xf>
    <xf numFmtId="4" fontId="84" fillId="35" borderId="38" xfId="1" applyNumberFormat="1" applyFont="1" applyFill="1" applyBorder="1" applyAlignment="1">
      <alignment horizontal="right" vertical="center" wrapText="1"/>
    </xf>
    <xf numFmtId="0" fontId="84" fillId="35" borderId="38" xfId="913" applyFont="1" applyFill="1" applyBorder="1" applyAlignment="1">
      <alignment horizontal="center" vertical="center"/>
    </xf>
    <xf numFmtId="4" fontId="84" fillId="35" borderId="38" xfId="916" applyNumberFormat="1" applyFont="1" applyFill="1" applyBorder="1" applyAlignment="1">
      <alignment horizontal="right" vertical="center"/>
    </xf>
    <xf numFmtId="49" fontId="84" fillId="35" borderId="38" xfId="1" applyNumberFormat="1" applyFont="1" applyFill="1" applyBorder="1" applyAlignment="1">
      <alignment horizontal="center"/>
    </xf>
    <xf numFmtId="0" fontId="87" fillId="35" borderId="38" xfId="1" applyFont="1" applyFill="1" applyBorder="1" applyAlignment="1">
      <alignment horizontal="center" wrapText="1"/>
    </xf>
    <xf numFmtId="49" fontId="84" fillId="35" borderId="47" xfId="1" applyNumberFormat="1" applyFont="1" applyFill="1" applyBorder="1" applyAlignment="1" applyProtection="1">
      <alignment horizontal="left" wrapText="1"/>
      <protection locked="0"/>
    </xf>
    <xf numFmtId="0" fontId="84" fillId="35" borderId="38" xfId="1" applyFont="1" applyFill="1" applyBorder="1" applyAlignment="1">
      <alignment wrapText="1"/>
    </xf>
    <xf numFmtId="4" fontId="84" fillId="35" borderId="38" xfId="2408" applyNumberFormat="1" applyFont="1" applyFill="1" applyBorder="1" applyAlignment="1">
      <alignment horizontal="center"/>
    </xf>
    <xf numFmtId="4" fontId="84" fillId="35" borderId="38" xfId="2408" applyNumberFormat="1" applyFont="1" applyFill="1" applyBorder="1" applyAlignment="1"/>
    <xf numFmtId="4" fontId="84" fillId="35" borderId="38" xfId="1" applyNumberFormat="1" applyFont="1" applyFill="1" applyBorder="1" applyAlignment="1" applyProtection="1">
      <alignment horizontal="right" wrapText="1"/>
      <protection locked="0"/>
    </xf>
    <xf numFmtId="4" fontId="84" fillId="35" borderId="38" xfId="1" applyNumberFormat="1" applyFont="1" applyFill="1" applyBorder="1" applyAlignment="1">
      <alignment horizontal="right" wrapText="1"/>
    </xf>
    <xf numFmtId="49" fontId="108" fillId="35" borderId="38" xfId="1" applyNumberFormat="1" applyFont="1" applyFill="1" applyBorder="1" applyAlignment="1">
      <alignment horizontal="center" wrapText="1"/>
    </xf>
    <xf numFmtId="49" fontId="84" fillId="35" borderId="38" xfId="1" quotePrefix="1" applyNumberFormat="1" applyFont="1" applyFill="1" applyBorder="1" applyAlignment="1">
      <alignment horizontal="left"/>
    </xf>
    <xf numFmtId="49" fontId="84" fillId="35" borderId="38" xfId="1" applyNumberFormat="1" applyFont="1" applyFill="1" applyBorder="1" applyAlignment="1">
      <alignment vertical="center"/>
    </xf>
    <xf numFmtId="49" fontId="84" fillId="35" borderId="38" xfId="913" applyNumberFormat="1" applyFont="1" applyFill="1" applyBorder="1" applyAlignment="1">
      <alignment vertical="center"/>
    </xf>
    <xf numFmtId="4" fontId="84" fillId="35" borderId="38" xfId="914" applyNumberFormat="1" applyFont="1" applyFill="1" applyBorder="1" applyAlignment="1" applyProtection="1">
      <alignment vertical="center"/>
    </xf>
    <xf numFmtId="4" fontId="84" fillId="35" borderId="38" xfId="1" applyNumberFormat="1" applyFont="1" applyFill="1" applyBorder="1" applyAlignment="1" applyProtection="1">
      <alignment vertical="center" wrapText="1"/>
      <protection locked="0"/>
    </xf>
    <xf numFmtId="4" fontId="84" fillId="35" borderId="38" xfId="1" applyNumberFormat="1" applyFont="1" applyFill="1" applyBorder="1" applyAlignment="1">
      <alignment vertical="center"/>
    </xf>
    <xf numFmtId="49" fontId="84" fillId="35" borderId="38" xfId="2397" quotePrefix="1" applyNumberFormat="1" applyFont="1" applyFill="1" applyBorder="1" applyAlignment="1">
      <alignment horizontal="left" vertical="center"/>
    </xf>
    <xf numFmtId="0" fontId="84" fillId="35" borderId="38" xfId="2397" applyFont="1" applyFill="1" applyBorder="1" applyAlignment="1">
      <alignment vertical="center" wrapText="1"/>
    </xf>
    <xf numFmtId="4" fontId="84" fillId="35" borderId="38" xfId="2398" applyNumberFormat="1" applyFont="1" applyFill="1" applyBorder="1" applyAlignment="1">
      <alignment horizontal="center" vertical="center"/>
    </xf>
    <xf numFmtId="4" fontId="84" fillId="35" borderId="38" xfId="2398" applyNumberFormat="1" applyFont="1" applyFill="1" applyBorder="1" applyAlignment="1">
      <alignment horizontal="right" vertical="center"/>
    </xf>
    <xf numFmtId="49" fontId="84" fillId="35" borderId="38" xfId="2404" quotePrefix="1" applyNumberFormat="1" applyFont="1" applyFill="1" applyBorder="1" applyAlignment="1">
      <alignment horizontal="left"/>
    </xf>
    <xf numFmtId="0" fontId="84" fillId="35" borderId="38" xfId="2404" applyFont="1" applyFill="1" applyBorder="1" applyAlignment="1">
      <alignment wrapText="1"/>
    </xf>
    <xf numFmtId="4" fontId="84" fillId="35" borderId="38" xfId="2416" applyNumberFormat="1" applyFont="1" applyFill="1" applyBorder="1" applyAlignment="1">
      <alignment horizontal="center"/>
    </xf>
    <xf numFmtId="4" fontId="84" fillId="35" borderId="38" xfId="2416" applyNumberFormat="1" applyFont="1" applyFill="1" applyBorder="1" applyAlignment="1">
      <alignment horizontal="right"/>
    </xf>
    <xf numFmtId="49" fontId="84" fillId="36" borderId="38" xfId="1" quotePrefix="1" applyNumberFormat="1" applyFont="1" applyFill="1" applyBorder="1" applyAlignment="1">
      <alignment horizontal="center" vertical="center"/>
    </xf>
    <xf numFmtId="0" fontId="87" fillId="36" borderId="38" xfId="1" applyFont="1" applyFill="1" applyBorder="1" applyAlignment="1">
      <alignment horizontal="center" vertical="center" wrapText="1"/>
    </xf>
    <xf numFmtId="49" fontId="84" fillId="36" borderId="38" xfId="1" quotePrefix="1" applyNumberFormat="1" applyFont="1" applyFill="1" applyBorder="1" applyAlignment="1">
      <alignment horizontal="left" vertical="center"/>
    </xf>
    <xf numFmtId="0" fontId="89" fillId="36" borderId="38" xfId="790" applyFont="1" applyFill="1" applyBorder="1" applyAlignment="1">
      <alignment horizontal="left" vertical="center" wrapText="1"/>
    </xf>
    <xf numFmtId="0" fontId="89" fillId="36" borderId="38" xfId="790" applyFont="1" applyFill="1" applyBorder="1" applyAlignment="1">
      <alignment horizontal="center" vertical="center" wrapText="1"/>
    </xf>
    <xf numFmtId="171" fontId="89" fillId="36" borderId="38" xfId="790" applyNumberFormat="1" applyFont="1" applyFill="1" applyBorder="1" applyAlignment="1">
      <alignment vertical="center"/>
    </xf>
    <xf numFmtId="4" fontId="89" fillId="36" borderId="38" xfId="790" applyNumberFormat="1" applyFont="1" applyFill="1" applyBorder="1" applyAlignment="1" applyProtection="1">
      <alignment vertical="center"/>
      <protection locked="0"/>
    </xf>
    <xf numFmtId="4" fontId="84" fillId="36" borderId="38" xfId="1" applyNumberFormat="1" applyFont="1" applyFill="1" applyBorder="1" applyAlignment="1">
      <alignment horizontal="right" vertical="center" wrapText="1"/>
    </xf>
    <xf numFmtId="49" fontId="84" fillId="36" borderId="38" xfId="1" quotePrefix="1" applyNumberFormat="1" applyFont="1" applyFill="1" applyBorder="1" applyAlignment="1">
      <alignment horizontal="center"/>
    </xf>
    <xf numFmtId="0" fontId="87" fillId="36" borderId="38" xfId="1" applyFont="1" applyFill="1" applyBorder="1" applyAlignment="1">
      <alignment horizontal="center" wrapText="1"/>
    </xf>
    <xf numFmtId="49" fontId="84" fillId="36" borderId="38" xfId="1" quotePrefix="1" applyNumberFormat="1" applyFont="1" applyFill="1" applyBorder="1" applyAlignment="1">
      <alignment horizontal="left"/>
    </xf>
    <xf numFmtId="0" fontId="89" fillId="36" borderId="38" xfId="2404" applyFont="1" applyFill="1" applyBorder="1" applyAlignment="1">
      <alignment horizontal="left" wrapText="1"/>
    </xf>
    <xf numFmtId="0" fontId="89" fillId="36" borderId="38" xfId="2404" applyFont="1" applyFill="1" applyBorder="1" applyAlignment="1">
      <alignment horizontal="center" wrapText="1"/>
    </xf>
    <xf numFmtId="171" fontId="84" fillId="36" borderId="38" xfId="2404" applyNumberFormat="1" applyFont="1" applyFill="1" applyBorder="1"/>
    <xf numFmtId="4" fontId="89" fillId="36" borderId="38" xfId="2404" applyNumberFormat="1" applyFont="1" applyFill="1" applyBorder="1" applyProtection="1">
      <protection locked="0"/>
    </xf>
    <xf numFmtId="4" fontId="84" fillId="36" borderId="38" xfId="1" applyNumberFormat="1" applyFont="1" applyFill="1" applyBorder="1" applyAlignment="1">
      <alignment horizontal="right" wrapText="1"/>
    </xf>
    <xf numFmtId="0" fontId="84" fillId="35" borderId="38" xfId="1" applyFont="1" applyFill="1" applyBorder="1" applyAlignment="1">
      <alignment horizontal="center" vertical="center"/>
    </xf>
    <xf numFmtId="0" fontId="84" fillId="35" borderId="38" xfId="2361" applyFont="1" applyFill="1" applyBorder="1" applyAlignment="1">
      <alignment horizontal="left" vertical="center"/>
    </xf>
    <xf numFmtId="0" fontId="84" fillId="35" borderId="38" xfId="2361" applyFont="1" applyFill="1" applyBorder="1" applyAlignment="1">
      <alignment horizontal="left" vertical="center" wrapText="1"/>
    </xf>
    <xf numFmtId="0" fontId="84" fillId="35" borderId="38" xfId="2361" applyFont="1" applyFill="1" applyBorder="1" applyAlignment="1">
      <alignment horizontal="center" vertical="center"/>
    </xf>
    <xf numFmtId="171" fontId="84" fillId="35" borderId="38" xfId="2361" applyNumberFormat="1" applyFont="1" applyFill="1" applyBorder="1" applyAlignment="1">
      <alignment horizontal="right" vertical="center"/>
    </xf>
    <xf numFmtId="4" fontId="84" fillId="35" borderId="38" xfId="2361" applyNumberFormat="1" applyFont="1" applyFill="1" applyBorder="1" applyAlignment="1" applyProtection="1">
      <alignment horizontal="right" vertical="center"/>
      <protection locked="0"/>
    </xf>
    <xf numFmtId="4" fontId="84" fillId="35" borderId="38" xfId="2361" applyNumberFormat="1" applyFont="1" applyFill="1" applyBorder="1" applyAlignment="1">
      <alignment horizontal="right" vertical="center"/>
    </xf>
    <xf numFmtId="49" fontId="81" fillId="35" borderId="47" xfId="2404" applyNumberFormat="1" applyFont="1" applyFill="1" applyBorder="1" applyAlignment="1" applyProtection="1">
      <alignment horizontal="left" wrapText="1"/>
      <protection locked="0"/>
    </xf>
    <xf numFmtId="4" fontId="84" fillId="35" borderId="38" xfId="2415" applyNumberFormat="1" applyFont="1" applyFill="1" applyBorder="1" applyAlignment="1">
      <alignment horizontal="center"/>
    </xf>
    <xf numFmtId="4" fontId="84" fillId="35" borderId="38" xfId="2415" applyNumberFormat="1" applyFont="1" applyFill="1" applyBorder="1" applyAlignment="1">
      <alignment horizontal="right"/>
    </xf>
    <xf numFmtId="0" fontId="84" fillId="36" borderId="38" xfId="1" applyFont="1" applyFill="1" applyBorder="1" applyAlignment="1">
      <alignment horizontal="center" vertical="center"/>
    </xf>
    <xf numFmtId="0" fontId="93" fillId="36" borderId="38" xfId="1" applyFont="1" applyFill="1" applyBorder="1" applyAlignment="1">
      <alignment horizontal="center" vertical="center" wrapText="1"/>
    </xf>
    <xf numFmtId="49" fontId="84" fillId="36" borderId="38" xfId="2397" quotePrefix="1" applyNumberFormat="1" applyFont="1" applyFill="1" applyBorder="1" applyAlignment="1">
      <alignment horizontal="left" vertical="center"/>
    </xf>
    <xf numFmtId="0" fontId="84" fillId="36" borderId="38" xfId="2397" applyFont="1" applyFill="1" applyBorder="1" applyAlignment="1">
      <alignment vertical="center" wrapText="1"/>
    </xf>
    <xf numFmtId="4" fontId="84" fillId="36" borderId="38" xfId="1" applyNumberFormat="1" applyFont="1" applyFill="1" applyBorder="1" applyAlignment="1">
      <alignment vertical="center"/>
    </xf>
    <xf numFmtId="4" fontId="84" fillId="36" borderId="38" xfId="1" applyNumberFormat="1" applyFont="1" applyFill="1" applyBorder="1" applyAlignment="1" applyProtection="1">
      <alignment vertical="center"/>
      <protection locked="0"/>
    </xf>
    <xf numFmtId="4" fontId="84" fillId="36" borderId="38" xfId="916" applyNumberFormat="1" applyFont="1" applyFill="1" applyBorder="1" applyAlignment="1">
      <alignment horizontal="right" vertical="center"/>
    </xf>
    <xf numFmtId="0" fontId="10" fillId="35" borderId="38" xfId="919" quotePrefix="1" applyFont="1" applyFill="1" applyBorder="1" applyAlignment="1">
      <alignment vertical="center"/>
    </xf>
    <xf numFmtId="0" fontId="96" fillId="35" borderId="38" xfId="259" applyFont="1" applyFill="1" applyBorder="1" applyAlignment="1">
      <alignment horizontal="center" vertical="center" wrapText="1"/>
    </xf>
    <xf numFmtId="0" fontId="10" fillId="35" borderId="38" xfId="919" quotePrefix="1" applyFont="1" applyFill="1" applyBorder="1" applyAlignment="1">
      <alignment horizontal="left" vertical="center"/>
    </xf>
    <xf numFmtId="0" fontId="10" fillId="35" borderId="38" xfId="919" applyFont="1" applyFill="1" applyBorder="1" applyAlignment="1">
      <alignment vertical="center" wrapText="1"/>
    </xf>
    <xf numFmtId="0" fontId="10" fillId="35" borderId="38" xfId="919" applyFont="1" applyFill="1" applyBorder="1" applyAlignment="1">
      <alignment horizontal="center" vertical="center"/>
    </xf>
    <xf numFmtId="4" fontId="10" fillId="35" borderId="38" xfId="919" applyNumberFormat="1" applyFont="1" applyFill="1" applyBorder="1" applyAlignment="1">
      <alignment vertical="center"/>
    </xf>
    <xf numFmtId="4" fontId="84" fillId="35" borderId="38" xfId="259" applyNumberFormat="1" applyFont="1" applyFill="1" applyBorder="1" applyAlignment="1" applyProtection="1">
      <alignment horizontal="right" vertical="center"/>
      <protection locked="0"/>
    </xf>
    <xf numFmtId="49" fontId="84" fillId="35" borderId="47" xfId="2397" applyNumberFormat="1" applyFont="1" applyFill="1" applyBorder="1" applyAlignment="1" applyProtection="1">
      <alignment horizontal="left" vertical="center" wrapText="1"/>
      <protection locked="0"/>
    </xf>
    <xf numFmtId="4" fontId="84" fillId="35" borderId="38" xfId="2399" applyNumberFormat="1" applyFont="1" applyFill="1" applyBorder="1" applyAlignment="1">
      <alignment horizontal="center" vertical="center"/>
    </xf>
    <xf numFmtId="172" fontId="84" fillId="35" borderId="38" xfId="916" applyNumberFormat="1" applyFont="1" applyFill="1" applyBorder="1" applyAlignment="1">
      <alignment horizontal="right" vertical="center"/>
    </xf>
    <xf numFmtId="2" fontId="84" fillId="35" borderId="38" xfId="1" applyNumberFormat="1" applyFont="1" applyFill="1" applyBorder="1" applyAlignment="1" applyProtection="1">
      <alignment horizontal="right" vertical="center" wrapText="1"/>
      <protection locked="0"/>
    </xf>
    <xf numFmtId="4" fontId="84" fillId="35" borderId="38" xfId="2399" applyNumberFormat="1" applyFont="1" applyFill="1" applyBorder="1" applyAlignment="1">
      <alignment horizontal="right" vertical="center"/>
    </xf>
    <xf numFmtId="49" fontId="108" fillId="35" borderId="38" xfId="2397" applyNumberFormat="1" applyFont="1" applyFill="1" applyBorder="1" applyAlignment="1">
      <alignment horizontal="center" vertical="center" wrapText="1"/>
    </xf>
    <xf numFmtId="49" fontId="84" fillId="35" borderId="58" xfId="2397" applyNumberFormat="1" applyFont="1" applyFill="1" applyBorder="1" applyAlignment="1" applyProtection="1">
      <alignment horizontal="left" vertical="center" wrapText="1"/>
      <protection locked="0"/>
    </xf>
    <xf numFmtId="0" fontId="84" fillId="35" borderId="38" xfId="1" applyFont="1" applyFill="1" applyBorder="1" applyAlignment="1">
      <alignment horizontal="left" wrapText="1"/>
    </xf>
    <xf numFmtId="4" fontId="84" fillId="35" borderId="38" xfId="2409" applyNumberFormat="1" applyFont="1" applyFill="1" applyBorder="1" applyAlignment="1">
      <alignment horizontal="center"/>
    </xf>
    <xf numFmtId="4" fontId="84" fillId="35" borderId="38" xfId="2409" applyNumberFormat="1" applyFont="1" applyFill="1" applyBorder="1" applyAlignment="1">
      <alignment horizontal="right"/>
    </xf>
    <xf numFmtId="49" fontId="84" fillId="35" borderId="38" xfId="1" quotePrefix="1" applyNumberFormat="1" applyFont="1" applyFill="1" applyBorder="1" applyAlignment="1">
      <alignment horizontal="left" vertical="center"/>
    </xf>
    <xf numFmtId="0" fontId="84" fillId="35" borderId="38" xfId="1" applyFont="1" applyFill="1" applyBorder="1" applyAlignment="1">
      <alignment horizontal="left" vertical="center" wrapText="1"/>
    </xf>
    <xf numFmtId="4" fontId="84" fillId="35" borderId="38" xfId="918" applyNumberFormat="1" applyFont="1" applyFill="1" applyBorder="1" applyAlignment="1">
      <alignment horizontal="center" vertical="center"/>
    </xf>
    <xf numFmtId="4" fontId="84" fillId="35" borderId="38" xfId="918" applyNumberFormat="1" applyFont="1" applyFill="1" applyBorder="1" applyAlignment="1">
      <alignment horizontal="right" vertical="center"/>
    </xf>
    <xf numFmtId="4" fontId="84" fillId="35" borderId="38" xfId="916" applyNumberFormat="1" applyFont="1" applyFill="1" applyBorder="1" applyAlignment="1">
      <alignment horizontal="right" vertical="center" wrapText="1"/>
    </xf>
    <xf numFmtId="0" fontId="10" fillId="35" borderId="38" xfId="919" applyFont="1" applyFill="1" applyBorder="1" applyAlignment="1">
      <alignment vertical="center"/>
    </xf>
    <xf numFmtId="0" fontId="1" fillId="35" borderId="38" xfId="919" applyFont="1" applyFill="1" applyBorder="1" applyAlignment="1">
      <alignment horizontal="center" vertical="center"/>
    </xf>
    <xf numFmtId="4" fontId="10" fillId="35" borderId="38" xfId="919" applyNumberFormat="1" applyFont="1" applyFill="1" applyBorder="1" applyAlignment="1" applyProtection="1">
      <alignment vertical="center"/>
      <protection locked="0"/>
    </xf>
    <xf numFmtId="173" fontId="10" fillId="35" borderId="38" xfId="919" applyNumberFormat="1" applyFont="1" applyFill="1" applyBorder="1" applyAlignment="1">
      <alignment vertical="center"/>
    </xf>
    <xf numFmtId="173" fontId="10" fillId="35" borderId="38" xfId="919" applyNumberFormat="1" applyFont="1" applyFill="1" applyBorder="1" applyAlignment="1" applyProtection="1">
      <alignment vertical="center"/>
      <protection locked="0"/>
    </xf>
    <xf numFmtId="0" fontId="10" fillId="36" borderId="38" xfId="919" quotePrefix="1" applyFont="1" applyFill="1" applyBorder="1" applyAlignment="1">
      <alignment vertical="center"/>
    </xf>
    <xf numFmtId="0" fontId="10" fillId="36" borderId="38" xfId="919" applyFont="1" applyFill="1" applyBorder="1" applyAlignment="1">
      <alignment horizontal="center" vertical="center"/>
    </xf>
    <xf numFmtId="0" fontId="10" fillId="36" borderId="38" xfId="919" applyFont="1" applyFill="1" applyBorder="1" applyAlignment="1">
      <alignment vertical="center"/>
    </xf>
    <xf numFmtId="4" fontId="10" fillId="36" borderId="38" xfId="919" applyNumberFormat="1" applyFont="1" applyFill="1" applyBorder="1" applyAlignment="1">
      <alignment vertical="center"/>
    </xf>
    <xf numFmtId="4" fontId="10" fillId="36" borderId="38" xfId="919" applyNumberFormat="1" applyFont="1" applyFill="1" applyBorder="1" applyAlignment="1" applyProtection="1">
      <alignment vertical="center"/>
      <protection locked="0"/>
    </xf>
    <xf numFmtId="0" fontId="92" fillId="36" borderId="38" xfId="1" applyFont="1" applyFill="1" applyBorder="1" applyAlignment="1">
      <alignment horizontal="center" vertical="center"/>
    </xf>
    <xf numFmtId="49" fontId="84" fillId="36" borderId="53" xfId="837" quotePrefix="1" applyNumberFormat="1" applyFont="1" applyFill="1" applyBorder="1" applyAlignment="1">
      <alignment horizontal="left" vertical="center"/>
    </xf>
    <xf numFmtId="0" fontId="84" fillId="36" borderId="38" xfId="837" applyFont="1" applyFill="1" applyBorder="1" applyAlignment="1">
      <alignment vertical="center" wrapText="1"/>
    </xf>
    <xf numFmtId="2" fontId="84" fillId="36" borderId="38" xfId="1" applyNumberFormat="1" applyFont="1" applyFill="1" applyBorder="1" applyAlignment="1">
      <alignment vertical="center"/>
    </xf>
    <xf numFmtId="2" fontId="84" fillId="36" borderId="38" xfId="1" applyNumberFormat="1" applyFont="1" applyFill="1" applyBorder="1" applyAlignment="1" applyProtection="1">
      <alignment vertical="center"/>
      <protection locked="0"/>
    </xf>
    <xf numFmtId="2" fontId="84" fillId="35" borderId="38" xfId="1" applyNumberFormat="1" applyFont="1" applyFill="1" applyBorder="1" applyAlignment="1" applyProtection="1">
      <alignment horizontal="right" wrapText="1"/>
      <protection locked="0"/>
    </xf>
    <xf numFmtId="4" fontId="84" fillId="35" borderId="38" xfId="113" applyNumberFormat="1" applyFont="1" applyFill="1" applyBorder="1" applyAlignment="1">
      <alignment horizontal="right" wrapText="1"/>
    </xf>
    <xf numFmtId="49" fontId="84" fillId="35" borderId="38" xfId="1" quotePrefix="1" applyNumberFormat="1" applyFont="1" applyFill="1" applyBorder="1" applyAlignment="1">
      <alignment horizontal="center" vertical="center"/>
    </xf>
    <xf numFmtId="49" fontId="84" fillId="35" borderId="38" xfId="2347" quotePrefix="1" applyNumberFormat="1" applyFont="1" applyFill="1" applyBorder="1" applyAlignment="1">
      <alignment horizontal="left" vertical="center"/>
    </xf>
    <xf numFmtId="0" fontId="84" fillId="35" borderId="38" xfId="2347" applyFont="1" applyFill="1" applyBorder="1" applyAlignment="1">
      <alignment vertical="center" wrapText="1"/>
    </xf>
    <xf numFmtId="4" fontId="84" fillId="35" borderId="38" xfId="2348" applyNumberFormat="1" applyFont="1" applyFill="1" applyBorder="1" applyAlignment="1">
      <alignment horizontal="center" vertical="center"/>
    </xf>
    <xf numFmtId="4" fontId="84" fillId="35" borderId="38" xfId="2348" applyNumberFormat="1" applyFont="1" applyFill="1" applyBorder="1" applyAlignment="1">
      <alignment horizontal="right" vertical="center"/>
    </xf>
    <xf numFmtId="0" fontId="84" fillId="35" borderId="0" xfId="1" applyFont="1" applyFill="1"/>
    <xf numFmtId="0" fontId="84" fillId="37" borderId="38" xfId="1" applyFont="1" applyFill="1" applyBorder="1" applyAlignment="1">
      <alignment horizontal="center" vertical="center"/>
    </xf>
    <xf numFmtId="0" fontId="84" fillId="37" borderId="38" xfId="2361" applyFont="1" applyFill="1" applyBorder="1" applyAlignment="1">
      <alignment horizontal="left" vertical="center"/>
    </xf>
    <xf numFmtId="0" fontId="84" fillId="37" borderId="38" xfId="2361" applyFont="1" applyFill="1" applyBorder="1" applyAlignment="1">
      <alignment horizontal="left" vertical="center" wrapText="1"/>
    </xf>
    <xf numFmtId="0" fontId="84" fillId="37" borderId="38" xfId="2361" applyFont="1" applyFill="1" applyBorder="1" applyAlignment="1">
      <alignment horizontal="center" vertical="center"/>
    </xf>
    <xf numFmtId="171" fontId="84" fillId="37" borderId="38" xfId="2361" applyNumberFormat="1" applyFont="1" applyFill="1" applyBorder="1" applyAlignment="1">
      <alignment horizontal="right" vertical="center"/>
    </xf>
    <xf numFmtId="4" fontId="84" fillId="37" borderId="38" xfId="2361" applyNumberFormat="1" applyFont="1" applyFill="1" applyBorder="1" applyAlignment="1" applyProtection="1">
      <alignment horizontal="right" vertical="center"/>
      <protection locked="0"/>
    </xf>
    <xf numFmtId="4" fontId="84" fillId="37" borderId="38" xfId="2361" applyNumberFormat="1" applyFont="1" applyFill="1" applyBorder="1" applyAlignment="1">
      <alignment horizontal="right" vertical="center"/>
    </xf>
    <xf numFmtId="3" fontId="84" fillId="37" borderId="0" xfId="1" applyNumberFormat="1" applyFont="1" applyFill="1"/>
    <xf numFmtId="0" fontId="84" fillId="37" borderId="0" xfId="1" applyFont="1" applyFill="1"/>
    <xf numFmtId="0" fontId="96" fillId="37" borderId="38" xfId="1" applyFont="1" applyFill="1" applyBorder="1" applyAlignment="1">
      <alignment horizontal="center" vertical="center" wrapText="1"/>
    </xf>
    <xf numFmtId="49" fontId="84" fillId="35" borderId="52" xfId="913" applyNumberFormat="1" applyFont="1" applyFill="1" applyBorder="1" applyAlignment="1" applyProtection="1">
      <alignment horizontal="left" vertical="center" wrapText="1"/>
      <protection locked="0"/>
    </xf>
    <xf numFmtId="0" fontId="84" fillId="35" borderId="0" xfId="913" applyFont="1" applyFill="1" applyAlignment="1">
      <alignment vertical="center" wrapText="1"/>
    </xf>
    <xf numFmtId="49" fontId="84" fillId="36" borderId="38" xfId="1" applyNumberFormat="1" applyFont="1" applyFill="1" applyBorder="1" applyAlignment="1">
      <alignment horizontal="center" vertical="center"/>
    </xf>
    <xf numFmtId="49" fontId="108" fillId="36" borderId="38" xfId="913" applyNumberFormat="1" applyFont="1" applyFill="1" applyBorder="1" applyAlignment="1">
      <alignment horizontal="center" vertical="center" wrapText="1"/>
    </xf>
    <xf numFmtId="49" fontId="84" fillId="36" borderId="38" xfId="913" applyNumberFormat="1" applyFont="1" applyFill="1" applyBorder="1" applyAlignment="1">
      <alignment horizontal="left" vertical="center"/>
    </xf>
    <xf numFmtId="0" fontId="84" fillId="36" borderId="38" xfId="913" applyFont="1" applyFill="1" applyBorder="1" applyAlignment="1">
      <alignment vertical="center" wrapText="1"/>
    </xf>
    <xf numFmtId="4" fontId="84" fillId="36" borderId="38" xfId="917" applyNumberFormat="1" applyFont="1" applyFill="1" applyBorder="1" applyAlignment="1">
      <alignment horizontal="center" vertical="center"/>
    </xf>
    <xf numFmtId="4" fontId="84" fillId="36" borderId="38" xfId="917" applyNumberFormat="1" applyFont="1" applyFill="1" applyBorder="1" applyAlignment="1">
      <alignment horizontal="right" vertical="center"/>
    </xf>
    <xf numFmtId="4" fontId="84" fillId="36" borderId="38" xfId="1" applyNumberFormat="1" applyFont="1" applyFill="1" applyBorder="1" applyAlignment="1" applyProtection="1">
      <alignment horizontal="right" vertical="center" wrapText="1"/>
      <protection locked="0"/>
    </xf>
    <xf numFmtId="49" fontId="84" fillId="35" borderId="38" xfId="913" quotePrefix="1" applyNumberFormat="1" applyFont="1" applyFill="1" applyBorder="1" applyAlignment="1">
      <alignment horizontal="left" vertical="center"/>
    </xf>
    <xf numFmtId="172" fontId="84" fillId="35" borderId="38" xfId="916" applyNumberFormat="1" applyFont="1" applyFill="1" applyBorder="1" applyAlignment="1">
      <alignment vertical="center"/>
    </xf>
    <xf numFmtId="49" fontId="108" fillId="36" borderId="38" xfId="2397" applyNumberFormat="1" applyFont="1" applyFill="1" applyBorder="1" applyAlignment="1">
      <alignment horizontal="center" vertical="center" wrapText="1"/>
    </xf>
    <xf numFmtId="49" fontId="84" fillId="36" borderId="47" xfId="2397" applyNumberFormat="1" applyFont="1" applyFill="1" applyBorder="1" applyAlignment="1" applyProtection="1">
      <alignment horizontal="left" vertical="center" wrapText="1"/>
      <protection locked="0"/>
    </xf>
    <xf numFmtId="4" fontId="84" fillId="36" borderId="38" xfId="2399" applyNumberFormat="1" applyFont="1" applyFill="1" applyBorder="1" applyAlignment="1">
      <alignment horizontal="center" vertical="center"/>
    </xf>
    <xf numFmtId="4" fontId="84" fillId="36" borderId="38" xfId="2399" applyNumberFormat="1" applyFont="1" applyFill="1" applyBorder="1" applyAlignment="1">
      <alignment horizontal="right" vertical="center"/>
    </xf>
    <xf numFmtId="0" fontId="93" fillId="35" borderId="38" xfId="1" applyFont="1" applyFill="1" applyBorder="1" applyAlignment="1">
      <alignment horizontal="center" vertical="center" wrapText="1"/>
    </xf>
    <xf numFmtId="49" fontId="84" fillId="35" borderId="38" xfId="2397" applyNumberFormat="1" applyFont="1" applyFill="1" applyBorder="1" applyAlignment="1">
      <alignment horizontal="left" vertical="center"/>
    </xf>
    <xf numFmtId="2" fontId="84" fillId="35" borderId="38" xfId="1" applyNumberFormat="1" applyFont="1" applyFill="1" applyBorder="1" applyAlignment="1" applyProtection="1">
      <alignment vertical="center"/>
      <protection locked="0"/>
    </xf>
    <xf numFmtId="4" fontId="83" fillId="0" borderId="65" xfId="2404" applyNumberFormat="1" applyFont="1" applyBorder="1" applyAlignment="1">
      <alignment horizontal="center" vertical="center"/>
    </xf>
    <xf numFmtId="4" fontId="83" fillId="0" borderId="70" xfId="2404" applyNumberFormat="1" applyFont="1" applyBorder="1" applyAlignment="1">
      <alignment horizontal="center" vertical="center"/>
    </xf>
    <xf numFmtId="4" fontId="83" fillId="0" borderId="60" xfId="2404" applyNumberFormat="1" applyFont="1" applyBorder="1" applyAlignment="1">
      <alignment horizontal="center" vertical="center"/>
    </xf>
    <xf numFmtId="4" fontId="83" fillId="0" borderId="62" xfId="2404" applyNumberFormat="1" applyFont="1" applyBorder="1" applyAlignment="1">
      <alignment horizontal="center" vertical="center"/>
    </xf>
    <xf numFmtId="4" fontId="83" fillId="0" borderId="64" xfId="2404" applyNumberFormat="1" applyFont="1" applyBorder="1" applyAlignment="1">
      <alignment horizontal="center" vertical="center"/>
    </xf>
    <xf numFmtId="4" fontId="83" fillId="0" borderId="36" xfId="2404" applyNumberFormat="1" applyFont="1" applyBorder="1" applyAlignment="1">
      <alignment horizontal="center" vertical="center"/>
    </xf>
    <xf numFmtId="4" fontId="83" fillId="0" borderId="77" xfId="2404" applyNumberFormat="1" applyFont="1" applyBorder="1" applyAlignment="1">
      <alignment horizontal="center" vertical="center"/>
    </xf>
    <xf numFmtId="0" fontId="83" fillId="0" borderId="0" xfId="2404" applyFont="1" applyAlignment="1">
      <alignment horizontal="center" wrapText="1"/>
    </xf>
    <xf numFmtId="0" fontId="82" fillId="0" borderId="0" xfId="2404" applyFont="1" applyAlignment="1">
      <alignment horizontal="center" wrapText="1"/>
    </xf>
    <xf numFmtId="0" fontId="83" fillId="0" borderId="59" xfId="2404" applyFont="1" applyBorder="1" applyAlignment="1">
      <alignment horizontal="center" vertical="center" wrapText="1"/>
    </xf>
    <xf numFmtId="0" fontId="83" fillId="0" borderId="12" xfId="2404" applyFont="1" applyBorder="1" applyAlignment="1">
      <alignment horizontal="center" vertical="center" wrapText="1"/>
    </xf>
    <xf numFmtId="0" fontId="83" fillId="0" borderId="65" xfId="2404" applyFont="1" applyBorder="1" applyAlignment="1">
      <alignment horizontal="center" vertical="center" wrapText="1"/>
    </xf>
    <xf numFmtId="0" fontId="83" fillId="0" borderId="53" xfId="2404" applyFont="1" applyBorder="1" applyAlignment="1">
      <alignment horizontal="center" vertical="center" wrapText="1"/>
    </xf>
    <xf numFmtId="175" fontId="83" fillId="0" borderId="66" xfId="2404" applyNumberFormat="1" applyFont="1" applyBorder="1" applyAlignment="1">
      <alignment horizontal="center" vertical="center"/>
    </xf>
    <xf numFmtId="175" fontId="83" fillId="0" borderId="67" xfId="2404" applyNumberFormat="1" applyFont="1" applyBorder="1" applyAlignment="1">
      <alignment horizontal="center" vertical="center"/>
    </xf>
    <xf numFmtId="175" fontId="83" fillId="0" borderId="68" xfId="2404" applyNumberFormat="1" applyFont="1" applyBorder="1" applyAlignment="1">
      <alignment horizontal="center" vertical="center"/>
    </xf>
    <xf numFmtId="0" fontId="83" fillId="0" borderId="65" xfId="2462" applyFont="1" applyBorder="1" applyAlignment="1">
      <alignment horizontal="center" vertical="center" wrapText="1"/>
    </xf>
    <xf numFmtId="0" fontId="83" fillId="0" borderId="53" xfId="2462" applyFont="1" applyBorder="1" applyAlignment="1">
      <alignment horizontal="center" vertical="center" wrapText="1"/>
    </xf>
    <xf numFmtId="0" fontId="85" fillId="0" borderId="74" xfId="2404" applyFont="1" applyBorder="1" applyAlignment="1">
      <alignment horizontal="left" vertical="center"/>
    </xf>
    <xf numFmtId="0" fontId="85" fillId="0" borderId="75" xfId="2404" applyFont="1" applyBorder="1" applyAlignment="1">
      <alignment horizontal="left" vertical="center"/>
    </xf>
    <xf numFmtId="0" fontId="85" fillId="0" borderId="76" xfId="2404" applyFont="1" applyBorder="1" applyAlignment="1">
      <alignment horizontal="left" vertical="center"/>
    </xf>
    <xf numFmtId="0" fontId="85" fillId="0" borderId="77" xfId="2404" applyFont="1" applyBorder="1" applyAlignment="1">
      <alignment horizontal="left" vertical="center"/>
    </xf>
    <xf numFmtId="0" fontId="83" fillId="0" borderId="0" xfId="0" applyFont="1" applyAlignment="1">
      <alignment horizontal="left" vertical="center" wrapText="1"/>
    </xf>
    <xf numFmtId="0" fontId="83" fillId="0" borderId="19" xfId="2462" applyFont="1" applyBorder="1" applyAlignment="1">
      <alignment horizontal="left" vertical="center"/>
    </xf>
    <xf numFmtId="0" fontId="83" fillId="0" borderId="21" xfId="2462" applyFont="1" applyBorder="1" applyAlignment="1">
      <alignment horizontal="left" vertical="center"/>
    </xf>
    <xf numFmtId="0" fontId="83" fillId="0" borderId="2" xfId="2462" applyFont="1" applyBorder="1" applyAlignment="1">
      <alignment horizontal="center" vertical="center" wrapText="1"/>
    </xf>
    <xf numFmtId="0" fontId="83" fillId="0" borderId="14" xfId="2462" applyFont="1" applyBorder="1" applyAlignment="1">
      <alignment horizontal="center" vertical="center" wrapText="1"/>
    </xf>
    <xf numFmtId="0" fontId="83" fillId="0" borderId="4" xfId="2462" applyFont="1" applyBorder="1" applyAlignment="1">
      <alignment horizontal="center" vertical="center" wrapText="1"/>
    </xf>
    <xf numFmtId="0" fontId="83" fillId="31" borderId="19" xfId="0" applyFont="1" applyFill="1" applyBorder="1" applyAlignment="1">
      <alignment horizontal="center"/>
    </xf>
    <xf numFmtId="0" fontId="83" fillId="31" borderId="21" xfId="0" applyFont="1" applyFill="1" applyBorder="1" applyAlignment="1">
      <alignment horizontal="center"/>
    </xf>
    <xf numFmtId="0" fontId="83" fillId="32" borderId="19" xfId="0" applyFont="1" applyFill="1" applyBorder="1" applyAlignment="1">
      <alignment horizontal="center"/>
    </xf>
    <xf numFmtId="0" fontId="83" fillId="32" borderId="21" xfId="0" applyFont="1" applyFill="1" applyBorder="1" applyAlignment="1">
      <alignment horizontal="center"/>
    </xf>
    <xf numFmtId="3" fontId="83" fillId="0" borderId="19" xfId="0" applyNumberFormat="1" applyFont="1" applyBorder="1" applyAlignment="1">
      <alignment horizontal="center" vertical="center"/>
    </xf>
    <xf numFmtId="3" fontId="83" fillId="0" borderId="20" xfId="0" applyNumberFormat="1" applyFont="1" applyBorder="1" applyAlignment="1">
      <alignment horizontal="center" vertical="center"/>
    </xf>
    <xf numFmtId="0" fontId="83" fillId="33" borderId="19" xfId="0" applyFont="1" applyFill="1" applyBorder="1" applyAlignment="1">
      <alignment horizontal="center"/>
    </xf>
    <xf numFmtId="0" fontId="83" fillId="33" borderId="21" xfId="0" applyFont="1" applyFill="1" applyBorder="1" applyAlignment="1">
      <alignment horizontal="center"/>
    </xf>
    <xf numFmtId="0" fontId="83" fillId="0" borderId="0" xfId="2404" applyFont="1" applyAlignment="1">
      <alignment horizontal="left" vertical="center" wrapText="1"/>
    </xf>
    <xf numFmtId="3" fontId="83" fillId="0" borderId="19" xfId="282" applyNumberFormat="1" applyFont="1" applyBorder="1" applyAlignment="1">
      <alignment horizontal="center" vertical="center"/>
    </xf>
    <xf numFmtId="3" fontId="83" fillId="0" borderId="20" xfId="282" applyNumberFormat="1" applyFont="1" applyBorder="1" applyAlignment="1">
      <alignment horizontal="center" vertical="center"/>
    </xf>
    <xf numFmtId="0" fontId="83" fillId="33" borderId="19" xfId="2404" applyFont="1" applyFill="1" applyBorder="1" applyAlignment="1">
      <alignment horizontal="center"/>
    </xf>
    <xf numFmtId="0" fontId="83" fillId="33" borderId="21" xfId="2404" applyFont="1" applyFill="1" applyBorder="1" applyAlignment="1">
      <alignment horizontal="center"/>
    </xf>
    <xf numFmtId="0" fontId="83" fillId="31" borderId="19" xfId="2404" applyFont="1" applyFill="1" applyBorder="1" applyAlignment="1">
      <alignment horizontal="center"/>
    </xf>
    <xf numFmtId="0" fontId="83" fillId="31" borderId="21" xfId="2404" applyFont="1" applyFill="1" applyBorder="1" applyAlignment="1">
      <alignment horizontal="center"/>
    </xf>
    <xf numFmtId="0" fontId="83" fillId="32" borderId="19" xfId="2404" applyFont="1" applyFill="1" applyBorder="1" applyAlignment="1">
      <alignment horizontal="center"/>
    </xf>
    <xf numFmtId="0" fontId="83" fillId="32" borderId="21" xfId="2404" applyFont="1" applyFill="1" applyBorder="1" applyAlignment="1">
      <alignment horizontal="center"/>
    </xf>
    <xf numFmtId="0" fontId="84" fillId="29" borderId="35" xfId="1" applyFont="1" applyFill="1" applyBorder="1" applyAlignment="1">
      <alignment horizontal="center" vertical="center" wrapText="1"/>
    </xf>
    <xf numFmtId="0" fontId="84" fillId="29" borderId="37" xfId="1" applyFont="1" applyFill="1" applyBorder="1" applyAlignment="1">
      <alignment horizontal="center" vertical="center" wrapText="1"/>
    </xf>
    <xf numFmtId="0" fontId="83" fillId="0" borderId="0" xfId="268" applyFont="1" applyAlignment="1">
      <alignment horizontal="left" vertical="center"/>
    </xf>
    <xf numFmtId="0" fontId="83" fillId="0" borderId="0" xfId="1" applyFont="1" applyAlignment="1">
      <alignment horizontal="left" vertical="center"/>
    </xf>
    <xf numFmtId="0" fontId="84" fillId="29" borderId="31" xfId="1" applyFont="1" applyFill="1" applyBorder="1" applyAlignment="1">
      <alignment horizontal="center" vertical="center"/>
    </xf>
    <xf numFmtId="0" fontId="84" fillId="29" borderId="32" xfId="1" applyFont="1" applyFill="1" applyBorder="1" applyAlignment="1">
      <alignment horizontal="center" vertical="center"/>
    </xf>
    <xf numFmtId="0" fontId="84" fillId="29" borderId="33" xfId="1" applyFont="1" applyFill="1" applyBorder="1" applyAlignment="1">
      <alignment horizontal="center" vertical="center"/>
    </xf>
    <xf numFmtId="0" fontId="84" fillId="29" borderId="34" xfId="1" applyFont="1" applyFill="1" applyBorder="1" applyAlignment="1">
      <alignment horizontal="center" vertical="center" wrapText="1"/>
    </xf>
    <xf numFmtId="0" fontId="84" fillId="29" borderId="36" xfId="1" applyFont="1" applyFill="1" applyBorder="1" applyAlignment="1">
      <alignment horizontal="center" vertical="center" wrapText="1"/>
    </xf>
    <xf numFmtId="0" fontId="84" fillId="29" borderId="35" xfId="1" quotePrefix="1" applyFont="1" applyFill="1" applyBorder="1" applyAlignment="1">
      <alignment horizontal="center" vertical="center"/>
    </xf>
    <xf numFmtId="0" fontId="84" fillId="29" borderId="37" xfId="1" quotePrefix="1" applyFont="1" applyFill="1" applyBorder="1" applyAlignment="1">
      <alignment horizontal="center" vertical="center"/>
    </xf>
    <xf numFmtId="3" fontId="84" fillId="29" borderId="35" xfId="1" applyNumberFormat="1" applyFont="1" applyFill="1" applyBorder="1" applyAlignment="1">
      <alignment horizontal="center" vertical="center"/>
    </xf>
    <xf numFmtId="3" fontId="84" fillId="29" borderId="37" xfId="1" applyNumberFormat="1" applyFont="1" applyFill="1" applyBorder="1" applyAlignment="1">
      <alignment horizontal="center" vertical="center"/>
    </xf>
    <xf numFmtId="0" fontId="83" fillId="0" borderId="0" xfId="1" applyFont="1" applyAlignment="1">
      <alignment horizontal="left" vertical="top"/>
    </xf>
    <xf numFmtId="0" fontId="84" fillId="29" borderId="3" xfId="1" applyFont="1" applyFill="1" applyBorder="1" applyAlignment="1">
      <alignment horizontal="center" vertical="center" wrapText="1"/>
    </xf>
    <xf numFmtId="0" fontId="84" fillId="29" borderId="5" xfId="1" applyFont="1" applyFill="1" applyBorder="1" applyAlignment="1">
      <alignment horizontal="center" vertical="center" wrapText="1"/>
    </xf>
    <xf numFmtId="0" fontId="84" fillId="29" borderId="35" xfId="259" applyFont="1" applyFill="1" applyBorder="1" applyAlignment="1">
      <alignment horizontal="center" vertical="center" wrapText="1"/>
    </xf>
    <xf numFmtId="0" fontId="84" fillId="29" borderId="37" xfId="259" applyFont="1" applyFill="1" applyBorder="1" applyAlignment="1">
      <alignment horizontal="center" vertical="center" wrapText="1"/>
    </xf>
    <xf numFmtId="0" fontId="83" fillId="0" borderId="0" xfId="259" applyFont="1" applyAlignment="1">
      <alignment horizontal="left" vertical="center"/>
    </xf>
    <xf numFmtId="0" fontId="84" fillId="29" borderId="31" xfId="259" applyFont="1" applyFill="1" applyBorder="1" applyAlignment="1">
      <alignment horizontal="center" vertical="center"/>
    </xf>
    <xf numFmtId="0" fontId="84" fillId="29" borderId="32" xfId="259" applyFont="1" applyFill="1" applyBorder="1" applyAlignment="1">
      <alignment horizontal="center" vertical="center"/>
    </xf>
    <xf numFmtId="0" fontId="84" fillId="29" borderId="33" xfId="259" applyFont="1" applyFill="1" applyBorder="1" applyAlignment="1">
      <alignment horizontal="center" vertical="center"/>
    </xf>
    <xf numFmtId="0" fontId="84" fillId="29" borderId="34" xfId="259" applyFont="1" applyFill="1" applyBorder="1" applyAlignment="1">
      <alignment horizontal="center" vertical="center" wrapText="1"/>
    </xf>
    <xf numFmtId="0" fontId="84" fillId="29" borderId="36" xfId="259" applyFont="1" applyFill="1" applyBorder="1" applyAlignment="1">
      <alignment horizontal="center" vertical="center" wrapText="1"/>
    </xf>
    <xf numFmtId="0" fontId="84" fillId="29" borderId="35" xfId="259" quotePrefix="1" applyFont="1" applyFill="1" applyBorder="1" applyAlignment="1">
      <alignment horizontal="center" vertical="center"/>
    </xf>
    <xf numFmtId="0" fontId="84" fillId="29" borderId="37" xfId="259" quotePrefix="1" applyFont="1" applyFill="1" applyBorder="1" applyAlignment="1">
      <alignment horizontal="center" vertical="center"/>
    </xf>
    <xf numFmtId="3" fontId="84" fillId="29" borderId="35" xfId="259" applyNumberFormat="1" applyFont="1" applyFill="1" applyBorder="1" applyAlignment="1">
      <alignment horizontal="center" vertical="center"/>
    </xf>
    <xf numFmtId="3" fontId="84" fillId="29" borderId="37" xfId="259" applyNumberFormat="1" applyFont="1" applyFill="1" applyBorder="1" applyAlignment="1">
      <alignment horizontal="center" vertical="center"/>
    </xf>
    <xf numFmtId="0" fontId="83" fillId="0" borderId="36" xfId="1" applyFont="1" applyBorder="1" applyAlignment="1">
      <alignment horizontal="left" vertical="center"/>
    </xf>
    <xf numFmtId="0" fontId="83" fillId="0" borderId="0" xfId="1" applyFont="1" applyAlignment="1">
      <alignment horizontal="left" vertical="center" wrapText="1"/>
    </xf>
    <xf numFmtId="0" fontId="83" fillId="0" borderId="0" xfId="0" applyFont="1" applyAlignment="1">
      <alignment horizontal="left" vertical="center"/>
    </xf>
    <xf numFmtId="0" fontId="83" fillId="0" borderId="0" xfId="790" applyFont="1" applyAlignment="1">
      <alignment horizontal="left" vertical="center" wrapText="1"/>
    </xf>
    <xf numFmtId="0" fontId="84" fillId="29" borderId="35" xfId="1" applyFont="1" applyFill="1" applyBorder="1" applyAlignment="1">
      <alignment horizontal="center" wrapText="1"/>
    </xf>
    <xf numFmtId="0" fontId="84" fillId="29" borderId="37" xfId="1" applyFont="1" applyFill="1" applyBorder="1" applyAlignment="1">
      <alignment horizontal="center" wrapText="1"/>
    </xf>
    <xf numFmtId="0" fontId="83" fillId="0" borderId="0" xfId="268" applyFont="1" applyAlignment="1">
      <alignment horizontal="left"/>
    </xf>
    <xf numFmtId="0" fontId="83" fillId="0" borderId="0" xfId="1" applyFont="1" applyAlignment="1">
      <alignment horizontal="left"/>
    </xf>
    <xf numFmtId="0" fontId="84" fillId="29" borderId="31" xfId="1" applyFont="1" applyFill="1" applyBorder="1" applyAlignment="1">
      <alignment horizontal="center"/>
    </xf>
    <xf numFmtId="0" fontId="84" fillId="29" borderId="32" xfId="1" applyFont="1" applyFill="1" applyBorder="1" applyAlignment="1">
      <alignment horizontal="center"/>
    </xf>
    <xf numFmtId="0" fontId="84" fillId="29" borderId="33" xfId="1" applyFont="1" applyFill="1" applyBorder="1" applyAlignment="1">
      <alignment horizontal="center"/>
    </xf>
    <xf numFmtId="0" fontId="84" fillId="29" borderId="34" xfId="1" applyFont="1" applyFill="1" applyBorder="1" applyAlignment="1">
      <alignment horizontal="center" wrapText="1"/>
    </xf>
    <xf numFmtId="0" fontId="84" fillId="29" borderId="36" xfId="1" applyFont="1" applyFill="1" applyBorder="1" applyAlignment="1">
      <alignment horizontal="center" wrapText="1"/>
    </xf>
    <xf numFmtId="0" fontId="84" fillId="29" borderId="35" xfId="1" quotePrefix="1" applyFont="1" applyFill="1" applyBorder="1" applyAlignment="1">
      <alignment horizontal="center"/>
    </xf>
    <xf numFmtId="0" fontId="84" fillId="29" borderId="37" xfId="1" quotePrefix="1" applyFont="1" applyFill="1" applyBorder="1" applyAlignment="1">
      <alignment horizontal="center"/>
    </xf>
    <xf numFmtId="3" fontId="84" fillId="29" borderId="35" xfId="1" applyNumberFormat="1" applyFont="1" applyFill="1" applyBorder="1" applyAlignment="1">
      <alignment horizontal="center"/>
    </xf>
    <xf numFmtId="3" fontId="84" fillId="29" borderId="37" xfId="1" applyNumberFormat="1" applyFont="1" applyFill="1" applyBorder="1" applyAlignment="1">
      <alignment horizontal="center"/>
    </xf>
    <xf numFmtId="0" fontId="84" fillId="29" borderId="3" xfId="1" applyFont="1" applyFill="1" applyBorder="1" applyAlignment="1">
      <alignment horizontal="center" wrapText="1"/>
    </xf>
    <xf numFmtId="0" fontId="84" fillId="29" borderId="5" xfId="1" applyFont="1" applyFill="1" applyBorder="1" applyAlignment="1">
      <alignment horizontal="center" wrapText="1"/>
    </xf>
    <xf numFmtId="0" fontId="84" fillId="0" borderId="35" xfId="1" applyFont="1" applyBorder="1" applyAlignment="1">
      <alignment horizontal="center" wrapText="1"/>
    </xf>
    <xf numFmtId="0" fontId="84" fillId="0" borderId="37" xfId="1" applyFont="1" applyBorder="1" applyAlignment="1">
      <alignment horizontal="center" wrapText="1"/>
    </xf>
    <xf numFmtId="0" fontId="84" fillId="0" borderId="31" xfId="1" applyFont="1" applyBorder="1" applyAlignment="1">
      <alignment horizontal="center"/>
    </xf>
    <xf numFmtId="0" fontId="84" fillId="0" borderId="32" xfId="1" applyFont="1" applyBorder="1" applyAlignment="1">
      <alignment horizontal="center"/>
    </xf>
    <xf numFmtId="0" fontId="84" fillId="0" borderId="33" xfId="1" applyFont="1" applyBorder="1" applyAlignment="1">
      <alignment horizontal="center"/>
    </xf>
    <xf numFmtId="0" fontId="84" fillId="0" borderId="3" xfId="1" applyFont="1" applyBorder="1" applyAlignment="1">
      <alignment horizontal="center" wrapText="1"/>
    </xf>
    <xf numFmtId="0" fontId="84" fillId="0" borderId="5" xfId="1" applyFont="1" applyBorder="1" applyAlignment="1">
      <alignment horizontal="center" wrapText="1"/>
    </xf>
    <xf numFmtId="0" fontId="84" fillId="0" borderId="35" xfId="1" quotePrefix="1" applyFont="1" applyBorder="1" applyAlignment="1">
      <alignment horizontal="center"/>
    </xf>
    <xf numFmtId="0" fontId="84" fillId="0" borderId="37" xfId="1" quotePrefix="1" applyFont="1" applyBorder="1" applyAlignment="1">
      <alignment horizontal="center"/>
    </xf>
    <xf numFmtId="3" fontId="84" fillId="0" borderId="35" xfId="1" applyNumberFormat="1" applyFont="1" applyBorder="1" applyAlignment="1">
      <alignment horizontal="center"/>
    </xf>
    <xf numFmtId="3" fontId="84" fillId="0" borderId="37" xfId="1" applyNumberFormat="1" applyFont="1" applyBorder="1" applyAlignment="1">
      <alignment horizontal="center"/>
    </xf>
  </cellXfs>
  <cellStyles count="9008">
    <cellStyle name="20 % – Zvýraznění1" xfId="2" xr:uid="{00000000-0005-0000-0000-000000000000}"/>
    <cellStyle name="20 % – Zvýraznění1 2" xfId="3" xr:uid="{00000000-0005-0000-0000-000001000000}"/>
    <cellStyle name="20 % – Zvýraznění1 3" xfId="799" xr:uid="{00000000-0005-0000-0000-000002000000}"/>
    <cellStyle name="20 % – Zvýraznění2" xfId="4" xr:uid="{00000000-0005-0000-0000-000003000000}"/>
    <cellStyle name="20 % – Zvýraznění2 2" xfId="5" xr:uid="{00000000-0005-0000-0000-000004000000}"/>
    <cellStyle name="20 % – Zvýraznění2 3" xfId="800" xr:uid="{00000000-0005-0000-0000-000005000000}"/>
    <cellStyle name="20 % – Zvýraznění3" xfId="6" xr:uid="{00000000-0005-0000-0000-000006000000}"/>
    <cellStyle name="20 % – Zvýraznění3 2" xfId="7" xr:uid="{00000000-0005-0000-0000-000007000000}"/>
    <cellStyle name="20 % – Zvýraznění3 3" xfId="801" xr:uid="{00000000-0005-0000-0000-000008000000}"/>
    <cellStyle name="20 % – Zvýraznění4" xfId="8" xr:uid="{00000000-0005-0000-0000-000009000000}"/>
    <cellStyle name="20 % – Zvýraznění4 2" xfId="9" xr:uid="{00000000-0005-0000-0000-00000A000000}"/>
    <cellStyle name="20 % – Zvýraznění4 3" xfId="802" xr:uid="{00000000-0005-0000-0000-00000B000000}"/>
    <cellStyle name="20 % – Zvýraznění5" xfId="10" xr:uid="{00000000-0005-0000-0000-00000C000000}"/>
    <cellStyle name="20 % – Zvýraznění5 2" xfId="11" xr:uid="{00000000-0005-0000-0000-00000D000000}"/>
    <cellStyle name="20 % – Zvýraznění5 3" xfId="803" xr:uid="{00000000-0005-0000-0000-00000E000000}"/>
    <cellStyle name="20 % – Zvýraznění6" xfId="12" xr:uid="{00000000-0005-0000-0000-00000F000000}"/>
    <cellStyle name="20 % – Zvýraznění6 2" xfId="13" xr:uid="{00000000-0005-0000-0000-000010000000}"/>
    <cellStyle name="20 % – Zvýraznění6 3" xfId="804" xr:uid="{00000000-0005-0000-0000-000011000000}"/>
    <cellStyle name="20 % - zvýraznenie1 2" xfId="14" xr:uid="{00000000-0005-0000-0000-000012000000}"/>
    <cellStyle name="20 % - zvýraznenie1 3" xfId="15" xr:uid="{00000000-0005-0000-0000-000013000000}"/>
    <cellStyle name="20 % - zvýraznenie1 4" xfId="16" xr:uid="{00000000-0005-0000-0000-000014000000}"/>
    <cellStyle name="20 % - zvýraznenie2 2" xfId="17" xr:uid="{00000000-0005-0000-0000-000015000000}"/>
    <cellStyle name="20 % - zvýraznenie2 3" xfId="18" xr:uid="{00000000-0005-0000-0000-000016000000}"/>
    <cellStyle name="20 % - zvýraznenie2 4" xfId="19" xr:uid="{00000000-0005-0000-0000-000017000000}"/>
    <cellStyle name="20 % - zvýraznenie3 2" xfId="20" xr:uid="{00000000-0005-0000-0000-000018000000}"/>
    <cellStyle name="20 % - zvýraznenie3 3" xfId="21" xr:uid="{00000000-0005-0000-0000-000019000000}"/>
    <cellStyle name="20 % - zvýraznenie3 4" xfId="22" xr:uid="{00000000-0005-0000-0000-00001A000000}"/>
    <cellStyle name="20 % - zvýraznenie4 2" xfId="23" xr:uid="{00000000-0005-0000-0000-00001B000000}"/>
    <cellStyle name="20 % - zvýraznenie4 3" xfId="24" xr:uid="{00000000-0005-0000-0000-00001C000000}"/>
    <cellStyle name="20 % - zvýraznenie4 4" xfId="25" xr:uid="{00000000-0005-0000-0000-00001D000000}"/>
    <cellStyle name="20 % - zvýraznenie5 2" xfId="26" xr:uid="{00000000-0005-0000-0000-00001E000000}"/>
    <cellStyle name="20 % - zvýraznenie5 3" xfId="27" xr:uid="{00000000-0005-0000-0000-00001F000000}"/>
    <cellStyle name="20 % - zvýraznenie5 4" xfId="28" xr:uid="{00000000-0005-0000-0000-000020000000}"/>
    <cellStyle name="20 % - zvýraznenie6 2" xfId="29" xr:uid="{00000000-0005-0000-0000-000021000000}"/>
    <cellStyle name="20 % - zvýraznenie6 3" xfId="30" xr:uid="{00000000-0005-0000-0000-000022000000}"/>
    <cellStyle name="20 % - zvýraznenie6 4" xfId="31" xr:uid="{00000000-0005-0000-0000-000023000000}"/>
    <cellStyle name="20% - Accent1" xfId="32" xr:uid="{00000000-0005-0000-0000-000024000000}"/>
    <cellStyle name="20% - Accent2" xfId="33" xr:uid="{00000000-0005-0000-0000-000025000000}"/>
    <cellStyle name="20% - Accent3" xfId="34" xr:uid="{00000000-0005-0000-0000-000026000000}"/>
    <cellStyle name="20% - Accent4" xfId="35" xr:uid="{00000000-0005-0000-0000-000027000000}"/>
    <cellStyle name="20% - Accent5" xfId="36" xr:uid="{00000000-0005-0000-0000-000028000000}"/>
    <cellStyle name="20% - Accent6" xfId="37" xr:uid="{00000000-0005-0000-0000-000029000000}"/>
    <cellStyle name="40 % – Zvýraznění1" xfId="38" xr:uid="{00000000-0005-0000-0000-00002A000000}"/>
    <cellStyle name="40 % – Zvýraznění1 2" xfId="39" xr:uid="{00000000-0005-0000-0000-00002B000000}"/>
    <cellStyle name="40 % – Zvýraznění1 3" xfId="805" xr:uid="{00000000-0005-0000-0000-00002C000000}"/>
    <cellStyle name="40 % – Zvýraznění2" xfId="40" xr:uid="{00000000-0005-0000-0000-00002D000000}"/>
    <cellStyle name="40 % – Zvýraznění2 2" xfId="41" xr:uid="{00000000-0005-0000-0000-00002E000000}"/>
    <cellStyle name="40 % – Zvýraznění2 3" xfId="806" xr:uid="{00000000-0005-0000-0000-00002F000000}"/>
    <cellStyle name="40 % – Zvýraznění3" xfId="42" xr:uid="{00000000-0005-0000-0000-000030000000}"/>
    <cellStyle name="40 % – Zvýraznění3 2" xfId="43" xr:uid="{00000000-0005-0000-0000-000031000000}"/>
    <cellStyle name="40 % – Zvýraznění3 3" xfId="807" xr:uid="{00000000-0005-0000-0000-000032000000}"/>
    <cellStyle name="40 % – Zvýraznění4" xfId="44" xr:uid="{00000000-0005-0000-0000-000033000000}"/>
    <cellStyle name="40 % – Zvýraznění4 2" xfId="45" xr:uid="{00000000-0005-0000-0000-000034000000}"/>
    <cellStyle name="40 % – Zvýraznění4 3" xfId="808" xr:uid="{00000000-0005-0000-0000-000035000000}"/>
    <cellStyle name="40 % – Zvýraznění5" xfId="46" xr:uid="{00000000-0005-0000-0000-000036000000}"/>
    <cellStyle name="40 % – Zvýraznění5 2" xfId="47" xr:uid="{00000000-0005-0000-0000-000037000000}"/>
    <cellStyle name="40 % – Zvýraznění5 3" xfId="809" xr:uid="{00000000-0005-0000-0000-000038000000}"/>
    <cellStyle name="40 % – Zvýraznění6" xfId="48" xr:uid="{00000000-0005-0000-0000-000039000000}"/>
    <cellStyle name="40 % – Zvýraznění6 2" xfId="49" xr:uid="{00000000-0005-0000-0000-00003A000000}"/>
    <cellStyle name="40 % – Zvýraznění6 3" xfId="810" xr:uid="{00000000-0005-0000-0000-00003B000000}"/>
    <cellStyle name="40 % - zvýraznenie1 2" xfId="50" xr:uid="{00000000-0005-0000-0000-00003C000000}"/>
    <cellStyle name="40 % - zvýraznenie1 3" xfId="51" xr:uid="{00000000-0005-0000-0000-00003D000000}"/>
    <cellStyle name="40 % - zvýraznenie1 4" xfId="52" xr:uid="{00000000-0005-0000-0000-00003E000000}"/>
    <cellStyle name="40 % - zvýraznenie2 2" xfId="53" xr:uid="{00000000-0005-0000-0000-00003F000000}"/>
    <cellStyle name="40 % - zvýraznenie2 3" xfId="54" xr:uid="{00000000-0005-0000-0000-000040000000}"/>
    <cellStyle name="40 % - zvýraznenie2 4" xfId="55" xr:uid="{00000000-0005-0000-0000-000041000000}"/>
    <cellStyle name="40 % - zvýraznenie3 2" xfId="56" xr:uid="{00000000-0005-0000-0000-000042000000}"/>
    <cellStyle name="40 % - zvýraznenie3 3" xfId="57" xr:uid="{00000000-0005-0000-0000-000043000000}"/>
    <cellStyle name="40 % - zvýraznenie3 4" xfId="58" xr:uid="{00000000-0005-0000-0000-000044000000}"/>
    <cellStyle name="40 % - zvýraznenie4 2" xfId="59" xr:uid="{00000000-0005-0000-0000-000045000000}"/>
    <cellStyle name="40 % - zvýraznenie4 3" xfId="60" xr:uid="{00000000-0005-0000-0000-000046000000}"/>
    <cellStyle name="40 % - zvýraznenie4 4" xfId="61" xr:uid="{00000000-0005-0000-0000-000047000000}"/>
    <cellStyle name="40 % - zvýraznenie5 2" xfId="62" xr:uid="{00000000-0005-0000-0000-000048000000}"/>
    <cellStyle name="40 % - zvýraznenie5 3" xfId="63" xr:uid="{00000000-0005-0000-0000-000049000000}"/>
    <cellStyle name="40 % - zvýraznenie5 4" xfId="64" xr:uid="{00000000-0005-0000-0000-00004A000000}"/>
    <cellStyle name="40 % - zvýraznenie6 2" xfId="65" xr:uid="{00000000-0005-0000-0000-00004B000000}"/>
    <cellStyle name="40 % - zvýraznenie6 3" xfId="66" xr:uid="{00000000-0005-0000-0000-00004C000000}"/>
    <cellStyle name="40 % - zvýraznenie6 4" xfId="67" xr:uid="{00000000-0005-0000-0000-00004D000000}"/>
    <cellStyle name="40% - Accent1" xfId="68" xr:uid="{00000000-0005-0000-0000-00004E000000}"/>
    <cellStyle name="40% - Accent2" xfId="69" xr:uid="{00000000-0005-0000-0000-00004F000000}"/>
    <cellStyle name="40% - Accent3" xfId="70" xr:uid="{00000000-0005-0000-0000-000050000000}"/>
    <cellStyle name="40% - Accent4" xfId="71" xr:uid="{00000000-0005-0000-0000-000051000000}"/>
    <cellStyle name="40% - Accent5" xfId="72" xr:uid="{00000000-0005-0000-0000-000052000000}"/>
    <cellStyle name="40% - Accent6" xfId="73" xr:uid="{00000000-0005-0000-0000-000053000000}"/>
    <cellStyle name="60 % – Zvýraznění1" xfId="74" xr:uid="{00000000-0005-0000-0000-000054000000}"/>
    <cellStyle name="60 % – Zvýraznění2" xfId="75" xr:uid="{00000000-0005-0000-0000-000055000000}"/>
    <cellStyle name="60 % – Zvýraznění3" xfId="76" xr:uid="{00000000-0005-0000-0000-000056000000}"/>
    <cellStyle name="60 % – Zvýraznění4" xfId="77" xr:uid="{00000000-0005-0000-0000-000057000000}"/>
    <cellStyle name="60 % – Zvýraznění5" xfId="78" xr:uid="{00000000-0005-0000-0000-000058000000}"/>
    <cellStyle name="60 % – Zvýraznění6" xfId="79" xr:uid="{00000000-0005-0000-0000-000059000000}"/>
    <cellStyle name="60 % - zvýraznenie1 2" xfId="80" xr:uid="{00000000-0005-0000-0000-00005A000000}"/>
    <cellStyle name="60 % - zvýraznenie1 3" xfId="81" xr:uid="{00000000-0005-0000-0000-00005B000000}"/>
    <cellStyle name="60 % - zvýraznenie1 4" xfId="82" xr:uid="{00000000-0005-0000-0000-00005C000000}"/>
    <cellStyle name="60 % - zvýraznenie2 2" xfId="83" xr:uid="{00000000-0005-0000-0000-00005D000000}"/>
    <cellStyle name="60 % - zvýraznenie2 3" xfId="84" xr:uid="{00000000-0005-0000-0000-00005E000000}"/>
    <cellStyle name="60 % - zvýraznenie2 4" xfId="85" xr:uid="{00000000-0005-0000-0000-00005F000000}"/>
    <cellStyle name="60 % - zvýraznenie3 2" xfId="86" xr:uid="{00000000-0005-0000-0000-000060000000}"/>
    <cellStyle name="60 % - zvýraznenie3 3" xfId="87" xr:uid="{00000000-0005-0000-0000-000061000000}"/>
    <cellStyle name="60 % - zvýraznenie3 4" xfId="88" xr:uid="{00000000-0005-0000-0000-000062000000}"/>
    <cellStyle name="60 % - zvýraznenie4 2" xfId="89" xr:uid="{00000000-0005-0000-0000-000063000000}"/>
    <cellStyle name="60 % - zvýraznenie4 3" xfId="90" xr:uid="{00000000-0005-0000-0000-000064000000}"/>
    <cellStyle name="60 % - zvýraznenie4 4" xfId="91" xr:uid="{00000000-0005-0000-0000-000065000000}"/>
    <cellStyle name="60 % - zvýraznenie5 2" xfId="92" xr:uid="{00000000-0005-0000-0000-000066000000}"/>
    <cellStyle name="60 % - zvýraznenie5 3" xfId="93" xr:uid="{00000000-0005-0000-0000-000067000000}"/>
    <cellStyle name="60 % - zvýraznenie5 4" xfId="94" xr:uid="{00000000-0005-0000-0000-000068000000}"/>
    <cellStyle name="60 % - zvýraznenie6 2" xfId="95" xr:uid="{00000000-0005-0000-0000-000069000000}"/>
    <cellStyle name="60 % - zvýraznenie6 3" xfId="96" xr:uid="{00000000-0005-0000-0000-00006A000000}"/>
    <cellStyle name="60 % - zvýraznenie6 4" xfId="97" xr:uid="{00000000-0005-0000-0000-00006B000000}"/>
    <cellStyle name="60% - Accent1" xfId="98" xr:uid="{00000000-0005-0000-0000-00006C000000}"/>
    <cellStyle name="60% - Accent2" xfId="99" xr:uid="{00000000-0005-0000-0000-00006D000000}"/>
    <cellStyle name="60% - Accent3" xfId="100" xr:uid="{00000000-0005-0000-0000-00006E000000}"/>
    <cellStyle name="60% - Accent4" xfId="101" xr:uid="{00000000-0005-0000-0000-00006F000000}"/>
    <cellStyle name="60% - Accent5" xfId="102" xr:uid="{00000000-0005-0000-0000-000070000000}"/>
    <cellStyle name="60% - Accent6" xfId="103" xr:uid="{00000000-0005-0000-0000-000071000000}"/>
    <cellStyle name="Accent1" xfId="104" xr:uid="{00000000-0005-0000-0000-000072000000}"/>
    <cellStyle name="Accent2" xfId="105" xr:uid="{00000000-0005-0000-0000-000073000000}"/>
    <cellStyle name="Accent3" xfId="106" xr:uid="{00000000-0005-0000-0000-000074000000}"/>
    <cellStyle name="Accent4" xfId="107" xr:uid="{00000000-0005-0000-0000-000075000000}"/>
    <cellStyle name="Accent5" xfId="108" xr:uid="{00000000-0005-0000-0000-000076000000}"/>
    <cellStyle name="Accent6" xfId="109" xr:uid="{00000000-0005-0000-0000-000077000000}"/>
    <cellStyle name="Bad" xfId="110" xr:uid="{00000000-0005-0000-0000-000078000000}"/>
    <cellStyle name="Calculation" xfId="111" xr:uid="{00000000-0005-0000-0000-000079000000}"/>
    <cellStyle name="Celkem" xfId="112" xr:uid="{00000000-0005-0000-0000-00007A000000}"/>
    <cellStyle name="čárky 2" xfId="916" xr:uid="{00000000-0005-0000-0000-00007B000000}"/>
    <cellStyle name="Čiarka 10" xfId="2465" xr:uid="{00000000-0005-0000-0000-00007C000000}"/>
    <cellStyle name="Čiarka 2" xfId="113" xr:uid="{00000000-0005-0000-0000-00007D000000}"/>
    <cellStyle name="Čiarka 2 2" xfId="114" xr:uid="{00000000-0005-0000-0000-00007E000000}"/>
    <cellStyle name="Čiarka 2 2 2" xfId="115" xr:uid="{00000000-0005-0000-0000-00007F000000}"/>
    <cellStyle name="Čiarka 2 2 2 2" xfId="116" xr:uid="{00000000-0005-0000-0000-000080000000}"/>
    <cellStyle name="Čiarka 2 2 2 3" xfId="117" xr:uid="{00000000-0005-0000-0000-000081000000}"/>
    <cellStyle name="Čiarka 2 2 2 4" xfId="118" xr:uid="{00000000-0005-0000-0000-000082000000}"/>
    <cellStyle name="Čiarka 2 2 3" xfId="119" xr:uid="{00000000-0005-0000-0000-000083000000}"/>
    <cellStyle name="Čiarka 2 2 4" xfId="120" xr:uid="{00000000-0005-0000-0000-000084000000}"/>
    <cellStyle name="Čiarka 2 2 5" xfId="811" xr:uid="{00000000-0005-0000-0000-000085000000}"/>
    <cellStyle name="Čiarka 2 2 5 10" xfId="3904" xr:uid="{00000000-0005-0000-0000-000086000000}"/>
    <cellStyle name="Čiarka 2 2 5 11" xfId="5610" xr:uid="{00000000-0005-0000-0000-000087000000}"/>
    <cellStyle name="Čiarka 2 2 5 12" xfId="7314" xr:uid="{00000000-0005-0000-0000-000088000000}"/>
    <cellStyle name="Čiarka 2 2 5 2" xfId="839" xr:uid="{00000000-0005-0000-0000-000089000000}"/>
    <cellStyle name="Čiarka 2 2 5 2 2" xfId="2469" xr:uid="{00000000-0005-0000-0000-00008A000000}"/>
    <cellStyle name="Čiarka 2 2 5 2 2 2" xfId="3220" xr:uid="{00000000-0005-0000-0000-00008B000000}"/>
    <cellStyle name="Čiarka 2 2 5 2 2 2 2" xfId="3785" xr:uid="{00000000-0005-0000-0000-00008C000000}"/>
    <cellStyle name="Čiarka 2 2 5 2 2 2 2 2" xfId="4923" xr:uid="{00000000-0005-0000-0000-00008D000000}"/>
    <cellStyle name="Čiarka 2 2 5 2 2 2 2 3" xfId="6629" xr:uid="{00000000-0005-0000-0000-00008E000000}"/>
    <cellStyle name="Čiarka 2 2 5 2 2 2 2 4" xfId="8333" xr:uid="{00000000-0005-0000-0000-00008F000000}"/>
    <cellStyle name="Čiarka 2 2 5 2 2 2 3" xfId="5491" xr:uid="{00000000-0005-0000-0000-000090000000}"/>
    <cellStyle name="Čiarka 2 2 5 2 2 2 3 2" xfId="7196" xr:uid="{00000000-0005-0000-0000-000091000000}"/>
    <cellStyle name="Čiarka 2 2 5 2 2 2 3 3" xfId="8900" xr:uid="{00000000-0005-0000-0000-000092000000}"/>
    <cellStyle name="Čiarka 2 2 5 2 2 2 4" xfId="4353" xr:uid="{00000000-0005-0000-0000-000093000000}"/>
    <cellStyle name="Čiarka 2 2 5 2 2 2 5" xfId="6061" xr:uid="{00000000-0005-0000-0000-000094000000}"/>
    <cellStyle name="Čiarka 2 2 5 2 2 2 6" xfId="7765" xr:uid="{00000000-0005-0000-0000-000095000000}"/>
    <cellStyle name="Čiarka 2 2 5 2 2 3" xfId="2759" xr:uid="{00000000-0005-0000-0000-000096000000}"/>
    <cellStyle name="Čiarka 2 2 5 2 2 3 2" xfId="4818" xr:uid="{00000000-0005-0000-0000-000097000000}"/>
    <cellStyle name="Čiarka 2 2 5 2 2 3 3" xfId="6524" xr:uid="{00000000-0005-0000-0000-000098000000}"/>
    <cellStyle name="Čiarka 2 2 5 2 2 3 4" xfId="8228" xr:uid="{00000000-0005-0000-0000-000099000000}"/>
    <cellStyle name="Čiarka 2 2 5 2 2 4" xfId="3680" xr:uid="{00000000-0005-0000-0000-00009A000000}"/>
    <cellStyle name="Čiarka 2 2 5 2 2 4 2" xfId="5386" xr:uid="{00000000-0005-0000-0000-00009B000000}"/>
    <cellStyle name="Čiarka 2 2 5 2 2 4 3" xfId="7091" xr:uid="{00000000-0005-0000-0000-00009C000000}"/>
    <cellStyle name="Čiarka 2 2 5 2 2 4 4" xfId="8795" xr:uid="{00000000-0005-0000-0000-00009D000000}"/>
    <cellStyle name="Čiarka 2 2 5 2 2 5" xfId="4248" xr:uid="{00000000-0005-0000-0000-00009E000000}"/>
    <cellStyle name="Čiarka 2 2 5 2 2 6" xfId="5956" xr:uid="{00000000-0005-0000-0000-00009F000000}"/>
    <cellStyle name="Čiarka 2 2 5 2 2 7" xfId="7660" xr:uid="{00000000-0005-0000-0000-0000A0000000}"/>
    <cellStyle name="Čiarka 2 2 5 2 3" xfId="2470" xr:uid="{00000000-0005-0000-0000-0000A1000000}"/>
    <cellStyle name="Čiarka 2 2 5 2 3 2" xfId="2760" xr:uid="{00000000-0005-0000-0000-0000A2000000}"/>
    <cellStyle name="Čiarka 2 2 5 2 3 2 2" xfId="4641" xr:uid="{00000000-0005-0000-0000-0000A3000000}"/>
    <cellStyle name="Čiarka 2 2 5 2 3 2 3" xfId="6347" xr:uid="{00000000-0005-0000-0000-0000A4000000}"/>
    <cellStyle name="Čiarka 2 2 5 2 3 2 4" xfId="8051" xr:uid="{00000000-0005-0000-0000-0000A5000000}"/>
    <cellStyle name="Čiarka 2 2 5 2 3 3" xfId="3503" xr:uid="{00000000-0005-0000-0000-0000A6000000}"/>
    <cellStyle name="Čiarka 2 2 5 2 3 3 2" xfId="5209" xr:uid="{00000000-0005-0000-0000-0000A7000000}"/>
    <cellStyle name="Čiarka 2 2 5 2 3 3 3" xfId="6914" xr:uid="{00000000-0005-0000-0000-0000A8000000}"/>
    <cellStyle name="Čiarka 2 2 5 2 3 3 4" xfId="8618" xr:uid="{00000000-0005-0000-0000-0000A9000000}"/>
    <cellStyle name="Čiarka 2 2 5 2 3 4" xfId="4071" xr:uid="{00000000-0005-0000-0000-0000AA000000}"/>
    <cellStyle name="Čiarka 2 2 5 2 3 5" xfId="5779" xr:uid="{00000000-0005-0000-0000-0000AB000000}"/>
    <cellStyle name="Čiarka 2 2 5 2 3 6" xfId="7483" xr:uid="{00000000-0005-0000-0000-0000AC000000}"/>
    <cellStyle name="Čiarka 2 2 5 2 4" xfId="2758" xr:uid="{00000000-0005-0000-0000-0000AD000000}"/>
    <cellStyle name="Čiarka 2 2 5 2 4 2" xfId="4480" xr:uid="{00000000-0005-0000-0000-0000AE000000}"/>
    <cellStyle name="Čiarka 2 2 5 2 4 3" xfId="6188" xr:uid="{00000000-0005-0000-0000-0000AF000000}"/>
    <cellStyle name="Čiarka 2 2 5 2 4 4" xfId="7892" xr:uid="{00000000-0005-0000-0000-0000B0000000}"/>
    <cellStyle name="Čiarka 2 2 5 2 5" xfId="3343" xr:uid="{00000000-0005-0000-0000-0000B1000000}"/>
    <cellStyle name="Čiarka 2 2 5 2 5 2" xfId="5051" xr:uid="{00000000-0005-0000-0000-0000B2000000}"/>
    <cellStyle name="Čiarka 2 2 5 2 5 3" xfId="6756" xr:uid="{00000000-0005-0000-0000-0000B3000000}"/>
    <cellStyle name="Čiarka 2 2 5 2 5 4" xfId="8460" xr:uid="{00000000-0005-0000-0000-0000B4000000}"/>
    <cellStyle name="Čiarka 2 2 5 2 6" xfId="3913" xr:uid="{00000000-0005-0000-0000-0000B5000000}"/>
    <cellStyle name="Čiarka 2 2 5 2 7" xfId="5619" xr:uid="{00000000-0005-0000-0000-0000B6000000}"/>
    <cellStyle name="Čiarka 2 2 5 2 8" xfId="7323" xr:uid="{00000000-0005-0000-0000-0000B7000000}"/>
    <cellStyle name="Čiarka 2 2 5 3" xfId="840" xr:uid="{00000000-0005-0000-0000-0000B8000000}"/>
    <cellStyle name="Čiarka 2 2 5 3 2" xfId="2471" xr:uid="{00000000-0005-0000-0000-0000B9000000}"/>
    <cellStyle name="Čiarka 2 2 5 3 2 2" xfId="3221" xr:uid="{00000000-0005-0000-0000-0000BA000000}"/>
    <cellStyle name="Čiarka 2 2 5 3 2 2 2" xfId="3786" xr:uid="{00000000-0005-0000-0000-0000BB000000}"/>
    <cellStyle name="Čiarka 2 2 5 3 2 2 2 2" xfId="4924" xr:uid="{00000000-0005-0000-0000-0000BC000000}"/>
    <cellStyle name="Čiarka 2 2 5 3 2 2 2 3" xfId="6630" xr:uid="{00000000-0005-0000-0000-0000BD000000}"/>
    <cellStyle name="Čiarka 2 2 5 3 2 2 2 4" xfId="8334" xr:uid="{00000000-0005-0000-0000-0000BE000000}"/>
    <cellStyle name="Čiarka 2 2 5 3 2 2 3" xfId="5492" xr:uid="{00000000-0005-0000-0000-0000BF000000}"/>
    <cellStyle name="Čiarka 2 2 5 3 2 2 3 2" xfId="7197" xr:uid="{00000000-0005-0000-0000-0000C0000000}"/>
    <cellStyle name="Čiarka 2 2 5 3 2 2 3 3" xfId="8901" xr:uid="{00000000-0005-0000-0000-0000C1000000}"/>
    <cellStyle name="Čiarka 2 2 5 3 2 2 4" xfId="4354" xr:uid="{00000000-0005-0000-0000-0000C2000000}"/>
    <cellStyle name="Čiarka 2 2 5 3 2 2 5" xfId="6062" xr:uid="{00000000-0005-0000-0000-0000C3000000}"/>
    <cellStyle name="Čiarka 2 2 5 3 2 2 6" xfId="7766" xr:uid="{00000000-0005-0000-0000-0000C4000000}"/>
    <cellStyle name="Čiarka 2 2 5 3 2 3" xfId="2762" xr:uid="{00000000-0005-0000-0000-0000C5000000}"/>
    <cellStyle name="Čiarka 2 2 5 3 2 3 2" xfId="4819" xr:uid="{00000000-0005-0000-0000-0000C6000000}"/>
    <cellStyle name="Čiarka 2 2 5 3 2 3 3" xfId="6525" xr:uid="{00000000-0005-0000-0000-0000C7000000}"/>
    <cellStyle name="Čiarka 2 2 5 3 2 3 4" xfId="8229" xr:uid="{00000000-0005-0000-0000-0000C8000000}"/>
    <cellStyle name="Čiarka 2 2 5 3 2 4" xfId="3681" xr:uid="{00000000-0005-0000-0000-0000C9000000}"/>
    <cellStyle name="Čiarka 2 2 5 3 2 4 2" xfId="5387" xr:uid="{00000000-0005-0000-0000-0000CA000000}"/>
    <cellStyle name="Čiarka 2 2 5 3 2 4 3" xfId="7092" xr:uid="{00000000-0005-0000-0000-0000CB000000}"/>
    <cellStyle name="Čiarka 2 2 5 3 2 4 4" xfId="8796" xr:uid="{00000000-0005-0000-0000-0000CC000000}"/>
    <cellStyle name="Čiarka 2 2 5 3 2 5" xfId="4249" xr:uid="{00000000-0005-0000-0000-0000CD000000}"/>
    <cellStyle name="Čiarka 2 2 5 3 2 6" xfId="5957" xr:uid="{00000000-0005-0000-0000-0000CE000000}"/>
    <cellStyle name="Čiarka 2 2 5 3 2 7" xfId="7661" xr:uid="{00000000-0005-0000-0000-0000CF000000}"/>
    <cellStyle name="Čiarka 2 2 5 3 3" xfId="2472" xr:uid="{00000000-0005-0000-0000-0000D0000000}"/>
    <cellStyle name="Čiarka 2 2 5 3 3 2" xfId="2763" xr:uid="{00000000-0005-0000-0000-0000D1000000}"/>
    <cellStyle name="Čiarka 2 2 5 3 3 2 2" xfId="4642" xr:uid="{00000000-0005-0000-0000-0000D2000000}"/>
    <cellStyle name="Čiarka 2 2 5 3 3 2 3" xfId="6348" xr:uid="{00000000-0005-0000-0000-0000D3000000}"/>
    <cellStyle name="Čiarka 2 2 5 3 3 2 4" xfId="8052" xr:uid="{00000000-0005-0000-0000-0000D4000000}"/>
    <cellStyle name="Čiarka 2 2 5 3 3 3" xfId="3504" xr:uid="{00000000-0005-0000-0000-0000D5000000}"/>
    <cellStyle name="Čiarka 2 2 5 3 3 3 2" xfId="5210" xr:uid="{00000000-0005-0000-0000-0000D6000000}"/>
    <cellStyle name="Čiarka 2 2 5 3 3 3 3" xfId="6915" xr:uid="{00000000-0005-0000-0000-0000D7000000}"/>
    <cellStyle name="Čiarka 2 2 5 3 3 3 4" xfId="8619" xr:uid="{00000000-0005-0000-0000-0000D8000000}"/>
    <cellStyle name="Čiarka 2 2 5 3 3 4" xfId="4072" xr:uid="{00000000-0005-0000-0000-0000D9000000}"/>
    <cellStyle name="Čiarka 2 2 5 3 3 5" xfId="5780" xr:uid="{00000000-0005-0000-0000-0000DA000000}"/>
    <cellStyle name="Čiarka 2 2 5 3 3 6" xfId="7484" xr:uid="{00000000-0005-0000-0000-0000DB000000}"/>
    <cellStyle name="Čiarka 2 2 5 3 4" xfId="2761" xr:uid="{00000000-0005-0000-0000-0000DC000000}"/>
    <cellStyle name="Čiarka 2 2 5 3 4 2" xfId="4481" xr:uid="{00000000-0005-0000-0000-0000DD000000}"/>
    <cellStyle name="Čiarka 2 2 5 3 4 3" xfId="6189" xr:uid="{00000000-0005-0000-0000-0000DE000000}"/>
    <cellStyle name="Čiarka 2 2 5 3 4 4" xfId="7893" xr:uid="{00000000-0005-0000-0000-0000DF000000}"/>
    <cellStyle name="Čiarka 2 2 5 3 5" xfId="3344" xr:uid="{00000000-0005-0000-0000-0000E0000000}"/>
    <cellStyle name="Čiarka 2 2 5 3 5 2" xfId="5052" xr:uid="{00000000-0005-0000-0000-0000E1000000}"/>
    <cellStyle name="Čiarka 2 2 5 3 5 3" xfId="6757" xr:uid="{00000000-0005-0000-0000-0000E2000000}"/>
    <cellStyle name="Čiarka 2 2 5 3 5 4" xfId="8461" xr:uid="{00000000-0005-0000-0000-0000E3000000}"/>
    <cellStyle name="Čiarka 2 2 5 3 6" xfId="3914" xr:uid="{00000000-0005-0000-0000-0000E4000000}"/>
    <cellStyle name="Čiarka 2 2 5 3 7" xfId="5620" xr:uid="{00000000-0005-0000-0000-0000E5000000}"/>
    <cellStyle name="Čiarka 2 2 5 3 8" xfId="7324" xr:uid="{00000000-0005-0000-0000-0000E6000000}"/>
    <cellStyle name="Čiarka 2 2 5 4" xfId="841" xr:uid="{00000000-0005-0000-0000-0000E7000000}"/>
    <cellStyle name="Čiarka 2 2 5 4 2" xfId="2473" xr:uid="{00000000-0005-0000-0000-0000E8000000}"/>
    <cellStyle name="Čiarka 2 2 5 4 2 2" xfId="3222" xr:uid="{00000000-0005-0000-0000-0000E9000000}"/>
    <cellStyle name="Čiarka 2 2 5 4 2 2 2" xfId="3787" xr:uid="{00000000-0005-0000-0000-0000EA000000}"/>
    <cellStyle name="Čiarka 2 2 5 4 2 2 2 2" xfId="4925" xr:uid="{00000000-0005-0000-0000-0000EB000000}"/>
    <cellStyle name="Čiarka 2 2 5 4 2 2 2 3" xfId="6631" xr:uid="{00000000-0005-0000-0000-0000EC000000}"/>
    <cellStyle name="Čiarka 2 2 5 4 2 2 2 4" xfId="8335" xr:uid="{00000000-0005-0000-0000-0000ED000000}"/>
    <cellStyle name="Čiarka 2 2 5 4 2 2 3" xfId="5493" xr:uid="{00000000-0005-0000-0000-0000EE000000}"/>
    <cellStyle name="Čiarka 2 2 5 4 2 2 3 2" xfId="7198" xr:uid="{00000000-0005-0000-0000-0000EF000000}"/>
    <cellStyle name="Čiarka 2 2 5 4 2 2 3 3" xfId="8902" xr:uid="{00000000-0005-0000-0000-0000F0000000}"/>
    <cellStyle name="Čiarka 2 2 5 4 2 2 4" xfId="4355" xr:uid="{00000000-0005-0000-0000-0000F1000000}"/>
    <cellStyle name="Čiarka 2 2 5 4 2 2 5" xfId="6063" xr:uid="{00000000-0005-0000-0000-0000F2000000}"/>
    <cellStyle name="Čiarka 2 2 5 4 2 2 6" xfId="7767" xr:uid="{00000000-0005-0000-0000-0000F3000000}"/>
    <cellStyle name="Čiarka 2 2 5 4 2 3" xfId="2765" xr:uid="{00000000-0005-0000-0000-0000F4000000}"/>
    <cellStyle name="Čiarka 2 2 5 4 2 3 2" xfId="4820" xr:uid="{00000000-0005-0000-0000-0000F5000000}"/>
    <cellStyle name="Čiarka 2 2 5 4 2 3 3" xfId="6526" xr:uid="{00000000-0005-0000-0000-0000F6000000}"/>
    <cellStyle name="Čiarka 2 2 5 4 2 3 4" xfId="8230" xr:uid="{00000000-0005-0000-0000-0000F7000000}"/>
    <cellStyle name="Čiarka 2 2 5 4 2 4" xfId="3682" xr:uid="{00000000-0005-0000-0000-0000F8000000}"/>
    <cellStyle name="Čiarka 2 2 5 4 2 4 2" xfId="5388" xr:uid="{00000000-0005-0000-0000-0000F9000000}"/>
    <cellStyle name="Čiarka 2 2 5 4 2 4 3" xfId="7093" xr:uid="{00000000-0005-0000-0000-0000FA000000}"/>
    <cellStyle name="Čiarka 2 2 5 4 2 4 4" xfId="8797" xr:uid="{00000000-0005-0000-0000-0000FB000000}"/>
    <cellStyle name="Čiarka 2 2 5 4 2 5" xfId="4250" xr:uid="{00000000-0005-0000-0000-0000FC000000}"/>
    <cellStyle name="Čiarka 2 2 5 4 2 6" xfId="5958" xr:uid="{00000000-0005-0000-0000-0000FD000000}"/>
    <cellStyle name="Čiarka 2 2 5 4 2 7" xfId="7662" xr:uid="{00000000-0005-0000-0000-0000FE000000}"/>
    <cellStyle name="Čiarka 2 2 5 4 3" xfId="2474" xr:uid="{00000000-0005-0000-0000-0000FF000000}"/>
    <cellStyle name="Čiarka 2 2 5 4 3 2" xfId="2766" xr:uid="{00000000-0005-0000-0000-000000010000}"/>
    <cellStyle name="Čiarka 2 2 5 4 3 2 2" xfId="4643" xr:uid="{00000000-0005-0000-0000-000001010000}"/>
    <cellStyle name="Čiarka 2 2 5 4 3 2 3" xfId="6349" xr:uid="{00000000-0005-0000-0000-000002010000}"/>
    <cellStyle name="Čiarka 2 2 5 4 3 2 4" xfId="8053" xr:uid="{00000000-0005-0000-0000-000003010000}"/>
    <cellStyle name="Čiarka 2 2 5 4 3 3" xfId="3505" xr:uid="{00000000-0005-0000-0000-000004010000}"/>
    <cellStyle name="Čiarka 2 2 5 4 3 3 2" xfId="5211" xr:uid="{00000000-0005-0000-0000-000005010000}"/>
    <cellStyle name="Čiarka 2 2 5 4 3 3 3" xfId="6916" xr:uid="{00000000-0005-0000-0000-000006010000}"/>
    <cellStyle name="Čiarka 2 2 5 4 3 3 4" xfId="8620" xr:uid="{00000000-0005-0000-0000-000007010000}"/>
    <cellStyle name="Čiarka 2 2 5 4 3 4" xfId="4073" xr:uid="{00000000-0005-0000-0000-000008010000}"/>
    <cellStyle name="Čiarka 2 2 5 4 3 5" xfId="5781" xr:uid="{00000000-0005-0000-0000-000009010000}"/>
    <cellStyle name="Čiarka 2 2 5 4 3 6" xfId="7485" xr:uid="{00000000-0005-0000-0000-00000A010000}"/>
    <cellStyle name="Čiarka 2 2 5 4 4" xfId="2764" xr:uid="{00000000-0005-0000-0000-00000B010000}"/>
    <cellStyle name="Čiarka 2 2 5 4 4 2" xfId="4482" xr:uid="{00000000-0005-0000-0000-00000C010000}"/>
    <cellStyle name="Čiarka 2 2 5 4 4 3" xfId="6190" xr:uid="{00000000-0005-0000-0000-00000D010000}"/>
    <cellStyle name="Čiarka 2 2 5 4 4 4" xfId="7894" xr:uid="{00000000-0005-0000-0000-00000E010000}"/>
    <cellStyle name="Čiarka 2 2 5 4 5" xfId="3345" xr:uid="{00000000-0005-0000-0000-00000F010000}"/>
    <cellStyle name="Čiarka 2 2 5 4 5 2" xfId="5053" xr:uid="{00000000-0005-0000-0000-000010010000}"/>
    <cellStyle name="Čiarka 2 2 5 4 5 3" xfId="6758" xr:uid="{00000000-0005-0000-0000-000011010000}"/>
    <cellStyle name="Čiarka 2 2 5 4 5 4" xfId="8462" xr:uid="{00000000-0005-0000-0000-000012010000}"/>
    <cellStyle name="Čiarka 2 2 5 4 6" xfId="3915" xr:uid="{00000000-0005-0000-0000-000013010000}"/>
    <cellStyle name="Čiarka 2 2 5 4 7" xfId="5621" xr:uid="{00000000-0005-0000-0000-000014010000}"/>
    <cellStyle name="Čiarka 2 2 5 4 8" xfId="7325" xr:uid="{00000000-0005-0000-0000-000015010000}"/>
    <cellStyle name="Čiarka 2 2 5 5" xfId="2432" xr:uid="{00000000-0005-0000-0000-000016010000}"/>
    <cellStyle name="Čiarka 2 2 5 5 2" xfId="2475" xr:uid="{00000000-0005-0000-0000-000017010000}"/>
    <cellStyle name="Čiarka 2 2 5 5 2 2" xfId="3223" xr:uid="{00000000-0005-0000-0000-000018010000}"/>
    <cellStyle name="Čiarka 2 2 5 5 2 2 2" xfId="3788" xr:uid="{00000000-0005-0000-0000-000019010000}"/>
    <cellStyle name="Čiarka 2 2 5 5 2 2 2 2" xfId="4926" xr:uid="{00000000-0005-0000-0000-00001A010000}"/>
    <cellStyle name="Čiarka 2 2 5 5 2 2 2 3" xfId="6632" xr:uid="{00000000-0005-0000-0000-00001B010000}"/>
    <cellStyle name="Čiarka 2 2 5 5 2 2 2 4" xfId="8336" xr:uid="{00000000-0005-0000-0000-00001C010000}"/>
    <cellStyle name="Čiarka 2 2 5 5 2 2 3" xfId="5494" xr:uid="{00000000-0005-0000-0000-00001D010000}"/>
    <cellStyle name="Čiarka 2 2 5 5 2 2 3 2" xfId="7199" xr:uid="{00000000-0005-0000-0000-00001E010000}"/>
    <cellStyle name="Čiarka 2 2 5 5 2 2 3 3" xfId="8903" xr:uid="{00000000-0005-0000-0000-00001F010000}"/>
    <cellStyle name="Čiarka 2 2 5 5 2 2 4" xfId="4356" xr:uid="{00000000-0005-0000-0000-000020010000}"/>
    <cellStyle name="Čiarka 2 2 5 5 2 2 5" xfId="6064" xr:uid="{00000000-0005-0000-0000-000021010000}"/>
    <cellStyle name="Čiarka 2 2 5 5 2 2 6" xfId="7768" xr:uid="{00000000-0005-0000-0000-000022010000}"/>
    <cellStyle name="Čiarka 2 2 5 5 2 3" xfId="2768" xr:uid="{00000000-0005-0000-0000-000023010000}"/>
    <cellStyle name="Čiarka 2 2 5 5 2 3 2" xfId="4821" xr:uid="{00000000-0005-0000-0000-000024010000}"/>
    <cellStyle name="Čiarka 2 2 5 5 2 3 3" xfId="6527" xr:uid="{00000000-0005-0000-0000-000025010000}"/>
    <cellStyle name="Čiarka 2 2 5 5 2 3 4" xfId="8231" xr:uid="{00000000-0005-0000-0000-000026010000}"/>
    <cellStyle name="Čiarka 2 2 5 5 2 4" xfId="3683" xr:uid="{00000000-0005-0000-0000-000027010000}"/>
    <cellStyle name="Čiarka 2 2 5 5 2 4 2" xfId="5389" xr:uid="{00000000-0005-0000-0000-000028010000}"/>
    <cellStyle name="Čiarka 2 2 5 5 2 4 3" xfId="7094" xr:uid="{00000000-0005-0000-0000-000029010000}"/>
    <cellStyle name="Čiarka 2 2 5 5 2 4 4" xfId="8798" xr:uid="{00000000-0005-0000-0000-00002A010000}"/>
    <cellStyle name="Čiarka 2 2 5 5 2 5" xfId="4251" xr:uid="{00000000-0005-0000-0000-00002B010000}"/>
    <cellStyle name="Čiarka 2 2 5 5 2 6" xfId="5959" xr:uid="{00000000-0005-0000-0000-00002C010000}"/>
    <cellStyle name="Čiarka 2 2 5 5 2 7" xfId="7663" xr:uid="{00000000-0005-0000-0000-00002D010000}"/>
    <cellStyle name="Čiarka 2 2 5 5 3" xfId="2476" xr:uid="{00000000-0005-0000-0000-00002E010000}"/>
    <cellStyle name="Čiarka 2 2 5 5 3 2" xfId="2769" xr:uid="{00000000-0005-0000-0000-00002F010000}"/>
    <cellStyle name="Čiarka 2 2 5 5 3 2 2" xfId="4644" xr:uid="{00000000-0005-0000-0000-000030010000}"/>
    <cellStyle name="Čiarka 2 2 5 5 3 2 3" xfId="6350" xr:uid="{00000000-0005-0000-0000-000031010000}"/>
    <cellStyle name="Čiarka 2 2 5 5 3 2 4" xfId="8054" xr:uid="{00000000-0005-0000-0000-000032010000}"/>
    <cellStyle name="Čiarka 2 2 5 5 3 3" xfId="3506" xr:uid="{00000000-0005-0000-0000-000033010000}"/>
    <cellStyle name="Čiarka 2 2 5 5 3 3 2" xfId="5212" xr:uid="{00000000-0005-0000-0000-000034010000}"/>
    <cellStyle name="Čiarka 2 2 5 5 3 3 3" xfId="6917" xr:uid="{00000000-0005-0000-0000-000035010000}"/>
    <cellStyle name="Čiarka 2 2 5 5 3 3 4" xfId="8621" xr:uid="{00000000-0005-0000-0000-000036010000}"/>
    <cellStyle name="Čiarka 2 2 5 5 3 4" xfId="4074" xr:uid="{00000000-0005-0000-0000-000037010000}"/>
    <cellStyle name="Čiarka 2 2 5 5 3 5" xfId="5782" xr:uid="{00000000-0005-0000-0000-000038010000}"/>
    <cellStyle name="Čiarka 2 2 5 5 3 6" xfId="7486" xr:uid="{00000000-0005-0000-0000-000039010000}"/>
    <cellStyle name="Čiarka 2 2 5 5 4" xfId="2767" xr:uid="{00000000-0005-0000-0000-00003A010000}"/>
    <cellStyle name="Čiarka 2 2 5 5 4 2" xfId="4615" xr:uid="{00000000-0005-0000-0000-00003B010000}"/>
    <cellStyle name="Čiarka 2 2 5 5 4 3" xfId="6321" xr:uid="{00000000-0005-0000-0000-00003C010000}"/>
    <cellStyle name="Čiarka 2 2 5 5 4 4" xfId="8025" xr:uid="{00000000-0005-0000-0000-00003D010000}"/>
    <cellStyle name="Čiarka 2 2 5 5 5" xfId="3477" xr:uid="{00000000-0005-0000-0000-00003E010000}"/>
    <cellStyle name="Čiarka 2 2 5 5 5 2" xfId="5183" xr:uid="{00000000-0005-0000-0000-00003F010000}"/>
    <cellStyle name="Čiarka 2 2 5 5 5 3" xfId="6888" xr:uid="{00000000-0005-0000-0000-000040010000}"/>
    <cellStyle name="Čiarka 2 2 5 5 5 4" xfId="8592" xr:uid="{00000000-0005-0000-0000-000041010000}"/>
    <cellStyle name="Čiarka 2 2 5 5 6" xfId="4045" xr:uid="{00000000-0005-0000-0000-000042010000}"/>
    <cellStyle name="Čiarka 2 2 5 5 7" xfId="5753" xr:uid="{00000000-0005-0000-0000-000043010000}"/>
    <cellStyle name="Čiarka 2 2 5 5 8" xfId="7456" xr:uid="{00000000-0005-0000-0000-000044010000}"/>
    <cellStyle name="Čiarka 2 2 5 6" xfId="2477" xr:uid="{00000000-0005-0000-0000-000045010000}"/>
    <cellStyle name="Čiarka 2 2 5 6 2" xfId="3224" xr:uid="{00000000-0005-0000-0000-000046010000}"/>
    <cellStyle name="Čiarka 2 2 5 6 2 2" xfId="3789" xr:uid="{00000000-0005-0000-0000-000047010000}"/>
    <cellStyle name="Čiarka 2 2 5 6 2 2 2" xfId="4927" xr:uid="{00000000-0005-0000-0000-000048010000}"/>
    <cellStyle name="Čiarka 2 2 5 6 2 2 3" xfId="6633" xr:uid="{00000000-0005-0000-0000-000049010000}"/>
    <cellStyle name="Čiarka 2 2 5 6 2 2 4" xfId="8337" xr:uid="{00000000-0005-0000-0000-00004A010000}"/>
    <cellStyle name="Čiarka 2 2 5 6 2 3" xfId="5495" xr:uid="{00000000-0005-0000-0000-00004B010000}"/>
    <cellStyle name="Čiarka 2 2 5 6 2 3 2" xfId="7200" xr:uid="{00000000-0005-0000-0000-00004C010000}"/>
    <cellStyle name="Čiarka 2 2 5 6 2 3 3" xfId="8904" xr:uid="{00000000-0005-0000-0000-00004D010000}"/>
    <cellStyle name="Čiarka 2 2 5 6 2 4" xfId="4357" xr:uid="{00000000-0005-0000-0000-00004E010000}"/>
    <cellStyle name="Čiarka 2 2 5 6 2 5" xfId="6065" xr:uid="{00000000-0005-0000-0000-00004F010000}"/>
    <cellStyle name="Čiarka 2 2 5 6 2 6" xfId="7769" xr:uid="{00000000-0005-0000-0000-000050010000}"/>
    <cellStyle name="Čiarka 2 2 5 6 3" xfId="2770" xr:uid="{00000000-0005-0000-0000-000051010000}"/>
    <cellStyle name="Čiarka 2 2 5 6 3 2" xfId="4822" xr:uid="{00000000-0005-0000-0000-000052010000}"/>
    <cellStyle name="Čiarka 2 2 5 6 3 3" xfId="6528" xr:uid="{00000000-0005-0000-0000-000053010000}"/>
    <cellStyle name="Čiarka 2 2 5 6 3 4" xfId="8232" xr:uid="{00000000-0005-0000-0000-000054010000}"/>
    <cellStyle name="Čiarka 2 2 5 6 4" xfId="3684" xr:uid="{00000000-0005-0000-0000-000055010000}"/>
    <cellStyle name="Čiarka 2 2 5 6 4 2" xfId="5390" xr:uid="{00000000-0005-0000-0000-000056010000}"/>
    <cellStyle name="Čiarka 2 2 5 6 4 3" xfId="7095" xr:uid="{00000000-0005-0000-0000-000057010000}"/>
    <cellStyle name="Čiarka 2 2 5 6 4 4" xfId="8799" xr:uid="{00000000-0005-0000-0000-000058010000}"/>
    <cellStyle name="Čiarka 2 2 5 6 5" xfId="4252" xr:uid="{00000000-0005-0000-0000-000059010000}"/>
    <cellStyle name="Čiarka 2 2 5 6 6" xfId="5960" xr:uid="{00000000-0005-0000-0000-00005A010000}"/>
    <cellStyle name="Čiarka 2 2 5 6 7" xfId="7664" xr:uid="{00000000-0005-0000-0000-00005B010000}"/>
    <cellStyle name="Čiarka 2 2 5 7" xfId="2478" xr:uid="{00000000-0005-0000-0000-00005C010000}"/>
    <cellStyle name="Čiarka 2 2 5 7 2" xfId="2771" xr:uid="{00000000-0005-0000-0000-00005D010000}"/>
    <cellStyle name="Čiarka 2 2 5 7 2 2" xfId="4640" xr:uid="{00000000-0005-0000-0000-00005E010000}"/>
    <cellStyle name="Čiarka 2 2 5 7 2 3" xfId="6346" xr:uid="{00000000-0005-0000-0000-00005F010000}"/>
    <cellStyle name="Čiarka 2 2 5 7 2 4" xfId="8050" xr:uid="{00000000-0005-0000-0000-000060010000}"/>
    <cellStyle name="Čiarka 2 2 5 7 3" xfId="3502" xr:uid="{00000000-0005-0000-0000-000061010000}"/>
    <cellStyle name="Čiarka 2 2 5 7 3 2" xfId="5208" xr:uid="{00000000-0005-0000-0000-000062010000}"/>
    <cellStyle name="Čiarka 2 2 5 7 3 3" xfId="6913" xr:uid="{00000000-0005-0000-0000-000063010000}"/>
    <cellStyle name="Čiarka 2 2 5 7 3 4" xfId="8617" xr:uid="{00000000-0005-0000-0000-000064010000}"/>
    <cellStyle name="Čiarka 2 2 5 7 4" xfId="4070" xr:uid="{00000000-0005-0000-0000-000065010000}"/>
    <cellStyle name="Čiarka 2 2 5 7 5" xfId="5778" xr:uid="{00000000-0005-0000-0000-000066010000}"/>
    <cellStyle name="Čiarka 2 2 5 7 6" xfId="7482" xr:uid="{00000000-0005-0000-0000-000067010000}"/>
    <cellStyle name="Čiarka 2 2 5 8" xfId="2757" xr:uid="{00000000-0005-0000-0000-000068010000}"/>
    <cellStyle name="Čiarka 2 2 5 8 2" xfId="4471" xr:uid="{00000000-0005-0000-0000-000069010000}"/>
    <cellStyle name="Čiarka 2 2 5 8 3" xfId="6179" xr:uid="{00000000-0005-0000-0000-00006A010000}"/>
    <cellStyle name="Čiarka 2 2 5 8 4" xfId="7883" xr:uid="{00000000-0005-0000-0000-00006B010000}"/>
    <cellStyle name="Čiarka 2 2 5 9" xfId="3334" xr:uid="{00000000-0005-0000-0000-00006C010000}"/>
    <cellStyle name="Čiarka 2 2 5 9 2" xfId="5042" xr:uid="{00000000-0005-0000-0000-00006D010000}"/>
    <cellStyle name="Čiarka 2 2 5 9 3" xfId="6747" xr:uid="{00000000-0005-0000-0000-00006E010000}"/>
    <cellStyle name="Čiarka 2 2 5 9 4" xfId="8451" xr:uid="{00000000-0005-0000-0000-00006F010000}"/>
    <cellStyle name="Čiarka 2 2 6" xfId="2363" xr:uid="{00000000-0005-0000-0000-000070010000}"/>
    <cellStyle name="Čiarka 2 2 6 2" xfId="2479" xr:uid="{00000000-0005-0000-0000-000071010000}"/>
    <cellStyle name="Čiarka 2 2 6 2 2" xfId="3225" xr:uid="{00000000-0005-0000-0000-000072010000}"/>
    <cellStyle name="Čiarka 2 2 6 2 2 2" xfId="3790" xr:uid="{00000000-0005-0000-0000-000073010000}"/>
    <cellStyle name="Čiarka 2 2 6 2 2 2 2" xfId="4928" xr:uid="{00000000-0005-0000-0000-000074010000}"/>
    <cellStyle name="Čiarka 2 2 6 2 2 2 3" xfId="6634" xr:uid="{00000000-0005-0000-0000-000075010000}"/>
    <cellStyle name="Čiarka 2 2 6 2 2 2 4" xfId="8338" xr:uid="{00000000-0005-0000-0000-000076010000}"/>
    <cellStyle name="Čiarka 2 2 6 2 2 3" xfId="5496" xr:uid="{00000000-0005-0000-0000-000077010000}"/>
    <cellStyle name="Čiarka 2 2 6 2 2 3 2" xfId="7201" xr:uid="{00000000-0005-0000-0000-000078010000}"/>
    <cellStyle name="Čiarka 2 2 6 2 2 3 3" xfId="8905" xr:uid="{00000000-0005-0000-0000-000079010000}"/>
    <cellStyle name="Čiarka 2 2 6 2 2 4" xfId="4358" xr:uid="{00000000-0005-0000-0000-00007A010000}"/>
    <cellStyle name="Čiarka 2 2 6 2 2 5" xfId="6066" xr:uid="{00000000-0005-0000-0000-00007B010000}"/>
    <cellStyle name="Čiarka 2 2 6 2 2 6" xfId="7770" xr:uid="{00000000-0005-0000-0000-00007C010000}"/>
    <cellStyle name="Čiarka 2 2 6 2 3" xfId="2773" xr:uid="{00000000-0005-0000-0000-00007D010000}"/>
    <cellStyle name="Čiarka 2 2 6 2 3 2" xfId="4823" xr:uid="{00000000-0005-0000-0000-00007E010000}"/>
    <cellStyle name="Čiarka 2 2 6 2 3 3" xfId="6529" xr:uid="{00000000-0005-0000-0000-00007F010000}"/>
    <cellStyle name="Čiarka 2 2 6 2 3 4" xfId="8233" xr:uid="{00000000-0005-0000-0000-000080010000}"/>
    <cellStyle name="Čiarka 2 2 6 2 4" xfId="3685" xr:uid="{00000000-0005-0000-0000-000081010000}"/>
    <cellStyle name="Čiarka 2 2 6 2 4 2" xfId="5391" xr:uid="{00000000-0005-0000-0000-000082010000}"/>
    <cellStyle name="Čiarka 2 2 6 2 4 3" xfId="7096" xr:uid="{00000000-0005-0000-0000-000083010000}"/>
    <cellStyle name="Čiarka 2 2 6 2 4 4" xfId="8800" xr:uid="{00000000-0005-0000-0000-000084010000}"/>
    <cellStyle name="Čiarka 2 2 6 2 5" xfId="4253" xr:uid="{00000000-0005-0000-0000-000085010000}"/>
    <cellStyle name="Čiarka 2 2 6 2 6" xfId="5961" xr:uid="{00000000-0005-0000-0000-000086010000}"/>
    <cellStyle name="Čiarka 2 2 6 2 7" xfId="7665" xr:uid="{00000000-0005-0000-0000-000087010000}"/>
    <cellStyle name="Čiarka 2 2 6 3" xfId="2480" xr:uid="{00000000-0005-0000-0000-000088010000}"/>
    <cellStyle name="Čiarka 2 2 6 3 2" xfId="2774" xr:uid="{00000000-0005-0000-0000-000089010000}"/>
    <cellStyle name="Čiarka 2 2 6 3 2 2" xfId="4645" xr:uid="{00000000-0005-0000-0000-00008A010000}"/>
    <cellStyle name="Čiarka 2 2 6 3 2 3" xfId="6351" xr:uid="{00000000-0005-0000-0000-00008B010000}"/>
    <cellStyle name="Čiarka 2 2 6 3 2 4" xfId="8055" xr:uid="{00000000-0005-0000-0000-00008C010000}"/>
    <cellStyle name="Čiarka 2 2 6 3 3" xfId="3507" xr:uid="{00000000-0005-0000-0000-00008D010000}"/>
    <cellStyle name="Čiarka 2 2 6 3 3 2" xfId="5213" xr:uid="{00000000-0005-0000-0000-00008E010000}"/>
    <cellStyle name="Čiarka 2 2 6 3 3 3" xfId="6918" xr:uid="{00000000-0005-0000-0000-00008F010000}"/>
    <cellStyle name="Čiarka 2 2 6 3 3 4" xfId="8622" xr:uid="{00000000-0005-0000-0000-000090010000}"/>
    <cellStyle name="Čiarka 2 2 6 3 4" xfId="4075" xr:uid="{00000000-0005-0000-0000-000091010000}"/>
    <cellStyle name="Čiarka 2 2 6 3 5" xfId="5783" xr:uid="{00000000-0005-0000-0000-000092010000}"/>
    <cellStyle name="Čiarka 2 2 6 3 6" xfId="7487" xr:uid="{00000000-0005-0000-0000-000093010000}"/>
    <cellStyle name="Čiarka 2 2 6 4" xfId="2772" xr:uid="{00000000-0005-0000-0000-000094010000}"/>
    <cellStyle name="Čiarka 2 2 6 4 2" xfId="4556" xr:uid="{00000000-0005-0000-0000-000095010000}"/>
    <cellStyle name="Čiarka 2 2 6 4 3" xfId="6262" xr:uid="{00000000-0005-0000-0000-000096010000}"/>
    <cellStyle name="Čiarka 2 2 6 4 4" xfId="7966" xr:uid="{00000000-0005-0000-0000-000097010000}"/>
    <cellStyle name="Čiarka 2 2 6 5" xfId="3417" xr:uid="{00000000-0005-0000-0000-000098010000}"/>
    <cellStyle name="Čiarka 2 2 6 5 2" xfId="5124" xr:uid="{00000000-0005-0000-0000-000099010000}"/>
    <cellStyle name="Čiarka 2 2 6 5 3" xfId="6829" xr:uid="{00000000-0005-0000-0000-00009A010000}"/>
    <cellStyle name="Čiarka 2 2 6 5 4" xfId="8533" xr:uid="{00000000-0005-0000-0000-00009B010000}"/>
    <cellStyle name="Čiarka 2 2 6 6" xfId="3986" xr:uid="{00000000-0005-0000-0000-00009C010000}"/>
    <cellStyle name="Čiarka 2 2 6 7" xfId="5694" xr:uid="{00000000-0005-0000-0000-00009D010000}"/>
    <cellStyle name="Čiarka 2 2 6 8" xfId="7397" xr:uid="{00000000-0005-0000-0000-00009E010000}"/>
    <cellStyle name="Čiarka 2 2 7" xfId="2373" xr:uid="{00000000-0005-0000-0000-00009F010000}"/>
    <cellStyle name="Čiarka 2 2 7 2" xfId="2481" xr:uid="{00000000-0005-0000-0000-0000A0010000}"/>
    <cellStyle name="Čiarka 2 2 7 2 2" xfId="2776" xr:uid="{00000000-0005-0000-0000-0000A1010000}"/>
    <cellStyle name="Čiarka 2 2 7 2 2 2" xfId="4646" xr:uid="{00000000-0005-0000-0000-0000A2010000}"/>
    <cellStyle name="Čiarka 2 2 7 2 2 3" xfId="6352" xr:uid="{00000000-0005-0000-0000-0000A3010000}"/>
    <cellStyle name="Čiarka 2 2 7 2 2 4" xfId="8056" xr:uid="{00000000-0005-0000-0000-0000A4010000}"/>
    <cellStyle name="Čiarka 2 2 7 2 3" xfId="3508" xr:uid="{00000000-0005-0000-0000-0000A5010000}"/>
    <cellStyle name="Čiarka 2 2 7 2 3 2" xfId="5214" xr:uid="{00000000-0005-0000-0000-0000A6010000}"/>
    <cellStyle name="Čiarka 2 2 7 2 3 3" xfId="6919" xr:uid="{00000000-0005-0000-0000-0000A7010000}"/>
    <cellStyle name="Čiarka 2 2 7 2 3 4" xfId="8623" xr:uid="{00000000-0005-0000-0000-0000A8010000}"/>
    <cellStyle name="Čiarka 2 2 7 2 4" xfId="4076" xr:uid="{00000000-0005-0000-0000-0000A9010000}"/>
    <cellStyle name="Čiarka 2 2 7 2 5" xfId="5784" xr:uid="{00000000-0005-0000-0000-0000AA010000}"/>
    <cellStyle name="Čiarka 2 2 7 2 6" xfId="7488" xr:uid="{00000000-0005-0000-0000-0000AB010000}"/>
    <cellStyle name="Čiarka 2 2 7 3" xfId="2775" xr:uid="{00000000-0005-0000-0000-0000AC010000}"/>
    <cellStyle name="Čiarka 2 2 7 3 2" xfId="4565" xr:uid="{00000000-0005-0000-0000-0000AD010000}"/>
    <cellStyle name="Čiarka 2 2 7 3 3" xfId="6271" xr:uid="{00000000-0005-0000-0000-0000AE010000}"/>
    <cellStyle name="Čiarka 2 2 7 3 4" xfId="7975" xr:uid="{00000000-0005-0000-0000-0000AF010000}"/>
    <cellStyle name="Čiarka 2 2 7 4" xfId="3426" xr:uid="{00000000-0005-0000-0000-0000B0010000}"/>
    <cellStyle name="Čiarka 2 2 7 4 2" xfId="5133" xr:uid="{00000000-0005-0000-0000-0000B1010000}"/>
    <cellStyle name="Čiarka 2 2 7 4 3" xfId="6838" xr:uid="{00000000-0005-0000-0000-0000B2010000}"/>
    <cellStyle name="Čiarka 2 2 7 4 4" xfId="8542" xr:uid="{00000000-0005-0000-0000-0000B3010000}"/>
    <cellStyle name="Čiarka 2 2 7 5" xfId="3995" xr:uid="{00000000-0005-0000-0000-0000B4010000}"/>
    <cellStyle name="Čiarka 2 2 7 6" xfId="5703" xr:uid="{00000000-0005-0000-0000-0000B5010000}"/>
    <cellStyle name="Čiarka 2 2 7 7" xfId="7406" xr:uid="{00000000-0005-0000-0000-0000B6010000}"/>
    <cellStyle name="Čiarka 2 3" xfId="121" xr:uid="{00000000-0005-0000-0000-0000B7010000}"/>
    <cellStyle name="Čiarka 2 3 2" xfId="122" xr:uid="{00000000-0005-0000-0000-0000B8010000}"/>
    <cellStyle name="Čiarka 2 3 2 2" xfId="123" xr:uid="{00000000-0005-0000-0000-0000B9010000}"/>
    <cellStyle name="Čiarka 2 3 3" xfId="124" xr:uid="{00000000-0005-0000-0000-0000BA010000}"/>
    <cellStyle name="Čiarka 2 3 3 2" xfId="125" xr:uid="{00000000-0005-0000-0000-0000BB010000}"/>
    <cellStyle name="Čiarka 2 3 4" xfId="126" xr:uid="{00000000-0005-0000-0000-0000BC010000}"/>
    <cellStyle name="Čiarka 2 3 5" xfId="127" xr:uid="{00000000-0005-0000-0000-0000BD010000}"/>
    <cellStyle name="Čiarka 2 4" xfId="128" xr:uid="{00000000-0005-0000-0000-0000BE010000}"/>
    <cellStyle name="Čiarka 2 4 2" xfId="129" xr:uid="{00000000-0005-0000-0000-0000BF010000}"/>
    <cellStyle name="Čiarka 2 4 3" xfId="130" xr:uid="{00000000-0005-0000-0000-0000C0010000}"/>
    <cellStyle name="Čiarka 2 5" xfId="131" xr:uid="{00000000-0005-0000-0000-0000C1010000}"/>
    <cellStyle name="Čiarka 2 5 2" xfId="132" xr:uid="{00000000-0005-0000-0000-0000C2010000}"/>
    <cellStyle name="Čiarka 2 5 3" xfId="133" xr:uid="{00000000-0005-0000-0000-0000C3010000}"/>
    <cellStyle name="Čiarka 2 6" xfId="134" xr:uid="{00000000-0005-0000-0000-0000C4010000}"/>
    <cellStyle name="Čiarka 2 7" xfId="135" xr:uid="{00000000-0005-0000-0000-0000C5010000}"/>
    <cellStyle name="Čiarka 3" xfId="136" xr:uid="{00000000-0005-0000-0000-0000C6010000}"/>
    <cellStyle name="Čiarka 3 2" xfId="137" xr:uid="{00000000-0005-0000-0000-0000C7010000}"/>
    <cellStyle name="Čiarka 3 3" xfId="138" xr:uid="{00000000-0005-0000-0000-0000C8010000}"/>
    <cellStyle name="Čiarka 3 4" xfId="139" xr:uid="{00000000-0005-0000-0000-0000C9010000}"/>
    <cellStyle name="Čiarka 3 5" xfId="140" xr:uid="{00000000-0005-0000-0000-0000CA010000}"/>
    <cellStyle name="Čiarka 4" xfId="141" xr:uid="{00000000-0005-0000-0000-0000CB010000}"/>
    <cellStyle name="Čiarka 4 2" xfId="142" xr:uid="{00000000-0005-0000-0000-0000CC010000}"/>
    <cellStyle name="Čiarka 4 3" xfId="143" xr:uid="{00000000-0005-0000-0000-0000CD010000}"/>
    <cellStyle name="Čiarka 4 3 2" xfId="842" xr:uid="{00000000-0005-0000-0000-0000CE010000}"/>
    <cellStyle name="Čiarka 4 3 3" xfId="2433" xr:uid="{00000000-0005-0000-0000-0000CF010000}"/>
    <cellStyle name="Čiarka 4 3 3 2" xfId="2482" xr:uid="{00000000-0005-0000-0000-0000D0010000}"/>
    <cellStyle name="Čiarka 4 3 3 2 2" xfId="2779" xr:uid="{00000000-0005-0000-0000-0000D1010000}"/>
    <cellStyle name="Čiarka 4 3 3 2 2 2" xfId="4648" xr:uid="{00000000-0005-0000-0000-0000D2010000}"/>
    <cellStyle name="Čiarka 4 3 3 2 2 3" xfId="6354" xr:uid="{00000000-0005-0000-0000-0000D3010000}"/>
    <cellStyle name="Čiarka 4 3 3 2 2 4" xfId="8058" xr:uid="{00000000-0005-0000-0000-0000D4010000}"/>
    <cellStyle name="Čiarka 4 3 3 2 3" xfId="3510" xr:uid="{00000000-0005-0000-0000-0000D5010000}"/>
    <cellStyle name="Čiarka 4 3 3 2 3 2" xfId="5216" xr:uid="{00000000-0005-0000-0000-0000D6010000}"/>
    <cellStyle name="Čiarka 4 3 3 2 3 3" xfId="6921" xr:uid="{00000000-0005-0000-0000-0000D7010000}"/>
    <cellStyle name="Čiarka 4 3 3 2 3 4" xfId="8625" xr:uid="{00000000-0005-0000-0000-0000D8010000}"/>
    <cellStyle name="Čiarka 4 3 3 2 4" xfId="4078" xr:uid="{00000000-0005-0000-0000-0000D9010000}"/>
    <cellStyle name="Čiarka 4 3 3 2 5" xfId="5786" xr:uid="{00000000-0005-0000-0000-0000DA010000}"/>
    <cellStyle name="Čiarka 4 3 3 2 6" xfId="7490" xr:uid="{00000000-0005-0000-0000-0000DB010000}"/>
    <cellStyle name="Čiarka 4 3 3 3" xfId="2778" xr:uid="{00000000-0005-0000-0000-0000DC010000}"/>
    <cellStyle name="Čiarka 4 3 3 3 2" xfId="4616" xr:uid="{00000000-0005-0000-0000-0000DD010000}"/>
    <cellStyle name="Čiarka 4 3 3 3 3" xfId="6322" xr:uid="{00000000-0005-0000-0000-0000DE010000}"/>
    <cellStyle name="Čiarka 4 3 3 3 4" xfId="8026" xr:uid="{00000000-0005-0000-0000-0000DF010000}"/>
    <cellStyle name="Čiarka 4 3 3 4" xfId="3478" xr:uid="{00000000-0005-0000-0000-0000E0010000}"/>
    <cellStyle name="Čiarka 4 3 3 4 2" xfId="5184" xr:uid="{00000000-0005-0000-0000-0000E1010000}"/>
    <cellStyle name="Čiarka 4 3 3 4 3" xfId="6889" xr:uid="{00000000-0005-0000-0000-0000E2010000}"/>
    <cellStyle name="Čiarka 4 3 3 4 4" xfId="8593" xr:uid="{00000000-0005-0000-0000-0000E3010000}"/>
    <cellStyle name="Čiarka 4 3 3 5" xfId="4046" xr:uid="{00000000-0005-0000-0000-0000E4010000}"/>
    <cellStyle name="Čiarka 4 3 3 6" xfId="5754" xr:uid="{00000000-0005-0000-0000-0000E5010000}"/>
    <cellStyle name="Čiarka 4 3 3 7" xfId="7457" xr:uid="{00000000-0005-0000-0000-0000E6010000}"/>
    <cellStyle name="Čiarka 4 3 4" xfId="2483" xr:uid="{00000000-0005-0000-0000-0000E7010000}"/>
    <cellStyle name="Čiarka 4 3 4 2" xfId="2780" xr:uid="{00000000-0005-0000-0000-0000E8010000}"/>
    <cellStyle name="Čiarka 4 3 4 2 2" xfId="4647" xr:uid="{00000000-0005-0000-0000-0000E9010000}"/>
    <cellStyle name="Čiarka 4 3 4 2 3" xfId="6353" xr:uid="{00000000-0005-0000-0000-0000EA010000}"/>
    <cellStyle name="Čiarka 4 3 4 2 4" xfId="8057" xr:uid="{00000000-0005-0000-0000-0000EB010000}"/>
    <cellStyle name="Čiarka 4 3 4 3" xfId="3509" xr:uid="{00000000-0005-0000-0000-0000EC010000}"/>
    <cellStyle name="Čiarka 4 3 4 3 2" xfId="5215" xr:uid="{00000000-0005-0000-0000-0000ED010000}"/>
    <cellStyle name="Čiarka 4 3 4 3 3" xfId="6920" xr:uid="{00000000-0005-0000-0000-0000EE010000}"/>
    <cellStyle name="Čiarka 4 3 4 3 4" xfId="8624" xr:uid="{00000000-0005-0000-0000-0000EF010000}"/>
    <cellStyle name="Čiarka 4 3 4 4" xfId="4077" xr:uid="{00000000-0005-0000-0000-0000F0010000}"/>
    <cellStyle name="Čiarka 4 3 4 5" xfId="5785" xr:uid="{00000000-0005-0000-0000-0000F1010000}"/>
    <cellStyle name="Čiarka 4 3 4 6" xfId="7489" xr:uid="{00000000-0005-0000-0000-0000F2010000}"/>
    <cellStyle name="Čiarka 4 3 5" xfId="2777" xr:uid="{00000000-0005-0000-0000-0000F3010000}"/>
    <cellStyle name="Čiarka 4 3 5 2" xfId="4457" xr:uid="{00000000-0005-0000-0000-0000F4010000}"/>
    <cellStyle name="Čiarka 4 3 5 3" xfId="6165" xr:uid="{00000000-0005-0000-0000-0000F5010000}"/>
    <cellStyle name="Čiarka 4 3 5 4" xfId="7869" xr:uid="{00000000-0005-0000-0000-0000F6010000}"/>
    <cellStyle name="Čiarka 4 3 6" xfId="3320" xr:uid="{00000000-0005-0000-0000-0000F7010000}"/>
    <cellStyle name="Čiarka 4 3 6 2" xfId="5028" xr:uid="{00000000-0005-0000-0000-0000F8010000}"/>
    <cellStyle name="Čiarka 4 3 6 3" xfId="6733" xr:uid="{00000000-0005-0000-0000-0000F9010000}"/>
    <cellStyle name="Čiarka 4 3 6 4" xfId="8437" xr:uid="{00000000-0005-0000-0000-0000FA010000}"/>
    <cellStyle name="Čiarka 4 3 7" xfId="3890" xr:uid="{00000000-0005-0000-0000-0000FB010000}"/>
    <cellStyle name="Čiarka 4 3 8" xfId="5595" xr:uid="{00000000-0005-0000-0000-0000FC010000}"/>
    <cellStyle name="Čiarka 4 3 9" xfId="7300" xr:uid="{00000000-0005-0000-0000-0000FD010000}"/>
    <cellStyle name="Čiarka 4 4" xfId="144" xr:uid="{00000000-0005-0000-0000-0000FE010000}"/>
    <cellStyle name="Čiarka 4 4 2" xfId="2434" xr:uid="{00000000-0005-0000-0000-0000FF010000}"/>
    <cellStyle name="Čiarka 4 5" xfId="843" xr:uid="{00000000-0005-0000-0000-000000020000}"/>
    <cellStyle name="Čiarka 4 5 2" xfId="2484" xr:uid="{00000000-0005-0000-0000-000001020000}"/>
    <cellStyle name="Čiarka 4 5 2 2" xfId="3226" xr:uid="{00000000-0005-0000-0000-000002020000}"/>
    <cellStyle name="Čiarka 4 5 2 2 2" xfId="3791" xr:uid="{00000000-0005-0000-0000-000003020000}"/>
    <cellStyle name="Čiarka 4 5 2 2 2 2" xfId="4929" xr:uid="{00000000-0005-0000-0000-000004020000}"/>
    <cellStyle name="Čiarka 4 5 2 2 2 3" xfId="6635" xr:uid="{00000000-0005-0000-0000-000005020000}"/>
    <cellStyle name="Čiarka 4 5 2 2 2 4" xfId="8339" xr:uid="{00000000-0005-0000-0000-000006020000}"/>
    <cellStyle name="Čiarka 4 5 2 2 3" xfId="5497" xr:uid="{00000000-0005-0000-0000-000007020000}"/>
    <cellStyle name="Čiarka 4 5 2 2 3 2" xfId="7202" xr:uid="{00000000-0005-0000-0000-000008020000}"/>
    <cellStyle name="Čiarka 4 5 2 2 3 3" xfId="8906" xr:uid="{00000000-0005-0000-0000-000009020000}"/>
    <cellStyle name="Čiarka 4 5 2 2 4" xfId="4359" xr:uid="{00000000-0005-0000-0000-00000A020000}"/>
    <cellStyle name="Čiarka 4 5 2 2 5" xfId="6067" xr:uid="{00000000-0005-0000-0000-00000B020000}"/>
    <cellStyle name="Čiarka 4 5 2 2 6" xfId="7771" xr:uid="{00000000-0005-0000-0000-00000C020000}"/>
    <cellStyle name="Čiarka 4 5 2 3" xfId="2782" xr:uid="{00000000-0005-0000-0000-00000D020000}"/>
    <cellStyle name="Čiarka 4 5 2 3 2" xfId="4824" xr:uid="{00000000-0005-0000-0000-00000E020000}"/>
    <cellStyle name="Čiarka 4 5 2 3 3" xfId="6530" xr:uid="{00000000-0005-0000-0000-00000F020000}"/>
    <cellStyle name="Čiarka 4 5 2 3 4" xfId="8234" xr:uid="{00000000-0005-0000-0000-000010020000}"/>
    <cellStyle name="Čiarka 4 5 2 4" xfId="3686" xr:uid="{00000000-0005-0000-0000-000011020000}"/>
    <cellStyle name="Čiarka 4 5 2 4 2" xfId="5392" xr:uid="{00000000-0005-0000-0000-000012020000}"/>
    <cellStyle name="Čiarka 4 5 2 4 3" xfId="7097" xr:uid="{00000000-0005-0000-0000-000013020000}"/>
    <cellStyle name="Čiarka 4 5 2 4 4" xfId="8801" xr:uid="{00000000-0005-0000-0000-000014020000}"/>
    <cellStyle name="Čiarka 4 5 2 5" xfId="4254" xr:uid="{00000000-0005-0000-0000-000015020000}"/>
    <cellStyle name="Čiarka 4 5 2 6" xfId="5962" xr:uid="{00000000-0005-0000-0000-000016020000}"/>
    <cellStyle name="Čiarka 4 5 2 7" xfId="7666" xr:uid="{00000000-0005-0000-0000-000017020000}"/>
    <cellStyle name="Čiarka 4 5 3" xfId="2485" xr:uid="{00000000-0005-0000-0000-000018020000}"/>
    <cellStyle name="Čiarka 4 5 3 2" xfId="2783" xr:uid="{00000000-0005-0000-0000-000019020000}"/>
    <cellStyle name="Čiarka 4 5 3 2 2" xfId="4649" xr:uid="{00000000-0005-0000-0000-00001A020000}"/>
    <cellStyle name="Čiarka 4 5 3 2 3" xfId="6355" xr:uid="{00000000-0005-0000-0000-00001B020000}"/>
    <cellStyle name="Čiarka 4 5 3 2 4" xfId="8059" xr:uid="{00000000-0005-0000-0000-00001C020000}"/>
    <cellStyle name="Čiarka 4 5 3 3" xfId="3511" xr:uid="{00000000-0005-0000-0000-00001D020000}"/>
    <cellStyle name="Čiarka 4 5 3 3 2" xfId="5217" xr:uid="{00000000-0005-0000-0000-00001E020000}"/>
    <cellStyle name="Čiarka 4 5 3 3 3" xfId="6922" xr:uid="{00000000-0005-0000-0000-00001F020000}"/>
    <cellStyle name="Čiarka 4 5 3 3 4" xfId="8626" xr:uid="{00000000-0005-0000-0000-000020020000}"/>
    <cellStyle name="Čiarka 4 5 3 4" xfId="4079" xr:uid="{00000000-0005-0000-0000-000021020000}"/>
    <cellStyle name="Čiarka 4 5 3 5" xfId="5787" xr:uid="{00000000-0005-0000-0000-000022020000}"/>
    <cellStyle name="Čiarka 4 5 3 6" xfId="7491" xr:uid="{00000000-0005-0000-0000-000023020000}"/>
    <cellStyle name="Čiarka 4 5 4" xfId="2781" xr:uid="{00000000-0005-0000-0000-000024020000}"/>
    <cellStyle name="Čiarka 4 5 4 2" xfId="4483" xr:uid="{00000000-0005-0000-0000-000025020000}"/>
    <cellStyle name="Čiarka 4 5 4 3" xfId="6191" xr:uid="{00000000-0005-0000-0000-000026020000}"/>
    <cellStyle name="Čiarka 4 5 4 4" xfId="7895" xr:uid="{00000000-0005-0000-0000-000027020000}"/>
    <cellStyle name="Čiarka 4 5 5" xfId="3346" xr:uid="{00000000-0005-0000-0000-000028020000}"/>
    <cellStyle name="Čiarka 4 5 5 2" xfId="5054" xr:uid="{00000000-0005-0000-0000-000029020000}"/>
    <cellStyle name="Čiarka 4 5 5 3" xfId="6759" xr:uid="{00000000-0005-0000-0000-00002A020000}"/>
    <cellStyle name="Čiarka 4 5 5 4" xfId="8463" xr:uid="{00000000-0005-0000-0000-00002B020000}"/>
    <cellStyle name="Čiarka 4 5 6" xfId="3916" xr:uid="{00000000-0005-0000-0000-00002C020000}"/>
    <cellStyle name="Čiarka 4 5 7" xfId="5622" xr:uid="{00000000-0005-0000-0000-00002D020000}"/>
    <cellStyle name="Čiarka 4 5 8" xfId="7326" xr:uid="{00000000-0005-0000-0000-00002E020000}"/>
    <cellStyle name="Čiarka 4 6" xfId="844" xr:uid="{00000000-0005-0000-0000-00002F020000}"/>
    <cellStyle name="Čiarka 4 6 2" xfId="2486" xr:uid="{00000000-0005-0000-0000-000030020000}"/>
    <cellStyle name="Čiarka 4 6 2 2" xfId="3227" xr:uid="{00000000-0005-0000-0000-000031020000}"/>
    <cellStyle name="Čiarka 4 6 2 2 2" xfId="3792" xr:uid="{00000000-0005-0000-0000-000032020000}"/>
    <cellStyle name="Čiarka 4 6 2 2 2 2" xfId="4930" xr:uid="{00000000-0005-0000-0000-000033020000}"/>
    <cellStyle name="Čiarka 4 6 2 2 2 3" xfId="6636" xr:uid="{00000000-0005-0000-0000-000034020000}"/>
    <cellStyle name="Čiarka 4 6 2 2 2 4" xfId="8340" xr:uid="{00000000-0005-0000-0000-000035020000}"/>
    <cellStyle name="Čiarka 4 6 2 2 3" xfId="5498" xr:uid="{00000000-0005-0000-0000-000036020000}"/>
    <cellStyle name="Čiarka 4 6 2 2 3 2" xfId="7203" xr:uid="{00000000-0005-0000-0000-000037020000}"/>
    <cellStyle name="Čiarka 4 6 2 2 3 3" xfId="8907" xr:uid="{00000000-0005-0000-0000-000038020000}"/>
    <cellStyle name="Čiarka 4 6 2 2 4" xfId="4360" xr:uid="{00000000-0005-0000-0000-000039020000}"/>
    <cellStyle name="Čiarka 4 6 2 2 5" xfId="6068" xr:uid="{00000000-0005-0000-0000-00003A020000}"/>
    <cellStyle name="Čiarka 4 6 2 2 6" xfId="7772" xr:uid="{00000000-0005-0000-0000-00003B020000}"/>
    <cellStyle name="Čiarka 4 6 2 3" xfId="2785" xr:uid="{00000000-0005-0000-0000-00003C020000}"/>
    <cellStyle name="Čiarka 4 6 2 3 2" xfId="4825" xr:uid="{00000000-0005-0000-0000-00003D020000}"/>
    <cellStyle name="Čiarka 4 6 2 3 3" xfId="6531" xr:uid="{00000000-0005-0000-0000-00003E020000}"/>
    <cellStyle name="Čiarka 4 6 2 3 4" xfId="8235" xr:uid="{00000000-0005-0000-0000-00003F020000}"/>
    <cellStyle name="Čiarka 4 6 2 4" xfId="3687" xr:uid="{00000000-0005-0000-0000-000040020000}"/>
    <cellStyle name="Čiarka 4 6 2 4 2" xfId="5393" xr:uid="{00000000-0005-0000-0000-000041020000}"/>
    <cellStyle name="Čiarka 4 6 2 4 3" xfId="7098" xr:uid="{00000000-0005-0000-0000-000042020000}"/>
    <cellStyle name="Čiarka 4 6 2 4 4" xfId="8802" xr:uid="{00000000-0005-0000-0000-000043020000}"/>
    <cellStyle name="Čiarka 4 6 2 5" xfId="4255" xr:uid="{00000000-0005-0000-0000-000044020000}"/>
    <cellStyle name="Čiarka 4 6 2 6" xfId="5963" xr:uid="{00000000-0005-0000-0000-000045020000}"/>
    <cellStyle name="Čiarka 4 6 2 7" xfId="7667" xr:uid="{00000000-0005-0000-0000-000046020000}"/>
    <cellStyle name="Čiarka 4 6 3" xfId="2487" xr:uid="{00000000-0005-0000-0000-000047020000}"/>
    <cellStyle name="Čiarka 4 6 3 2" xfId="2786" xr:uid="{00000000-0005-0000-0000-000048020000}"/>
    <cellStyle name="Čiarka 4 6 3 2 2" xfId="4650" xr:uid="{00000000-0005-0000-0000-000049020000}"/>
    <cellStyle name="Čiarka 4 6 3 2 3" xfId="6356" xr:uid="{00000000-0005-0000-0000-00004A020000}"/>
    <cellStyle name="Čiarka 4 6 3 2 4" xfId="8060" xr:uid="{00000000-0005-0000-0000-00004B020000}"/>
    <cellStyle name="Čiarka 4 6 3 3" xfId="3512" xr:uid="{00000000-0005-0000-0000-00004C020000}"/>
    <cellStyle name="Čiarka 4 6 3 3 2" xfId="5218" xr:uid="{00000000-0005-0000-0000-00004D020000}"/>
    <cellStyle name="Čiarka 4 6 3 3 3" xfId="6923" xr:uid="{00000000-0005-0000-0000-00004E020000}"/>
    <cellStyle name="Čiarka 4 6 3 3 4" xfId="8627" xr:uid="{00000000-0005-0000-0000-00004F020000}"/>
    <cellStyle name="Čiarka 4 6 3 4" xfId="4080" xr:uid="{00000000-0005-0000-0000-000050020000}"/>
    <cellStyle name="Čiarka 4 6 3 5" xfId="5788" xr:uid="{00000000-0005-0000-0000-000051020000}"/>
    <cellStyle name="Čiarka 4 6 3 6" xfId="7492" xr:uid="{00000000-0005-0000-0000-000052020000}"/>
    <cellStyle name="Čiarka 4 6 4" xfId="2784" xr:uid="{00000000-0005-0000-0000-000053020000}"/>
    <cellStyle name="Čiarka 4 6 4 2" xfId="4484" xr:uid="{00000000-0005-0000-0000-000054020000}"/>
    <cellStyle name="Čiarka 4 6 4 3" xfId="6192" xr:uid="{00000000-0005-0000-0000-000055020000}"/>
    <cellStyle name="Čiarka 4 6 4 4" xfId="7896" xr:uid="{00000000-0005-0000-0000-000056020000}"/>
    <cellStyle name="Čiarka 4 6 5" xfId="3347" xr:uid="{00000000-0005-0000-0000-000057020000}"/>
    <cellStyle name="Čiarka 4 6 5 2" xfId="5055" xr:uid="{00000000-0005-0000-0000-000058020000}"/>
    <cellStyle name="Čiarka 4 6 5 3" xfId="6760" xr:uid="{00000000-0005-0000-0000-000059020000}"/>
    <cellStyle name="Čiarka 4 6 5 4" xfId="8464" xr:uid="{00000000-0005-0000-0000-00005A020000}"/>
    <cellStyle name="Čiarka 4 6 6" xfId="3917" xr:uid="{00000000-0005-0000-0000-00005B020000}"/>
    <cellStyle name="Čiarka 4 6 7" xfId="5623" xr:uid="{00000000-0005-0000-0000-00005C020000}"/>
    <cellStyle name="Čiarka 4 6 8" xfId="7327" xr:uid="{00000000-0005-0000-0000-00005D020000}"/>
    <cellStyle name="Čiarka 4 7" xfId="2435" xr:uid="{00000000-0005-0000-0000-00005E020000}"/>
    <cellStyle name="Čiarka 4 7 2" xfId="2488" xr:uid="{00000000-0005-0000-0000-00005F020000}"/>
    <cellStyle name="Čiarka 4 7 2 2" xfId="3228" xr:uid="{00000000-0005-0000-0000-000060020000}"/>
    <cellStyle name="Čiarka 4 7 2 2 2" xfId="3793" xr:uid="{00000000-0005-0000-0000-000061020000}"/>
    <cellStyle name="Čiarka 4 7 2 2 2 2" xfId="4931" xr:uid="{00000000-0005-0000-0000-000062020000}"/>
    <cellStyle name="Čiarka 4 7 2 2 2 3" xfId="6637" xr:uid="{00000000-0005-0000-0000-000063020000}"/>
    <cellStyle name="Čiarka 4 7 2 2 2 4" xfId="8341" xr:uid="{00000000-0005-0000-0000-000064020000}"/>
    <cellStyle name="Čiarka 4 7 2 2 3" xfId="5499" xr:uid="{00000000-0005-0000-0000-000065020000}"/>
    <cellStyle name="Čiarka 4 7 2 2 3 2" xfId="7204" xr:uid="{00000000-0005-0000-0000-000066020000}"/>
    <cellStyle name="Čiarka 4 7 2 2 3 3" xfId="8908" xr:uid="{00000000-0005-0000-0000-000067020000}"/>
    <cellStyle name="Čiarka 4 7 2 2 4" xfId="4361" xr:uid="{00000000-0005-0000-0000-000068020000}"/>
    <cellStyle name="Čiarka 4 7 2 2 5" xfId="6069" xr:uid="{00000000-0005-0000-0000-000069020000}"/>
    <cellStyle name="Čiarka 4 7 2 2 6" xfId="7773" xr:uid="{00000000-0005-0000-0000-00006A020000}"/>
    <cellStyle name="Čiarka 4 7 2 3" xfId="2788" xr:uid="{00000000-0005-0000-0000-00006B020000}"/>
    <cellStyle name="Čiarka 4 7 2 3 2" xfId="4826" xr:uid="{00000000-0005-0000-0000-00006C020000}"/>
    <cellStyle name="Čiarka 4 7 2 3 3" xfId="6532" xr:uid="{00000000-0005-0000-0000-00006D020000}"/>
    <cellStyle name="Čiarka 4 7 2 3 4" xfId="8236" xr:uid="{00000000-0005-0000-0000-00006E020000}"/>
    <cellStyle name="Čiarka 4 7 2 4" xfId="3688" xr:uid="{00000000-0005-0000-0000-00006F020000}"/>
    <cellStyle name="Čiarka 4 7 2 4 2" xfId="5394" xr:uid="{00000000-0005-0000-0000-000070020000}"/>
    <cellStyle name="Čiarka 4 7 2 4 3" xfId="7099" xr:uid="{00000000-0005-0000-0000-000071020000}"/>
    <cellStyle name="Čiarka 4 7 2 4 4" xfId="8803" xr:uid="{00000000-0005-0000-0000-000072020000}"/>
    <cellStyle name="Čiarka 4 7 2 5" xfId="4256" xr:uid="{00000000-0005-0000-0000-000073020000}"/>
    <cellStyle name="Čiarka 4 7 2 6" xfId="5964" xr:uid="{00000000-0005-0000-0000-000074020000}"/>
    <cellStyle name="Čiarka 4 7 2 7" xfId="7668" xr:uid="{00000000-0005-0000-0000-000075020000}"/>
    <cellStyle name="Čiarka 4 7 3" xfId="2489" xr:uid="{00000000-0005-0000-0000-000076020000}"/>
    <cellStyle name="Čiarka 4 7 3 2" xfId="2789" xr:uid="{00000000-0005-0000-0000-000077020000}"/>
    <cellStyle name="Čiarka 4 7 3 2 2" xfId="4651" xr:uid="{00000000-0005-0000-0000-000078020000}"/>
    <cellStyle name="Čiarka 4 7 3 2 3" xfId="6357" xr:uid="{00000000-0005-0000-0000-000079020000}"/>
    <cellStyle name="Čiarka 4 7 3 2 4" xfId="8061" xr:uid="{00000000-0005-0000-0000-00007A020000}"/>
    <cellStyle name="Čiarka 4 7 3 3" xfId="3513" xr:uid="{00000000-0005-0000-0000-00007B020000}"/>
    <cellStyle name="Čiarka 4 7 3 3 2" xfId="5219" xr:uid="{00000000-0005-0000-0000-00007C020000}"/>
    <cellStyle name="Čiarka 4 7 3 3 3" xfId="6924" xr:uid="{00000000-0005-0000-0000-00007D020000}"/>
    <cellStyle name="Čiarka 4 7 3 3 4" xfId="8628" xr:uid="{00000000-0005-0000-0000-00007E020000}"/>
    <cellStyle name="Čiarka 4 7 3 4" xfId="4081" xr:uid="{00000000-0005-0000-0000-00007F020000}"/>
    <cellStyle name="Čiarka 4 7 3 5" xfId="5789" xr:uid="{00000000-0005-0000-0000-000080020000}"/>
    <cellStyle name="Čiarka 4 7 3 6" xfId="7493" xr:uid="{00000000-0005-0000-0000-000081020000}"/>
    <cellStyle name="Čiarka 4 7 4" xfId="2787" xr:uid="{00000000-0005-0000-0000-000082020000}"/>
    <cellStyle name="Čiarka 4 7 4 2" xfId="4617" xr:uid="{00000000-0005-0000-0000-000083020000}"/>
    <cellStyle name="Čiarka 4 7 4 3" xfId="6323" xr:uid="{00000000-0005-0000-0000-000084020000}"/>
    <cellStyle name="Čiarka 4 7 4 4" xfId="8027" xr:uid="{00000000-0005-0000-0000-000085020000}"/>
    <cellStyle name="Čiarka 4 7 5" xfId="3479" xr:uid="{00000000-0005-0000-0000-000086020000}"/>
    <cellStyle name="Čiarka 4 7 5 2" xfId="5185" xr:uid="{00000000-0005-0000-0000-000087020000}"/>
    <cellStyle name="Čiarka 4 7 5 3" xfId="6890" xr:uid="{00000000-0005-0000-0000-000088020000}"/>
    <cellStyle name="Čiarka 4 7 5 4" xfId="8594" xr:uid="{00000000-0005-0000-0000-000089020000}"/>
    <cellStyle name="Čiarka 4 7 6" xfId="4047" xr:uid="{00000000-0005-0000-0000-00008A020000}"/>
    <cellStyle name="Čiarka 4 7 7" xfId="5755" xr:uid="{00000000-0005-0000-0000-00008B020000}"/>
    <cellStyle name="Čiarka 4 7 8" xfId="7459" xr:uid="{00000000-0005-0000-0000-00008C020000}"/>
    <cellStyle name="Čiarka 4 8" xfId="2436" xr:uid="{00000000-0005-0000-0000-00008D020000}"/>
    <cellStyle name="Čiarka 5" xfId="145" xr:uid="{00000000-0005-0000-0000-00008E020000}"/>
    <cellStyle name="Čiarka 6" xfId="798" xr:uid="{00000000-0005-0000-0000-00008F020000}"/>
    <cellStyle name="Čiarka 6 10" xfId="920" xr:uid="{00000000-0005-0000-0000-000090020000}"/>
    <cellStyle name="Čiarka 6 10 2" xfId="2406" xr:uid="{00000000-0005-0000-0000-000091020000}"/>
    <cellStyle name="Čiarka 6 10 2 2" xfId="2490" xr:uid="{00000000-0005-0000-0000-000092020000}"/>
    <cellStyle name="Čiarka 6 10 2 2 2" xfId="3184" xr:uid="{00000000-0005-0000-0000-000093020000}"/>
    <cellStyle name="Čiarka 6 10 2 2 2 2" xfId="4789" xr:uid="{00000000-0005-0000-0000-000094020000}"/>
    <cellStyle name="Čiarka 6 10 2 2 2 3" xfId="6495" xr:uid="{00000000-0005-0000-0000-000095020000}"/>
    <cellStyle name="Čiarka 6 10 2 2 2 4" xfId="8199" xr:uid="{00000000-0005-0000-0000-000096020000}"/>
    <cellStyle name="Čiarka 6 10 2 2 3" xfId="3651" xr:uid="{00000000-0005-0000-0000-000097020000}"/>
    <cellStyle name="Čiarka 6 10 2 2 3 2" xfId="5357" xr:uid="{00000000-0005-0000-0000-000098020000}"/>
    <cellStyle name="Čiarka 6 10 2 2 3 3" xfId="7062" xr:uid="{00000000-0005-0000-0000-000099020000}"/>
    <cellStyle name="Čiarka 6 10 2 2 3 4" xfId="8766" xr:uid="{00000000-0005-0000-0000-00009A020000}"/>
    <cellStyle name="Čiarka 6 10 2 2 4" xfId="4219" xr:uid="{00000000-0005-0000-0000-00009B020000}"/>
    <cellStyle name="Čiarka 6 10 2 2 5" xfId="5927" xr:uid="{00000000-0005-0000-0000-00009C020000}"/>
    <cellStyle name="Čiarka 6 10 2 2 6" xfId="7631" xr:uid="{00000000-0005-0000-0000-00009D020000}"/>
    <cellStyle name="Čiarka 6 10 2 3" xfId="3185" xr:uid="{00000000-0005-0000-0000-00009E020000}"/>
    <cellStyle name="Čiarka 6 10 2 3 2" xfId="3779" xr:uid="{00000000-0005-0000-0000-00009F020000}"/>
    <cellStyle name="Čiarka 6 10 2 3 2 2" xfId="4917" xr:uid="{00000000-0005-0000-0000-0000A0020000}"/>
    <cellStyle name="Čiarka 6 10 2 3 2 3" xfId="6623" xr:uid="{00000000-0005-0000-0000-0000A1020000}"/>
    <cellStyle name="Čiarka 6 10 2 3 2 4" xfId="8327" xr:uid="{00000000-0005-0000-0000-0000A2020000}"/>
    <cellStyle name="Čiarka 6 10 2 3 3" xfId="5485" xr:uid="{00000000-0005-0000-0000-0000A3020000}"/>
    <cellStyle name="Čiarka 6 10 2 3 3 2" xfId="7190" xr:uid="{00000000-0005-0000-0000-0000A4020000}"/>
    <cellStyle name="Čiarka 6 10 2 3 3 3" xfId="8894" xr:uid="{00000000-0005-0000-0000-0000A5020000}"/>
    <cellStyle name="Čiarka 6 10 2 3 4" xfId="4347" xr:uid="{00000000-0005-0000-0000-0000A6020000}"/>
    <cellStyle name="Čiarka 6 10 2 3 5" xfId="6055" xr:uid="{00000000-0005-0000-0000-0000A7020000}"/>
    <cellStyle name="Čiarka 6 10 2 3 6" xfId="7759" xr:uid="{00000000-0005-0000-0000-0000A8020000}"/>
    <cellStyle name="Čiarka 6 10 2 4" xfId="2792" xr:uid="{00000000-0005-0000-0000-0000A9020000}"/>
    <cellStyle name="Čiarka 6 10 2 4 2" xfId="4590" xr:uid="{00000000-0005-0000-0000-0000AA020000}"/>
    <cellStyle name="Čiarka 6 10 2 4 3" xfId="6296" xr:uid="{00000000-0005-0000-0000-0000AB020000}"/>
    <cellStyle name="Čiarka 6 10 2 4 4" xfId="8000" xr:uid="{00000000-0005-0000-0000-0000AC020000}"/>
    <cellStyle name="Čiarka 6 10 2 5" xfId="3452" xr:uid="{00000000-0005-0000-0000-0000AD020000}"/>
    <cellStyle name="Čiarka 6 10 2 5 2" xfId="5158" xr:uid="{00000000-0005-0000-0000-0000AE020000}"/>
    <cellStyle name="Čiarka 6 10 2 5 3" xfId="6863" xr:uid="{00000000-0005-0000-0000-0000AF020000}"/>
    <cellStyle name="Čiarka 6 10 2 5 4" xfId="8567" xr:uid="{00000000-0005-0000-0000-0000B0020000}"/>
    <cellStyle name="Čiarka 6 10 2 6" xfId="4020" xr:uid="{00000000-0005-0000-0000-0000B1020000}"/>
    <cellStyle name="Čiarka 6 10 2 7" xfId="5728" xr:uid="{00000000-0005-0000-0000-0000B2020000}"/>
    <cellStyle name="Čiarka 6 10 2 8" xfId="7431" xr:uid="{00000000-0005-0000-0000-0000B3020000}"/>
    <cellStyle name="Čiarka 6 10 3" xfId="2491" xr:uid="{00000000-0005-0000-0000-0000B4020000}"/>
    <cellStyle name="Čiarka 6 10 3 2" xfId="2793" xr:uid="{00000000-0005-0000-0000-0000B5020000}"/>
    <cellStyle name="Čiarka 6 10 3 2 2" xfId="4653" xr:uid="{00000000-0005-0000-0000-0000B6020000}"/>
    <cellStyle name="Čiarka 6 10 3 2 3" xfId="6359" xr:uid="{00000000-0005-0000-0000-0000B7020000}"/>
    <cellStyle name="Čiarka 6 10 3 2 4" xfId="8063" xr:uid="{00000000-0005-0000-0000-0000B8020000}"/>
    <cellStyle name="Čiarka 6 10 3 3" xfId="3515" xr:uid="{00000000-0005-0000-0000-0000B9020000}"/>
    <cellStyle name="Čiarka 6 10 3 3 2" xfId="5221" xr:uid="{00000000-0005-0000-0000-0000BA020000}"/>
    <cellStyle name="Čiarka 6 10 3 3 3" xfId="6926" xr:uid="{00000000-0005-0000-0000-0000BB020000}"/>
    <cellStyle name="Čiarka 6 10 3 3 4" xfId="8630" xr:uid="{00000000-0005-0000-0000-0000BC020000}"/>
    <cellStyle name="Čiarka 6 10 3 4" xfId="4083" xr:uid="{00000000-0005-0000-0000-0000BD020000}"/>
    <cellStyle name="Čiarka 6 10 3 5" xfId="5791" xr:uid="{00000000-0005-0000-0000-0000BE020000}"/>
    <cellStyle name="Čiarka 6 10 3 6" xfId="7495" xr:uid="{00000000-0005-0000-0000-0000BF020000}"/>
    <cellStyle name="Čiarka 6 10 4" xfId="2791" xr:uid="{00000000-0005-0000-0000-0000C0020000}"/>
    <cellStyle name="Čiarka 6 10 4 2" xfId="4538" xr:uid="{00000000-0005-0000-0000-0000C1020000}"/>
    <cellStyle name="Čiarka 6 10 4 3" xfId="6246" xr:uid="{00000000-0005-0000-0000-0000C2020000}"/>
    <cellStyle name="Čiarka 6 10 4 4" xfId="7950" xr:uid="{00000000-0005-0000-0000-0000C3020000}"/>
    <cellStyle name="Čiarka 6 10 5" xfId="3401" xr:uid="{00000000-0005-0000-0000-0000C4020000}"/>
    <cellStyle name="Čiarka 6 10 5 2" xfId="5109" xr:uid="{00000000-0005-0000-0000-0000C5020000}"/>
    <cellStyle name="Čiarka 6 10 5 3" xfId="6814" xr:uid="{00000000-0005-0000-0000-0000C6020000}"/>
    <cellStyle name="Čiarka 6 10 5 4" xfId="8518" xr:uid="{00000000-0005-0000-0000-0000C7020000}"/>
    <cellStyle name="Čiarka 6 10 6" xfId="3971" xr:uid="{00000000-0005-0000-0000-0000C8020000}"/>
    <cellStyle name="Čiarka 6 10 7" xfId="5677" xr:uid="{00000000-0005-0000-0000-0000C9020000}"/>
    <cellStyle name="Čiarka 6 10 8" xfId="7381" xr:uid="{00000000-0005-0000-0000-0000CA020000}"/>
    <cellStyle name="Čiarka 6 11" xfId="921" xr:uid="{00000000-0005-0000-0000-0000CB020000}"/>
    <cellStyle name="Čiarka 6 11 2" xfId="2424" xr:uid="{00000000-0005-0000-0000-0000CC020000}"/>
    <cellStyle name="Čiarka 6 11 2 2" xfId="2492" xr:uid="{00000000-0005-0000-0000-0000CD020000}"/>
    <cellStyle name="Čiarka 6 11 2 2 2" xfId="3186" xr:uid="{00000000-0005-0000-0000-0000CE020000}"/>
    <cellStyle name="Čiarka 6 11 2 2 2 2" xfId="4790" xr:uid="{00000000-0005-0000-0000-0000CF020000}"/>
    <cellStyle name="Čiarka 6 11 2 2 2 3" xfId="6496" xr:uid="{00000000-0005-0000-0000-0000D0020000}"/>
    <cellStyle name="Čiarka 6 11 2 2 2 4" xfId="8200" xr:uid="{00000000-0005-0000-0000-0000D1020000}"/>
    <cellStyle name="Čiarka 6 11 2 2 3" xfId="3652" xr:uid="{00000000-0005-0000-0000-0000D2020000}"/>
    <cellStyle name="Čiarka 6 11 2 2 3 2" xfId="5358" xr:uid="{00000000-0005-0000-0000-0000D3020000}"/>
    <cellStyle name="Čiarka 6 11 2 2 3 3" xfId="7063" xr:uid="{00000000-0005-0000-0000-0000D4020000}"/>
    <cellStyle name="Čiarka 6 11 2 2 3 4" xfId="8767" xr:uid="{00000000-0005-0000-0000-0000D5020000}"/>
    <cellStyle name="Čiarka 6 11 2 2 4" xfId="4220" xr:uid="{00000000-0005-0000-0000-0000D6020000}"/>
    <cellStyle name="Čiarka 6 11 2 2 5" xfId="5928" xr:uid="{00000000-0005-0000-0000-0000D7020000}"/>
    <cellStyle name="Čiarka 6 11 2 2 6" xfId="7632" xr:uid="{00000000-0005-0000-0000-0000D8020000}"/>
    <cellStyle name="Čiarka 6 11 2 3" xfId="2795" xr:uid="{00000000-0005-0000-0000-0000D9020000}"/>
    <cellStyle name="Čiarka 6 11 2 3 2" xfId="4608" xr:uid="{00000000-0005-0000-0000-0000DA020000}"/>
    <cellStyle name="Čiarka 6 11 2 3 3" xfId="6314" xr:uid="{00000000-0005-0000-0000-0000DB020000}"/>
    <cellStyle name="Čiarka 6 11 2 3 4" xfId="8018" xr:uid="{00000000-0005-0000-0000-0000DC020000}"/>
    <cellStyle name="Čiarka 6 11 2 4" xfId="3470" xr:uid="{00000000-0005-0000-0000-0000DD020000}"/>
    <cellStyle name="Čiarka 6 11 2 4 2" xfId="5176" xr:uid="{00000000-0005-0000-0000-0000DE020000}"/>
    <cellStyle name="Čiarka 6 11 2 4 3" xfId="6881" xr:uid="{00000000-0005-0000-0000-0000DF020000}"/>
    <cellStyle name="Čiarka 6 11 2 4 4" xfId="8585" xr:uid="{00000000-0005-0000-0000-0000E0020000}"/>
    <cellStyle name="Čiarka 6 11 2 5" xfId="4038" xr:uid="{00000000-0005-0000-0000-0000E1020000}"/>
    <cellStyle name="Čiarka 6 11 2 6" xfId="5746" xr:uid="{00000000-0005-0000-0000-0000E2020000}"/>
    <cellStyle name="Čiarka 6 11 2 7" xfId="7449" xr:uid="{00000000-0005-0000-0000-0000E3020000}"/>
    <cellStyle name="Čiarka 6 11 3" xfId="2493" xr:uid="{00000000-0005-0000-0000-0000E4020000}"/>
    <cellStyle name="Čiarka 6 11 3 2" xfId="2796" xr:uid="{00000000-0005-0000-0000-0000E5020000}"/>
    <cellStyle name="Čiarka 6 11 3 2 2" xfId="4654" xr:uid="{00000000-0005-0000-0000-0000E6020000}"/>
    <cellStyle name="Čiarka 6 11 3 2 3" xfId="6360" xr:uid="{00000000-0005-0000-0000-0000E7020000}"/>
    <cellStyle name="Čiarka 6 11 3 2 4" xfId="8064" xr:uid="{00000000-0005-0000-0000-0000E8020000}"/>
    <cellStyle name="Čiarka 6 11 3 3" xfId="3516" xr:uid="{00000000-0005-0000-0000-0000E9020000}"/>
    <cellStyle name="Čiarka 6 11 3 3 2" xfId="5222" xr:uid="{00000000-0005-0000-0000-0000EA020000}"/>
    <cellStyle name="Čiarka 6 11 3 3 3" xfId="6927" xr:uid="{00000000-0005-0000-0000-0000EB020000}"/>
    <cellStyle name="Čiarka 6 11 3 3 4" xfId="8631" xr:uid="{00000000-0005-0000-0000-0000EC020000}"/>
    <cellStyle name="Čiarka 6 11 3 4" xfId="4084" xr:uid="{00000000-0005-0000-0000-0000ED020000}"/>
    <cellStyle name="Čiarka 6 11 3 5" xfId="5792" xr:uid="{00000000-0005-0000-0000-0000EE020000}"/>
    <cellStyle name="Čiarka 6 11 3 6" xfId="7496" xr:uid="{00000000-0005-0000-0000-0000EF020000}"/>
    <cellStyle name="Čiarka 6 11 4" xfId="2794" xr:uid="{00000000-0005-0000-0000-0000F0020000}"/>
    <cellStyle name="Čiarka 6 11 4 2" xfId="4539" xr:uid="{00000000-0005-0000-0000-0000F1020000}"/>
    <cellStyle name="Čiarka 6 11 4 3" xfId="6247" xr:uid="{00000000-0005-0000-0000-0000F2020000}"/>
    <cellStyle name="Čiarka 6 11 4 4" xfId="7951" xr:uid="{00000000-0005-0000-0000-0000F3020000}"/>
    <cellStyle name="Čiarka 6 11 5" xfId="3402" xr:uid="{00000000-0005-0000-0000-0000F4020000}"/>
    <cellStyle name="Čiarka 6 11 5 2" xfId="5110" xr:uid="{00000000-0005-0000-0000-0000F5020000}"/>
    <cellStyle name="Čiarka 6 11 5 3" xfId="6815" xr:uid="{00000000-0005-0000-0000-0000F6020000}"/>
    <cellStyle name="Čiarka 6 11 5 4" xfId="8519" xr:uid="{00000000-0005-0000-0000-0000F7020000}"/>
    <cellStyle name="Čiarka 6 11 6" xfId="3972" xr:uid="{00000000-0005-0000-0000-0000F8020000}"/>
    <cellStyle name="Čiarka 6 11 7" xfId="5678" xr:uid="{00000000-0005-0000-0000-0000F9020000}"/>
    <cellStyle name="Čiarka 6 11 8" xfId="7382" xr:uid="{00000000-0005-0000-0000-0000FA020000}"/>
    <cellStyle name="Čiarka 6 12" xfId="2352" xr:uid="{00000000-0005-0000-0000-0000FB020000}"/>
    <cellStyle name="Čiarka 6 12 2" xfId="2410" xr:uid="{00000000-0005-0000-0000-0000FC020000}"/>
    <cellStyle name="Čiarka 6 12 2 2" xfId="2494" xr:uid="{00000000-0005-0000-0000-0000FD020000}"/>
    <cellStyle name="Čiarka 6 12 2 2 2" xfId="3187" xr:uid="{00000000-0005-0000-0000-0000FE020000}"/>
    <cellStyle name="Čiarka 6 12 2 2 2 2" xfId="4791" xr:uid="{00000000-0005-0000-0000-0000FF020000}"/>
    <cellStyle name="Čiarka 6 12 2 2 2 3" xfId="6497" xr:uid="{00000000-0005-0000-0000-000000030000}"/>
    <cellStyle name="Čiarka 6 12 2 2 2 4" xfId="8201" xr:uid="{00000000-0005-0000-0000-000001030000}"/>
    <cellStyle name="Čiarka 6 12 2 2 3" xfId="3653" xr:uid="{00000000-0005-0000-0000-000002030000}"/>
    <cellStyle name="Čiarka 6 12 2 2 3 2" xfId="5359" xr:uid="{00000000-0005-0000-0000-000003030000}"/>
    <cellStyle name="Čiarka 6 12 2 2 3 3" xfId="7064" xr:uid="{00000000-0005-0000-0000-000004030000}"/>
    <cellStyle name="Čiarka 6 12 2 2 3 4" xfId="8768" xr:uid="{00000000-0005-0000-0000-000005030000}"/>
    <cellStyle name="Čiarka 6 12 2 2 4" xfId="4221" xr:uid="{00000000-0005-0000-0000-000006030000}"/>
    <cellStyle name="Čiarka 6 12 2 2 5" xfId="5929" xr:uid="{00000000-0005-0000-0000-000007030000}"/>
    <cellStyle name="Čiarka 6 12 2 2 6" xfId="7633" xr:uid="{00000000-0005-0000-0000-000008030000}"/>
    <cellStyle name="Čiarka 6 12 2 3" xfId="2798" xr:uid="{00000000-0005-0000-0000-000009030000}"/>
    <cellStyle name="Čiarka 6 12 2 3 2" xfId="4594" xr:uid="{00000000-0005-0000-0000-00000A030000}"/>
    <cellStyle name="Čiarka 6 12 2 3 3" xfId="6300" xr:uid="{00000000-0005-0000-0000-00000B030000}"/>
    <cellStyle name="Čiarka 6 12 2 3 4" xfId="8004" xr:uid="{00000000-0005-0000-0000-00000C030000}"/>
    <cellStyle name="Čiarka 6 12 2 4" xfId="3456" xr:uid="{00000000-0005-0000-0000-00000D030000}"/>
    <cellStyle name="Čiarka 6 12 2 4 2" xfId="5162" xr:uid="{00000000-0005-0000-0000-00000E030000}"/>
    <cellStyle name="Čiarka 6 12 2 4 3" xfId="6867" xr:uid="{00000000-0005-0000-0000-00000F030000}"/>
    <cellStyle name="Čiarka 6 12 2 4 4" xfId="8571" xr:uid="{00000000-0005-0000-0000-000010030000}"/>
    <cellStyle name="Čiarka 6 12 2 5" xfId="4024" xr:uid="{00000000-0005-0000-0000-000011030000}"/>
    <cellStyle name="Čiarka 6 12 2 6" xfId="5732" xr:uid="{00000000-0005-0000-0000-000012030000}"/>
    <cellStyle name="Čiarka 6 12 2 7" xfId="7435" xr:uid="{00000000-0005-0000-0000-000013030000}"/>
    <cellStyle name="Čiarka 6 12 3" xfId="2495" xr:uid="{00000000-0005-0000-0000-000014030000}"/>
    <cellStyle name="Čiarka 6 12 3 2" xfId="2799" xr:uid="{00000000-0005-0000-0000-000015030000}"/>
    <cellStyle name="Čiarka 6 12 3 2 2" xfId="4655" xr:uid="{00000000-0005-0000-0000-000016030000}"/>
    <cellStyle name="Čiarka 6 12 3 2 3" xfId="6361" xr:uid="{00000000-0005-0000-0000-000017030000}"/>
    <cellStyle name="Čiarka 6 12 3 2 4" xfId="8065" xr:uid="{00000000-0005-0000-0000-000018030000}"/>
    <cellStyle name="Čiarka 6 12 3 3" xfId="3517" xr:uid="{00000000-0005-0000-0000-000019030000}"/>
    <cellStyle name="Čiarka 6 12 3 3 2" xfId="5223" xr:uid="{00000000-0005-0000-0000-00001A030000}"/>
    <cellStyle name="Čiarka 6 12 3 3 3" xfId="6928" xr:uid="{00000000-0005-0000-0000-00001B030000}"/>
    <cellStyle name="Čiarka 6 12 3 3 4" xfId="8632" xr:uid="{00000000-0005-0000-0000-00001C030000}"/>
    <cellStyle name="Čiarka 6 12 3 4" xfId="4085" xr:uid="{00000000-0005-0000-0000-00001D030000}"/>
    <cellStyle name="Čiarka 6 12 3 5" xfId="5793" xr:uid="{00000000-0005-0000-0000-00001E030000}"/>
    <cellStyle name="Čiarka 6 12 3 6" xfId="7497" xr:uid="{00000000-0005-0000-0000-00001F030000}"/>
    <cellStyle name="Čiarka 6 12 4" xfId="2797" xr:uid="{00000000-0005-0000-0000-000020030000}"/>
    <cellStyle name="Čiarka 6 12 4 2" xfId="4546" xr:uid="{00000000-0005-0000-0000-000021030000}"/>
    <cellStyle name="Čiarka 6 12 4 3" xfId="6254" xr:uid="{00000000-0005-0000-0000-000022030000}"/>
    <cellStyle name="Čiarka 6 12 4 4" xfId="7958" xr:uid="{00000000-0005-0000-0000-000023030000}"/>
    <cellStyle name="Čiarka 6 12 5" xfId="3408" xr:uid="{00000000-0005-0000-0000-000024030000}"/>
    <cellStyle name="Čiarka 6 12 5 2" xfId="5116" xr:uid="{00000000-0005-0000-0000-000025030000}"/>
    <cellStyle name="Čiarka 6 12 5 3" xfId="6821" xr:uid="{00000000-0005-0000-0000-000026030000}"/>
    <cellStyle name="Čiarka 6 12 5 4" xfId="8525" xr:uid="{00000000-0005-0000-0000-000027030000}"/>
    <cellStyle name="Čiarka 6 12 6" xfId="3978" xr:uid="{00000000-0005-0000-0000-000028030000}"/>
    <cellStyle name="Čiarka 6 12 7" xfId="5686" xr:uid="{00000000-0005-0000-0000-000029030000}"/>
    <cellStyle name="Čiarka 6 12 8" xfId="7389" xr:uid="{00000000-0005-0000-0000-00002A030000}"/>
    <cellStyle name="Čiarka 6 13" xfId="2354" xr:uid="{00000000-0005-0000-0000-00002B030000}"/>
    <cellStyle name="Čiarka 6 13 2" xfId="2496" xr:uid="{00000000-0005-0000-0000-00002C030000}"/>
    <cellStyle name="Čiarka 6 13 2 2" xfId="2801" xr:uid="{00000000-0005-0000-0000-00002D030000}"/>
    <cellStyle name="Čiarka 6 13 2 2 2" xfId="4656" xr:uid="{00000000-0005-0000-0000-00002E030000}"/>
    <cellStyle name="Čiarka 6 13 2 2 3" xfId="6362" xr:uid="{00000000-0005-0000-0000-00002F030000}"/>
    <cellStyle name="Čiarka 6 13 2 2 4" xfId="8066" xr:uid="{00000000-0005-0000-0000-000030030000}"/>
    <cellStyle name="Čiarka 6 13 2 3" xfId="3518" xr:uid="{00000000-0005-0000-0000-000031030000}"/>
    <cellStyle name="Čiarka 6 13 2 3 2" xfId="5224" xr:uid="{00000000-0005-0000-0000-000032030000}"/>
    <cellStyle name="Čiarka 6 13 2 3 3" xfId="6929" xr:uid="{00000000-0005-0000-0000-000033030000}"/>
    <cellStyle name="Čiarka 6 13 2 3 4" xfId="8633" xr:uid="{00000000-0005-0000-0000-000034030000}"/>
    <cellStyle name="Čiarka 6 13 2 4" xfId="4086" xr:uid="{00000000-0005-0000-0000-000035030000}"/>
    <cellStyle name="Čiarka 6 13 2 5" xfId="5794" xr:uid="{00000000-0005-0000-0000-000036030000}"/>
    <cellStyle name="Čiarka 6 13 2 6" xfId="7498" xr:uid="{00000000-0005-0000-0000-000037030000}"/>
    <cellStyle name="Čiarka 6 13 3" xfId="2800" xr:uid="{00000000-0005-0000-0000-000038030000}"/>
    <cellStyle name="Čiarka 6 13 3 2" xfId="4548" xr:uid="{00000000-0005-0000-0000-000039030000}"/>
    <cellStyle name="Čiarka 6 13 3 3" xfId="6255" xr:uid="{00000000-0005-0000-0000-00003A030000}"/>
    <cellStyle name="Čiarka 6 13 3 4" xfId="7959" xr:uid="{00000000-0005-0000-0000-00003B030000}"/>
    <cellStyle name="Čiarka 6 13 4" xfId="3410" xr:uid="{00000000-0005-0000-0000-00003C030000}"/>
    <cellStyle name="Čiarka 6 13 4 2" xfId="5117" xr:uid="{00000000-0005-0000-0000-00003D030000}"/>
    <cellStyle name="Čiarka 6 13 4 3" xfId="6822" xr:uid="{00000000-0005-0000-0000-00003E030000}"/>
    <cellStyle name="Čiarka 6 13 4 4" xfId="8526" xr:uid="{00000000-0005-0000-0000-00003F030000}"/>
    <cellStyle name="Čiarka 6 13 5" xfId="3979" xr:uid="{00000000-0005-0000-0000-000040030000}"/>
    <cellStyle name="Čiarka 6 13 6" xfId="5687" xr:uid="{00000000-0005-0000-0000-000041030000}"/>
    <cellStyle name="Čiarka 6 13 7" xfId="7390" xr:uid="{00000000-0005-0000-0000-000042030000}"/>
    <cellStyle name="Čiarka 6 14" xfId="2360" xr:uid="{00000000-0005-0000-0000-000043030000}"/>
    <cellStyle name="Čiarka 6 14 2" xfId="2413" xr:uid="{00000000-0005-0000-0000-000044030000}"/>
    <cellStyle name="Čiarka 6 14 2 2" xfId="2497" xr:uid="{00000000-0005-0000-0000-000045030000}"/>
    <cellStyle name="Čiarka 6 14 2 2 2" xfId="3188" xr:uid="{00000000-0005-0000-0000-000046030000}"/>
    <cellStyle name="Čiarka 6 14 2 2 2 2" xfId="4792" xr:uid="{00000000-0005-0000-0000-000047030000}"/>
    <cellStyle name="Čiarka 6 14 2 2 2 3" xfId="6498" xr:uid="{00000000-0005-0000-0000-000048030000}"/>
    <cellStyle name="Čiarka 6 14 2 2 2 4" xfId="8202" xr:uid="{00000000-0005-0000-0000-000049030000}"/>
    <cellStyle name="Čiarka 6 14 2 2 3" xfId="3654" xr:uid="{00000000-0005-0000-0000-00004A030000}"/>
    <cellStyle name="Čiarka 6 14 2 2 3 2" xfId="5360" xr:uid="{00000000-0005-0000-0000-00004B030000}"/>
    <cellStyle name="Čiarka 6 14 2 2 3 3" xfId="7065" xr:uid="{00000000-0005-0000-0000-00004C030000}"/>
    <cellStyle name="Čiarka 6 14 2 2 3 4" xfId="8769" xr:uid="{00000000-0005-0000-0000-00004D030000}"/>
    <cellStyle name="Čiarka 6 14 2 2 4" xfId="4222" xr:uid="{00000000-0005-0000-0000-00004E030000}"/>
    <cellStyle name="Čiarka 6 14 2 2 5" xfId="5930" xr:uid="{00000000-0005-0000-0000-00004F030000}"/>
    <cellStyle name="Čiarka 6 14 2 2 6" xfId="7634" xr:uid="{00000000-0005-0000-0000-000050030000}"/>
    <cellStyle name="Čiarka 6 14 2 3" xfId="2803" xr:uid="{00000000-0005-0000-0000-000051030000}"/>
    <cellStyle name="Čiarka 6 14 2 3 2" xfId="4597" xr:uid="{00000000-0005-0000-0000-000052030000}"/>
    <cellStyle name="Čiarka 6 14 2 3 3" xfId="6303" xr:uid="{00000000-0005-0000-0000-000053030000}"/>
    <cellStyle name="Čiarka 6 14 2 3 4" xfId="8007" xr:uid="{00000000-0005-0000-0000-000054030000}"/>
    <cellStyle name="Čiarka 6 14 2 4" xfId="3459" xr:uid="{00000000-0005-0000-0000-000055030000}"/>
    <cellStyle name="Čiarka 6 14 2 4 2" xfId="5165" xr:uid="{00000000-0005-0000-0000-000056030000}"/>
    <cellStyle name="Čiarka 6 14 2 4 3" xfId="6870" xr:uid="{00000000-0005-0000-0000-000057030000}"/>
    <cellStyle name="Čiarka 6 14 2 4 4" xfId="8574" xr:uid="{00000000-0005-0000-0000-000058030000}"/>
    <cellStyle name="Čiarka 6 14 2 5" xfId="4027" xr:uid="{00000000-0005-0000-0000-000059030000}"/>
    <cellStyle name="Čiarka 6 14 2 6" xfId="5735" xr:uid="{00000000-0005-0000-0000-00005A030000}"/>
    <cellStyle name="Čiarka 6 14 2 7" xfId="7438" xr:uid="{00000000-0005-0000-0000-00005B030000}"/>
    <cellStyle name="Čiarka 6 14 3" xfId="2498" xr:uid="{00000000-0005-0000-0000-00005C030000}"/>
    <cellStyle name="Čiarka 6 14 3 2" xfId="2804" xr:uid="{00000000-0005-0000-0000-00005D030000}"/>
    <cellStyle name="Čiarka 6 14 3 2 2" xfId="4657" xr:uid="{00000000-0005-0000-0000-00005E030000}"/>
    <cellStyle name="Čiarka 6 14 3 2 3" xfId="6363" xr:uid="{00000000-0005-0000-0000-00005F030000}"/>
    <cellStyle name="Čiarka 6 14 3 2 4" xfId="8067" xr:uid="{00000000-0005-0000-0000-000060030000}"/>
    <cellStyle name="Čiarka 6 14 3 3" xfId="3519" xr:uid="{00000000-0005-0000-0000-000061030000}"/>
    <cellStyle name="Čiarka 6 14 3 3 2" xfId="5225" xr:uid="{00000000-0005-0000-0000-000062030000}"/>
    <cellStyle name="Čiarka 6 14 3 3 3" xfId="6930" xr:uid="{00000000-0005-0000-0000-000063030000}"/>
    <cellStyle name="Čiarka 6 14 3 3 4" xfId="8634" xr:uid="{00000000-0005-0000-0000-000064030000}"/>
    <cellStyle name="Čiarka 6 14 3 4" xfId="4087" xr:uid="{00000000-0005-0000-0000-000065030000}"/>
    <cellStyle name="Čiarka 6 14 3 5" xfId="5795" xr:uid="{00000000-0005-0000-0000-000066030000}"/>
    <cellStyle name="Čiarka 6 14 3 6" xfId="7499" xr:uid="{00000000-0005-0000-0000-000067030000}"/>
    <cellStyle name="Čiarka 6 14 4" xfId="2802" xr:uid="{00000000-0005-0000-0000-000068030000}"/>
    <cellStyle name="Čiarka 6 14 4 2" xfId="4553" xr:uid="{00000000-0005-0000-0000-000069030000}"/>
    <cellStyle name="Čiarka 6 14 4 3" xfId="6260" xr:uid="{00000000-0005-0000-0000-00006A030000}"/>
    <cellStyle name="Čiarka 6 14 4 4" xfId="7964" xr:uid="{00000000-0005-0000-0000-00006B030000}"/>
    <cellStyle name="Čiarka 6 14 5" xfId="3415" xr:uid="{00000000-0005-0000-0000-00006C030000}"/>
    <cellStyle name="Čiarka 6 14 5 2" xfId="5122" xr:uid="{00000000-0005-0000-0000-00006D030000}"/>
    <cellStyle name="Čiarka 6 14 5 3" xfId="6827" xr:uid="{00000000-0005-0000-0000-00006E030000}"/>
    <cellStyle name="Čiarka 6 14 5 4" xfId="8531" xr:uid="{00000000-0005-0000-0000-00006F030000}"/>
    <cellStyle name="Čiarka 6 14 6" xfId="3984" xr:uid="{00000000-0005-0000-0000-000070030000}"/>
    <cellStyle name="Čiarka 6 14 7" xfId="5692" xr:uid="{00000000-0005-0000-0000-000071030000}"/>
    <cellStyle name="Čiarka 6 14 8" xfId="7395" xr:uid="{00000000-0005-0000-0000-000072030000}"/>
    <cellStyle name="Čiarka 6 15" xfId="2392" xr:uid="{00000000-0005-0000-0000-000073030000}"/>
    <cellStyle name="Čiarka 6 15 2" xfId="2499" xr:uid="{00000000-0005-0000-0000-000074030000}"/>
    <cellStyle name="Čiarka 6 15 2 2" xfId="2806" xr:uid="{00000000-0005-0000-0000-000075030000}"/>
    <cellStyle name="Čiarka 6 15 2 2 2" xfId="4658" xr:uid="{00000000-0005-0000-0000-000076030000}"/>
    <cellStyle name="Čiarka 6 15 2 2 3" xfId="6364" xr:uid="{00000000-0005-0000-0000-000077030000}"/>
    <cellStyle name="Čiarka 6 15 2 2 4" xfId="8068" xr:uid="{00000000-0005-0000-0000-000078030000}"/>
    <cellStyle name="Čiarka 6 15 2 3" xfId="3520" xr:uid="{00000000-0005-0000-0000-000079030000}"/>
    <cellStyle name="Čiarka 6 15 2 3 2" xfId="5226" xr:uid="{00000000-0005-0000-0000-00007A030000}"/>
    <cellStyle name="Čiarka 6 15 2 3 3" xfId="6931" xr:uid="{00000000-0005-0000-0000-00007B030000}"/>
    <cellStyle name="Čiarka 6 15 2 3 4" xfId="8635" xr:uid="{00000000-0005-0000-0000-00007C030000}"/>
    <cellStyle name="Čiarka 6 15 2 4" xfId="4088" xr:uid="{00000000-0005-0000-0000-00007D030000}"/>
    <cellStyle name="Čiarka 6 15 2 5" xfId="5796" xr:uid="{00000000-0005-0000-0000-00007E030000}"/>
    <cellStyle name="Čiarka 6 15 2 6" xfId="7500" xr:uid="{00000000-0005-0000-0000-00007F030000}"/>
    <cellStyle name="Čiarka 6 15 3" xfId="2805" xr:uid="{00000000-0005-0000-0000-000080030000}"/>
    <cellStyle name="Čiarka 6 15 3 2" xfId="4579" xr:uid="{00000000-0005-0000-0000-000081030000}"/>
    <cellStyle name="Čiarka 6 15 3 3" xfId="6285" xr:uid="{00000000-0005-0000-0000-000082030000}"/>
    <cellStyle name="Čiarka 6 15 3 4" xfId="7989" xr:uid="{00000000-0005-0000-0000-000083030000}"/>
    <cellStyle name="Čiarka 6 15 4" xfId="3440" xr:uid="{00000000-0005-0000-0000-000084030000}"/>
    <cellStyle name="Čiarka 6 15 4 2" xfId="5147" xr:uid="{00000000-0005-0000-0000-000085030000}"/>
    <cellStyle name="Čiarka 6 15 4 3" xfId="6852" xr:uid="{00000000-0005-0000-0000-000086030000}"/>
    <cellStyle name="Čiarka 6 15 4 4" xfId="8556" xr:uid="{00000000-0005-0000-0000-000087030000}"/>
    <cellStyle name="Čiarka 6 15 5" xfId="4009" xr:uid="{00000000-0005-0000-0000-000088030000}"/>
    <cellStyle name="Čiarka 6 15 6" xfId="5717" xr:uid="{00000000-0005-0000-0000-000089030000}"/>
    <cellStyle name="Čiarka 6 15 7" xfId="7420" xr:uid="{00000000-0005-0000-0000-00008A030000}"/>
    <cellStyle name="Čiarka 6 16" xfId="2500" xr:uid="{00000000-0005-0000-0000-00008B030000}"/>
    <cellStyle name="Čiarka 6 16 2" xfId="2754" xr:uid="{00000000-0005-0000-0000-00008C030000}"/>
    <cellStyle name="Čiarka 6 16 2 2" xfId="4638" xr:uid="{00000000-0005-0000-0000-00008D030000}"/>
    <cellStyle name="Čiarka 6 16 2 3" xfId="6344" xr:uid="{00000000-0005-0000-0000-00008E030000}"/>
    <cellStyle name="Čiarka 6 16 2 4" xfId="8048" xr:uid="{00000000-0005-0000-0000-00008F030000}"/>
    <cellStyle name="Čiarka 6 16 3" xfId="2807" xr:uid="{00000000-0005-0000-0000-000090030000}"/>
    <cellStyle name="Čiarka 6 16 3 2" xfId="5206" xr:uid="{00000000-0005-0000-0000-000091030000}"/>
    <cellStyle name="Čiarka 6 16 3 3" xfId="6911" xr:uid="{00000000-0005-0000-0000-000092030000}"/>
    <cellStyle name="Čiarka 6 16 3 4" xfId="8615" xr:uid="{00000000-0005-0000-0000-000093030000}"/>
    <cellStyle name="Čiarka 6 16 4" xfId="3500" xr:uid="{00000000-0005-0000-0000-000094030000}"/>
    <cellStyle name="Čiarka 6 16 5" xfId="4068" xr:uid="{00000000-0005-0000-0000-000095030000}"/>
    <cellStyle name="Čiarka 6 16 6" xfId="5776" xr:uid="{00000000-0005-0000-0000-000096030000}"/>
    <cellStyle name="Čiarka 6 16 7" xfId="7480" xr:uid="{00000000-0005-0000-0000-000097030000}"/>
    <cellStyle name="Čiarka 6 17" xfId="2501" xr:uid="{00000000-0005-0000-0000-000098030000}"/>
    <cellStyle name="Čiarka 6 17 2" xfId="3189" xr:uid="{00000000-0005-0000-0000-000099030000}"/>
    <cellStyle name="Čiarka 6 17 2 2" xfId="4652" xr:uid="{00000000-0005-0000-0000-00009A030000}"/>
    <cellStyle name="Čiarka 6 17 2 3" xfId="6358" xr:uid="{00000000-0005-0000-0000-00009B030000}"/>
    <cellStyle name="Čiarka 6 17 2 4" xfId="8062" xr:uid="{00000000-0005-0000-0000-00009C030000}"/>
    <cellStyle name="Čiarka 6 17 3" xfId="3514" xr:uid="{00000000-0005-0000-0000-00009D030000}"/>
    <cellStyle name="Čiarka 6 17 3 2" xfId="5220" xr:uid="{00000000-0005-0000-0000-00009E030000}"/>
    <cellStyle name="Čiarka 6 17 3 3" xfId="6925" xr:uid="{00000000-0005-0000-0000-00009F030000}"/>
    <cellStyle name="Čiarka 6 17 3 4" xfId="8629" xr:uid="{00000000-0005-0000-0000-0000A0030000}"/>
    <cellStyle name="Čiarka 6 17 4" xfId="4082" xr:uid="{00000000-0005-0000-0000-0000A1030000}"/>
    <cellStyle name="Čiarka 6 17 5" xfId="5790" xr:uid="{00000000-0005-0000-0000-0000A2030000}"/>
    <cellStyle name="Čiarka 6 17 6" xfId="7494" xr:uid="{00000000-0005-0000-0000-0000A3030000}"/>
    <cellStyle name="Čiarka 6 18" xfId="2790" xr:uid="{00000000-0005-0000-0000-0000A4030000}"/>
    <cellStyle name="Čiarka 6 18 2" xfId="4470" xr:uid="{00000000-0005-0000-0000-0000A5030000}"/>
    <cellStyle name="Čiarka 6 18 3" xfId="6178" xr:uid="{00000000-0005-0000-0000-0000A6030000}"/>
    <cellStyle name="Čiarka 6 18 4" xfId="7882" xr:uid="{00000000-0005-0000-0000-0000A7030000}"/>
    <cellStyle name="Čiarka 6 19" xfId="3333" xr:uid="{00000000-0005-0000-0000-0000A8030000}"/>
    <cellStyle name="Čiarka 6 19 2" xfId="5041" xr:uid="{00000000-0005-0000-0000-0000A9030000}"/>
    <cellStyle name="Čiarka 6 19 3" xfId="6746" xr:uid="{00000000-0005-0000-0000-0000AA030000}"/>
    <cellStyle name="Čiarka 6 19 4" xfId="8450" xr:uid="{00000000-0005-0000-0000-0000AB030000}"/>
    <cellStyle name="Čiarka 6 2" xfId="791" xr:uid="{00000000-0005-0000-0000-0000AC030000}"/>
    <cellStyle name="Čiarka 6 2 10" xfId="5603" xr:uid="{00000000-0005-0000-0000-0000AD030000}"/>
    <cellStyle name="Čiarka 6 2 11" xfId="7307" xr:uid="{00000000-0005-0000-0000-0000AE030000}"/>
    <cellStyle name="Čiarka 6 2 2" xfId="845" xr:uid="{00000000-0005-0000-0000-0000AF030000}"/>
    <cellStyle name="Čiarka 6 2 2 2" xfId="2349" xr:uid="{00000000-0005-0000-0000-0000B0030000}"/>
    <cellStyle name="Čiarka 6 2 2 2 2" xfId="2502" xr:uid="{00000000-0005-0000-0000-0000B1030000}"/>
    <cellStyle name="Čiarka 6 2 2 2 2 2" xfId="2811" xr:uid="{00000000-0005-0000-0000-0000B2030000}"/>
    <cellStyle name="Čiarka 6 2 2 2 2 2 2" xfId="4661" xr:uid="{00000000-0005-0000-0000-0000B3030000}"/>
    <cellStyle name="Čiarka 6 2 2 2 2 2 3" xfId="6367" xr:uid="{00000000-0005-0000-0000-0000B4030000}"/>
    <cellStyle name="Čiarka 6 2 2 2 2 2 4" xfId="8071" xr:uid="{00000000-0005-0000-0000-0000B5030000}"/>
    <cellStyle name="Čiarka 6 2 2 2 2 3" xfId="3523" xr:uid="{00000000-0005-0000-0000-0000B6030000}"/>
    <cellStyle name="Čiarka 6 2 2 2 2 3 2" xfId="5229" xr:uid="{00000000-0005-0000-0000-0000B7030000}"/>
    <cellStyle name="Čiarka 6 2 2 2 2 3 3" xfId="6934" xr:uid="{00000000-0005-0000-0000-0000B8030000}"/>
    <cellStyle name="Čiarka 6 2 2 2 2 3 4" xfId="8638" xr:uid="{00000000-0005-0000-0000-0000B9030000}"/>
    <cellStyle name="Čiarka 6 2 2 2 2 4" xfId="4091" xr:uid="{00000000-0005-0000-0000-0000BA030000}"/>
    <cellStyle name="Čiarka 6 2 2 2 2 5" xfId="5799" xr:uid="{00000000-0005-0000-0000-0000BB030000}"/>
    <cellStyle name="Čiarka 6 2 2 2 2 6" xfId="7503" xr:uid="{00000000-0005-0000-0000-0000BC030000}"/>
    <cellStyle name="Čiarka 6 2 2 2 3" xfId="2810" xr:uid="{00000000-0005-0000-0000-0000BD030000}"/>
    <cellStyle name="Čiarka 6 2 2 2 3 2" xfId="4543" xr:uid="{00000000-0005-0000-0000-0000BE030000}"/>
    <cellStyle name="Čiarka 6 2 2 2 3 3" xfId="6251" xr:uid="{00000000-0005-0000-0000-0000BF030000}"/>
    <cellStyle name="Čiarka 6 2 2 2 3 4" xfId="7955" xr:uid="{00000000-0005-0000-0000-0000C0030000}"/>
    <cellStyle name="Čiarka 6 2 2 2 4" xfId="3405" xr:uid="{00000000-0005-0000-0000-0000C1030000}"/>
    <cellStyle name="Čiarka 6 2 2 2 4 2" xfId="5113" xr:uid="{00000000-0005-0000-0000-0000C2030000}"/>
    <cellStyle name="Čiarka 6 2 2 2 4 3" xfId="6818" xr:uid="{00000000-0005-0000-0000-0000C3030000}"/>
    <cellStyle name="Čiarka 6 2 2 2 4 4" xfId="8522" xr:uid="{00000000-0005-0000-0000-0000C4030000}"/>
    <cellStyle name="Čiarka 6 2 2 2 5" xfId="3975" xr:uid="{00000000-0005-0000-0000-0000C5030000}"/>
    <cellStyle name="Čiarka 6 2 2 2 6" xfId="5683" xr:uid="{00000000-0005-0000-0000-0000C6030000}"/>
    <cellStyle name="Čiarka 6 2 2 2 7" xfId="7386" xr:uid="{00000000-0005-0000-0000-0000C7030000}"/>
    <cellStyle name="Čiarka 6 2 2 3" xfId="2359" xr:uid="{00000000-0005-0000-0000-0000C8030000}"/>
    <cellStyle name="Čiarka 6 2 2 3 2" xfId="2503" xr:uid="{00000000-0005-0000-0000-0000C9030000}"/>
    <cellStyle name="Čiarka 6 2 2 3 2 2" xfId="2813" xr:uid="{00000000-0005-0000-0000-0000CA030000}"/>
    <cellStyle name="Čiarka 6 2 2 3 2 2 2" xfId="4662" xr:uid="{00000000-0005-0000-0000-0000CB030000}"/>
    <cellStyle name="Čiarka 6 2 2 3 2 2 3" xfId="6368" xr:uid="{00000000-0005-0000-0000-0000CC030000}"/>
    <cellStyle name="Čiarka 6 2 2 3 2 2 4" xfId="8072" xr:uid="{00000000-0005-0000-0000-0000CD030000}"/>
    <cellStyle name="Čiarka 6 2 2 3 2 3" xfId="3524" xr:uid="{00000000-0005-0000-0000-0000CE030000}"/>
    <cellStyle name="Čiarka 6 2 2 3 2 3 2" xfId="5230" xr:uid="{00000000-0005-0000-0000-0000CF030000}"/>
    <cellStyle name="Čiarka 6 2 2 3 2 3 3" xfId="6935" xr:uid="{00000000-0005-0000-0000-0000D0030000}"/>
    <cellStyle name="Čiarka 6 2 2 3 2 3 4" xfId="8639" xr:uid="{00000000-0005-0000-0000-0000D1030000}"/>
    <cellStyle name="Čiarka 6 2 2 3 2 4" xfId="4092" xr:uid="{00000000-0005-0000-0000-0000D2030000}"/>
    <cellStyle name="Čiarka 6 2 2 3 2 5" xfId="5800" xr:uid="{00000000-0005-0000-0000-0000D3030000}"/>
    <cellStyle name="Čiarka 6 2 2 3 2 6" xfId="7504" xr:uid="{00000000-0005-0000-0000-0000D4030000}"/>
    <cellStyle name="Čiarka 6 2 2 3 3" xfId="2812" xr:uid="{00000000-0005-0000-0000-0000D5030000}"/>
    <cellStyle name="Čiarka 6 2 2 3 3 2" xfId="4552" xr:uid="{00000000-0005-0000-0000-0000D6030000}"/>
    <cellStyle name="Čiarka 6 2 2 3 3 3" xfId="6259" xr:uid="{00000000-0005-0000-0000-0000D7030000}"/>
    <cellStyle name="Čiarka 6 2 2 3 3 4" xfId="7963" xr:uid="{00000000-0005-0000-0000-0000D8030000}"/>
    <cellStyle name="Čiarka 6 2 2 3 4" xfId="3414" xr:uid="{00000000-0005-0000-0000-0000D9030000}"/>
    <cellStyle name="Čiarka 6 2 2 3 4 2" xfId="5121" xr:uid="{00000000-0005-0000-0000-0000DA030000}"/>
    <cellStyle name="Čiarka 6 2 2 3 4 3" xfId="6826" xr:uid="{00000000-0005-0000-0000-0000DB030000}"/>
    <cellStyle name="Čiarka 6 2 2 3 4 4" xfId="8530" xr:uid="{00000000-0005-0000-0000-0000DC030000}"/>
    <cellStyle name="Čiarka 6 2 2 3 5" xfId="3983" xr:uid="{00000000-0005-0000-0000-0000DD030000}"/>
    <cellStyle name="Čiarka 6 2 2 3 6" xfId="5691" xr:uid="{00000000-0005-0000-0000-0000DE030000}"/>
    <cellStyle name="Čiarka 6 2 2 3 7" xfId="7394" xr:uid="{00000000-0005-0000-0000-0000DF030000}"/>
    <cellStyle name="Čiarka 6 2 2 4" xfId="2504" xr:uid="{00000000-0005-0000-0000-0000E0030000}"/>
    <cellStyle name="Čiarka 6 2 2 4 2" xfId="2814" xr:uid="{00000000-0005-0000-0000-0000E1030000}"/>
    <cellStyle name="Čiarka 6 2 2 4 2 2" xfId="4660" xr:uid="{00000000-0005-0000-0000-0000E2030000}"/>
    <cellStyle name="Čiarka 6 2 2 4 2 3" xfId="6366" xr:uid="{00000000-0005-0000-0000-0000E3030000}"/>
    <cellStyle name="Čiarka 6 2 2 4 2 4" xfId="8070" xr:uid="{00000000-0005-0000-0000-0000E4030000}"/>
    <cellStyle name="Čiarka 6 2 2 4 3" xfId="3522" xr:uid="{00000000-0005-0000-0000-0000E5030000}"/>
    <cellStyle name="Čiarka 6 2 2 4 3 2" xfId="5228" xr:uid="{00000000-0005-0000-0000-0000E6030000}"/>
    <cellStyle name="Čiarka 6 2 2 4 3 3" xfId="6933" xr:uid="{00000000-0005-0000-0000-0000E7030000}"/>
    <cellStyle name="Čiarka 6 2 2 4 3 4" xfId="8637" xr:uid="{00000000-0005-0000-0000-0000E8030000}"/>
    <cellStyle name="Čiarka 6 2 2 4 4" xfId="4090" xr:uid="{00000000-0005-0000-0000-0000E9030000}"/>
    <cellStyle name="Čiarka 6 2 2 4 5" xfId="5798" xr:uid="{00000000-0005-0000-0000-0000EA030000}"/>
    <cellStyle name="Čiarka 6 2 2 4 6" xfId="7502" xr:uid="{00000000-0005-0000-0000-0000EB030000}"/>
    <cellStyle name="Čiarka 6 2 2 5" xfId="2809" xr:uid="{00000000-0005-0000-0000-0000EC030000}"/>
    <cellStyle name="Čiarka 6 2 2 5 2" xfId="4485" xr:uid="{00000000-0005-0000-0000-0000ED030000}"/>
    <cellStyle name="Čiarka 6 2 2 5 3" xfId="6193" xr:uid="{00000000-0005-0000-0000-0000EE030000}"/>
    <cellStyle name="Čiarka 6 2 2 5 4" xfId="7897" xr:uid="{00000000-0005-0000-0000-0000EF030000}"/>
    <cellStyle name="Čiarka 6 2 2 6" xfId="3348" xr:uid="{00000000-0005-0000-0000-0000F0030000}"/>
    <cellStyle name="Čiarka 6 2 2 6 2" xfId="5056" xr:uid="{00000000-0005-0000-0000-0000F1030000}"/>
    <cellStyle name="Čiarka 6 2 2 6 3" xfId="6761" xr:uid="{00000000-0005-0000-0000-0000F2030000}"/>
    <cellStyle name="Čiarka 6 2 2 6 4" xfId="8465" xr:uid="{00000000-0005-0000-0000-0000F3030000}"/>
    <cellStyle name="Čiarka 6 2 2 7" xfId="3918" xr:uid="{00000000-0005-0000-0000-0000F4030000}"/>
    <cellStyle name="Čiarka 6 2 2 8" xfId="5624" xr:uid="{00000000-0005-0000-0000-0000F5030000}"/>
    <cellStyle name="Čiarka 6 2 2 9" xfId="7328" xr:uid="{00000000-0005-0000-0000-0000F6030000}"/>
    <cellStyle name="Čiarka 6 2 3" xfId="846" xr:uid="{00000000-0005-0000-0000-0000F7030000}"/>
    <cellStyle name="Čiarka 6 2 3 2" xfId="2505" xr:uid="{00000000-0005-0000-0000-0000F8030000}"/>
    <cellStyle name="Čiarka 6 2 3 2 2" xfId="3229" xr:uid="{00000000-0005-0000-0000-0000F9030000}"/>
    <cellStyle name="Čiarka 6 2 3 2 2 2" xfId="3794" xr:uid="{00000000-0005-0000-0000-0000FA030000}"/>
    <cellStyle name="Čiarka 6 2 3 2 2 2 2" xfId="4932" xr:uid="{00000000-0005-0000-0000-0000FB030000}"/>
    <cellStyle name="Čiarka 6 2 3 2 2 2 3" xfId="6638" xr:uid="{00000000-0005-0000-0000-0000FC030000}"/>
    <cellStyle name="Čiarka 6 2 3 2 2 2 4" xfId="8342" xr:uid="{00000000-0005-0000-0000-0000FD030000}"/>
    <cellStyle name="Čiarka 6 2 3 2 2 3" xfId="5500" xr:uid="{00000000-0005-0000-0000-0000FE030000}"/>
    <cellStyle name="Čiarka 6 2 3 2 2 3 2" xfId="7205" xr:uid="{00000000-0005-0000-0000-0000FF030000}"/>
    <cellStyle name="Čiarka 6 2 3 2 2 3 3" xfId="8909" xr:uid="{00000000-0005-0000-0000-000000040000}"/>
    <cellStyle name="Čiarka 6 2 3 2 2 4" xfId="4362" xr:uid="{00000000-0005-0000-0000-000001040000}"/>
    <cellStyle name="Čiarka 6 2 3 2 2 5" xfId="6070" xr:uid="{00000000-0005-0000-0000-000002040000}"/>
    <cellStyle name="Čiarka 6 2 3 2 2 6" xfId="7774" xr:uid="{00000000-0005-0000-0000-000003040000}"/>
    <cellStyle name="Čiarka 6 2 3 2 3" xfId="2816" xr:uid="{00000000-0005-0000-0000-000004040000}"/>
    <cellStyle name="Čiarka 6 2 3 2 3 2" xfId="4827" xr:uid="{00000000-0005-0000-0000-000005040000}"/>
    <cellStyle name="Čiarka 6 2 3 2 3 3" xfId="6533" xr:uid="{00000000-0005-0000-0000-000006040000}"/>
    <cellStyle name="Čiarka 6 2 3 2 3 4" xfId="8237" xr:uid="{00000000-0005-0000-0000-000007040000}"/>
    <cellStyle name="Čiarka 6 2 3 2 4" xfId="3689" xr:uid="{00000000-0005-0000-0000-000008040000}"/>
    <cellStyle name="Čiarka 6 2 3 2 4 2" xfId="5395" xr:uid="{00000000-0005-0000-0000-000009040000}"/>
    <cellStyle name="Čiarka 6 2 3 2 4 3" xfId="7100" xr:uid="{00000000-0005-0000-0000-00000A040000}"/>
    <cellStyle name="Čiarka 6 2 3 2 4 4" xfId="8804" xr:uid="{00000000-0005-0000-0000-00000B040000}"/>
    <cellStyle name="Čiarka 6 2 3 2 5" xfId="4257" xr:uid="{00000000-0005-0000-0000-00000C040000}"/>
    <cellStyle name="Čiarka 6 2 3 2 6" xfId="5965" xr:uid="{00000000-0005-0000-0000-00000D040000}"/>
    <cellStyle name="Čiarka 6 2 3 2 7" xfId="7669" xr:uid="{00000000-0005-0000-0000-00000E040000}"/>
    <cellStyle name="Čiarka 6 2 3 3" xfId="2506" xr:uid="{00000000-0005-0000-0000-00000F040000}"/>
    <cellStyle name="Čiarka 6 2 3 3 2" xfId="2817" xr:uid="{00000000-0005-0000-0000-000010040000}"/>
    <cellStyle name="Čiarka 6 2 3 3 2 2" xfId="4663" xr:uid="{00000000-0005-0000-0000-000011040000}"/>
    <cellStyle name="Čiarka 6 2 3 3 2 3" xfId="6369" xr:uid="{00000000-0005-0000-0000-000012040000}"/>
    <cellStyle name="Čiarka 6 2 3 3 2 4" xfId="8073" xr:uid="{00000000-0005-0000-0000-000013040000}"/>
    <cellStyle name="Čiarka 6 2 3 3 3" xfId="3525" xr:uid="{00000000-0005-0000-0000-000014040000}"/>
    <cellStyle name="Čiarka 6 2 3 3 3 2" xfId="5231" xr:uid="{00000000-0005-0000-0000-000015040000}"/>
    <cellStyle name="Čiarka 6 2 3 3 3 3" xfId="6936" xr:uid="{00000000-0005-0000-0000-000016040000}"/>
    <cellStyle name="Čiarka 6 2 3 3 3 4" xfId="8640" xr:uid="{00000000-0005-0000-0000-000017040000}"/>
    <cellStyle name="Čiarka 6 2 3 3 4" xfId="4093" xr:uid="{00000000-0005-0000-0000-000018040000}"/>
    <cellStyle name="Čiarka 6 2 3 3 5" xfId="5801" xr:uid="{00000000-0005-0000-0000-000019040000}"/>
    <cellStyle name="Čiarka 6 2 3 3 6" xfId="7505" xr:uid="{00000000-0005-0000-0000-00001A040000}"/>
    <cellStyle name="Čiarka 6 2 3 4" xfId="2815" xr:uid="{00000000-0005-0000-0000-00001B040000}"/>
    <cellStyle name="Čiarka 6 2 3 4 2" xfId="4486" xr:uid="{00000000-0005-0000-0000-00001C040000}"/>
    <cellStyle name="Čiarka 6 2 3 4 3" xfId="6194" xr:uid="{00000000-0005-0000-0000-00001D040000}"/>
    <cellStyle name="Čiarka 6 2 3 4 4" xfId="7898" xr:uid="{00000000-0005-0000-0000-00001E040000}"/>
    <cellStyle name="Čiarka 6 2 3 5" xfId="3349" xr:uid="{00000000-0005-0000-0000-00001F040000}"/>
    <cellStyle name="Čiarka 6 2 3 5 2" xfId="5057" xr:uid="{00000000-0005-0000-0000-000020040000}"/>
    <cellStyle name="Čiarka 6 2 3 5 3" xfId="6762" xr:uid="{00000000-0005-0000-0000-000021040000}"/>
    <cellStyle name="Čiarka 6 2 3 5 4" xfId="8466" xr:uid="{00000000-0005-0000-0000-000022040000}"/>
    <cellStyle name="Čiarka 6 2 3 6" xfId="3919" xr:uid="{00000000-0005-0000-0000-000023040000}"/>
    <cellStyle name="Čiarka 6 2 3 7" xfId="5625" xr:uid="{00000000-0005-0000-0000-000024040000}"/>
    <cellStyle name="Čiarka 6 2 3 8" xfId="7329" xr:uid="{00000000-0005-0000-0000-000025040000}"/>
    <cellStyle name="Čiarka 6 2 4" xfId="2414" xr:uid="{00000000-0005-0000-0000-000026040000}"/>
    <cellStyle name="Čiarka 6 2 4 2" xfId="2507" xr:uid="{00000000-0005-0000-0000-000027040000}"/>
    <cellStyle name="Čiarka 6 2 4 2 2" xfId="3230" xr:uid="{00000000-0005-0000-0000-000028040000}"/>
    <cellStyle name="Čiarka 6 2 4 2 2 2" xfId="3795" xr:uid="{00000000-0005-0000-0000-000029040000}"/>
    <cellStyle name="Čiarka 6 2 4 2 2 2 2" xfId="4933" xr:uid="{00000000-0005-0000-0000-00002A040000}"/>
    <cellStyle name="Čiarka 6 2 4 2 2 2 3" xfId="6639" xr:uid="{00000000-0005-0000-0000-00002B040000}"/>
    <cellStyle name="Čiarka 6 2 4 2 2 2 4" xfId="8343" xr:uid="{00000000-0005-0000-0000-00002C040000}"/>
    <cellStyle name="Čiarka 6 2 4 2 2 3" xfId="5501" xr:uid="{00000000-0005-0000-0000-00002D040000}"/>
    <cellStyle name="Čiarka 6 2 4 2 2 3 2" xfId="7206" xr:uid="{00000000-0005-0000-0000-00002E040000}"/>
    <cellStyle name="Čiarka 6 2 4 2 2 3 3" xfId="8910" xr:uid="{00000000-0005-0000-0000-00002F040000}"/>
    <cellStyle name="Čiarka 6 2 4 2 2 4" xfId="4363" xr:uid="{00000000-0005-0000-0000-000030040000}"/>
    <cellStyle name="Čiarka 6 2 4 2 2 5" xfId="6071" xr:uid="{00000000-0005-0000-0000-000031040000}"/>
    <cellStyle name="Čiarka 6 2 4 2 2 6" xfId="7775" xr:uid="{00000000-0005-0000-0000-000032040000}"/>
    <cellStyle name="Čiarka 6 2 4 2 3" xfId="2819" xr:uid="{00000000-0005-0000-0000-000033040000}"/>
    <cellStyle name="Čiarka 6 2 4 2 3 2" xfId="4828" xr:uid="{00000000-0005-0000-0000-000034040000}"/>
    <cellStyle name="Čiarka 6 2 4 2 3 3" xfId="6534" xr:uid="{00000000-0005-0000-0000-000035040000}"/>
    <cellStyle name="Čiarka 6 2 4 2 3 4" xfId="8238" xr:uid="{00000000-0005-0000-0000-000036040000}"/>
    <cellStyle name="Čiarka 6 2 4 2 4" xfId="3690" xr:uid="{00000000-0005-0000-0000-000037040000}"/>
    <cellStyle name="Čiarka 6 2 4 2 4 2" xfId="5396" xr:uid="{00000000-0005-0000-0000-000038040000}"/>
    <cellStyle name="Čiarka 6 2 4 2 4 3" xfId="7101" xr:uid="{00000000-0005-0000-0000-000039040000}"/>
    <cellStyle name="Čiarka 6 2 4 2 4 4" xfId="8805" xr:uid="{00000000-0005-0000-0000-00003A040000}"/>
    <cellStyle name="Čiarka 6 2 4 2 5" xfId="4258" xr:uid="{00000000-0005-0000-0000-00003B040000}"/>
    <cellStyle name="Čiarka 6 2 4 2 6" xfId="5966" xr:uid="{00000000-0005-0000-0000-00003C040000}"/>
    <cellStyle name="Čiarka 6 2 4 2 7" xfId="7670" xr:uid="{00000000-0005-0000-0000-00003D040000}"/>
    <cellStyle name="Čiarka 6 2 4 3" xfId="2508" xr:uid="{00000000-0005-0000-0000-00003E040000}"/>
    <cellStyle name="Čiarka 6 2 4 3 2" xfId="2820" xr:uid="{00000000-0005-0000-0000-00003F040000}"/>
    <cellStyle name="Čiarka 6 2 4 3 2 2" xfId="4664" xr:uid="{00000000-0005-0000-0000-000040040000}"/>
    <cellStyle name="Čiarka 6 2 4 3 2 3" xfId="6370" xr:uid="{00000000-0005-0000-0000-000041040000}"/>
    <cellStyle name="Čiarka 6 2 4 3 2 4" xfId="8074" xr:uid="{00000000-0005-0000-0000-000042040000}"/>
    <cellStyle name="Čiarka 6 2 4 3 3" xfId="3526" xr:uid="{00000000-0005-0000-0000-000043040000}"/>
    <cellStyle name="Čiarka 6 2 4 3 3 2" xfId="5232" xr:uid="{00000000-0005-0000-0000-000044040000}"/>
    <cellStyle name="Čiarka 6 2 4 3 3 3" xfId="6937" xr:uid="{00000000-0005-0000-0000-000045040000}"/>
    <cellStyle name="Čiarka 6 2 4 3 3 4" xfId="8641" xr:uid="{00000000-0005-0000-0000-000046040000}"/>
    <cellStyle name="Čiarka 6 2 4 3 4" xfId="4094" xr:uid="{00000000-0005-0000-0000-000047040000}"/>
    <cellStyle name="Čiarka 6 2 4 3 5" xfId="5802" xr:uid="{00000000-0005-0000-0000-000048040000}"/>
    <cellStyle name="Čiarka 6 2 4 3 6" xfId="7506" xr:uid="{00000000-0005-0000-0000-000049040000}"/>
    <cellStyle name="Čiarka 6 2 4 4" xfId="2818" xr:uid="{00000000-0005-0000-0000-00004A040000}"/>
    <cellStyle name="Čiarka 6 2 4 4 2" xfId="4598" xr:uid="{00000000-0005-0000-0000-00004B040000}"/>
    <cellStyle name="Čiarka 6 2 4 4 3" xfId="6304" xr:uid="{00000000-0005-0000-0000-00004C040000}"/>
    <cellStyle name="Čiarka 6 2 4 4 4" xfId="8008" xr:uid="{00000000-0005-0000-0000-00004D040000}"/>
    <cellStyle name="Čiarka 6 2 4 5" xfId="3460" xr:uid="{00000000-0005-0000-0000-00004E040000}"/>
    <cellStyle name="Čiarka 6 2 4 5 2" xfId="5166" xr:uid="{00000000-0005-0000-0000-00004F040000}"/>
    <cellStyle name="Čiarka 6 2 4 5 3" xfId="6871" xr:uid="{00000000-0005-0000-0000-000050040000}"/>
    <cellStyle name="Čiarka 6 2 4 5 4" xfId="8575" xr:uid="{00000000-0005-0000-0000-000051040000}"/>
    <cellStyle name="Čiarka 6 2 4 6" xfId="4028" xr:uid="{00000000-0005-0000-0000-000052040000}"/>
    <cellStyle name="Čiarka 6 2 4 7" xfId="5736" xr:uid="{00000000-0005-0000-0000-000053040000}"/>
    <cellStyle name="Čiarka 6 2 4 8" xfId="7439" xr:uid="{00000000-0005-0000-0000-000054040000}"/>
    <cellStyle name="Čiarka 6 2 5" xfId="2509" xr:uid="{00000000-0005-0000-0000-000055040000}"/>
    <cellStyle name="Čiarka 6 2 5 2" xfId="3231" xr:uid="{00000000-0005-0000-0000-000056040000}"/>
    <cellStyle name="Čiarka 6 2 5 2 2" xfId="3796" xr:uid="{00000000-0005-0000-0000-000057040000}"/>
    <cellStyle name="Čiarka 6 2 5 2 2 2" xfId="4934" xr:uid="{00000000-0005-0000-0000-000058040000}"/>
    <cellStyle name="Čiarka 6 2 5 2 2 3" xfId="6640" xr:uid="{00000000-0005-0000-0000-000059040000}"/>
    <cellStyle name="Čiarka 6 2 5 2 2 4" xfId="8344" xr:uid="{00000000-0005-0000-0000-00005A040000}"/>
    <cellStyle name="Čiarka 6 2 5 2 3" xfId="5502" xr:uid="{00000000-0005-0000-0000-00005B040000}"/>
    <cellStyle name="Čiarka 6 2 5 2 3 2" xfId="7207" xr:uid="{00000000-0005-0000-0000-00005C040000}"/>
    <cellStyle name="Čiarka 6 2 5 2 3 3" xfId="8911" xr:uid="{00000000-0005-0000-0000-00005D040000}"/>
    <cellStyle name="Čiarka 6 2 5 2 4" xfId="4364" xr:uid="{00000000-0005-0000-0000-00005E040000}"/>
    <cellStyle name="Čiarka 6 2 5 2 5" xfId="6072" xr:uid="{00000000-0005-0000-0000-00005F040000}"/>
    <cellStyle name="Čiarka 6 2 5 2 6" xfId="7776" xr:uid="{00000000-0005-0000-0000-000060040000}"/>
    <cellStyle name="Čiarka 6 2 5 3" xfId="2821" xr:uid="{00000000-0005-0000-0000-000061040000}"/>
    <cellStyle name="Čiarka 6 2 5 3 2" xfId="4829" xr:uid="{00000000-0005-0000-0000-000062040000}"/>
    <cellStyle name="Čiarka 6 2 5 3 3" xfId="6535" xr:uid="{00000000-0005-0000-0000-000063040000}"/>
    <cellStyle name="Čiarka 6 2 5 3 4" xfId="8239" xr:uid="{00000000-0005-0000-0000-000064040000}"/>
    <cellStyle name="Čiarka 6 2 5 4" xfId="3691" xr:uid="{00000000-0005-0000-0000-000065040000}"/>
    <cellStyle name="Čiarka 6 2 5 4 2" xfId="5397" xr:uid="{00000000-0005-0000-0000-000066040000}"/>
    <cellStyle name="Čiarka 6 2 5 4 3" xfId="7102" xr:uid="{00000000-0005-0000-0000-000067040000}"/>
    <cellStyle name="Čiarka 6 2 5 4 4" xfId="8806" xr:uid="{00000000-0005-0000-0000-000068040000}"/>
    <cellStyle name="Čiarka 6 2 5 5" xfId="4259" xr:uid="{00000000-0005-0000-0000-000069040000}"/>
    <cellStyle name="Čiarka 6 2 5 6" xfId="5967" xr:uid="{00000000-0005-0000-0000-00006A040000}"/>
    <cellStyle name="Čiarka 6 2 5 7" xfId="7671" xr:uid="{00000000-0005-0000-0000-00006B040000}"/>
    <cellStyle name="Čiarka 6 2 6" xfId="2510" xr:uid="{00000000-0005-0000-0000-00006C040000}"/>
    <cellStyle name="Čiarka 6 2 6 2" xfId="2822" xr:uid="{00000000-0005-0000-0000-00006D040000}"/>
    <cellStyle name="Čiarka 6 2 6 2 2" xfId="4659" xr:uid="{00000000-0005-0000-0000-00006E040000}"/>
    <cellStyle name="Čiarka 6 2 6 2 3" xfId="6365" xr:uid="{00000000-0005-0000-0000-00006F040000}"/>
    <cellStyle name="Čiarka 6 2 6 2 4" xfId="8069" xr:uid="{00000000-0005-0000-0000-000070040000}"/>
    <cellStyle name="Čiarka 6 2 6 3" xfId="3521" xr:uid="{00000000-0005-0000-0000-000071040000}"/>
    <cellStyle name="Čiarka 6 2 6 3 2" xfId="5227" xr:uid="{00000000-0005-0000-0000-000072040000}"/>
    <cellStyle name="Čiarka 6 2 6 3 3" xfId="6932" xr:uid="{00000000-0005-0000-0000-000073040000}"/>
    <cellStyle name="Čiarka 6 2 6 3 4" xfId="8636" xr:uid="{00000000-0005-0000-0000-000074040000}"/>
    <cellStyle name="Čiarka 6 2 6 4" xfId="4089" xr:uid="{00000000-0005-0000-0000-000075040000}"/>
    <cellStyle name="Čiarka 6 2 6 5" xfId="5797" xr:uid="{00000000-0005-0000-0000-000076040000}"/>
    <cellStyle name="Čiarka 6 2 6 6" xfId="7501" xr:uid="{00000000-0005-0000-0000-000077040000}"/>
    <cellStyle name="Čiarka 6 2 7" xfId="2808" xr:uid="{00000000-0005-0000-0000-000078040000}"/>
    <cellStyle name="Čiarka 6 2 7 2" xfId="4464" xr:uid="{00000000-0005-0000-0000-000079040000}"/>
    <cellStyle name="Čiarka 6 2 7 3" xfId="6172" xr:uid="{00000000-0005-0000-0000-00007A040000}"/>
    <cellStyle name="Čiarka 6 2 7 4" xfId="7876" xr:uid="{00000000-0005-0000-0000-00007B040000}"/>
    <cellStyle name="Čiarka 6 2 8" xfId="3327" xr:uid="{00000000-0005-0000-0000-00007C040000}"/>
    <cellStyle name="Čiarka 6 2 8 2" xfId="5035" xr:uid="{00000000-0005-0000-0000-00007D040000}"/>
    <cellStyle name="Čiarka 6 2 8 3" xfId="6740" xr:uid="{00000000-0005-0000-0000-00007E040000}"/>
    <cellStyle name="Čiarka 6 2 8 4" xfId="8444" xr:uid="{00000000-0005-0000-0000-00007F040000}"/>
    <cellStyle name="Čiarka 6 2 9" xfId="3897" xr:uid="{00000000-0005-0000-0000-000080040000}"/>
    <cellStyle name="Čiarka 6 20" xfId="3903" xr:uid="{00000000-0005-0000-0000-000081040000}"/>
    <cellStyle name="Čiarka 6 21" xfId="5609" xr:uid="{00000000-0005-0000-0000-000082040000}"/>
    <cellStyle name="Čiarka 6 22" xfId="7313" xr:uid="{00000000-0005-0000-0000-000083040000}"/>
    <cellStyle name="Čiarka 6 3" xfId="847" xr:uid="{00000000-0005-0000-0000-000084040000}"/>
    <cellStyle name="Čiarka 6 3 10" xfId="3190" xr:uid="{00000000-0005-0000-0000-000085040000}"/>
    <cellStyle name="Čiarka 6 3 10 2" xfId="3781" xr:uid="{00000000-0005-0000-0000-000086040000}"/>
    <cellStyle name="Čiarka 6 3 10 2 2" xfId="4919" xr:uid="{00000000-0005-0000-0000-000087040000}"/>
    <cellStyle name="Čiarka 6 3 10 2 3" xfId="6625" xr:uid="{00000000-0005-0000-0000-000088040000}"/>
    <cellStyle name="Čiarka 6 3 10 2 4" xfId="8329" xr:uid="{00000000-0005-0000-0000-000089040000}"/>
    <cellStyle name="Čiarka 6 3 10 3" xfId="5487" xr:uid="{00000000-0005-0000-0000-00008A040000}"/>
    <cellStyle name="Čiarka 6 3 10 3 2" xfId="7192" xr:uid="{00000000-0005-0000-0000-00008B040000}"/>
    <cellStyle name="Čiarka 6 3 10 3 3" xfId="8896" xr:uid="{00000000-0005-0000-0000-00008C040000}"/>
    <cellStyle name="Čiarka 6 3 10 4" xfId="4349" xr:uid="{00000000-0005-0000-0000-00008D040000}"/>
    <cellStyle name="Čiarka 6 3 10 5" xfId="6057" xr:uid="{00000000-0005-0000-0000-00008E040000}"/>
    <cellStyle name="Čiarka 6 3 10 6" xfId="7761" xr:uid="{00000000-0005-0000-0000-00008F040000}"/>
    <cellStyle name="Čiarka 6 3 11" xfId="3232" xr:uid="{00000000-0005-0000-0000-000090040000}"/>
    <cellStyle name="Čiarka 6 3 11 2" xfId="3797" xr:uid="{00000000-0005-0000-0000-000091040000}"/>
    <cellStyle name="Čiarka 6 3 11 2 2" xfId="4935" xr:uid="{00000000-0005-0000-0000-000092040000}"/>
    <cellStyle name="Čiarka 6 3 11 2 3" xfId="6641" xr:uid="{00000000-0005-0000-0000-000093040000}"/>
    <cellStyle name="Čiarka 6 3 11 2 4" xfId="8345" xr:uid="{00000000-0005-0000-0000-000094040000}"/>
    <cellStyle name="Čiarka 6 3 11 3" xfId="5503" xr:uid="{00000000-0005-0000-0000-000095040000}"/>
    <cellStyle name="Čiarka 6 3 11 3 2" xfId="7208" xr:uid="{00000000-0005-0000-0000-000096040000}"/>
    <cellStyle name="Čiarka 6 3 11 3 3" xfId="8912" xr:uid="{00000000-0005-0000-0000-000097040000}"/>
    <cellStyle name="Čiarka 6 3 11 4" xfId="4365" xr:uid="{00000000-0005-0000-0000-000098040000}"/>
    <cellStyle name="Čiarka 6 3 11 5" xfId="6073" xr:uid="{00000000-0005-0000-0000-000099040000}"/>
    <cellStyle name="Čiarka 6 3 11 6" xfId="7777" xr:uid="{00000000-0005-0000-0000-00009A040000}"/>
    <cellStyle name="Čiarka 6 3 12" xfId="2823" xr:uid="{00000000-0005-0000-0000-00009B040000}"/>
    <cellStyle name="Čiarka 6 3 12 2" xfId="4487" xr:uid="{00000000-0005-0000-0000-00009C040000}"/>
    <cellStyle name="Čiarka 6 3 12 3" xfId="6195" xr:uid="{00000000-0005-0000-0000-00009D040000}"/>
    <cellStyle name="Čiarka 6 3 12 4" xfId="7899" xr:uid="{00000000-0005-0000-0000-00009E040000}"/>
    <cellStyle name="Čiarka 6 3 13" xfId="3350" xr:uid="{00000000-0005-0000-0000-00009F040000}"/>
    <cellStyle name="Čiarka 6 3 13 2" xfId="5058" xr:uid="{00000000-0005-0000-0000-0000A0040000}"/>
    <cellStyle name="Čiarka 6 3 13 3" xfId="6763" xr:uid="{00000000-0005-0000-0000-0000A1040000}"/>
    <cellStyle name="Čiarka 6 3 13 4" xfId="8467" xr:uid="{00000000-0005-0000-0000-0000A2040000}"/>
    <cellStyle name="Čiarka 6 3 14" xfId="3920" xr:uid="{00000000-0005-0000-0000-0000A3040000}"/>
    <cellStyle name="Čiarka 6 3 15" xfId="5626" xr:uid="{00000000-0005-0000-0000-0000A4040000}"/>
    <cellStyle name="Čiarka 6 3 16" xfId="7330" xr:uid="{00000000-0005-0000-0000-0000A5040000}"/>
    <cellStyle name="Čiarka 6 3 2" xfId="793" xr:uid="{00000000-0005-0000-0000-0000A6040000}"/>
    <cellStyle name="Čiarka 6 3 2 10" xfId="5605" xr:uid="{00000000-0005-0000-0000-0000A7040000}"/>
    <cellStyle name="Čiarka 6 3 2 11" xfId="7309" xr:uid="{00000000-0005-0000-0000-0000A8040000}"/>
    <cellStyle name="Čiarka 6 3 2 2" xfId="848" xr:uid="{00000000-0005-0000-0000-0000A9040000}"/>
    <cellStyle name="Čiarka 6 3 2 2 2" xfId="2350" xr:uid="{00000000-0005-0000-0000-0000AA040000}"/>
    <cellStyle name="Čiarka 6 3 2 2 2 2" xfId="2511" xr:uid="{00000000-0005-0000-0000-0000AB040000}"/>
    <cellStyle name="Čiarka 6 3 2 2 2 2 2" xfId="2827" xr:uid="{00000000-0005-0000-0000-0000AC040000}"/>
    <cellStyle name="Čiarka 6 3 2 2 2 2 2 2" xfId="4668" xr:uid="{00000000-0005-0000-0000-0000AD040000}"/>
    <cellStyle name="Čiarka 6 3 2 2 2 2 2 3" xfId="6374" xr:uid="{00000000-0005-0000-0000-0000AE040000}"/>
    <cellStyle name="Čiarka 6 3 2 2 2 2 2 4" xfId="8078" xr:uid="{00000000-0005-0000-0000-0000AF040000}"/>
    <cellStyle name="Čiarka 6 3 2 2 2 2 3" xfId="3530" xr:uid="{00000000-0005-0000-0000-0000B0040000}"/>
    <cellStyle name="Čiarka 6 3 2 2 2 2 3 2" xfId="5236" xr:uid="{00000000-0005-0000-0000-0000B1040000}"/>
    <cellStyle name="Čiarka 6 3 2 2 2 2 3 3" xfId="6941" xr:uid="{00000000-0005-0000-0000-0000B2040000}"/>
    <cellStyle name="Čiarka 6 3 2 2 2 2 3 4" xfId="8645" xr:uid="{00000000-0005-0000-0000-0000B3040000}"/>
    <cellStyle name="Čiarka 6 3 2 2 2 2 4" xfId="4098" xr:uid="{00000000-0005-0000-0000-0000B4040000}"/>
    <cellStyle name="Čiarka 6 3 2 2 2 2 5" xfId="5806" xr:uid="{00000000-0005-0000-0000-0000B5040000}"/>
    <cellStyle name="Čiarka 6 3 2 2 2 2 6" xfId="7510" xr:uid="{00000000-0005-0000-0000-0000B6040000}"/>
    <cellStyle name="Čiarka 6 3 2 2 2 3" xfId="2826" xr:uid="{00000000-0005-0000-0000-0000B7040000}"/>
    <cellStyle name="Čiarka 6 3 2 2 2 3 2" xfId="4544" xr:uid="{00000000-0005-0000-0000-0000B8040000}"/>
    <cellStyle name="Čiarka 6 3 2 2 2 3 3" xfId="6252" xr:uid="{00000000-0005-0000-0000-0000B9040000}"/>
    <cellStyle name="Čiarka 6 3 2 2 2 3 4" xfId="7956" xr:uid="{00000000-0005-0000-0000-0000BA040000}"/>
    <cellStyle name="Čiarka 6 3 2 2 2 4" xfId="3406" xr:uid="{00000000-0005-0000-0000-0000BB040000}"/>
    <cellStyle name="Čiarka 6 3 2 2 2 4 2" xfId="5114" xr:uid="{00000000-0005-0000-0000-0000BC040000}"/>
    <cellStyle name="Čiarka 6 3 2 2 2 4 3" xfId="6819" xr:uid="{00000000-0005-0000-0000-0000BD040000}"/>
    <cellStyle name="Čiarka 6 3 2 2 2 4 4" xfId="8523" xr:uid="{00000000-0005-0000-0000-0000BE040000}"/>
    <cellStyle name="Čiarka 6 3 2 2 2 5" xfId="3976" xr:uid="{00000000-0005-0000-0000-0000BF040000}"/>
    <cellStyle name="Čiarka 6 3 2 2 2 6" xfId="5684" xr:uid="{00000000-0005-0000-0000-0000C0040000}"/>
    <cellStyle name="Čiarka 6 3 2 2 2 7" xfId="7387" xr:uid="{00000000-0005-0000-0000-0000C1040000}"/>
    <cellStyle name="Čiarka 6 3 2 2 3" xfId="2512" xr:uid="{00000000-0005-0000-0000-0000C2040000}"/>
    <cellStyle name="Čiarka 6 3 2 2 3 2" xfId="3233" xr:uid="{00000000-0005-0000-0000-0000C3040000}"/>
    <cellStyle name="Čiarka 6 3 2 2 3 2 2" xfId="3798" xr:uid="{00000000-0005-0000-0000-0000C4040000}"/>
    <cellStyle name="Čiarka 6 3 2 2 3 2 2 2" xfId="4936" xr:uid="{00000000-0005-0000-0000-0000C5040000}"/>
    <cellStyle name="Čiarka 6 3 2 2 3 2 2 3" xfId="6642" xr:uid="{00000000-0005-0000-0000-0000C6040000}"/>
    <cellStyle name="Čiarka 6 3 2 2 3 2 2 4" xfId="8346" xr:uid="{00000000-0005-0000-0000-0000C7040000}"/>
    <cellStyle name="Čiarka 6 3 2 2 3 2 3" xfId="5504" xr:uid="{00000000-0005-0000-0000-0000C8040000}"/>
    <cellStyle name="Čiarka 6 3 2 2 3 2 3 2" xfId="7209" xr:uid="{00000000-0005-0000-0000-0000C9040000}"/>
    <cellStyle name="Čiarka 6 3 2 2 3 2 3 3" xfId="8913" xr:uid="{00000000-0005-0000-0000-0000CA040000}"/>
    <cellStyle name="Čiarka 6 3 2 2 3 2 4" xfId="4366" xr:uid="{00000000-0005-0000-0000-0000CB040000}"/>
    <cellStyle name="Čiarka 6 3 2 2 3 2 5" xfId="6074" xr:uid="{00000000-0005-0000-0000-0000CC040000}"/>
    <cellStyle name="Čiarka 6 3 2 2 3 2 6" xfId="7778" xr:uid="{00000000-0005-0000-0000-0000CD040000}"/>
    <cellStyle name="Čiarka 6 3 2 2 3 3" xfId="2828" xr:uid="{00000000-0005-0000-0000-0000CE040000}"/>
    <cellStyle name="Čiarka 6 3 2 2 3 3 2" xfId="4830" xr:uid="{00000000-0005-0000-0000-0000CF040000}"/>
    <cellStyle name="Čiarka 6 3 2 2 3 3 3" xfId="6536" xr:uid="{00000000-0005-0000-0000-0000D0040000}"/>
    <cellStyle name="Čiarka 6 3 2 2 3 3 4" xfId="8240" xr:uid="{00000000-0005-0000-0000-0000D1040000}"/>
    <cellStyle name="Čiarka 6 3 2 2 3 4" xfId="3692" xr:uid="{00000000-0005-0000-0000-0000D2040000}"/>
    <cellStyle name="Čiarka 6 3 2 2 3 4 2" xfId="5398" xr:uid="{00000000-0005-0000-0000-0000D3040000}"/>
    <cellStyle name="Čiarka 6 3 2 2 3 4 3" xfId="7103" xr:uid="{00000000-0005-0000-0000-0000D4040000}"/>
    <cellStyle name="Čiarka 6 3 2 2 3 4 4" xfId="8807" xr:uid="{00000000-0005-0000-0000-0000D5040000}"/>
    <cellStyle name="Čiarka 6 3 2 2 3 5" xfId="4260" xr:uid="{00000000-0005-0000-0000-0000D6040000}"/>
    <cellStyle name="Čiarka 6 3 2 2 3 6" xfId="5968" xr:uid="{00000000-0005-0000-0000-0000D7040000}"/>
    <cellStyle name="Čiarka 6 3 2 2 3 7" xfId="7672" xr:uid="{00000000-0005-0000-0000-0000D8040000}"/>
    <cellStyle name="Čiarka 6 3 2 2 4" xfId="2513" xr:uid="{00000000-0005-0000-0000-0000D9040000}"/>
    <cellStyle name="Čiarka 6 3 2 2 4 2" xfId="2829" xr:uid="{00000000-0005-0000-0000-0000DA040000}"/>
    <cellStyle name="Čiarka 6 3 2 2 4 2 2" xfId="4667" xr:uid="{00000000-0005-0000-0000-0000DB040000}"/>
    <cellStyle name="Čiarka 6 3 2 2 4 2 3" xfId="6373" xr:uid="{00000000-0005-0000-0000-0000DC040000}"/>
    <cellStyle name="Čiarka 6 3 2 2 4 2 4" xfId="8077" xr:uid="{00000000-0005-0000-0000-0000DD040000}"/>
    <cellStyle name="Čiarka 6 3 2 2 4 3" xfId="3529" xr:uid="{00000000-0005-0000-0000-0000DE040000}"/>
    <cellStyle name="Čiarka 6 3 2 2 4 3 2" xfId="5235" xr:uid="{00000000-0005-0000-0000-0000DF040000}"/>
    <cellStyle name="Čiarka 6 3 2 2 4 3 3" xfId="6940" xr:uid="{00000000-0005-0000-0000-0000E0040000}"/>
    <cellStyle name="Čiarka 6 3 2 2 4 3 4" xfId="8644" xr:uid="{00000000-0005-0000-0000-0000E1040000}"/>
    <cellStyle name="Čiarka 6 3 2 2 4 4" xfId="4097" xr:uid="{00000000-0005-0000-0000-0000E2040000}"/>
    <cellStyle name="Čiarka 6 3 2 2 4 5" xfId="5805" xr:uid="{00000000-0005-0000-0000-0000E3040000}"/>
    <cellStyle name="Čiarka 6 3 2 2 4 6" xfId="7509" xr:uid="{00000000-0005-0000-0000-0000E4040000}"/>
    <cellStyle name="Čiarka 6 3 2 2 5" xfId="2825" xr:uid="{00000000-0005-0000-0000-0000E5040000}"/>
    <cellStyle name="Čiarka 6 3 2 2 5 2" xfId="4488" xr:uid="{00000000-0005-0000-0000-0000E6040000}"/>
    <cellStyle name="Čiarka 6 3 2 2 5 3" xfId="6196" xr:uid="{00000000-0005-0000-0000-0000E7040000}"/>
    <cellStyle name="Čiarka 6 3 2 2 5 4" xfId="7900" xr:uid="{00000000-0005-0000-0000-0000E8040000}"/>
    <cellStyle name="Čiarka 6 3 2 2 6" xfId="3351" xr:uid="{00000000-0005-0000-0000-0000E9040000}"/>
    <cellStyle name="Čiarka 6 3 2 2 6 2" xfId="5059" xr:uid="{00000000-0005-0000-0000-0000EA040000}"/>
    <cellStyle name="Čiarka 6 3 2 2 6 3" xfId="6764" xr:uid="{00000000-0005-0000-0000-0000EB040000}"/>
    <cellStyle name="Čiarka 6 3 2 2 6 4" xfId="8468" xr:uid="{00000000-0005-0000-0000-0000EC040000}"/>
    <cellStyle name="Čiarka 6 3 2 2 7" xfId="3921" xr:uid="{00000000-0005-0000-0000-0000ED040000}"/>
    <cellStyle name="Čiarka 6 3 2 2 8" xfId="5627" xr:uid="{00000000-0005-0000-0000-0000EE040000}"/>
    <cellStyle name="Čiarka 6 3 2 2 9" xfId="7331" xr:uid="{00000000-0005-0000-0000-0000EF040000}"/>
    <cellStyle name="Čiarka 6 3 2 3" xfId="2374" xr:uid="{00000000-0005-0000-0000-0000F0040000}"/>
    <cellStyle name="Čiarka 6 3 2 3 2" xfId="2420" xr:uid="{00000000-0005-0000-0000-0000F1040000}"/>
    <cellStyle name="Čiarka 6 3 2 3 2 2" xfId="2514" xr:uid="{00000000-0005-0000-0000-0000F2040000}"/>
    <cellStyle name="Čiarka 6 3 2 3 2 2 2" xfId="3191" xr:uid="{00000000-0005-0000-0000-0000F3040000}"/>
    <cellStyle name="Čiarka 6 3 2 3 2 2 2 2" xfId="4793" xr:uid="{00000000-0005-0000-0000-0000F4040000}"/>
    <cellStyle name="Čiarka 6 3 2 3 2 2 2 3" xfId="6499" xr:uid="{00000000-0005-0000-0000-0000F5040000}"/>
    <cellStyle name="Čiarka 6 3 2 3 2 2 2 4" xfId="8203" xr:uid="{00000000-0005-0000-0000-0000F6040000}"/>
    <cellStyle name="Čiarka 6 3 2 3 2 2 3" xfId="3655" xr:uid="{00000000-0005-0000-0000-0000F7040000}"/>
    <cellStyle name="Čiarka 6 3 2 3 2 2 3 2" xfId="5361" xr:uid="{00000000-0005-0000-0000-0000F8040000}"/>
    <cellStyle name="Čiarka 6 3 2 3 2 2 3 3" xfId="7066" xr:uid="{00000000-0005-0000-0000-0000F9040000}"/>
    <cellStyle name="Čiarka 6 3 2 3 2 2 3 4" xfId="8770" xr:uid="{00000000-0005-0000-0000-0000FA040000}"/>
    <cellStyle name="Čiarka 6 3 2 3 2 2 4" xfId="4223" xr:uid="{00000000-0005-0000-0000-0000FB040000}"/>
    <cellStyle name="Čiarka 6 3 2 3 2 2 5" xfId="5931" xr:uid="{00000000-0005-0000-0000-0000FC040000}"/>
    <cellStyle name="Čiarka 6 3 2 3 2 2 6" xfId="7635" xr:uid="{00000000-0005-0000-0000-0000FD040000}"/>
    <cellStyle name="Čiarka 6 3 2 3 2 3" xfId="3192" xr:uid="{00000000-0005-0000-0000-0000FE040000}"/>
    <cellStyle name="Čiarka 6 3 2 3 2 3 2" xfId="3784" xr:uid="{00000000-0005-0000-0000-0000FF040000}"/>
    <cellStyle name="Čiarka 6 3 2 3 2 3 2 2" xfId="4922" xr:uid="{00000000-0005-0000-0000-000000050000}"/>
    <cellStyle name="Čiarka 6 3 2 3 2 3 2 2 2" xfId="6628" xr:uid="{00000000-0005-0000-0000-000001050000}"/>
    <cellStyle name="Čiarka 6 3 2 3 2 3 2 2 3" xfId="8332" xr:uid="{00000000-0005-0000-0000-000002050000}"/>
    <cellStyle name="Čiarka 6 3 2 3 2 3 2 3" xfId="5490" xr:uid="{00000000-0005-0000-0000-000003050000}"/>
    <cellStyle name="Čiarka 6 3 2 3 2 3 2 3 2" xfId="7195" xr:uid="{00000000-0005-0000-0000-000004050000}"/>
    <cellStyle name="Čiarka 6 3 2 3 2 3 2 3 3" xfId="8899" xr:uid="{00000000-0005-0000-0000-000005050000}"/>
    <cellStyle name="Čiarka 6 3 2 3 2 3 2 4" xfId="4352" xr:uid="{00000000-0005-0000-0000-000006050000}"/>
    <cellStyle name="Čiarka 6 3 2 3 2 3 2 5" xfId="6060" xr:uid="{00000000-0005-0000-0000-000007050000}"/>
    <cellStyle name="Čiarka 6 3 2 3 2 3 2 6" xfId="7764" xr:uid="{00000000-0005-0000-0000-000008050000}"/>
    <cellStyle name="Čiarka 6 3 2 3 2 3 3" xfId="3887" xr:uid="{00000000-0005-0000-0000-000009050000}"/>
    <cellStyle name="Čiarka 6 3 2 3 2 3 3 2" xfId="5025" xr:uid="{00000000-0005-0000-0000-00000A050000}"/>
    <cellStyle name="Čiarka 6 3 2 3 2 3 3 2 2" xfId="6731" xr:uid="{00000000-0005-0000-0000-00000B050000}"/>
    <cellStyle name="Čiarka 6 3 2 3 2 3 3 2 3" xfId="8435" xr:uid="{00000000-0005-0000-0000-00000C050000}"/>
    <cellStyle name="Čiarka 6 3 2 3 2 3 3 3" xfId="5593" xr:uid="{00000000-0005-0000-0000-00000D050000}"/>
    <cellStyle name="Čiarka 6 3 2 3 2 3 3 3 2" xfId="7298" xr:uid="{00000000-0005-0000-0000-00000E050000}"/>
    <cellStyle name="Čiarka 6 3 2 3 2 3 3 3 3" xfId="9002" xr:uid="{00000000-0005-0000-0000-00000F050000}"/>
    <cellStyle name="Čiarka 6 3 2 3 2 3 3 4" xfId="4455" xr:uid="{00000000-0005-0000-0000-000010050000}"/>
    <cellStyle name="Čiarka 6 3 2 3 2 3 3 5" xfId="6163" xr:uid="{00000000-0005-0000-0000-000011050000}"/>
    <cellStyle name="Čiarka 6 3 2 3 2 3 3 6" xfId="7867" xr:uid="{00000000-0005-0000-0000-000012050000}"/>
    <cellStyle name="Čiarka 6 3 2 3 2 3 4" xfId="3778" xr:uid="{00000000-0005-0000-0000-000013050000}"/>
    <cellStyle name="Čiarka 6 3 2 3 2 3 4 2" xfId="4916" xr:uid="{00000000-0005-0000-0000-000014050000}"/>
    <cellStyle name="Čiarka 6 3 2 3 2 3 4 3" xfId="6622" xr:uid="{00000000-0005-0000-0000-000015050000}"/>
    <cellStyle name="Čiarka 6 3 2 3 2 3 4 4" xfId="8326" xr:uid="{00000000-0005-0000-0000-000016050000}"/>
    <cellStyle name="Čiarka 6 3 2 3 2 3 5" xfId="5484" xr:uid="{00000000-0005-0000-0000-000017050000}"/>
    <cellStyle name="Čiarka 6 3 2 3 2 3 5 2" xfId="7189" xr:uid="{00000000-0005-0000-0000-000018050000}"/>
    <cellStyle name="Čiarka 6 3 2 3 2 3 5 3" xfId="8893" xr:uid="{00000000-0005-0000-0000-000019050000}"/>
    <cellStyle name="Čiarka 6 3 2 3 2 3 6" xfId="4346" xr:uid="{00000000-0005-0000-0000-00001A050000}"/>
    <cellStyle name="Čiarka 6 3 2 3 2 3 7" xfId="6054" xr:uid="{00000000-0005-0000-0000-00001B050000}"/>
    <cellStyle name="Čiarka 6 3 2 3 2 3 8" xfId="7758" xr:uid="{00000000-0005-0000-0000-00001C050000}"/>
    <cellStyle name="Čiarka 6 3 2 3 2 4" xfId="2831" xr:uid="{00000000-0005-0000-0000-00001D050000}"/>
    <cellStyle name="Čiarka 6 3 2 3 2 4 2" xfId="3885" xr:uid="{00000000-0005-0000-0000-00001E050000}"/>
    <cellStyle name="Čiarka 6 3 2 3 2 4 2 2" xfId="5023" xr:uid="{00000000-0005-0000-0000-00001F050000}"/>
    <cellStyle name="Čiarka 6 3 2 3 2 4 2 3" xfId="6729" xr:uid="{00000000-0005-0000-0000-000020050000}"/>
    <cellStyle name="Čiarka 6 3 2 3 2 4 2 4" xfId="8433" xr:uid="{00000000-0005-0000-0000-000021050000}"/>
    <cellStyle name="Čiarka 6 3 2 3 2 4 3" xfId="5591" xr:uid="{00000000-0005-0000-0000-000022050000}"/>
    <cellStyle name="Čiarka 6 3 2 3 2 4 3 2" xfId="7296" xr:uid="{00000000-0005-0000-0000-000023050000}"/>
    <cellStyle name="Čiarka 6 3 2 3 2 4 3 3" xfId="9000" xr:uid="{00000000-0005-0000-0000-000024050000}"/>
    <cellStyle name="Čiarka 6 3 2 3 2 4 4" xfId="4453" xr:uid="{00000000-0005-0000-0000-000025050000}"/>
    <cellStyle name="Čiarka 6 3 2 3 2 4 5" xfId="6161" xr:uid="{00000000-0005-0000-0000-000026050000}"/>
    <cellStyle name="Čiarka 6 3 2 3 2 4 6" xfId="7865" xr:uid="{00000000-0005-0000-0000-000027050000}"/>
    <cellStyle name="Čiarka 6 3 2 3 2 5" xfId="3466" xr:uid="{00000000-0005-0000-0000-000028050000}"/>
    <cellStyle name="Čiarka 6 3 2 3 2 5 2" xfId="4604" xr:uid="{00000000-0005-0000-0000-000029050000}"/>
    <cellStyle name="Čiarka 6 3 2 3 2 5 3" xfId="6310" xr:uid="{00000000-0005-0000-0000-00002A050000}"/>
    <cellStyle name="Čiarka 6 3 2 3 2 5 4" xfId="8014" xr:uid="{00000000-0005-0000-0000-00002B050000}"/>
    <cellStyle name="Čiarka 6 3 2 3 2 6" xfId="5172" xr:uid="{00000000-0005-0000-0000-00002C050000}"/>
    <cellStyle name="Čiarka 6 3 2 3 2 6 2" xfId="6877" xr:uid="{00000000-0005-0000-0000-00002D050000}"/>
    <cellStyle name="Čiarka 6 3 2 3 2 6 3" xfId="8581" xr:uid="{00000000-0005-0000-0000-00002E050000}"/>
    <cellStyle name="Čiarka 6 3 2 3 2 7" xfId="4034" xr:uid="{00000000-0005-0000-0000-00002F050000}"/>
    <cellStyle name="Čiarka 6 3 2 3 2 8" xfId="5742" xr:uid="{00000000-0005-0000-0000-000030050000}"/>
    <cellStyle name="Čiarka 6 3 2 3 2 9" xfId="7445" xr:uid="{00000000-0005-0000-0000-000031050000}"/>
    <cellStyle name="Čiarka 6 3 2 3 3" xfId="2515" xr:uid="{00000000-0005-0000-0000-000032050000}"/>
    <cellStyle name="Čiarka 6 3 2 3 3 2" xfId="2832" xr:uid="{00000000-0005-0000-0000-000033050000}"/>
    <cellStyle name="Čiarka 6 3 2 3 3 2 2" xfId="4669" xr:uid="{00000000-0005-0000-0000-000034050000}"/>
    <cellStyle name="Čiarka 6 3 2 3 3 2 3" xfId="6375" xr:uid="{00000000-0005-0000-0000-000035050000}"/>
    <cellStyle name="Čiarka 6 3 2 3 3 2 4" xfId="8079" xr:uid="{00000000-0005-0000-0000-000036050000}"/>
    <cellStyle name="Čiarka 6 3 2 3 3 3" xfId="3531" xr:uid="{00000000-0005-0000-0000-000037050000}"/>
    <cellStyle name="Čiarka 6 3 2 3 3 3 2" xfId="5237" xr:uid="{00000000-0005-0000-0000-000038050000}"/>
    <cellStyle name="Čiarka 6 3 2 3 3 3 3" xfId="6942" xr:uid="{00000000-0005-0000-0000-000039050000}"/>
    <cellStyle name="Čiarka 6 3 2 3 3 3 4" xfId="8646" xr:uid="{00000000-0005-0000-0000-00003A050000}"/>
    <cellStyle name="Čiarka 6 3 2 3 3 4" xfId="4099" xr:uid="{00000000-0005-0000-0000-00003B050000}"/>
    <cellStyle name="Čiarka 6 3 2 3 3 5" xfId="5807" xr:uid="{00000000-0005-0000-0000-00003C050000}"/>
    <cellStyle name="Čiarka 6 3 2 3 3 6" xfId="7511" xr:uid="{00000000-0005-0000-0000-00003D050000}"/>
    <cellStyle name="Čiarka 6 3 2 3 4" xfId="2830" xr:uid="{00000000-0005-0000-0000-00003E050000}"/>
    <cellStyle name="Čiarka 6 3 2 3 4 2" xfId="4566" xr:uid="{00000000-0005-0000-0000-00003F050000}"/>
    <cellStyle name="Čiarka 6 3 2 3 4 3" xfId="6272" xr:uid="{00000000-0005-0000-0000-000040050000}"/>
    <cellStyle name="Čiarka 6 3 2 3 4 4" xfId="7976" xr:uid="{00000000-0005-0000-0000-000041050000}"/>
    <cellStyle name="Čiarka 6 3 2 3 5" xfId="3427" xr:uid="{00000000-0005-0000-0000-000042050000}"/>
    <cellStyle name="Čiarka 6 3 2 3 5 2" xfId="5134" xr:uid="{00000000-0005-0000-0000-000043050000}"/>
    <cellStyle name="Čiarka 6 3 2 3 5 3" xfId="6839" xr:uid="{00000000-0005-0000-0000-000044050000}"/>
    <cellStyle name="Čiarka 6 3 2 3 5 4" xfId="8543" xr:uid="{00000000-0005-0000-0000-000045050000}"/>
    <cellStyle name="Čiarka 6 3 2 3 6" xfId="3996" xr:uid="{00000000-0005-0000-0000-000046050000}"/>
    <cellStyle name="Čiarka 6 3 2 3 7" xfId="5704" xr:uid="{00000000-0005-0000-0000-000047050000}"/>
    <cellStyle name="Čiarka 6 3 2 3 8" xfId="7407" xr:uid="{00000000-0005-0000-0000-000048050000}"/>
    <cellStyle name="Čiarka 6 3 2 4" xfId="2398" xr:uid="{00000000-0005-0000-0000-000049050000}"/>
    <cellStyle name="Čiarka 6 3 2 4 2" xfId="2416" xr:uid="{00000000-0005-0000-0000-00004A050000}"/>
    <cellStyle name="Čiarka 6 3 2 4 2 2" xfId="2516" xr:uid="{00000000-0005-0000-0000-00004B050000}"/>
    <cellStyle name="Čiarka 6 3 2 4 2 2 2" xfId="3193" xr:uid="{00000000-0005-0000-0000-00004C050000}"/>
    <cellStyle name="Čiarka 6 3 2 4 2 2 2 2" xfId="4794" xr:uid="{00000000-0005-0000-0000-00004D050000}"/>
    <cellStyle name="Čiarka 6 3 2 4 2 2 2 3" xfId="6500" xr:uid="{00000000-0005-0000-0000-00004E050000}"/>
    <cellStyle name="Čiarka 6 3 2 4 2 2 2 4" xfId="8204" xr:uid="{00000000-0005-0000-0000-00004F050000}"/>
    <cellStyle name="Čiarka 6 3 2 4 2 2 3" xfId="3656" xr:uid="{00000000-0005-0000-0000-000050050000}"/>
    <cellStyle name="Čiarka 6 3 2 4 2 2 3 2" xfId="5362" xr:uid="{00000000-0005-0000-0000-000051050000}"/>
    <cellStyle name="Čiarka 6 3 2 4 2 2 3 3" xfId="7067" xr:uid="{00000000-0005-0000-0000-000052050000}"/>
    <cellStyle name="Čiarka 6 3 2 4 2 2 3 4" xfId="8771" xr:uid="{00000000-0005-0000-0000-000053050000}"/>
    <cellStyle name="Čiarka 6 3 2 4 2 2 4" xfId="4224" xr:uid="{00000000-0005-0000-0000-000054050000}"/>
    <cellStyle name="Čiarka 6 3 2 4 2 2 5" xfId="5932" xr:uid="{00000000-0005-0000-0000-000055050000}"/>
    <cellStyle name="Čiarka 6 3 2 4 2 2 6" xfId="7636" xr:uid="{00000000-0005-0000-0000-000056050000}"/>
    <cellStyle name="Čiarka 6 3 2 4 2 3" xfId="2834" xr:uid="{00000000-0005-0000-0000-000057050000}"/>
    <cellStyle name="Čiarka 6 3 2 4 2 3 2" xfId="4600" xr:uid="{00000000-0005-0000-0000-000058050000}"/>
    <cellStyle name="Čiarka 6 3 2 4 2 3 3" xfId="6306" xr:uid="{00000000-0005-0000-0000-000059050000}"/>
    <cellStyle name="Čiarka 6 3 2 4 2 3 4" xfId="8010" xr:uid="{00000000-0005-0000-0000-00005A050000}"/>
    <cellStyle name="Čiarka 6 3 2 4 2 4" xfId="3462" xr:uid="{00000000-0005-0000-0000-00005B050000}"/>
    <cellStyle name="Čiarka 6 3 2 4 2 4 2" xfId="5168" xr:uid="{00000000-0005-0000-0000-00005C050000}"/>
    <cellStyle name="Čiarka 6 3 2 4 2 4 3" xfId="6873" xr:uid="{00000000-0005-0000-0000-00005D050000}"/>
    <cellStyle name="Čiarka 6 3 2 4 2 4 4" xfId="8577" xr:uid="{00000000-0005-0000-0000-00005E050000}"/>
    <cellStyle name="Čiarka 6 3 2 4 2 5" xfId="4030" xr:uid="{00000000-0005-0000-0000-00005F050000}"/>
    <cellStyle name="Čiarka 6 3 2 4 2 6" xfId="5738" xr:uid="{00000000-0005-0000-0000-000060050000}"/>
    <cellStyle name="Čiarka 6 3 2 4 2 7" xfId="7441" xr:uid="{00000000-0005-0000-0000-000061050000}"/>
    <cellStyle name="Čiarka 6 3 2 4 3" xfId="2517" xr:uid="{00000000-0005-0000-0000-000062050000}"/>
    <cellStyle name="Čiarka 6 3 2 4 3 2" xfId="2835" xr:uid="{00000000-0005-0000-0000-000063050000}"/>
    <cellStyle name="Čiarka 6 3 2 4 3 2 2" xfId="4670" xr:uid="{00000000-0005-0000-0000-000064050000}"/>
    <cellStyle name="Čiarka 6 3 2 4 3 2 3" xfId="6376" xr:uid="{00000000-0005-0000-0000-000065050000}"/>
    <cellStyle name="Čiarka 6 3 2 4 3 2 4" xfId="8080" xr:uid="{00000000-0005-0000-0000-000066050000}"/>
    <cellStyle name="Čiarka 6 3 2 4 3 3" xfId="3532" xr:uid="{00000000-0005-0000-0000-000067050000}"/>
    <cellStyle name="Čiarka 6 3 2 4 3 3 2" xfId="5238" xr:uid="{00000000-0005-0000-0000-000068050000}"/>
    <cellStyle name="Čiarka 6 3 2 4 3 3 3" xfId="6943" xr:uid="{00000000-0005-0000-0000-000069050000}"/>
    <cellStyle name="Čiarka 6 3 2 4 3 3 4" xfId="8647" xr:uid="{00000000-0005-0000-0000-00006A050000}"/>
    <cellStyle name="Čiarka 6 3 2 4 3 4" xfId="4100" xr:uid="{00000000-0005-0000-0000-00006B050000}"/>
    <cellStyle name="Čiarka 6 3 2 4 3 5" xfId="5808" xr:uid="{00000000-0005-0000-0000-00006C050000}"/>
    <cellStyle name="Čiarka 6 3 2 4 3 6" xfId="7512" xr:uid="{00000000-0005-0000-0000-00006D050000}"/>
    <cellStyle name="Čiarka 6 3 2 4 4" xfId="2833" xr:uid="{00000000-0005-0000-0000-00006E050000}"/>
    <cellStyle name="Čiarka 6 3 2 4 4 2" xfId="4584" xr:uid="{00000000-0005-0000-0000-00006F050000}"/>
    <cellStyle name="Čiarka 6 3 2 4 4 3" xfId="6290" xr:uid="{00000000-0005-0000-0000-000070050000}"/>
    <cellStyle name="Čiarka 6 3 2 4 4 4" xfId="7994" xr:uid="{00000000-0005-0000-0000-000071050000}"/>
    <cellStyle name="Čiarka 6 3 2 4 5" xfId="3445" xr:uid="{00000000-0005-0000-0000-000072050000}"/>
    <cellStyle name="Čiarka 6 3 2 4 5 2" xfId="5152" xr:uid="{00000000-0005-0000-0000-000073050000}"/>
    <cellStyle name="Čiarka 6 3 2 4 5 3" xfId="6857" xr:uid="{00000000-0005-0000-0000-000074050000}"/>
    <cellStyle name="Čiarka 6 3 2 4 5 4" xfId="8561" xr:uid="{00000000-0005-0000-0000-000075050000}"/>
    <cellStyle name="Čiarka 6 3 2 4 6" xfId="4014" xr:uid="{00000000-0005-0000-0000-000076050000}"/>
    <cellStyle name="Čiarka 6 3 2 4 7" xfId="5722" xr:uid="{00000000-0005-0000-0000-000077050000}"/>
    <cellStyle name="Čiarka 6 3 2 4 8" xfId="7425" xr:uid="{00000000-0005-0000-0000-000078050000}"/>
    <cellStyle name="Čiarka 6 3 2 5" xfId="2437" xr:uid="{00000000-0005-0000-0000-000079050000}"/>
    <cellStyle name="Čiarka 6 3 2 5 2" xfId="2518" xr:uid="{00000000-0005-0000-0000-00007A050000}"/>
    <cellStyle name="Čiarka 6 3 2 5 2 2" xfId="2837" xr:uid="{00000000-0005-0000-0000-00007B050000}"/>
    <cellStyle name="Čiarka 6 3 2 5 2 2 2" xfId="4671" xr:uid="{00000000-0005-0000-0000-00007C050000}"/>
    <cellStyle name="Čiarka 6 3 2 5 2 2 3" xfId="6377" xr:uid="{00000000-0005-0000-0000-00007D050000}"/>
    <cellStyle name="Čiarka 6 3 2 5 2 2 4" xfId="8081" xr:uid="{00000000-0005-0000-0000-00007E050000}"/>
    <cellStyle name="Čiarka 6 3 2 5 2 3" xfId="3533" xr:uid="{00000000-0005-0000-0000-00007F050000}"/>
    <cellStyle name="Čiarka 6 3 2 5 2 3 2" xfId="5239" xr:uid="{00000000-0005-0000-0000-000080050000}"/>
    <cellStyle name="Čiarka 6 3 2 5 2 3 3" xfId="6944" xr:uid="{00000000-0005-0000-0000-000081050000}"/>
    <cellStyle name="Čiarka 6 3 2 5 2 3 4" xfId="8648" xr:uid="{00000000-0005-0000-0000-000082050000}"/>
    <cellStyle name="Čiarka 6 3 2 5 2 4" xfId="4101" xr:uid="{00000000-0005-0000-0000-000083050000}"/>
    <cellStyle name="Čiarka 6 3 2 5 2 5" xfId="5809" xr:uid="{00000000-0005-0000-0000-000084050000}"/>
    <cellStyle name="Čiarka 6 3 2 5 2 6" xfId="7513" xr:uid="{00000000-0005-0000-0000-000085050000}"/>
    <cellStyle name="Čiarka 6 3 2 5 3" xfId="2836" xr:uid="{00000000-0005-0000-0000-000086050000}"/>
    <cellStyle name="Čiarka 6 3 2 5 3 2" xfId="4618" xr:uid="{00000000-0005-0000-0000-000087050000}"/>
    <cellStyle name="Čiarka 6 3 2 5 3 3" xfId="6324" xr:uid="{00000000-0005-0000-0000-000088050000}"/>
    <cellStyle name="Čiarka 6 3 2 5 3 4" xfId="8028" xr:uid="{00000000-0005-0000-0000-000089050000}"/>
    <cellStyle name="Čiarka 6 3 2 5 4" xfId="3480" xr:uid="{00000000-0005-0000-0000-00008A050000}"/>
    <cellStyle name="Čiarka 6 3 2 5 4 2" xfId="5186" xr:uid="{00000000-0005-0000-0000-00008B050000}"/>
    <cellStyle name="Čiarka 6 3 2 5 4 3" xfId="6891" xr:uid="{00000000-0005-0000-0000-00008C050000}"/>
    <cellStyle name="Čiarka 6 3 2 5 4 4" xfId="8595" xr:uid="{00000000-0005-0000-0000-00008D050000}"/>
    <cellStyle name="Čiarka 6 3 2 5 5" xfId="4048" xr:uid="{00000000-0005-0000-0000-00008E050000}"/>
    <cellStyle name="Čiarka 6 3 2 5 6" xfId="5756" xr:uid="{00000000-0005-0000-0000-00008F050000}"/>
    <cellStyle name="Čiarka 6 3 2 5 7" xfId="7460" xr:uid="{00000000-0005-0000-0000-000090050000}"/>
    <cellStyle name="Čiarka 6 3 2 6" xfId="2519" xr:uid="{00000000-0005-0000-0000-000091050000}"/>
    <cellStyle name="Čiarka 6 3 2 6 2" xfId="2838" xr:uid="{00000000-0005-0000-0000-000092050000}"/>
    <cellStyle name="Čiarka 6 3 2 6 2 2" xfId="4666" xr:uid="{00000000-0005-0000-0000-000093050000}"/>
    <cellStyle name="Čiarka 6 3 2 6 2 3" xfId="6372" xr:uid="{00000000-0005-0000-0000-000094050000}"/>
    <cellStyle name="Čiarka 6 3 2 6 2 4" xfId="8076" xr:uid="{00000000-0005-0000-0000-000095050000}"/>
    <cellStyle name="Čiarka 6 3 2 6 3" xfId="3528" xr:uid="{00000000-0005-0000-0000-000096050000}"/>
    <cellStyle name="Čiarka 6 3 2 6 3 2" xfId="5234" xr:uid="{00000000-0005-0000-0000-000097050000}"/>
    <cellStyle name="Čiarka 6 3 2 6 3 3" xfId="6939" xr:uid="{00000000-0005-0000-0000-000098050000}"/>
    <cellStyle name="Čiarka 6 3 2 6 3 4" xfId="8643" xr:uid="{00000000-0005-0000-0000-000099050000}"/>
    <cellStyle name="Čiarka 6 3 2 6 4" xfId="4096" xr:uid="{00000000-0005-0000-0000-00009A050000}"/>
    <cellStyle name="Čiarka 6 3 2 6 5" xfId="5804" xr:uid="{00000000-0005-0000-0000-00009B050000}"/>
    <cellStyle name="Čiarka 6 3 2 6 6" xfId="7508" xr:uid="{00000000-0005-0000-0000-00009C050000}"/>
    <cellStyle name="Čiarka 6 3 2 7" xfId="2824" xr:uid="{00000000-0005-0000-0000-00009D050000}"/>
    <cellStyle name="Čiarka 6 3 2 7 2" xfId="4466" xr:uid="{00000000-0005-0000-0000-00009E050000}"/>
    <cellStyle name="Čiarka 6 3 2 7 3" xfId="6174" xr:uid="{00000000-0005-0000-0000-00009F050000}"/>
    <cellStyle name="Čiarka 6 3 2 7 4" xfId="7878" xr:uid="{00000000-0005-0000-0000-0000A0050000}"/>
    <cellStyle name="Čiarka 6 3 2 8" xfId="3329" xr:uid="{00000000-0005-0000-0000-0000A1050000}"/>
    <cellStyle name="Čiarka 6 3 2 8 2" xfId="5037" xr:uid="{00000000-0005-0000-0000-0000A2050000}"/>
    <cellStyle name="Čiarka 6 3 2 8 3" xfId="6742" xr:uid="{00000000-0005-0000-0000-0000A3050000}"/>
    <cellStyle name="Čiarka 6 3 2 8 4" xfId="8446" xr:uid="{00000000-0005-0000-0000-0000A4050000}"/>
    <cellStyle name="Čiarka 6 3 2 9" xfId="3899" xr:uid="{00000000-0005-0000-0000-0000A5050000}"/>
    <cellStyle name="Čiarka 6 3 3" xfId="849" xr:uid="{00000000-0005-0000-0000-0000A6050000}"/>
    <cellStyle name="Čiarka 6 3 3 2" xfId="2356" xr:uid="{00000000-0005-0000-0000-0000A7050000}"/>
    <cellStyle name="Čiarka 6 3 3 2 2" xfId="2368" xr:uid="{00000000-0005-0000-0000-0000A8050000}"/>
    <cellStyle name="Čiarka 6 3 3 2 2 2" xfId="2417" xr:uid="{00000000-0005-0000-0000-0000A9050000}"/>
    <cellStyle name="Čiarka 6 3 3 2 2 2 2" xfId="2520" xr:uid="{00000000-0005-0000-0000-0000AA050000}"/>
    <cellStyle name="Čiarka 6 3 3 2 2 2 2 2" xfId="3194" xr:uid="{00000000-0005-0000-0000-0000AB050000}"/>
    <cellStyle name="Čiarka 6 3 3 2 2 2 2 2 2" xfId="4795" xr:uid="{00000000-0005-0000-0000-0000AC050000}"/>
    <cellStyle name="Čiarka 6 3 3 2 2 2 2 2 3" xfId="6501" xr:uid="{00000000-0005-0000-0000-0000AD050000}"/>
    <cellStyle name="Čiarka 6 3 3 2 2 2 2 2 4" xfId="8205" xr:uid="{00000000-0005-0000-0000-0000AE050000}"/>
    <cellStyle name="Čiarka 6 3 3 2 2 2 2 3" xfId="3657" xr:uid="{00000000-0005-0000-0000-0000AF050000}"/>
    <cellStyle name="Čiarka 6 3 3 2 2 2 2 3 2" xfId="5363" xr:uid="{00000000-0005-0000-0000-0000B0050000}"/>
    <cellStyle name="Čiarka 6 3 3 2 2 2 2 3 3" xfId="7068" xr:uid="{00000000-0005-0000-0000-0000B1050000}"/>
    <cellStyle name="Čiarka 6 3 3 2 2 2 2 3 4" xfId="8772" xr:uid="{00000000-0005-0000-0000-0000B2050000}"/>
    <cellStyle name="Čiarka 6 3 3 2 2 2 2 4" xfId="4225" xr:uid="{00000000-0005-0000-0000-0000B3050000}"/>
    <cellStyle name="Čiarka 6 3 3 2 2 2 2 5" xfId="5933" xr:uid="{00000000-0005-0000-0000-0000B4050000}"/>
    <cellStyle name="Čiarka 6 3 3 2 2 2 2 6" xfId="7637" xr:uid="{00000000-0005-0000-0000-0000B5050000}"/>
    <cellStyle name="Čiarka 6 3 3 2 2 2 3" xfId="2842" xr:uid="{00000000-0005-0000-0000-0000B6050000}"/>
    <cellStyle name="Čiarka 6 3 3 2 2 2 3 2" xfId="4601" xr:uid="{00000000-0005-0000-0000-0000B7050000}"/>
    <cellStyle name="Čiarka 6 3 3 2 2 2 3 3" xfId="6307" xr:uid="{00000000-0005-0000-0000-0000B8050000}"/>
    <cellStyle name="Čiarka 6 3 3 2 2 2 3 4" xfId="8011" xr:uid="{00000000-0005-0000-0000-0000B9050000}"/>
    <cellStyle name="Čiarka 6 3 3 2 2 2 4" xfId="3463" xr:uid="{00000000-0005-0000-0000-0000BA050000}"/>
    <cellStyle name="Čiarka 6 3 3 2 2 2 4 2" xfId="5169" xr:uid="{00000000-0005-0000-0000-0000BB050000}"/>
    <cellStyle name="Čiarka 6 3 3 2 2 2 4 3" xfId="6874" xr:uid="{00000000-0005-0000-0000-0000BC050000}"/>
    <cellStyle name="Čiarka 6 3 3 2 2 2 4 4" xfId="8578" xr:uid="{00000000-0005-0000-0000-0000BD050000}"/>
    <cellStyle name="Čiarka 6 3 3 2 2 2 5" xfId="4031" xr:uid="{00000000-0005-0000-0000-0000BE050000}"/>
    <cellStyle name="Čiarka 6 3 3 2 2 2 6" xfId="5739" xr:uid="{00000000-0005-0000-0000-0000BF050000}"/>
    <cellStyle name="Čiarka 6 3 3 2 2 2 7" xfId="7442" xr:uid="{00000000-0005-0000-0000-0000C0050000}"/>
    <cellStyle name="Čiarka 6 3 3 2 2 3" xfId="2521" xr:uid="{00000000-0005-0000-0000-0000C1050000}"/>
    <cellStyle name="Čiarka 6 3 3 2 2 3 2" xfId="2843" xr:uid="{00000000-0005-0000-0000-0000C2050000}"/>
    <cellStyle name="Čiarka 6 3 3 2 2 3 2 2" xfId="4674" xr:uid="{00000000-0005-0000-0000-0000C3050000}"/>
    <cellStyle name="Čiarka 6 3 3 2 2 3 2 3" xfId="6380" xr:uid="{00000000-0005-0000-0000-0000C4050000}"/>
    <cellStyle name="Čiarka 6 3 3 2 2 3 2 4" xfId="8084" xr:uid="{00000000-0005-0000-0000-0000C5050000}"/>
    <cellStyle name="Čiarka 6 3 3 2 2 3 3" xfId="3536" xr:uid="{00000000-0005-0000-0000-0000C6050000}"/>
    <cellStyle name="Čiarka 6 3 3 2 2 3 3 2" xfId="5242" xr:uid="{00000000-0005-0000-0000-0000C7050000}"/>
    <cellStyle name="Čiarka 6 3 3 2 2 3 3 3" xfId="6947" xr:uid="{00000000-0005-0000-0000-0000C8050000}"/>
    <cellStyle name="Čiarka 6 3 3 2 2 3 3 4" xfId="8651" xr:uid="{00000000-0005-0000-0000-0000C9050000}"/>
    <cellStyle name="Čiarka 6 3 3 2 2 3 4" xfId="4104" xr:uid="{00000000-0005-0000-0000-0000CA050000}"/>
    <cellStyle name="Čiarka 6 3 3 2 2 3 5" xfId="5812" xr:uid="{00000000-0005-0000-0000-0000CB050000}"/>
    <cellStyle name="Čiarka 6 3 3 2 2 3 6" xfId="7516" xr:uid="{00000000-0005-0000-0000-0000CC050000}"/>
    <cellStyle name="Čiarka 6 3 3 2 2 4" xfId="2841" xr:uid="{00000000-0005-0000-0000-0000CD050000}"/>
    <cellStyle name="Čiarka 6 3 3 2 2 4 2" xfId="4560" xr:uid="{00000000-0005-0000-0000-0000CE050000}"/>
    <cellStyle name="Čiarka 6 3 3 2 2 4 3" xfId="6266" xr:uid="{00000000-0005-0000-0000-0000CF050000}"/>
    <cellStyle name="Čiarka 6 3 3 2 2 4 4" xfId="7970" xr:uid="{00000000-0005-0000-0000-0000D0050000}"/>
    <cellStyle name="Čiarka 6 3 3 2 2 5" xfId="3421" xr:uid="{00000000-0005-0000-0000-0000D1050000}"/>
    <cellStyle name="Čiarka 6 3 3 2 2 5 2" xfId="5128" xr:uid="{00000000-0005-0000-0000-0000D2050000}"/>
    <cellStyle name="Čiarka 6 3 3 2 2 5 3" xfId="6833" xr:uid="{00000000-0005-0000-0000-0000D3050000}"/>
    <cellStyle name="Čiarka 6 3 3 2 2 5 4" xfId="8537" xr:uid="{00000000-0005-0000-0000-0000D4050000}"/>
    <cellStyle name="Čiarka 6 3 3 2 2 6" xfId="3990" xr:uid="{00000000-0005-0000-0000-0000D5050000}"/>
    <cellStyle name="Čiarka 6 3 3 2 2 7" xfId="5698" xr:uid="{00000000-0005-0000-0000-0000D6050000}"/>
    <cellStyle name="Čiarka 6 3 3 2 2 8" xfId="7401" xr:uid="{00000000-0005-0000-0000-0000D7050000}"/>
    <cellStyle name="Čiarka 6 3 3 2 3" xfId="2394" xr:uid="{00000000-0005-0000-0000-0000D8050000}"/>
    <cellStyle name="Čiarka 6 3 3 2 3 2" xfId="2522" xr:uid="{00000000-0005-0000-0000-0000D9050000}"/>
    <cellStyle name="Čiarka 6 3 3 2 3 2 2" xfId="3195" xr:uid="{00000000-0005-0000-0000-0000DA050000}"/>
    <cellStyle name="Čiarka 6 3 3 2 3 2 2 2" xfId="4796" xr:uid="{00000000-0005-0000-0000-0000DB050000}"/>
    <cellStyle name="Čiarka 6 3 3 2 3 2 2 3" xfId="6502" xr:uid="{00000000-0005-0000-0000-0000DC050000}"/>
    <cellStyle name="Čiarka 6 3 3 2 3 2 2 4" xfId="8206" xr:uid="{00000000-0005-0000-0000-0000DD050000}"/>
    <cellStyle name="Čiarka 6 3 3 2 3 2 3" xfId="3658" xr:uid="{00000000-0005-0000-0000-0000DE050000}"/>
    <cellStyle name="Čiarka 6 3 3 2 3 2 3 2" xfId="5364" xr:uid="{00000000-0005-0000-0000-0000DF050000}"/>
    <cellStyle name="Čiarka 6 3 3 2 3 2 3 3" xfId="7069" xr:uid="{00000000-0005-0000-0000-0000E0050000}"/>
    <cellStyle name="Čiarka 6 3 3 2 3 2 3 4" xfId="8773" xr:uid="{00000000-0005-0000-0000-0000E1050000}"/>
    <cellStyle name="Čiarka 6 3 3 2 3 2 4" xfId="4226" xr:uid="{00000000-0005-0000-0000-0000E2050000}"/>
    <cellStyle name="Čiarka 6 3 3 2 3 2 5" xfId="5934" xr:uid="{00000000-0005-0000-0000-0000E3050000}"/>
    <cellStyle name="Čiarka 6 3 3 2 3 2 6" xfId="7638" xr:uid="{00000000-0005-0000-0000-0000E4050000}"/>
    <cellStyle name="Čiarka 6 3 3 2 3 3" xfId="2844" xr:uid="{00000000-0005-0000-0000-0000E5050000}"/>
    <cellStyle name="Čiarka 6 3 3 2 3 3 2" xfId="4581" xr:uid="{00000000-0005-0000-0000-0000E6050000}"/>
    <cellStyle name="Čiarka 6 3 3 2 3 3 3" xfId="6287" xr:uid="{00000000-0005-0000-0000-0000E7050000}"/>
    <cellStyle name="Čiarka 6 3 3 2 3 3 4" xfId="7991" xr:uid="{00000000-0005-0000-0000-0000E8050000}"/>
    <cellStyle name="Čiarka 6 3 3 2 3 4" xfId="3442" xr:uid="{00000000-0005-0000-0000-0000E9050000}"/>
    <cellStyle name="Čiarka 6 3 3 2 3 4 2" xfId="5149" xr:uid="{00000000-0005-0000-0000-0000EA050000}"/>
    <cellStyle name="Čiarka 6 3 3 2 3 4 3" xfId="6854" xr:uid="{00000000-0005-0000-0000-0000EB050000}"/>
    <cellStyle name="Čiarka 6 3 3 2 3 4 4" xfId="8558" xr:uid="{00000000-0005-0000-0000-0000EC050000}"/>
    <cellStyle name="Čiarka 6 3 3 2 3 5" xfId="4011" xr:uid="{00000000-0005-0000-0000-0000ED050000}"/>
    <cellStyle name="Čiarka 6 3 3 2 3 6" xfId="5719" xr:uid="{00000000-0005-0000-0000-0000EE050000}"/>
    <cellStyle name="Čiarka 6 3 3 2 3 7" xfId="7422" xr:uid="{00000000-0005-0000-0000-0000EF050000}"/>
    <cellStyle name="Čiarka 6 3 3 2 4" xfId="2523" xr:uid="{00000000-0005-0000-0000-0000F0050000}"/>
    <cellStyle name="Čiarka 6 3 3 2 4 2" xfId="2845" xr:uid="{00000000-0005-0000-0000-0000F1050000}"/>
    <cellStyle name="Čiarka 6 3 3 2 4 2 2" xfId="4673" xr:uid="{00000000-0005-0000-0000-0000F2050000}"/>
    <cellStyle name="Čiarka 6 3 3 2 4 2 3" xfId="6379" xr:uid="{00000000-0005-0000-0000-0000F3050000}"/>
    <cellStyle name="Čiarka 6 3 3 2 4 2 4" xfId="8083" xr:uid="{00000000-0005-0000-0000-0000F4050000}"/>
    <cellStyle name="Čiarka 6 3 3 2 4 3" xfId="3535" xr:uid="{00000000-0005-0000-0000-0000F5050000}"/>
    <cellStyle name="Čiarka 6 3 3 2 4 3 2" xfId="5241" xr:uid="{00000000-0005-0000-0000-0000F6050000}"/>
    <cellStyle name="Čiarka 6 3 3 2 4 3 3" xfId="6946" xr:uid="{00000000-0005-0000-0000-0000F7050000}"/>
    <cellStyle name="Čiarka 6 3 3 2 4 3 4" xfId="8650" xr:uid="{00000000-0005-0000-0000-0000F8050000}"/>
    <cellStyle name="Čiarka 6 3 3 2 4 4" xfId="4103" xr:uid="{00000000-0005-0000-0000-0000F9050000}"/>
    <cellStyle name="Čiarka 6 3 3 2 4 5" xfId="5811" xr:uid="{00000000-0005-0000-0000-0000FA050000}"/>
    <cellStyle name="Čiarka 6 3 3 2 4 6" xfId="7515" xr:uid="{00000000-0005-0000-0000-0000FB050000}"/>
    <cellStyle name="Čiarka 6 3 3 2 5" xfId="2840" xr:uid="{00000000-0005-0000-0000-0000FC050000}"/>
    <cellStyle name="Čiarka 6 3 3 2 5 2" xfId="4550" xr:uid="{00000000-0005-0000-0000-0000FD050000}"/>
    <cellStyle name="Čiarka 6 3 3 2 5 3" xfId="6257" xr:uid="{00000000-0005-0000-0000-0000FE050000}"/>
    <cellStyle name="Čiarka 6 3 3 2 5 4" xfId="7961" xr:uid="{00000000-0005-0000-0000-0000FF050000}"/>
    <cellStyle name="Čiarka 6 3 3 2 6" xfId="3412" xr:uid="{00000000-0005-0000-0000-000000060000}"/>
    <cellStyle name="Čiarka 6 3 3 2 6 2" xfId="5119" xr:uid="{00000000-0005-0000-0000-000001060000}"/>
    <cellStyle name="Čiarka 6 3 3 2 6 3" xfId="6824" xr:uid="{00000000-0005-0000-0000-000002060000}"/>
    <cellStyle name="Čiarka 6 3 3 2 6 4" xfId="8528" xr:uid="{00000000-0005-0000-0000-000003060000}"/>
    <cellStyle name="Čiarka 6 3 3 2 7" xfId="3981" xr:uid="{00000000-0005-0000-0000-000004060000}"/>
    <cellStyle name="Čiarka 6 3 3 2 8" xfId="5689" xr:uid="{00000000-0005-0000-0000-000005060000}"/>
    <cellStyle name="Čiarka 6 3 3 2 9" xfId="7392" xr:uid="{00000000-0005-0000-0000-000006060000}"/>
    <cellStyle name="Čiarka 6 3 3 3" xfId="2357" xr:uid="{00000000-0005-0000-0000-000007060000}"/>
    <cellStyle name="Čiarka 6 3 3 3 2" xfId="2524" xr:uid="{00000000-0005-0000-0000-000008060000}"/>
    <cellStyle name="Čiarka 6 3 3 3 2 2" xfId="2847" xr:uid="{00000000-0005-0000-0000-000009060000}"/>
    <cellStyle name="Čiarka 6 3 3 3 2 2 2" xfId="4675" xr:uid="{00000000-0005-0000-0000-00000A060000}"/>
    <cellStyle name="Čiarka 6 3 3 3 2 2 3" xfId="6381" xr:uid="{00000000-0005-0000-0000-00000B060000}"/>
    <cellStyle name="Čiarka 6 3 3 3 2 2 4" xfId="8085" xr:uid="{00000000-0005-0000-0000-00000C060000}"/>
    <cellStyle name="Čiarka 6 3 3 3 2 3" xfId="3537" xr:uid="{00000000-0005-0000-0000-00000D060000}"/>
    <cellStyle name="Čiarka 6 3 3 3 2 3 2" xfId="5243" xr:uid="{00000000-0005-0000-0000-00000E060000}"/>
    <cellStyle name="Čiarka 6 3 3 3 2 3 3" xfId="6948" xr:uid="{00000000-0005-0000-0000-00000F060000}"/>
    <cellStyle name="Čiarka 6 3 3 3 2 3 4" xfId="8652" xr:uid="{00000000-0005-0000-0000-000010060000}"/>
    <cellStyle name="Čiarka 6 3 3 3 2 4" xfId="4105" xr:uid="{00000000-0005-0000-0000-000011060000}"/>
    <cellStyle name="Čiarka 6 3 3 3 2 5" xfId="5813" xr:uid="{00000000-0005-0000-0000-000012060000}"/>
    <cellStyle name="Čiarka 6 3 3 3 2 6" xfId="7517" xr:uid="{00000000-0005-0000-0000-000013060000}"/>
    <cellStyle name="Čiarka 6 3 3 3 3" xfId="2846" xr:uid="{00000000-0005-0000-0000-000014060000}"/>
    <cellStyle name="Čiarka 6 3 3 3 3 2" xfId="4551" xr:uid="{00000000-0005-0000-0000-000015060000}"/>
    <cellStyle name="Čiarka 6 3 3 3 3 3" xfId="6258" xr:uid="{00000000-0005-0000-0000-000016060000}"/>
    <cellStyle name="Čiarka 6 3 3 3 3 4" xfId="7962" xr:uid="{00000000-0005-0000-0000-000017060000}"/>
    <cellStyle name="Čiarka 6 3 3 3 4" xfId="3413" xr:uid="{00000000-0005-0000-0000-000018060000}"/>
    <cellStyle name="Čiarka 6 3 3 3 4 2" xfId="5120" xr:uid="{00000000-0005-0000-0000-000019060000}"/>
    <cellStyle name="Čiarka 6 3 3 3 4 3" xfId="6825" xr:uid="{00000000-0005-0000-0000-00001A060000}"/>
    <cellStyle name="Čiarka 6 3 3 3 4 4" xfId="8529" xr:uid="{00000000-0005-0000-0000-00001B060000}"/>
    <cellStyle name="Čiarka 6 3 3 3 5" xfId="3982" xr:uid="{00000000-0005-0000-0000-00001C060000}"/>
    <cellStyle name="Čiarka 6 3 3 3 6" xfId="5690" xr:uid="{00000000-0005-0000-0000-00001D060000}"/>
    <cellStyle name="Čiarka 6 3 3 3 7" xfId="7393" xr:uid="{00000000-0005-0000-0000-00001E060000}"/>
    <cellStyle name="Čiarka 6 3 3 4" xfId="2525" xr:uid="{00000000-0005-0000-0000-00001F060000}"/>
    <cellStyle name="Čiarka 6 3 3 4 2" xfId="2848" xr:uid="{00000000-0005-0000-0000-000020060000}"/>
    <cellStyle name="Čiarka 6 3 3 4 2 2" xfId="4672" xr:uid="{00000000-0005-0000-0000-000021060000}"/>
    <cellStyle name="Čiarka 6 3 3 4 2 3" xfId="6378" xr:uid="{00000000-0005-0000-0000-000022060000}"/>
    <cellStyle name="Čiarka 6 3 3 4 2 4" xfId="8082" xr:uid="{00000000-0005-0000-0000-000023060000}"/>
    <cellStyle name="Čiarka 6 3 3 4 3" xfId="3534" xr:uid="{00000000-0005-0000-0000-000024060000}"/>
    <cellStyle name="Čiarka 6 3 3 4 3 2" xfId="5240" xr:uid="{00000000-0005-0000-0000-000025060000}"/>
    <cellStyle name="Čiarka 6 3 3 4 3 3" xfId="6945" xr:uid="{00000000-0005-0000-0000-000026060000}"/>
    <cellStyle name="Čiarka 6 3 3 4 3 4" xfId="8649" xr:uid="{00000000-0005-0000-0000-000027060000}"/>
    <cellStyle name="Čiarka 6 3 3 4 4" xfId="4102" xr:uid="{00000000-0005-0000-0000-000028060000}"/>
    <cellStyle name="Čiarka 6 3 3 4 5" xfId="5810" xr:uid="{00000000-0005-0000-0000-000029060000}"/>
    <cellStyle name="Čiarka 6 3 3 4 6" xfId="7514" xr:uid="{00000000-0005-0000-0000-00002A060000}"/>
    <cellStyle name="Čiarka 6 3 3 5" xfId="2839" xr:uid="{00000000-0005-0000-0000-00002B060000}"/>
    <cellStyle name="Čiarka 6 3 3 5 2" xfId="4489" xr:uid="{00000000-0005-0000-0000-00002C060000}"/>
    <cellStyle name="Čiarka 6 3 3 5 3" xfId="6197" xr:uid="{00000000-0005-0000-0000-00002D060000}"/>
    <cellStyle name="Čiarka 6 3 3 5 4" xfId="7901" xr:uid="{00000000-0005-0000-0000-00002E060000}"/>
    <cellStyle name="Čiarka 6 3 3 6" xfId="3352" xr:uid="{00000000-0005-0000-0000-00002F060000}"/>
    <cellStyle name="Čiarka 6 3 3 6 2" xfId="5060" xr:uid="{00000000-0005-0000-0000-000030060000}"/>
    <cellStyle name="Čiarka 6 3 3 6 3" xfId="6765" xr:uid="{00000000-0005-0000-0000-000031060000}"/>
    <cellStyle name="Čiarka 6 3 3 6 4" xfId="8469" xr:uid="{00000000-0005-0000-0000-000032060000}"/>
    <cellStyle name="Čiarka 6 3 3 7" xfId="3922" xr:uid="{00000000-0005-0000-0000-000033060000}"/>
    <cellStyle name="Čiarka 6 3 3 8" xfId="5628" xr:uid="{00000000-0005-0000-0000-000034060000}"/>
    <cellStyle name="Čiarka 6 3 3 9" xfId="7332" xr:uid="{00000000-0005-0000-0000-000035060000}"/>
    <cellStyle name="Čiarka 6 3 4" xfId="850" xr:uid="{00000000-0005-0000-0000-000036060000}"/>
    <cellStyle name="Čiarka 6 3 4 2" xfId="2526" xr:uid="{00000000-0005-0000-0000-000037060000}"/>
    <cellStyle name="Čiarka 6 3 4 2 2" xfId="3234" xr:uid="{00000000-0005-0000-0000-000038060000}"/>
    <cellStyle name="Čiarka 6 3 4 2 2 2" xfId="3799" xr:uid="{00000000-0005-0000-0000-000039060000}"/>
    <cellStyle name="Čiarka 6 3 4 2 2 2 2" xfId="4937" xr:uid="{00000000-0005-0000-0000-00003A060000}"/>
    <cellStyle name="Čiarka 6 3 4 2 2 2 3" xfId="6643" xr:uid="{00000000-0005-0000-0000-00003B060000}"/>
    <cellStyle name="Čiarka 6 3 4 2 2 2 4" xfId="8347" xr:uid="{00000000-0005-0000-0000-00003C060000}"/>
    <cellStyle name="Čiarka 6 3 4 2 2 3" xfId="5505" xr:uid="{00000000-0005-0000-0000-00003D060000}"/>
    <cellStyle name="Čiarka 6 3 4 2 2 3 2" xfId="7210" xr:uid="{00000000-0005-0000-0000-00003E060000}"/>
    <cellStyle name="Čiarka 6 3 4 2 2 3 3" xfId="8914" xr:uid="{00000000-0005-0000-0000-00003F060000}"/>
    <cellStyle name="Čiarka 6 3 4 2 2 4" xfId="4367" xr:uid="{00000000-0005-0000-0000-000040060000}"/>
    <cellStyle name="Čiarka 6 3 4 2 2 5" xfId="6075" xr:uid="{00000000-0005-0000-0000-000041060000}"/>
    <cellStyle name="Čiarka 6 3 4 2 2 6" xfId="7779" xr:uid="{00000000-0005-0000-0000-000042060000}"/>
    <cellStyle name="Čiarka 6 3 4 2 3" xfId="2850" xr:uid="{00000000-0005-0000-0000-000043060000}"/>
    <cellStyle name="Čiarka 6 3 4 2 3 2" xfId="4831" xr:uid="{00000000-0005-0000-0000-000044060000}"/>
    <cellStyle name="Čiarka 6 3 4 2 3 3" xfId="6537" xr:uid="{00000000-0005-0000-0000-000045060000}"/>
    <cellStyle name="Čiarka 6 3 4 2 3 4" xfId="8241" xr:uid="{00000000-0005-0000-0000-000046060000}"/>
    <cellStyle name="Čiarka 6 3 4 2 4" xfId="3693" xr:uid="{00000000-0005-0000-0000-000047060000}"/>
    <cellStyle name="Čiarka 6 3 4 2 4 2" xfId="5399" xr:uid="{00000000-0005-0000-0000-000048060000}"/>
    <cellStyle name="Čiarka 6 3 4 2 4 3" xfId="7104" xr:uid="{00000000-0005-0000-0000-000049060000}"/>
    <cellStyle name="Čiarka 6 3 4 2 4 4" xfId="8808" xr:uid="{00000000-0005-0000-0000-00004A060000}"/>
    <cellStyle name="Čiarka 6 3 4 2 5" xfId="4261" xr:uid="{00000000-0005-0000-0000-00004B060000}"/>
    <cellStyle name="Čiarka 6 3 4 2 6" xfId="5969" xr:uid="{00000000-0005-0000-0000-00004C060000}"/>
    <cellStyle name="Čiarka 6 3 4 2 7" xfId="7673" xr:uid="{00000000-0005-0000-0000-00004D060000}"/>
    <cellStyle name="Čiarka 6 3 4 3" xfId="2527" xr:uid="{00000000-0005-0000-0000-00004E060000}"/>
    <cellStyle name="Čiarka 6 3 4 3 2" xfId="3235" xr:uid="{00000000-0005-0000-0000-00004F060000}"/>
    <cellStyle name="Čiarka 6 3 4 3 2 2" xfId="3800" xr:uid="{00000000-0005-0000-0000-000050060000}"/>
    <cellStyle name="Čiarka 6 3 4 3 2 2 2" xfId="4938" xr:uid="{00000000-0005-0000-0000-000051060000}"/>
    <cellStyle name="Čiarka 6 3 4 3 2 2 3" xfId="6644" xr:uid="{00000000-0005-0000-0000-000052060000}"/>
    <cellStyle name="Čiarka 6 3 4 3 2 2 4" xfId="8348" xr:uid="{00000000-0005-0000-0000-000053060000}"/>
    <cellStyle name="Čiarka 6 3 4 3 2 3" xfId="5506" xr:uid="{00000000-0005-0000-0000-000054060000}"/>
    <cellStyle name="Čiarka 6 3 4 3 2 3 2" xfId="7211" xr:uid="{00000000-0005-0000-0000-000055060000}"/>
    <cellStyle name="Čiarka 6 3 4 3 2 3 3" xfId="8915" xr:uid="{00000000-0005-0000-0000-000056060000}"/>
    <cellStyle name="Čiarka 6 3 4 3 2 4" xfId="4368" xr:uid="{00000000-0005-0000-0000-000057060000}"/>
    <cellStyle name="Čiarka 6 3 4 3 2 5" xfId="6076" xr:uid="{00000000-0005-0000-0000-000058060000}"/>
    <cellStyle name="Čiarka 6 3 4 3 2 6" xfId="7780" xr:uid="{00000000-0005-0000-0000-000059060000}"/>
    <cellStyle name="Čiarka 6 3 4 3 3" xfId="2851" xr:uid="{00000000-0005-0000-0000-00005A060000}"/>
    <cellStyle name="Čiarka 6 3 4 3 3 2" xfId="4832" xr:uid="{00000000-0005-0000-0000-00005B060000}"/>
    <cellStyle name="Čiarka 6 3 4 3 3 3" xfId="6538" xr:uid="{00000000-0005-0000-0000-00005C060000}"/>
    <cellStyle name="Čiarka 6 3 4 3 3 4" xfId="8242" xr:uid="{00000000-0005-0000-0000-00005D060000}"/>
    <cellStyle name="Čiarka 6 3 4 3 4" xfId="3694" xr:uid="{00000000-0005-0000-0000-00005E060000}"/>
    <cellStyle name="Čiarka 6 3 4 3 4 2" xfId="5400" xr:uid="{00000000-0005-0000-0000-00005F060000}"/>
    <cellStyle name="Čiarka 6 3 4 3 4 3" xfId="7105" xr:uid="{00000000-0005-0000-0000-000060060000}"/>
    <cellStyle name="Čiarka 6 3 4 3 4 4" xfId="8809" xr:uid="{00000000-0005-0000-0000-000061060000}"/>
    <cellStyle name="Čiarka 6 3 4 3 5" xfId="4262" xr:uid="{00000000-0005-0000-0000-000062060000}"/>
    <cellStyle name="Čiarka 6 3 4 3 6" xfId="5970" xr:uid="{00000000-0005-0000-0000-000063060000}"/>
    <cellStyle name="Čiarka 6 3 4 3 7" xfId="7674" xr:uid="{00000000-0005-0000-0000-000064060000}"/>
    <cellStyle name="Čiarka 6 3 4 4" xfId="2528" xr:uid="{00000000-0005-0000-0000-000065060000}"/>
    <cellStyle name="Čiarka 6 3 4 4 2" xfId="2852" xr:uid="{00000000-0005-0000-0000-000066060000}"/>
    <cellStyle name="Čiarka 6 3 4 4 2 2" xfId="4676" xr:uid="{00000000-0005-0000-0000-000067060000}"/>
    <cellStyle name="Čiarka 6 3 4 4 2 3" xfId="6382" xr:uid="{00000000-0005-0000-0000-000068060000}"/>
    <cellStyle name="Čiarka 6 3 4 4 2 4" xfId="8086" xr:uid="{00000000-0005-0000-0000-000069060000}"/>
    <cellStyle name="Čiarka 6 3 4 4 3" xfId="3538" xr:uid="{00000000-0005-0000-0000-00006A060000}"/>
    <cellStyle name="Čiarka 6 3 4 4 3 2" xfId="5244" xr:uid="{00000000-0005-0000-0000-00006B060000}"/>
    <cellStyle name="Čiarka 6 3 4 4 3 3" xfId="6949" xr:uid="{00000000-0005-0000-0000-00006C060000}"/>
    <cellStyle name="Čiarka 6 3 4 4 3 4" xfId="8653" xr:uid="{00000000-0005-0000-0000-00006D060000}"/>
    <cellStyle name="Čiarka 6 3 4 4 4" xfId="4106" xr:uid="{00000000-0005-0000-0000-00006E060000}"/>
    <cellStyle name="Čiarka 6 3 4 4 5" xfId="5814" xr:uid="{00000000-0005-0000-0000-00006F060000}"/>
    <cellStyle name="Čiarka 6 3 4 4 6" xfId="7518" xr:uid="{00000000-0005-0000-0000-000070060000}"/>
    <cellStyle name="Čiarka 6 3 4 5" xfId="2849" xr:uid="{00000000-0005-0000-0000-000071060000}"/>
    <cellStyle name="Čiarka 6 3 4 5 2" xfId="4490" xr:uid="{00000000-0005-0000-0000-000072060000}"/>
    <cellStyle name="Čiarka 6 3 4 5 3" xfId="6198" xr:uid="{00000000-0005-0000-0000-000073060000}"/>
    <cellStyle name="Čiarka 6 3 4 5 4" xfId="7902" xr:uid="{00000000-0005-0000-0000-000074060000}"/>
    <cellStyle name="Čiarka 6 3 4 6" xfId="3353" xr:uid="{00000000-0005-0000-0000-000075060000}"/>
    <cellStyle name="Čiarka 6 3 4 6 2" xfId="5061" xr:uid="{00000000-0005-0000-0000-000076060000}"/>
    <cellStyle name="Čiarka 6 3 4 6 3" xfId="6766" xr:uid="{00000000-0005-0000-0000-000077060000}"/>
    <cellStyle name="Čiarka 6 3 4 6 4" xfId="8470" xr:uid="{00000000-0005-0000-0000-000078060000}"/>
    <cellStyle name="Čiarka 6 3 4 7" xfId="3923" xr:uid="{00000000-0005-0000-0000-000079060000}"/>
    <cellStyle name="Čiarka 6 3 4 8" xfId="5629" xr:uid="{00000000-0005-0000-0000-00007A060000}"/>
    <cellStyle name="Čiarka 6 3 4 9" xfId="7333" xr:uid="{00000000-0005-0000-0000-00007B060000}"/>
    <cellStyle name="Čiarka 6 3 5" xfId="2348" xr:uid="{00000000-0005-0000-0000-00007C060000}"/>
    <cellStyle name="Čiarka 6 3 5 2" xfId="2407" xr:uid="{00000000-0005-0000-0000-00007D060000}"/>
    <cellStyle name="Čiarka 6 3 5 2 2" xfId="2529" xr:uid="{00000000-0005-0000-0000-00007E060000}"/>
    <cellStyle name="Čiarka 6 3 5 2 2 2" xfId="3196" xr:uid="{00000000-0005-0000-0000-00007F060000}"/>
    <cellStyle name="Čiarka 6 3 5 2 2 2 2" xfId="4797" xr:uid="{00000000-0005-0000-0000-000080060000}"/>
    <cellStyle name="Čiarka 6 3 5 2 2 2 3" xfId="6503" xr:uid="{00000000-0005-0000-0000-000081060000}"/>
    <cellStyle name="Čiarka 6 3 5 2 2 2 4" xfId="8207" xr:uid="{00000000-0005-0000-0000-000082060000}"/>
    <cellStyle name="Čiarka 6 3 5 2 2 3" xfId="3659" xr:uid="{00000000-0005-0000-0000-000083060000}"/>
    <cellStyle name="Čiarka 6 3 5 2 2 3 2" xfId="5365" xr:uid="{00000000-0005-0000-0000-000084060000}"/>
    <cellStyle name="Čiarka 6 3 5 2 2 3 3" xfId="7070" xr:uid="{00000000-0005-0000-0000-000085060000}"/>
    <cellStyle name="Čiarka 6 3 5 2 2 3 4" xfId="8774" xr:uid="{00000000-0005-0000-0000-000086060000}"/>
    <cellStyle name="Čiarka 6 3 5 2 2 4" xfId="4227" xr:uid="{00000000-0005-0000-0000-000087060000}"/>
    <cellStyle name="Čiarka 6 3 5 2 2 5" xfId="5935" xr:uid="{00000000-0005-0000-0000-000088060000}"/>
    <cellStyle name="Čiarka 6 3 5 2 2 6" xfId="7639" xr:uid="{00000000-0005-0000-0000-000089060000}"/>
    <cellStyle name="Čiarka 6 3 5 2 3" xfId="2853" xr:uid="{00000000-0005-0000-0000-00008A060000}"/>
    <cellStyle name="Čiarka 6 3 5 2 3 2" xfId="3886" xr:uid="{00000000-0005-0000-0000-00008B060000}"/>
    <cellStyle name="Čiarka 6 3 5 2 3 2 2" xfId="5024" xr:uid="{00000000-0005-0000-0000-00008C060000}"/>
    <cellStyle name="Čiarka 6 3 5 2 3 2 3" xfId="6730" xr:uid="{00000000-0005-0000-0000-00008D060000}"/>
    <cellStyle name="Čiarka 6 3 5 2 3 2 4" xfId="8434" xr:uid="{00000000-0005-0000-0000-00008E060000}"/>
    <cellStyle name="Čiarka 6 3 5 2 3 3" xfId="5592" xr:uid="{00000000-0005-0000-0000-00008F060000}"/>
    <cellStyle name="Čiarka 6 3 5 2 3 3 2" xfId="7297" xr:uid="{00000000-0005-0000-0000-000090060000}"/>
    <cellStyle name="Čiarka 6 3 5 2 3 3 3" xfId="9001" xr:uid="{00000000-0005-0000-0000-000091060000}"/>
    <cellStyle name="Čiarka 6 3 5 2 3 4" xfId="4454" xr:uid="{00000000-0005-0000-0000-000092060000}"/>
    <cellStyle name="Čiarka 6 3 5 2 3 5" xfId="6162" xr:uid="{00000000-0005-0000-0000-000093060000}"/>
    <cellStyle name="Čiarka 6 3 5 2 3 6" xfId="7866" xr:uid="{00000000-0005-0000-0000-000094060000}"/>
    <cellStyle name="Čiarka 6 3 5 2 4" xfId="3453" xr:uid="{00000000-0005-0000-0000-000095060000}"/>
    <cellStyle name="Čiarka 6 3 5 2 4 2" xfId="4591" xr:uid="{00000000-0005-0000-0000-000096060000}"/>
    <cellStyle name="Čiarka 6 3 5 2 4 3" xfId="6297" xr:uid="{00000000-0005-0000-0000-000097060000}"/>
    <cellStyle name="Čiarka 6 3 5 2 4 4" xfId="8001" xr:uid="{00000000-0005-0000-0000-000098060000}"/>
    <cellStyle name="Čiarka 6 3 5 2 5" xfId="5159" xr:uid="{00000000-0005-0000-0000-000099060000}"/>
    <cellStyle name="Čiarka 6 3 5 2 5 2" xfId="6864" xr:uid="{00000000-0005-0000-0000-00009A060000}"/>
    <cellStyle name="Čiarka 6 3 5 2 5 3" xfId="8568" xr:uid="{00000000-0005-0000-0000-00009B060000}"/>
    <cellStyle name="Čiarka 6 3 5 2 6" xfId="4021" xr:uid="{00000000-0005-0000-0000-00009C060000}"/>
    <cellStyle name="Čiarka 6 3 5 2 7" xfId="5729" xr:uid="{00000000-0005-0000-0000-00009D060000}"/>
    <cellStyle name="Čiarka 6 3 5 2 8" xfId="7432" xr:uid="{00000000-0005-0000-0000-00009E060000}"/>
    <cellStyle name="Čiarka 6 3 5 3" xfId="2530" xr:uid="{00000000-0005-0000-0000-00009F060000}"/>
    <cellStyle name="Čiarka 6 3 5 3 2" xfId="2854" xr:uid="{00000000-0005-0000-0000-0000A0060000}"/>
    <cellStyle name="Čiarka 6 3 5 3 2 2" xfId="4677" xr:uid="{00000000-0005-0000-0000-0000A1060000}"/>
    <cellStyle name="Čiarka 6 3 5 3 2 3" xfId="6383" xr:uid="{00000000-0005-0000-0000-0000A2060000}"/>
    <cellStyle name="Čiarka 6 3 5 3 2 4" xfId="8087" xr:uid="{00000000-0005-0000-0000-0000A3060000}"/>
    <cellStyle name="Čiarka 6 3 5 3 3" xfId="3539" xr:uid="{00000000-0005-0000-0000-0000A4060000}"/>
    <cellStyle name="Čiarka 6 3 5 3 3 2" xfId="5245" xr:uid="{00000000-0005-0000-0000-0000A5060000}"/>
    <cellStyle name="Čiarka 6 3 5 3 3 3" xfId="6950" xr:uid="{00000000-0005-0000-0000-0000A6060000}"/>
    <cellStyle name="Čiarka 6 3 5 3 3 4" xfId="8654" xr:uid="{00000000-0005-0000-0000-0000A7060000}"/>
    <cellStyle name="Čiarka 6 3 5 3 4" xfId="4107" xr:uid="{00000000-0005-0000-0000-0000A8060000}"/>
    <cellStyle name="Čiarka 6 3 5 3 5" xfId="5815" xr:uid="{00000000-0005-0000-0000-0000A9060000}"/>
    <cellStyle name="Čiarka 6 3 5 3 6" xfId="7519" xr:uid="{00000000-0005-0000-0000-0000AA060000}"/>
    <cellStyle name="Čiarka 6 3 5 4" xfId="2755" xr:uid="{00000000-0005-0000-0000-0000AB060000}"/>
    <cellStyle name="Čiarka 6 3 5 4 2" xfId="3783" xr:uid="{00000000-0005-0000-0000-0000AC060000}"/>
    <cellStyle name="Čiarka 6 3 5 4 2 2" xfId="4921" xr:uid="{00000000-0005-0000-0000-0000AD060000}"/>
    <cellStyle name="Čiarka 6 3 5 4 2 3" xfId="6627" xr:uid="{00000000-0005-0000-0000-0000AE060000}"/>
    <cellStyle name="Čiarka 6 3 5 4 2 4" xfId="8331" xr:uid="{00000000-0005-0000-0000-0000AF060000}"/>
    <cellStyle name="Čiarka 6 3 5 4 3" xfId="5489" xr:uid="{00000000-0005-0000-0000-0000B0060000}"/>
    <cellStyle name="Čiarka 6 3 5 4 3 2" xfId="7194" xr:uid="{00000000-0005-0000-0000-0000B1060000}"/>
    <cellStyle name="Čiarka 6 3 5 4 3 3" xfId="8898" xr:uid="{00000000-0005-0000-0000-0000B2060000}"/>
    <cellStyle name="Čiarka 6 3 5 4 4" xfId="4351" xr:uid="{00000000-0005-0000-0000-0000B3060000}"/>
    <cellStyle name="Čiarka 6 3 5 4 5" xfId="6059" xr:uid="{00000000-0005-0000-0000-0000B4060000}"/>
    <cellStyle name="Čiarka 6 3 5 4 6" xfId="7763" xr:uid="{00000000-0005-0000-0000-0000B5060000}"/>
    <cellStyle name="Čiarka 6 3 5 5" xfId="3404" xr:uid="{00000000-0005-0000-0000-0000B6060000}"/>
    <cellStyle name="Čiarka 6 3 5 5 2" xfId="4542" xr:uid="{00000000-0005-0000-0000-0000B7060000}"/>
    <cellStyle name="Čiarka 6 3 5 5 3" xfId="6250" xr:uid="{00000000-0005-0000-0000-0000B8060000}"/>
    <cellStyle name="Čiarka 6 3 5 5 4" xfId="7954" xr:uid="{00000000-0005-0000-0000-0000B9060000}"/>
    <cellStyle name="Čiarka 6 3 5 6" xfId="5112" xr:uid="{00000000-0005-0000-0000-0000BA060000}"/>
    <cellStyle name="Čiarka 6 3 5 6 2" xfId="6817" xr:uid="{00000000-0005-0000-0000-0000BB060000}"/>
    <cellStyle name="Čiarka 6 3 5 6 3" xfId="8521" xr:uid="{00000000-0005-0000-0000-0000BC060000}"/>
    <cellStyle name="Čiarka 6 3 5 7" xfId="3974" xr:uid="{00000000-0005-0000-0000-0000BD060000}"/>
    <cellStyle name="Čiarka 6 3 5 8" xfId="5682" xr:uid="{00000000-0005-0000-0000-0000BE060000}"/>
    <cellStyle name="Čiarka 6 3 5 9" xfId="7385" xr:uid="{00000000-0005-0000-0000-0000BF060000}"/>
    <cellStyle name="Čiarka 6 3 6" xfId="2362" xr:uid="{00000000-0005-0000-0000-0000C0060000}"/>
    <cellStyle name="Čiarka 6 3 6 2" xfId="2428" xr:uid="{00000000-0005-0000-0000-0000C1060000}"/>
    <cellStyle name="Čiarka 6 3 6 2 2" xfId="2531" xr:uid="{00000000-0005-0000-0000-0000C2060000}"/>
    <cellStyle name="Čiarka 6 3 6 2 2 2" xfId="3197" xr:uid="{00000000-0005-0000-0000-0000C3060000}"/>
    <cellStyle name="Čiarka 6 3 6 2 2 2 2" xfId="4798" xr:uid="{00000000-0005-0000-0000-0000C4060000}"/>
    <cellStyle name="Čiarka 6 3 6 2 2 2 3" xfId="6504" xr:uid="{00000000-0005-0000-0000-0000C5060000}"/>
    <cellStyle name="Čiarka 6 3 6 2 2 2 4" xfId="8208" xr:uid="{00000000-0005-0000-0000-0000C6060000}"/>
    <cellStyle name="Čiarka 6 3 6 2 2 3" xfId="3660" xr:uid="{00000000-0005-0000-0000-0000C7060000}"/>
    <cellStyle name="Čiarka 6 3 6 2 2 3 2" xfId="5366" xr:uid="{00000000-0005-0000-0000-0000C8060000}"/>
    <cellStyle name="Čiarka 6 3 6 2 2 3 3" xfId="7071" xr:uid="{00000000-0005-0000-0000-0000C9060000}"/>
    <cellStyle name="Čiarka 6 3 6 2 2 3 4" xfId="8775" xr:uid="{00000000-0005-0000-0000-0000CA060000}"/>
    <cellStyle name="Čiarka 6 3 6 2 2 4" xfId="4228" xr:uid="{00000000-0005-0000-0000-0000CB060000}"/>
    <cellStyle name="Čiarka 6 3 6 2 2 5" xfId="5936" xr:uid="{00000000-0005-0000-0000-0000CC060000}"/>
    <cellStyle name="Čiarka 6 3 6 2 2 6" xfId="7640" xr:uid="{00000000-0005-0000-0000-0000CD060000}"/>
    <cellStyle name="Čiarka 6 3 6 2 3" xfId="2856" xr:uid="{00000000-0005-0000-0000-0000CE060000}"/>
    <cellStyle name="Čiarka 6 3 6 2 3 2" xfId="4612" xr:uid="{00000000-0005-0000-0000-0000CF060000}"/>
    <cellStyle name="Čiarka 6 3 6 2 3 3" xfId="6318" xr:uid="{00000000-0005-0000-0000-0000D0060000}"/>
    <cellStyle name="Čiarka 6 3 6 2 3 4" xfId="8022" xr:uid="{00000000-0005-0000-0000-0000D1060000}"/>
    <cellStyle name="Čiarka 6 3 6 2 4" xfId="3474" xr:uid="{00000000-0005-0000-0000-0000D2060000}"/>
    <cellStyle name="Čiarka 6 3 6 2 4 2" xfId="5180" xr:uid="{00000000-0005-0000-0000-0000D3060000}"/>
    <cellStyle name="Čiarka 6 3 6 2 4 3" xfId="6885" xr:uid="{00000000-0005-0000-0000-0000D4060000}"/>
    <cellStyle name="Čiarka 6 3 6 2 4 4" xfId="8589" xr:uid="{00000000-0005-0000-0000-0000D5060000}"/>
    <cellStyle name="Čiarka 6 3 6 2 5" xfId="4042" xr:uid="{00000000-0005-0000-0000-0000D6060000}"/>
    <cellStyle name="Čiarka 6 3 6 2 6" xfId="5750" xr:uid="{00000000-0005-0000-0000-0000D7060000}"/>
    <cellStyle name="Čiarka 6 3 6 2 7" xfId="7453" xr:uid="{00000000-0005-0000-0000-0000D8060000}"/>
    <cellStyle name="Čiarka 6 3 6 3" xfId="2468" xr:uid="{00000000-0005-0000-0000-0000D9060000}"/>
    <cellStyle name="Čiarka 6 3 6 3 2" xfId="2857" xr:uid="{00000000-0005-0000-0000-0000DA060000}"/>
    <cellStyle name="Čiarka 6 3 6 3 2 2" xfId="4678" xr:uid="{00000000-0005-0000-0000-0000DB060000}"/>
    <cellStyle name="Čiarka 6 3 6 3 2 3" xfId="6384" xr:uid="{00000000-0005-0000-0000-0000DC060000}"/>
    <cellStyle name="Čiarka 6 3 6 3 2 4" xfId="8088" xr:uid="{00000000-0005-0000-0000-0000DD060000}"/>
    <cellStyle name="Čiarka 6 3 6 3 3" xfId="3540" xr:uid="{00000000-0005-0000-0000-0000DE060000}"/>
    <cellStyle name="Čiarka 6 3 6 3 3 2" xfId="5246" xr:uid="{00000000-0005-0000-0000-0000DF060000}"/>
    <cellStyle name="Čiarka 6 3 6 3 3 3" xfId="6951" xr:uid="{00000000-0005-0000-0000-0000E0060000}"/>
    <cellStyle name="Čiarka 6 3 6 3 3 4" xfId="8655" xr:uid="{00000000-0005-0000-0000-0000E1060000}"/>
    <cellStyle name="Čiarka 6 3 6 3 4" xfId="4108" xr:uid="{00000000-0005-0000-0000-0000E2060000}"/>
    <cellStyle name="Čiarka 6 3 6 3 5" xfId="5816" xr:uid="{00000000-0005-0000-0000-0000E3060000}"/>
    <cellStyle name="Čiarka 6 3 6 3 6" xfId="7520" xr:uid="{00000000-0005-0000-0000-0000E4060000}"/>
    <cellStyle name="Čiarka 6 3 6 4" xfId="2855" xr:uid="{00000000-0005-0000-0000-0000E5060000}"/>
    <cellStyle name="Čiarka 6 3 6 4 2" xfId="4555" xr:uid="{00000000-0005-0000-0000-0000E6060000}"/>
    <cellStyle name="Čiarka 6 3 6 4 3" xfId="6261" xr:uid="{00000000-0005-0000-0000-0000E7060000}"/>
    <cellStyle name="Čiarka 6 3 6 4 4" xfId="7965" xr:uid="{00000000-0005-0000-0000-0000E8060000}"/>
    <cellStyle name="Čiarka 6 3 6 5" xfId="3416" xr:uid="{00000000-0005-0000-0000-0000E9060000}"/>
    <cellStyle name="Čiarka 6 3 6 5 2" xfId="5123" xr:uid="{00000000-0005-0000-0000-0000EA060000}"/>
    <cellStyle name="Čiarka 6 3 6 5 3" xfId="6828" xr:uid="{00000000-0005-0000-0000-0000EB060000}"/>
    <cellStyle name="Čiarka 6 3 6 5 4" xfId="8532" xr:uid="{00000000-0005-0000-0000-0000EC060000}"/>
    <cellStyle name="Čiarka 6 3 6 6" xfId="3985" xr:uid="{00000000-0005-0000-0000-0000ED060000}"/>
    <cellStyle name="Čiarka 6 3 6 7" xfId="5693" xr:uid="{00000000-0005-0000-0000-0000EE060000}"/>
    <cellStyle name="Čiarka 6 3 6 8" xfId="7396" xr:uid="{00000000-0005-0000-0000-0000EF060000}"/>
    <cellStyle name="Čiarka 6 3 7" xfId="2401" xr:uid="{00000000-0005-0000-0000-0000F0060000}"/>
    <cellStyle name="Čiarka 6 3 7 2" xfId="2532" xr:uid="{00000000-0005-0000-0000-0000F1060000}"/>
    <cellStyle name="Čiarka 6 3 7 2 2" xfId="2859" xr:uid="{00000000-0005-0000-0000-0000F2060000}"/>
    <cellStyle name="Čiarka 6 3 7 2 2 2" xfId="4679" xr:uid="{00000000-0005-0000-0000-0000F3060000}"/>
    <cellStyle name="Čiarka 6 3 7 2 2 3" xfId="6385" xr:uid="{00000000-0005-0000-0000-0000F4060000}"/>
    <cellStyle name="Čiarka 6 3 7 2 2 4" xfId="8089" xr:uid="{00000000-0005-0000-0000-0000F5060000}"/>
    <cellStyle name="Čiarka 6 3 7 2 3" xfId="3541" xr:uid="{00000000-0005-0000-0000-0000F6060000}"/>
    <cellStyle name="Čiarka 6 3 7 2 3 2" xfId="5247" xr:uid="{00000000-0005-0000-0000-0000F7060000}"/>
    <cellStyle name="Čiarka 6 3 7 2 3 3" xfId="6952" xr:uid="{00000000-0005-0000-0000-0000F8060000}"/>
    <cellStyle name="Čiarka 6 3 7 2 3 4" xfId="8656" xr:uid="{00000000-0005-0000-0000-0000F9060000}"/>
    <cellStyle name="Čiarka 6 3 7 2 4" xfId="4109" xr:uid="{00000000-0005-0000-0000-0000FA060000}"/>
    <cellStyle name="Čiarka 6 3 7 2 5" xfId="5817" xr:uid="{00000000-0005-0000-0000-0000FB060000}"/>
    <cellStyle name="Čiarka 6 3 7 2 6" xfId="7521" xr:uid="{00000000-0005-0000-0000-0000FC060000}"/>
    <cellStyle name="Čiarka 6 3 7 3" xfId="2858" xr:uid="{00000000-0005-0000-0000-0000FD060000}"/>
    <cellStyle name="Čiarka 6 3 7 3 2" xfId="4587" xr:uid="{00000000-0005-0000-0000-0000FE060000}"/>
    <cellStyle name="Čiarka 6 3 7 3 3" xfId="6293" xr:uid="{00000000-0005-0000-0000-0000FF060000}"/>
    <cellStyle name="Čiarka 6 3 7 3 4" xfId="7997" xr:uid="{00000000-0005-0000-0000-000000070000}"/>
    <cellStyle name="Čiarka 6 3 7 4" xfId="3448" xr:uid="{00000000-0005-0000-0000-000001070000}"/>
    <cellStyle name="Čiarka 6 3 7 4 2" xfId="5155" xr:uid="{00000000-0005-0000-0000-000002070000}"/>
    <cellStyle name="Čiarka 6 3 7 4 3" xfId="6860" xr:uid="{00000000-0005-0000-0000-000003070000}"/>
    <cellStyle name="Čiarka 6 3 7 4 4" xfId="8564" xr:uid="{00000000-0005-0000-0000-000004070000}"/>
    <cellStyle name="Čiarka 6 3 7 5" xfId="4017" xr:uid="{00000000-0005-0000-0000-000005070000}"/>
    <cellStyle name="Čiarka 6 3 7 6" xfId="5725" xr:uid="{00000000-0005-0000-0000-000006070000}"/>
    <cellStyle name="Čiarka 6 3 7 7" xfId="7428" xr:uid="{00000000-0005-0000-0000-000007070000}"/>
    <cellStyle name="Čiarka 6 3 8" xfId="2466" xr:uid="{00000000-0005-0000-0000-000008070000}"/>
    <cellStyle name="Čiarka 6 3 8 10" xfId="7478" xr:uid="{00000000-0005-0000-0000-000009070000}"/>
    <cellStyle name="Čiarka 6 3 8 2" xfId="2533" xr:uid="{00000000-0005-0000-0000-00000A070000}"/>
    <cellStyle name="Čiarka 6 3 8 2 2" xfId="2860" xr:uid="{00000000-0005-0000-0000-00000B070000}"/>
    <cellStyle name="Čiarka 6 3 8 2 2 2" xfId="4833" xr:uid="{00000000-0005-0000-0000-00000C070000}"/>
    <cellStyle name="Čiarka 6 3 8 2 2 3" xfId="6539" xr:uid="{00000000-0005-0000-0000-00000D070000}"/>
    <cellStyle name="Čiarka 6 3 8 2 2 4" xfId="8243" xr:uid="{00000000-0005-0000-0000-00000E070000}"/>
    <cellStyle name="Čiarka 6 3 8 2 3" xfId="3695" xr:uid="{00000000-0005-0000-0000-00000F070000}"/>
    <cellStyle name="Čiarka 6 3 8 2 3 2" xfId="5401" xr:uid="{00000000-0005-0000-0000-000010070000}"/>
    <cellStyle name="Čiarka 6 3 8 2 3 3" xfId="7106" xr:uid="{00000000-0005-0000-0000-000011070000}"/>
    <cellStyle name="Čiarka 6 3 8 2 3 4" xfId="8810" xr:uid="{00000000-0005-0000-0000-000012070000}"/>
    <cellStyle name="Čiarka 6 3 8 2 4" xfId="4263" xr:uid="{00000000-0005-0000-0000-000013070000}"/>
    <cellStyle name="Čiarka 6 3 8 2 5" xfId="5971" xr:uid="{00000000-0005-0000-0000-000014070000}"/>
    <cellStyle name="Čiarka 6 3 8 2 6" xfId="7675" xr:uid="{00000000-0005-0000-0000-000015070000}"/>
    <cellStyle name="Čiarka 6 3 8 3" xfId="3198" xr:uid="{00000000-0005-0000-0000-000016070000}"/>
    <cellStyle name="Čiarka 6 3 8 3 2" xfId="3780" xr:uid="{00000000-0005-0000-0000-000017070000}"/>
    <cellStyle name="Čiarka 6 3 8 3 2 2" xfId="4918" xr:uid="{00000000-0005-0000-0000-000018070000}"/>
    <cellStyle name="Čiarka 6 3 8 3 2 3" xfId="6624" xr:uid="{00000000-0005-0000-0000-000019070000}"/>
    <cellStyle name="Čiarka 6 3 8 3 2 4" xfId="8328" xr:uid="{00000000-0005-0000-0000-00001A070000}"/>
    <cellStyle name="Čiarka 6 3 8 3 3" xfId="5486" xr:uid="{00000000-0005-0000-0000-00001B070000}"/>
    <cellStyle name="Čiarka 6 3 8 3 3 2" xfId="7191" xr:uid="{00000000-0005-0000-0000-00001C070000}"/>
    <cellStyle name="Čiarka 6 3 8 3 3 3" xfId="8895" xr:uid="{00000000-0005-0000-0000-00001D070000}"/>
    <cellStyle name="Čiarka 6 3 8 3 4" xfId="4348" xr:uid="{00000000-0005-0000-0000-00001E070000}"/>
    <cellStyle name="Čiarka 6 3 8 3 5" xfId="6056" xr:uid="{00000000-0005-0000-0000-00001F070000}"/>
    <cellStyle name="Čiarka 6 3 8 3 6" xfId="7760" xr:uid="{00000000-0005-0000-0000-000020070000}"/>
    <cellStyle name="Čiarka 6 3 8 4" xfId="2756" xr:uid="{00000000-0005-0000-0000-000021070000}"/>
    <cellStyle name="Čiarka 6 3 8 4 2" xfId="3782" xr:uid="{00000000-0005-0000-0000-000022070000}"/>
    <cellStyle name="Čiarka 6 3 8 4 2 2" xfId="4920" xr:uid="{00000000-0005-0000-0000-000023070000}"/>
    <cellStyle name="Čiarka 6 3 8 4 2 3" xfId="6626" xr:uid="{00000000-0005-0000-0000-000024070000}"/>
    <cellStyle name="Čiarka 6 3 8 4 2 4" xfId="8330" xr:uid="{00000000-0005-0000-0000-000025070000}"/>
    <cellStyle name="Čiarka 6 3 8 4 3" xfId="5488" xr:uid="{00000000-0005-0000-0000-000026070000}"/>
    <cellStyle name="Čiarka 6 3 8 4 3 2" xfId="7193" xr:uid="{00000000-0005-0000-0000-000027070000}"/>
    <cellStyle name="Čiarka 6 3 8 4 3 3" xfId="8897" xr:uid="{00000000-0005-0000-0000-000028070000}"/>
    <cellStyle name="Čiarka 6 3 8 4 4" xfId="4350" xr:uid="{00000000-0005-0000-0000-000029070000}"/>
    <cellStyle name="Čiarka 6 3 8 4 5" xfId="6058" xr:uid="{00000000-0005-0000-0000-00002A070000}"/>
    <cellStyle name="Čiarka 6 3 8 4 6" xfId="7762" xr:uid="{00000000-0005-0000-0000-00002B070000}"/>
    <cellStyle name="Čiarka 6 3 8 5" xfId="3888" xr:uid="{00000000-0005-0000-0000-00002C070000}"/>
    <cellStyle name="Čiarka 6 3 8 5 2" xfId="5026" xr:uid="{00000000-0005-0000-0000-00002D070000}"/>
    <cellStyle name="Čiarka 6 3 8 5 2 2" xfId="6732" xr:uid="{00000000-0005-0000-0000-00002E070000}"/>
    <cellStyle name="Čiarka 6 3 8 5 2 3" xfId="8436" xr:uid="{00000000-0005-0000-0000-00002F070000}"/>
    <cellStyle name="Čiarka 6 3 8 5 3" xfId="5594" xr:uid="{00000000-0005-0000-0000-000030070000}"/>
    <cellStyle name="Čiarka 6 3 8 5 3 2" xfId="7299" xr:uid="{00000000-0005-0000-0000-000031070000}"/>
    <cellStyle name="Čiarka 6 3 8 5 3 3" xfId="9003" xr:uid="{00000000-0005-0000-0000-000032070000}"/>
    <cellStyle name="Čiarka 6 3 8 5 4" xfId="4456" xr:uid="{00000000-0005-0000-0000-000033070000}"/>
    <cellStyle name="Čiarka 6 3 8 5 5" xfId="6164" xr:uid="{00000000-0005-0000-0000-000034070000}"/>
    <cellStyle name="Čiarka 6 3 8 5 6" xfId="7868" xr:uid="{00000000-0005-0000-0000-000035070000}"/>
    <cellStyle name="Čiarka 6 3 8 6" xfId="3498" xr:uid="{00000000-0005-0000-0000-000036070000}"/>
    <cellStyle name="Čiarka 6 3 8 6 2" xfId="4636" xr:uid="{00000000-0005-0000-0000-000037070000}"/>
    <cellStyle name="Čiarka 6 3 8 6 3" xfId="6342" xr:uid="{00000000-0005-0000-0000-000038070000}"/>
    <cellStyle name="Čiarka 6 3 8 6 4" xfId="8046" xr:uid="{00000000-0005-0000-0000-000039070000}"/>
    <cellStyle name="Čiarka 6 3 8 7" xfId="5204" xr:uid="{00000000-0005-0000-0000-00003A070000}"/>
    <cellStyle name="Čiarka 6 3 8 7 2" xfId="6909" xr:uid="{00000000-0005-0000-0000-00003B070000}"/>
    <cellStyle name="Čiarka 6 3 8 7 3" xfId="8613" xr:uid="{00000000-0005-0000-0000-00003C070000}"/>
    <cellStyle name="Čiarka 6 3 8 8" xfId="4066" xr:uid="{00000000-0005-0000-0000-00003D070000}"/>
    <cellStyle name="Čiarka 6 3 8 9" xfId="5774" xr:uid="{00000000-0005-0000-0000-00003E070000}"/>
    <cellStyle name="Čiarka 6 3 9" xfId="2534" xr:uid="{00000000-0005-0000-0000-00003F070000}"/>
    <cellStyle name="Čiarka 6 3 9 2" xfId="2861" xr:uid="{00000000-0005-0000-0000-000040070000}"/>
    <cellStyle name="Čiarka 6 3 9 2 2" xfId="4665" xr:uid="{00000000-0005-0000-0000-000041070000}"/>
    <cellStyle name="Čiarka 6 3 9 2 3" xfId="6371" xr:uid="{00000000-0005-0000-0000-000042070000}"/>
    <cellStyle name="Čiarka 6 3 9 2 4" xfId="8075" xr:uid="{00000000-0005-0000-0000-000043070000}"/>
    <cellStyle name="Čiarka 6 3 9 3" xfId="3527" xr:uid="{00000000-0005-0000-0000-000044070000}"/>
    <cellStyle name="Čiarka 6 3 9 3 2" xfId="5233" xr:uid="{00000000-0005-0000-0000-000045070000}"/>
    <cellStyle name="Čiarka 6 3 9 3 3" xfId="6938" xr:uid="{00000000-0005-0000-0000-000046070000}"/>
    <cellStyle name="Čiarka 6 3 9 3 4" xfId="8642" xr:uid="{00000000-0005-0000-0000-000047070000}"/>
    <cellStyle name="Čiarka 6 3 9 4" xfId="4095" xr:uid="{00000000-0005-0000-0000-000048070000}"/>
    <cellStyle name="Čiarka 6 3 9 5" xfId="5803" xr:uid="{00000000-0005-0000-0000-000049070000}"/>
    <cellStyle name="Čiarka 6 3 9 6" xfId="7507" xr:uid="{00000000-0005-0000-0000-00004A070000}"/>
    <cellStyle name="Čiarka 6 4" xfId="851" xr:uid="{00000000-0005-0000-0000-00004B070000}"/>
    <cellStyle name="Čiarka 6 4 10" xfId="3924" xr:uid="{00000000-0005-0000-0000-00004C070000}"/>
    <cellStyle name="Čiarka 6 4 11" xfId="5630" xr:uid="{00000000-0005-0000-0000-00004D070000}"/>
    <cellStyle name="Čiarka 6 4 12" xfId="7334" xr:uid="{00000000-0005-0000-0000-00004E070000}"/>
    <cellStyle name="Čiarka 6 4 2" xfId="792" xr:uid="{00000000-0005-0000-0000-00004F070000}"/>
    <cellStyle name="Čiarka 6 4 2 2" xfId="918" xr:uid="{00000000-0005-0000-0000-000050070000}"/>
    <cellStyle name="Čiarka 6 4 2 2 2" xfId="2535" xr:uid="{00000000-0005-0000-0000-000051070000}"/>
    <cellStyle name="Čiarka 6 4 2 2 2 2" xfId="3236" xr:uid="{00000000-0005-0000-0000-000052070000}"/>
    <cellStyle name="Čiarka 6 4 2 2 2 2 2" xfId="3801" xr:uid="{00000000-0005-0000-0000-000053070000}"/>
    <cellStyle name="Čiarka 6 4 2 2 2 2 2 2" xfId="4939" xr:uid="{00000000-0005-0000-0000-000054070000}"/>
    <cellStyle name="Čiarka 6 4 2 2 2 2 2 3" xfId="6645" xr:uid="{00000000-0005-0000-0000-000055070000}"/>
    <cellStyle name="Čiarka 6 4 2 2 2 2 2 4" xfId="8349" xr:uid="{00000000-0005-0000-0000-000056070000}"/>
    <cellStyle name="Čiarka 6 4 2 2 2 2 3" xfId="5507" xr:uid="{00000000-0005-0000-0000-000057070000}"/>
    <cellStyle name="Čiarka 6 4 2 2 2 2 3 2" xfId="7212" xr:uid="{00000000-0005-0000-0000-000058070000}"/>
    <cellStyle name="Čiarka 6 4 2 2 2 2 3 3" xfId="8916" xr:uid="{00000000-0005-0000-0000-000059070000}"/>
    <cellStyle name="Čiarka 6 4 2 2 2 2 4" xfId="4369" xr:uid="{00000000-0005-0000-0000-00005A070000}"/>
    <cellStyle name="Čiarka 6 4 2 2 2 2 5" xfId="6077" xr:uid="{00000000-0005-0000-0000-00005B070000}"/>
    <cellStyle name="Čiarka 6 4 2 2 2 2 6" xfId="7781" xr:uid="{00000000-0005-0000-0000-00005C070000}"/>
    <cellStyle name="Čiarka 6 4 2 2 2 3" xfId="2865" xr:uid="{00000000-0005-0000-0000-00005D070000}"/>
    <cellStyle name="Čiarka 6 4 2 2 2 3 2" xfId="4834" xr:uid="{00000000-0005-0000-0000-00005E070000}"/>
    <cellStyle name="Čiarka 6 4 2 2 2 3 3" xfId="6540" xr:uid="{00000000-0005-0000-0000-00005F070000}"/>
    <cellStyle name="Čiarka 6 4 2 2 2 3 4" xfId="8244" xr:uid="{00000000-0005-0000-0000-000060070000}"/>
    <cellStyle name="Čiarka 6 4 2 2 2 4" xfId="3696" xr:uid="{00000000-0005-0000-0000-000061070000}"/>
    <cellStyle name="Čiarka 6 4 2 2 2 4 2" xfId="5402" xr:uid="{00000000-0005-0000-0000-000062070000}"/>
    <cellStyle name="Čiarka 6 4 2 2 2 4 3" xfId="7107" xr:uid="{00000000-0005-0000-0000-000063070000}"/>
    <cellStyle name="Čiarka 6 4 2 2 2 4 4" xfId="8811" xr:uid="{00000000-0005-0000-0000-000064070000}"/>
    <cellStyle name="Čiarka 6 4 2 2 2 5" xfId="4264" xr:uid="{00000000-0005-0000-0000-000065070000}"/>
    <cellStyle name="Čiarka 6 4 2 2 2 6" xfId="5972" xr:uid="{00000000-0005-0000-0000-000066070000}"/>
    <cellStyle name="Čiarka 6 4 2 2 2 7" xfId="7676" xr:uid="{00000000-0005-0000-0000-000067070000}"/>
    <cellStyle name="Čiarka 6 4 2 2 3" xfId="2536" xr:uid="{00000000-0005-0000-0000-000068070000}"/>
    <cellStyle name="Čiarka 6 4 2 2 3 2" xfId="2866" xr:uid="{00000000-0005-0000-0000-000069070000}"/>
    <cellStyle name="Čiarka 6 4 2 2 3 2 2" xfId="4682" xr:uid="{00000000-0005-0000-0000-00006A070000}"/>
    <cellStyle name="Čiarka 6 4 2 2 3 2 3" xfId="6388" xr:uid="{00000000-0005-0000-0000-00006B070000}"/>
    <cellStyle name="Čiarka 6 4 2 2 3 2 4" xfId="8092" xr:uid="{00000000-0005-0000-0000-00006C070000}"/>
    <cellStyle name="Čiarka 6 4 2 2 3 3" xfId="3544" xr:uid="{00000000-0005-0000-0000-00006D070000}"/>
    <cellStyle name="Čiarka 6 4 2 2 3 3 2" xfId="5250" xr:uid="{00000000-0005-0000-0000-00006E070000}"/>
    <cellStyle name="Čiarka 6 4 2 2 3 3 3" xfId="6955" xr:uid="{00000000-0005-0000-0000-00006F070000}"/>
    <cellStyle name="Čiarka 6 4 2 2 3 3 4" xfId="8659" xr:uid="{00000000-0005-0000-0000-000070070000}"/>
    <cellStyle name="Čiarka 6 4 2 2 3 4" xfId="4112" xr:uid="{00000000-0005-0000-0000-000071070000}"/>
    <cellStyle name="Čiarka 6 4 2 2 3 5" xfId="5820" xr:uid="{00000000-0005-0000-0000-000072070000}"/>
    <cellStyle name="Čiarka 6 4 2 2 3 6" xfId="7524" xr:uid="{00000000-0005-0000-0000-000073070000}"/>
    <cellStyle name="Čiarka 6 4 2 2 4" xfId="2864" xr:uid="{00000000-0005-0000-0000-000074070000}"/>
    <cellStyle name="Čiarka 6 4 2 2 4 2" xfId="4536" xr:uid="{00000000-0005-0000-0000-000075070000}"/>
    <cellStyle name="Čiarka 6 4 2 2 4 3" xfId="6244" xr:uid="{00000000-0005-0000-0000-000076070000}"/>
    <cellStyle name="Čiarka 6 4 2 2 4 4" xfId="7948" xr:uid="{00000000-0005-0000-0000-000077070000}"/>
    <cellStyle name="Čiarka 6 4 2 2 5" xfId="3399" xr:uid="{00000000-0005-0000-0000-000078070000}"/>
    <cellStyle name="Čiarka 6 4 2 2 5 2" xfId="5107" xr:uid="{00000000-0005-0000-0000-000079070000}"/>
    <cellStyle name="Čiarka 6 4 2 2 5 3" xfId="6812" xr:uid="{00000000-0005-0000-0000-00007A070000}"/>
    <cellStyle name="Čiarka 6 4 2 2 5 4" xfId="8516" xr:uid="{00000000-0005-0000-0000-00007B070000}"/>
    <cellStyle name="Čiarka 6 4 2 2 6" xfId="3969" xr:uid="{00000000-0005-0000-0000-00007C070000}"/>
    <cellStyle name="Čiarka 6 4 2 2 7" xfId="5675" xr:uid="{00000000-0005-0000-0000-00007D070000}"/>
    <cellStyle name="Čiarka 6 4 2 2 8" xfId="7379" xr:uid="{00000000-0005-0000-0000-00007E070000}"/>
    <cellStyle name="Čiarka 6 4 2 3" xfId="2537" xr:uid="{00000000-0005-0000-0000-00007F070000}"/>
    <cellStyle name="Čiarka 6 4 2 3 2" xfId="3237" xr:uid="{00000000-0005-0000-0000-000080070000}"/>
    <cellStyle name="Čiarka 6 4 2 3 2 2" xfId="3802" xr:uid="{00000000-0005-0000-0000-000081070000}"/>
    <cellStyle name="Čiarka 6 4 2 3 2 2 2" xfId="4940" xr:uid="{00000000-0005-0000-0000-000082070000}"/>
    <cellStyle name="Čiarka 6 4 2 3 2 2 3" xfId="6646" xr:uid="{00000000-0005-0000-0000-000083070000}"/>
    <cellStyle name="Čiarka 6 4 2 3 2 2 4" xfId="8350" xr:uid="{00000000-0005-0000-0000-000084070000}"/>
    <cellStyle name="Čiarka 6 4 2 3 2 3" xfId="5508" xr:uid="{00000000-0005-0000-0000-000085070000}"/>
    <cellStyle name="Čiarka 6 4 2 3 2 3 2" xfId="7213" xr:uid="{00000000-0005-0000-0000-000086070000}"/>
    <cellStyle name="Čiarka 6 4 2 3 2 3 3" xfId="8917" xr:uid="{00000000-0005-0000-0000-000087070000}"/>
    <cellStyle name="Čiarka 6 4 2 3 2 4" xfId="4370" xr:uid="{00000000-0005-0000-0000-000088070000}"/>
    <cellStyle name="Čiarka 6 4 2 3 2 5" xfId="6078" xr:uid="{00000000-0005-0000-0000-000089070000}"/>
    <cellStyle name="Čiarka 6 4 2 3 2 6" xfId="7782" xr:uid="{00000000-0005-0000-0000-00008A070000}"/>
    <cellStyle name="Čiarka 6 4 2 3 3" xfId="2867" xr:uid="{00000000-0005-0000-0000-00008B070000}"/>
    <cellStyle name="Čiarka 6 4 2 3 3 2" xfId="4835" xr:uid="{00000000-0005-0000-0000-00008C070000}"/>
    <cellStyle name="Čiarka 6 4 2 3 3 3" xfId="6541" xr:uid="{00000000-0005-0000-0000-00008D070000}"/>
    <cellStyle name="Čiarka 6 4 2 3 3 4" xfId="8245" xr:uid="{00000000-0005-0000-0000-00008E070000}"/>
    <cellStyle name="Čiarka 6 4 2 3 4" xfId="3697" xr:uid="{00000000-0005-0000-0000-00008F070000}"/>
    <cellStyle name="Čiarka 6 4 2 3 4 2" xfId="5403" xr:uid="{00000000-0005-0000-0000-000090070000}"/>
    <cellStyle name="Čiarka 6 4 2 3 4 3" xfId="7108" xr:uid="{00000000-0005-0000-0000-000091070000}"/>
    <cellStyle name="Čiarka 6 4 2 3 4 4" xfId="8812" xr:uid="{00000000-0005-0000-0000-000092070000}"/>
    <cellStyle name="Čiarka 6 4 2 3 5" xfId="4265" xr:uid="{00000000-0005-0000-0000-000093070000}"/>
    <cellStyle name="Čiarka 6 4 2 3 6" xfId="5973" xr:uid="{00000000-0005-0000-0000-000094070000}"/>
    <cellStyle name="Čiarka 6 4 2 3 7" xfId="7677" xr:uid="{00000000-0005-0000-0000-000095070000}"/>
    <cellStyle name="Čiarka 6 4 2 4" xfId="2538" xr:uid="{00000000-0005-0000-0000-000096070000}"/>
    <cellStyle name="Čiarka 6 4 2 4 2" xfId="2868" xr:uid="{00000000-0005-0000-0000-000097070000}"/>
    <cellStyle name="Čiarka 6 4 2 4 2 2" xfId="4681" xr:uid="{00000000-0005-0000-0000-000098070000}"/>
    <cellStyle name="Čiarka 6 4 2 4 2 3" xfId="6387" xr:uid="{00000000-0005-0000-0000-000099070000}"/>
    <cellStyle name="Čiarka 6 4 2 4 2 4" xfId="8091" xr:uid="{00000000-0005-0000-0000-00009A070000}"/>
    <cellStyle name="Čiarka 6 4 2 4 3" xfId="3543" xr:uid="{00000000-0005-0000-0000-00009B070000}"/>
    <cellStyle name="Čiarka 6 4 2 4 3 2" xfId="5249" xr:uid="{00000000-0005-0000-0000-00009C070000}"/>
    <cellStyle name="Čiarka 6 4 2 4 3 3" xfId="6954" xr:uid="{00000000-0005-0000-0000-00009D070000}"/>
    <cellStyle name="Čiarka 6 4 2 4 3 4" xfId="8658" xr:uid="{00000000-0005-0000-0000-00009E070000}"/>
    <cellStyle name="Čiarka 6 4 2 4 4" xfId="4111" xr:uid="{00000000-0005-0000-0000-00009F070000}"/>
    <cellStyle name="Čiarka 6 4 2 4 5" xfId="5819" xr:uid="{00000000-0005-0000-0000-0000A0070000}"/>
    <cellStyle name="Čiarka 6 4 2 4 6" xfId="7523" xr:uid="{00000000-0005-0000-0000-0000A1070000}"/>
    <cellStyle name="Čiarka 6 4 2 5" xfId="2863" xr:uid="{00000000-0005-0000-0000-0000A2070000}"/>
    <cellStyle name="Čiarka 6 4 2 5 2" xfId="4465" xr:uid="{00000000-0005-0000-0000-0000A3070000}"/>
    <cellStyle name="Čiarka 6 4 2 5 3" xfId="6173" xr:uid="{00000000-0005-0000-0000-0000A4070000}"/>
    <cellStyle name="Čiarka 6 4 2 5 4" xfId="7877" xr:uid="{00000000-0005-0000-0000-0000A5070000}"/>
    <cellStyle name="Čiarka 6 4 2 6" xfId="3328" xr:uid="{00000000-0005-0000-0000-0000A6070000}"/>
    <cellStyle name="Čiarka 6 4 2 6 2" xfId="5036" xr:uid="{00000000-0005-0000-0000-0000A7070000}"/>
    <cellStyle name="Čiarka 6 4 2 6 3" xfId="6741" xr:uid="{00000000-0005-0000-0000-0000A8070000}"/>
    <cellStyle name="Čiarka 6 4 2 6 4" xfId="8445" xr:uid="{00000000-0005-0000-0000-0000A9070000}"/>
    <cellStyle name="Čiarka 6 4 2 7" xfId="3898" xr:uid="{00000000-0005-0000-0000-0000AA070000}"/>
    <cellStyle name="Čiarka 6 4 2 8" xfId="5604" xr:uid="{00000000-0005-0000-0000-0000AB070000}"/>
    <cellStyle name="Čiarka 6 4 2 9" xfId="7308" xr:uid="{00000000-0005-0000-0000-0000AC070000}"/>
    <cellStyle name="Čiarka 6 4 3" xfId="852" xr:uid="{00000000-0005-0000-0000-0000AD070000}"/>
    <cellStyle name="Čiarka 6 4 3 2" xfId="2539" xr:uid="{00000000-0005-0000-0000-0000AE070000}"/>
    <cellStyle name="Čiarka 6 4 3 2 2" xfId="3238" xr:uid="{00000000-0005-0000-0000-0000AF070000}"/>
    <cellStyle name="Čiarka 6 4 3 2 2 2" xfId="3803" xr:uid="{00000000-0005-0000-0000-0000B0070000}"/>
    <cellStyle name="Čiarka 6 4 3 2 2 2 2" xfId="4941" xr:uid="{00000000-0005-0000-0000-0000B1070000}"/>
    <cellStyle name="Čiarka 6 4 3 2 2 2 3" xfId="6647" xr:uid="{00000000-0005-0000-0000-0000B2070000}"/>
    <cellStyle name="Čiarka 6 4 3 2 2 2 4" xfId="8351" xr:uid="{00000000-0005-0000-0000-0000B3070000}"/>
    <cellStyle name="Čiarka 6 4 3 2 2 3" xfId="5509" xr:uid="{00000000-0005-0000-0000-0000B4070000}"/>
    <cellStyle name="Čiarka 6 4 3 2 2 3 2" xfId="7214" xr:uid="{00000000-0005-0000-0000-0000B5070000}"/>
    <cellStyle name="Čiarka 6 4 3 2 2 3 3" xfId="8918" xr:uid="{00000000-0005-0000-0000-0000B6070000}"/>
    <cellStyle name="Čiarka 6 4 3 2 2 4" xfId="4371" xr:uid="{00000000-0005-0000-0000-0000B7070000}"/>
    <cellStyle name="Čiarka 6 4 3 2 2 5" xfId="6079" xr:uid="{00000000-0005-0000-0000-0000B8070000}"/>
    <cellStyle name="Čiarka 6 4 3 2 2 6" xfId="7783" xr:uid="{00000000-0005-0000-0000-0000B9070000}"/>
    <cellStyle name="Čiarka 6 4 3 2 3" xfId="2870" xr:uid="{00000000-0005-0000-0000-0000BA070000}"/>
    <cellStyle name="Čiarka 6 4 3 2 3 2" xfId="4836" xr:uid="{00000000-0005-0000-0000-0000BB070000}"/>
    <cellStyle name="Čiarka 6 4 3 2 3 3" xfId="6542" xr:uid="{00000000-0005-0000-0000-0000BC070000}"/>
    <cellStyle name="Čiarka 6 4 3 2 3 4" xfId="8246" xr:uid="{00000000-0005-0000-0000-0000BD070000}"/>
    <cellStyle name="Čiarka 6 4 3 2 4" xfId="3698" xr:uid="{00000000-0005-0000-0000-0000BE070000}"/>
    <cellStyle name="Čiarka 6 4 3 2 4 2" xfId="5404" xr:uid="{00000000-0005-0000-0000-0000BF070000}"/>
    <cellStyle name="Čiarka 6 4 3 2 4 3" xfId="7109" xr:uid="{00000000-0005-0000-0000-0000C0070000}"/>
    <cellStyle name="Čiarka 6 4 3 2 4 4" xfId="8813" xr:uid="{00000000-0005-0000-0000-0000C1070000}"/>
    <cellStyle name="Čiarka 6 4 3 2 5" xfId="4266" xr:uid="{00000000-0005-0000-0000-0000C2070000}"/>
    <cellStyle name="Čiarka 6 4 3 2 6" xfId="5974" xr:uid="{00000000-0005-0000-0000-0000C3070000}"/>
    <cellStyle name="Čiarka 6 4 3 2 7" xfId="7678" xr:uid="{00000000-0005-0000-0000-0000C4070000}"/>
    <cellStyle name="Čiarka 6 4 3 3" xfId="2540" xr:uid="{00000000-0005-0000-0000-0000C5070000}"/>
    <cellStyle name="Čiarka 6 4 3 3 2" xfId="3239" xr:uid="{00000000-0005-0000-0000-0000C6070000}"/>
    <cellStyle name="Čiarka 6 4 3 3 2 2" xfId="3804" xr:uid="{00000000-0005-0000-0000-0000C7070000}"/>
    <cellStyle name="Čiarka 6 4 3 3 2 2 2" xfId="4942" xr:uid="{00000000-0005-0000-0000-0000C8070000}"/>
    <cellStyle name="Čiarka 6 4 3 3 2 2 3" xfId="6648" xr:uid="{00000000-0005-0000-0000-0000C9070000}"/>
    <cellStyle name="Čiarka 6 4 3 3 2 2 4" xfId="8352" xr:uid="{00000000-0005-0000-0000-0000CA070000}"/>
    <cellStyle name="Čiarka 6 4 3 3 2 3" xfId="5510" xr:uid="{00000000-0005-0000-0000-0000CB070000}"/>
    <cellStyle name="Čiarka 6 4 3 3 2 3 2" xfId="7215" xr:uid="{00000000-0005-0000-0000-0000CC070000}"/>
    <cellStyle name="Čiarka 6 4 3 3 2 3 3" xfId="8919" xr:uid="{00000000-0005-0000-0000-0000CD070000}"/>
    <cellStyle name="Čiarka 6 4 3 3 2 4" xfId="4372" xr:uid="{00000000-0005-0000-0000-0000CE070000}"/>
    <cellStyle name="Čiarka 6 4 3 3 2 5" xfId="6080" xr:uid="{00000000-0005-0000-0000-0000CF070000}"/>
    <cellStyle name="Čiarka 6 4 3 3 2 6" xfId="7784" xr:uid="{00000000-0005-0000-0000-0000D0070000}"/>
    <cellStyle name="Čiarka 6 4 3 3 3" xfId="2871" xr:uid="{00000000-0005-0000-0000-0000D1070000}"/>
    <cellStyle name="Čiarka 6 4 3 3 3 2" xfId="4837" xr:uid="{00000000-0005-0000-0000-0000D2070000}"/>
    <cellStyle name="Čiarka 6 4 3 3 3 3" xfId="6543" xr:uid="{00000000-0005-0000-0000-0000D3070000}"/>
    <cellStyle name="Čiarka 6 4 3 3 3 4" xfId="8247" xr:uid="{00000000-0005-0000-0000-0000D4070000}"/>
    <cellStyle name="Čiarka 6 4 3 3 4" xfId="3699" xr:uid="{00000000-0005-0000-0000-0000D5070000}"/>
    <cellStyle name="Čiarka 6 4 3 3 4 2" xfId="5405" xr:uid="{00000000-0005-0000-0000-0000D6070000}"/>
    <cellStyle name="Čiarka 6 4 3 3 4 3" xfId="7110" xr:uid="{00000000-0005-0000-0000-0000D7070000}"/>
    <cellStyle name="Čiarka 6 4 3 3 4 4" xfId="8814" xr:uid="{00000000-0005-0000-0000-0000D8070000}"/>
    <cellStyle name="Čiarka 6 4 3 3 5" xfId="4267" xr:uid="{00000000-0005-0000-0000-0000D9070000}"/>
    <cellStyle name="Čiarka 6 4 3 3 6" xfId="5975" xr:uid="{00000000-0005-0000-0000-0000DA070000}"/>
    <cellStyle name="Čiarka 6 4 3 3 7" xfId="7679" xr:uid="{00000000-0005-0000-0000-0000DB070000}"/>
    <cellStyle name="Čiarka 6 4 3 4" xfId="2541" xr:uid="{00000000-0005-0000-0000-0000DC070000}"/>
    <cellStyle name="Čiarka 6 4 3 4 2" xfId="2872" xr:uid="{00000000-0005-0000-0000-0000DD070000}"/>
    <cellStyle name="Čiarka 6 4 3 4 2 2" xfId="4683" xr:uid="{00000000-0005-0000-0000-0000DE070000}"/>
    <cellStyle name="Čiarka 6 4 3 4 2 3" xfId="6389" xr:uid="{00000000-0005-0000-0000-0000DF070000}"/>
    <cellStyle name="Čiarka 6 4 3 4 2 4" xfId="8093" xr:uid="{00000000-0005-0000-0000-0000E0070000}"/>
    <cellStyle name="Čiarka 6 4 3 4 3" xfId="3545" xr:uid="{00000000-0005-0000-0000-0000E1070000}"/>
    <cellStyle name="Čiarka 6 4 3 4 3 2" xfId="5251" xr:uid="{00000000-0005-0000-0000-0000E2070000}"/>
    <cellStyle name="Čiarka 6 4 3 4 3 3" xfId="6956" xr:uid="{00000000-0005-0000-0000-0000E3070000}"/>
    <cellStyle name="Čiarka 6 4 3 4 3 4" xfId="8660" xr:uid="{00000000-0005-0000-0000-0000E4070000}"/>
    <cellStyle name="Čiarka 6 4 3 4 4" xfId="4113" xr:uid="{00000000-0005-0000-0000-0000E5070000}"/>
    <cellStyle name="Čiarka 6 4 3 4 5" xfId="5821" xr:uid="{00000000-0005-0000-0000-0000E6070000}"/>
    <cellStyle name="Čiarka 6 4 3 4 6" xfId="7525" xr:uid="{00000000-0005-0000-0000-0000E7070000}"/>
    <cellStyle name="Čiarka 6 4 3 5" xfId="2869" xr:uid="{00000000-0005-0000-0000-0000E8070000}"/>
    <cellStyle name="Čiarka 6 4 3 5 2" xfId="4492" xr:uid="{00000000-0005-0000-0000-0000E9070000}"/>
    <cellStyle name="Čiarka 6 4 3 5 3" xfId="6200" xr:uid="{00000000-0005-0000-0000-0000EA070000}"/>
    <cellStyle name="Čiarka 6 4 3 5 4" xfId="7904" xr:uid="{00000000-0005-0000-0000-0000EB070000}"/>
    <cellStyle name="Čiarka 6 4 3 6" xfId="3355" xr:uid="{00000000-0005-0000-0000-0000EC070000}"/>
    <cellStyle name="Čiarka 6 4 3 6 2" xfId="5063" xr:uid="{00000000-0005-0000-0000-0000ED070000}"/>
    <cellStyle name="Čiarka 6 4 3 6 3" xfId="6768" xr:uid="{00000000-0005-0000-0000-0000EE070000}"/>
    <cellStyle name="Čiarka 6 4 3 6 4" xfId="8472" xr:uid="{00000000-0005-0000-0000-0000EF070000}"/>
    <cellStyle name="Čiarka 6 4 3 7" xfId="3925" xr:uid="{00000000-0005-0000-0000-0000F0070000}"/>
    <cellStyle name="Čiarka 6 4 3 8" xfId="5631" xr:uid="{00000000-0005-0000-0000-0000F1070000}"/>
    <cellStyle name="Čiarka 6 4 3 9" xfId="7335" xr:uid="{00000000-0005-0000-0000-0000F2070000}"/>
    <cellStyle name="Čiarka 6 4 4" xfId="2375" xr:uid="{00000000-0005-0000-0000-0000F3070000}"/>
    <cellStyle name="Čiarka 6 4 4 2" xfId="2376" xr:uid="{00000000-0005-0000-0000-0000F4070000}"/>
    <cellStyle name="Čiarka 6 4 4 2 2" xfId="2422" xr:uid="{00000000-0005-0000-0000-0000F5070000}"/>
    <cellStyle name="Čiarka 6 4 4 2 2 2" xfId="2542" xr:uid="{00000000-0005-0000-0000-0000F6070000}"/>
    <cellStyle name="Čiarka 6 4 4 2 2 2 2" xfId="3199" xr:uid="{00000000-0005-0000-0000-0000F7070000}"/>
    <cellStyle name="Čiarka 6 4 4 2 2 2 2 2" xfId="4799" xr:uid="{00000000-0005-0000-0000-0000F8070000}"/>
    <cellStyle name="Čiarka 6 4 4 2 2 2 2 3" xfId="6505" xr:uid="{00000000-0005-0000-0000-0000F9070000}"/>
    <cellStyle name="Čiarka 6 4 4 2 2 2 2 4" xfId="8209" xr:uid="{00000000-0005-0000-0000-0000FA070000}"/>
    <cellStyle name="Čiarka 6 4 4 2 2 2 3" xfId="3661" xr:uid="{00000000-0005-0000-0000-0000FB070000}"/>
    <cellStyle name="Čiarka 6 4 4 2 2 2 3 2" xfId="5367" xr:uid="{00000000-0005-0000-0000-0000FC070000}"/>
    <cellStyle name="Čiarka 6 4 4 2 2 2 3 3" xfId="7072" xr:uid="{00000000-0005-0000-0000-0000FD070000}"/>
    <cellStyle name="Čiarka 6 4 4 2 2 2 3 4" xfId="8776" xr:uid="{00000000-0005-0000-0000-0000FE070000}"/>
    <cellStyle name="Čiarka 6 4 4 2 2 2 4" xfId="4229" xr:uid="{00000000-0005-0000-0000-0000FF070000}"/>
    <cellStyle name="Čiarka 6 4 4 2 2 2 5" xfId="5937" xr:uid="{00000000-0005-0000-0000-000000080000}"/>
    <cellStyle name="Čiarka 6 4 4 2 2 2 6" xfId="7641" xr:uid="{00000000-0005-0000-0000-000001080000}"/>
    <cellStyle name="Čiarka 6 4 4 2 2 3" xfId="2875" xr:uid="{00000000-0005-0000-0000-000002080000}"/>
    <cellStyle name="Čiarka 6 4 4 2 2 3 2" xfId="4606" xr:uid="{00000000-0005-0000-0000-000003080000}"/>
    <cellStyle name="Čiarka 6 4 4 2 2 3 3" xfId="6312" xr:uid="{00000000-0005-0000-0000-000004080000}"/>
    <cellStyle name="Čiarka 6 4 4 2 2 3 4" xfId="8016" xr:uid="{00000000-0005-0000-0000-000005080000}"/>
    <cellStyle name="Čiarka 6 4 4 2 2 4" xfId="3468" xr:uid="{00000000-0005-0000-0000-000006080000}"/>
    <cellStyle name="Čiarka 6 4 4 2 2 4 2" xfId="5174" xr:uid="{00000000-0005-0000-0000-000007080000}"/>
    <cellStyle name="Čiarka 6 4 4 2 2 4 3" xfId="6879" xr:uid="{00000000-0005-0000-0000-000008080000}"/>
    <cellStyle name="Čiarka 6 4 4 2 2 4 4" xfId="8583" xr:uid="{00000000-0005-0000-0000-000009080000}"/>
    <cellStyle name="Čiarka 6 4 4 2 2 5" xfId="4036" xr:uid="{00000000-0005-0000-0000-00000A080000}"/>
    <cellStyle name="Čiarka 6 4 4 2 2 6" xfId="5744" xr:uid="{00000000-0005-0000-0000-00000B080000}"/>
    <cellStyle name="Čiarka 6 4 4 2 2 7" xfId="7447" xr:uid="{00000000-0005-0000-0000-00000C080000}"/>
    <cellStyle name="Čiarka 6 4 4 2 3" xfId="2543" xr:uid="{00000000-0005-0000-0000-00000D080000}"/>
    <cellStyle name="Čiarka 6 4 4 2 3 2" xfId="2876" xr:uid="{00000000-0005-0000-0000-00000E080000}"/>
    <cellStyle name="Čiarka 6 4 4 2 3 2 2" xfId="4685" xr:uid="{00000000-0005-0000-0000-00000F080000}"/>
    <cellStyle name="Čiarka 6 4 4 2 3 2 3" xfId="6391" xr:uid="{00000000-0005-0000-0000-000010080000}"/>
    <cellStyle name="Čiarka 6 4 4 2 3 2 4" xfId="8095" xr:uid="{00000000-0005-0000-0000-000011080000}"/>
    <cellStyle name="Čiarka 6 4 4 2 3 3" xfId="3547" xr:uid="{00000000-0005-0000-0000-000012080000}"/>
    <cellStyle name="Čiarka 6 4 4 2 3 3 2" xfId="5253" xr:uid="{00000000-0005-0000-0000-000013080000}"/>
    <cellStyle name="Čiarka 6 4 4 2 3 3 3" xfId="6958" xr:uid="{00000000-0005-0000-0000-000014080000}"/>
    <cellStyle name="Čiarka 6 4 4 2 3 3 4" xfId="8662" xr:uid="{00000000-0005-0000-0000-000015080000}"/>
    <cellStyle name="Čiarka 6 4 4 2 3 4" xfId="4115" xr:uid="{00000000-0005-0000-0000-000016080000}"/>
    <cellStyle name="Čiarka 6 4 4 2 3 5" xfId="5823" xr:uid="{00000000-0005-0000-0000-000017080000}"/>
    <cellStyle name="Čiarka 6 4 4 2 3 6" xfId="7527" xr:uid="{00000000-0005-0000-0000-000018080000}"/>
    <cellStyle name="Čiarka 6 4 4 2 4" xfId="2874" xr:uid="{00000000-0005-0000-0000-000019080000}"/>
    <cellStyle name="Čiarka 6 4 4 2 4 2" xfId="4568" xr:uid="{00000000-0005-0000-0000-00001A080000}"/>
    <cellStyle name="Čiarka 6 4 4 2 4 3" xfId="6274" xr:uid="{00000000-0005-0000-0000-00001B080000}"/>
    <cellStyle name="Čiarka 6 4 4 2 4 4" xfId="7978" xr:uid="{00000000-0005-0000-0000-00001C080000}"/>
    <cellStyle name="Čiarka 6 4 4 2 5" xfId="3429" xr:uid="{00000000-0005-0000-0000-00001D080000}"/>
    <cellStyle name="Čiarka 6 4 4 2 5 2" xfId="5136" xr:uid="{00000000-0005-0000-0000-00001E080000}"/>
    <cellStyle name="Čiarka 6 4 4 2 5 3" xfId="6841" xr:uid="{00000000-0005-0000-0000-00001F080000}"/>
    <cellStyle name="Čiarka 6 4 4 2 5 4" xfId="8545" xr:uid="{00000000-0005-0000-0000-000020080000}"/>
    <cellStyle name="Čiarka 6 4 4 2 6" xfId="3998" xr:uid="{00000000-0005-0000-0000-000021080000}"/>
    <cellStyle name="Čiarka 6 4 4 2 7" xfId="5706" xr:uid="{00000000-0005-0000-0000-000022080000}"/>
    <cellStyle name="Čiarka 6 4 4 2 8" xfId="7409" xr:uid="{00000000-0005-0000-0000-000023080000}"/>
    <cellStyle name="Čiarka 6 4 4 3" xfId="2409" xr:uid="{00000000-0005-0000-0000-000024080000}"/>
    <cellStyle name="Čiarka 6 4 4 3 2" xfId="2544" xr:uid="{00000000-0005-0000-0000-000025080000}"/>
    <cellStyle name="Čiarka 6 4 4 3 2 2" xfId="3200" xr:uid="{00000000-0005-0000-0000-000026080000}"/>
    <cellStyle name="Čiarka 6 4 4 3 2 2 2" xfId="4800" xr:uid="{00000000-0005-0000-0000-000027080000}"/>
    <cellStyle name="Čiarka 6 4 4 3 2 2 3" xfId="6506" xr:uid="{00000000-0005-0000-0000-000028080000}"/>
    <cellStyle name="Čiarka 6 4 4 3 2 2 4" xfId="8210" xr:uid="{00000000-0005-0000-0000-000029080000}"/>
    <cellStyle name="Čiarka 6 4 4 3 2 3" xfId="3662" xr:uid="{00000000-0005-0000-0000-00002A080000}"/>
    <cellStyle name="Čiarka 6 4 4 3 2 3 2" xfId="5368" xr:uid="{00000000-0005-0000-0000-00002B080000}"/>
    <cellStyle name="Čiarka 6 4 4 3 2 3 3" xfId="7073" xr:uid="{00000000-0005-0000-0000-00002C080000}"/>
    <cellStyle name="Čiarka 6 4 4 3 2 3 4" xfId="8777" xr:uid="{00000000-0005-0000-0000-00002D080000}"/>
    <cellStyle name="Čiarka 6 4 4 3 2 4" xfId="4230" xr:uid="{00000000-0005-0000-0000-00002E080000}"/>
    <cellStyle name="Čiarka 6 4 4 3 2 5" xfId="5938" xr:uid="{00000000-0005-0000-0000-00002F080000}"/>
    <cellStyle name="Čiarka 6 4 4 3 2 6" xfId="7642" xr:uid="{00000000-0005-0000-0000-000030080000}"/>
    <cellStyle name="Čiarka 6 4 4 3 3" xfId="2877" xr:uid="{00000000-0005-0000-0000-000031080000}"/>
    <cellStyle name="Čiarka 6 4 4 3 3 2" xfId="4593" xr:uid="{00000000-0005-0000-0000-000032080000}"/>
    <cellStyle name="Čiarka 6 4 4 3 3 3" xfId="6299" xr:uid="{00000000-0005-0000-0000-000033080000}"/>
    <cellStyle name="Čiarka 6 4 4 3 3 4" xfId="8003" xr:uid="{00000000-0005-0000-0000-000034080000}"/>
    <cellStyle name="Čiarka 6 4 4 3 4" xfId="3455" xr:uid="{00000000-0005-0000-0000-000035080000}"/>
    <cellStyle name="Čiarka 6 4 4 3 4 2" xfId="5161" xr:uid="{00000000-0005-0000-0000-000036080000}"/>
    <cellStyle name="Čiarka 6 4 4 3 4 3" xfId="6866" xr:uid="{00000000-0005-0000-0000-000037080000}"/>
    <cellStyle name="Čiarka 6 4 4 3 4 4" xfId="8570" xr:uid="{00000000-0005-0000-0000-000038080000}"/>
    <cellStyle name="Čiarka 6 4 4 3 5" xfId="4023" xr:uid="{00000000-0005-0000-0000-000039080000}"/>
    <cellStyle name="Čiarka 6 4 4 3 6" xfId="5731" xr:uid="{00000000-0005-0000-0000-00003A080000}"/>
    <cellStyle name="Čiarka 6 4 4 3 7" xfId="7434" xr:uid="{00000000-0005-0000-0000-00003B080000}"/>
    <cellStyle name="Čiarka 6 4 4 4" xfId="2545" xr:uid="{00000000-0005-0000-0000-00003C080000}"/>
    <cellStyle name="Čiarka 6 4 4 4 2" xfId="2878" xr:uid="{00000000-0005-0000-0000-00003D080000}"/>
    <cellStyle name="Čiarka 6 4 4 4 2 2" xfId="4684" xr:uid="{00000000-0005-0000-0000-00003E080000}"/>
    <cellStyle name="Čiarka 6 4 4 4 2 3" xfId="6390" xr:uid="{00000000-0005-0000-0000-00003F080000}"/>
    <cellStyle name="Čiarka 6 4 4 4 2 4" xfId="8094" xr:uid="{00000000-0005-0000-0000-000040080000}"/>
    <cellStyle name="Čiarka 6 4 4 4 3" xfId="3546" xr:uid="{00000000-0005-0000-0000-000041080000}"/>
    <cellStyle name="Čiarka 6 4 4 4 3 2" xfId="5252" xr:uid="{00000000-0005-0000-0000-000042080000}"/>
    <cellStyle name="Čiarka 6 4 4 4 3 3" xfId="6957" xr:uid="{00000000-0005-0000-0000-000043080000}"/>
    <cellStyle name="Čiarka 6 4 4 4 3 4" xfId="8661" xr:uid="{00000000-0005-0000-0000-000044080000}"/>
    <cellStyle name="Čiarka 6 4 4 4 4" xfId="4114" xr:uid="{00000000-0005-0000-0000-000045080000}"/>
    <cellStyle name="Čiarka 6 4 4 4 5" xfId="5822" xr:uid="{00000000-0005-0000-0000-000046080000}"/>
    <cellStyle name="Čiarka 6 4 4 4 6" xfId="7526" xr:uid="{00000000-0005-0000-0000-000047080000}"/>
    <cellStyle name="Čiarka 6 4 4 5" xfId="2873" xr:uid="{00000000-0005-0000-0000-000048080000}"/>
    <cellStyle name="Čiarka 6 4 4 5 2" xfId="4567" xr:uid="{00000000-0005-0000-0000-000049080000}"/>
    <cellStyle name="Čiarka 6 4 4 5 3" xfId="6273" xr:uid="{00000000-0005-0000-0000-00004A080000}"/>
    <cellStyle name="Čiarka 6 4 4 5 4" xfId="7977" xr:uid="{00000000-0005-0000-0000-00004B080000}"/>
    <cellStyle name="Čiarka 6 4 4 6" xfId="3428" xr:uid="{00000000-0005-0000-0000-00004C080000}"/>
    <cellStyle name="Čiarka 6 4 4 6 2" xfId="5135" xr:uid="{00000000-0005-0000-0000-00004D080000}"/>
    <cellStyle name="Čiarka 6 4 4 6 3" xfId="6840" xr:uid="{00000000-0005-0000-0000-00004E080000}"/>
    <cellStyle name="Čiarka 6 4 4 6 4" xfId="8544" xr:uid="{00000000-0005-0000-0000-00004F080000}"/>
    <cellStyle name="Čiarka 6 4 4 7" xfId="3997" xr:uid="{00000000-0005-0000-0000-000050080000}"/>
    <cellStyle name="Čiarka 6 4 4 8" xfId="5705" xr:uid="{00000000-0005-0000-0000-000051080000}"/>
    <cellStyle name="Čiarka 6 4 4 9" xfId="7408" xr:uid="{00000000-0005-0000-0000-000052080000}"/>
    <cellStyle name="Čiarka 6 4 5" xfId="2438" xr:uid="{00000000-0005-0000-0000-000053080000}"/>
    <cellStyle name="Čiarka 6 4 5 2" xfId="2546" xr:uid="{00000000-0005-0000-0000-000054080000}"/>
    <cellStyle name="Čiarka 6 4 5 2 2" xfId="3240" xr:uid="{00000000-0005-0000-0000-000055080000}"/>
    <cellStyle name="Čiarka 6 4 5 2 2 2" xfId="3805" xr:uid="{00000000-0005-0000-0000-000056080000}"/>
    <cellStyle name="Čiarka 6 4 5 2 2 2 2" xfId="4943" xr:uid="{00000000-0005-0000-0000-000057080000}"/>
    <cellStyle name="Čiarka 6 4 5 2 2 2 3" xfId="6649" xr:uid="{00000000-0005-0000-0000-000058080000}"/>
    <cellStyle name="Čiarka 6 4 5 2 2 2 4" xfId="8353" xr:uid="{00000000-0005-0000-0000-000059080000}"/>
    <cellStyle name="Čiarka 6 4 5 2 2 3" xfId="5511" xr:uid="{00000000-0005-0000-0000-00005A080000}"/>
    <cellStyle name="Čiarka 6 4 5 2 2 3 2" xfId="7216" xr:uid="{00000000-0005-0000-0000-00005B080000}"/>
    <cellStyle name="Čiarka 6 4 5 2 2 3 3" xfId="8920" xr:uid="{00000000-0005-0000-0000-00005C080000}"/>
    <cellStyle name="Čiarka 6 4 5 2 2 4" xfId="4373" xr:uid="{00000000-0005-0000-0000-00005D080000}"/>
    <cellStyle name="Čiarka 6 4 5 2 2 5" xfId="6081" xr:uid="{00000000-0005-0000-0000-00005E080000}"/>
    <cellStyle name="Čiarka 6 4 5 2 2 6" xfId="7785" xr:uid="{00000000-0005-0000-0000-00005F080000}"/>
    <cellStyle name="Čiarka 6 4 5 2 3" xfId="2880" xr:uid="{00000000-0005-0000-0000-000060080000}"/>
    <cellStyle name="Čiarka 6 4 5 2 3 2" xfId="4838" xr:uid="{00000000-0005-0000-0000-000061080000}"/>
    <cellStyle name="Čiarka 6 4 5 2 3 3" xfId="6544" xr:uid="{00000000-0005-0000-0000-000062080000}"/>
    <cellStyle name="Čiarka 6 4 5 2 3 4" xfId="8248" xr:uid="{00000000-0005-0000-0000-000063080000}"/>
    <cellStyle name="Čiarka 6 4 5 2 4" xfId="3700" xr:uid="{00000000-0005-0000-0000-000064080000}"/>
    <cellStyle name="Čiarka 6 4 5 2 4 2" xfId="5406" xr:uid="{00000000-0005-0000-0000-000065080000}"/>
    <cellStyle name="Čiarka 6 4 5 2 4 3" xfId="7111" xr:uid="{00000000-0005-0000-0000-000066080000}"/>
    <cellStyle name="Čiarka 6 4 5 2 4 4" xfId="8815" xr:uid="{00000000-0005-0000-0000-000067080000}"/>
    <cellStyle name="Čiarka 6 4 5 2 5" xfId="4268" xr:uid="{00000000-0005-0000-0000-000068080000}"/>
    <cellStyle name="Čiarka 6 4 5 2 6" xfId="5976" xr:uid="{00000000-0005-0000-0000-000069080000}"/>
    <cellStyle name="Čiarka 6 4 5 2 7" xfId="7680" xr:uid="{00000000-0005-0000-0000-00006A080000}"/>
    <cellStyle name="Čiarka 6 4 5 3" xfId="2547" xr:uid="{00000000-0005-0000-0000-00006B080000}"/>
    <cellStyle name="Čiarka 6 4 5 3 2" xfId="2881" xr:uid="{00000000-0005-0000-0000-00006C080000}"/>
    <cellStyle name="Čiarka 6 4 5 3 2 2" xfId="4686" xr:uid="{00000000-0005-0000-0000-00006D080000}"/>
    <cellStyle name="Čiarka 6 4 5 3 2 3" xfId="6392" xr:uid="{00000000-0005-0000-0000-00006E080000}"/>
    <cellStyle name="Čiarka 6 4 5 3 2 4" xfId="8096" xr:uid="{00000000-0005-0000-0000-00006F080000}"/>
    <cellStyle name="Čiarka 6 4 5 3 3" xfId="3548" xr:uid="{00000000-0005-0000-0000-000070080000}"/>
    <cellStyle name="Čiarka 6 4 5 3 3 2" xfId="5254" xr:uid="{00000000-0005-0000-0000-000071080000}"/>
    <cellStyle name="Čiarka 6 4 5 3 3 3" xfId="6959" xr:uid="{00000000-0005-0000-0000-000072080000}"/>
    <cellStyle name="Čiarka 6 4 5 3 3 4" xfId="8663" xr:uid="{00000000-0005-0000-0000-000073080000}"/>
    <cellStyle name="Čiarka 6 4 5 3 4" xfId="4116" xr:uid="{00000000-0005-0000-0000-000074080000}"/>
    <cellStyle name="Čiarka 6 4 5 3 5" xfId="5824" xr:uid="{00000000-0005-0000-0000-000075080000}"/>
    <cellStyle name="Čiarka 6 4 5 3 6" xfId="7528" xr:uid="{00000000-0005-0000-0000-000076080000}"/>
    <cellStyle name="Čiarka 6 4 5 4" xfId="2879" xr:uid="{00000000-0005-0000-0000-000077080000}"/>
    <cellStyle name="Čiarka 6 4 5 4 2" xfId="4619" xr:uid="{00000000-0005-0000-0000-000078080000}"/>
    <cellStyle name="Čiarka 6 4 5 4 3" xfId="6325" xr:uid="{00000000-0005-0000-0000-000079080000}"/>
    <cellStyle name="Čiarka 6 4 5 4 4" xfId="8029" xr:uid="{00000000-0005-0000-0000-00007A080000}"/>
    <cellStyle name="Čiarka 6 4 5 5" xfId="3481" xr:uid="{00000000-0005-0000-0000-00007B080000}"/>
    <cellStyle name="Čiarka 6 4 5 5 2" xfId="5187" xr:uid="{00000000-0005-0000-0000-00007C080000}"/>
    <cellStyle name="Čiarka 6 4 5 5 3" xfId="6892" xr:uid="{00000000-0005-0000-0000-00007D080000}"/>
    <cellStyle name="Čiarka 6 4 5 5 4" xfId="8596" xr:uid="{00000000-0005-0000-0000-00007E080000}"/>
    <cellStyle name="Čiarka 6 4 5 6" xfId="4049" xr:uid="{00000000-0005-0000-0000-00007F080000}"/>
    <cellStyle name="Čiarka 6 4 5 7" xfId="5757" xr:uid="{00000000-0005-0000-0000-000080080000}"/>
    <cellStyle name="Čiarka 6 4 5 8" xfId="7461" xr:uid="{00000000-0005-0000-0000-000081080000}"/>
    <cellStyle name="Čiarka 6 4 6" xfId="2439" xr:uid="{00000000-0005-0000-0000-000082080000}"/>
    <cellStyle name="Čiarka 6 4 6 2" xfId="2548" xr:uid="{00000000-0005-0000-0000-000083080000}"/>
    <cellStyle name="Čiarka 6 4 6 2 2" xfId="2883" xr:uid="{00000000-0005-0000-0000-000084080000}"/>
    <cellStyle name="Čiarka 6 4 6 2 2 2" xfId="4687" xr:uid="{00000000-0005-0000-0000-000085080000}"/>
    <cellStyle name="Čiarka 6 4 6 2 2 3" xfId="6393" xr:uid="{00000000-0005-0000-0000-000086080000}"/>
    <cellStyle name="Čiarka 6 4 6 2 2 4" xfId="8097" xr:uid="{00000000-0005-0000-0000-000087080000}"/>
    <cellStyle name="Čiarka 6 4 6 2 3" xfId="3549" xr:uid="{00000000-0005-0000-0000-000088080000}"/>
    <cellStyle name="Čiarka 6 4 6 2 3 2" xfId="5255" xr:uid="{00000000-0005-0000-0000-000089080000}"/>
    <cellStyle name="Čiarka 6 4 6 2 3 3" xfId="6960" xr:uid="{00000000-0005-0000-0000-00008A080000}"/>
    <cellStyle name="Čiarka 6 4 6 2 3 4" xfId="8664" xr:uid="{00000000-0005-0000-0000-00008B080000}"/>
    <cellStyle name="Čiarka 6 4 6 2 4" xfId="4117" xr:uid="{00000000-0005-0000-0000-00008C080000}"/>
    <cellStyle name="Čiarka 6 4 6 2 5" xfId="5825" xr:uid="{00000000-0005-0000-0000-00008D080000}"/>
    <cellStyle name="Čiarka 6 4 6 2 6" xfId="7529" xr:uid="{00000000-0005-0000-0000-00008E080000}"/>
    <cellStyle name="Čiarka 6 4 6 3" xfId="2882" xr:uid="{00000000-0005-0000-0000-00008F080000}"/>
    <cellStyle name="Čiarka 6 4 6 3 2" xfId="4620" xr:uid="{00000000-0005-0000-0000-000090080000}"/>
    <cellStyle name="Čiarka 6 4 6 3 3" xfId="6326" xr:uid="{00000000-0005-0000-0000-000091080000}"/>
    <cellStyle name="Čiarka 6 4 6 3 4" xfId="8030" xr:uid="{00000000-0005-0000-0000-000092080000}"/>
    <cellStyle name="Čiarka 6 4 6 4" xfId="3482" xr:uid="{00000000-0005-0000-0000-000093080000}"/>
    <cellStyle name="Čiarka 6 4 6 4 2" xfId="5188" xr:uid="{00000000-0005-0000-0000-000094080000}"/>
    <cellStyle name="Čiarka 6 4 6 4 3" xfId="6893" xr:uid="{00000000-0005-0000-0000-000095080000}"/>
    <cellStyle name="Čiarka 6 4 6 4 4" xfId="8597" xr:uid="{00000000-0005-0000-0000-000096080000}"/>
    <cellStyle name="Čiarka 6 4 6 5" xfId="4050" xr:uid="{00000000-0005-0000-0000-000097080000}"/>
    <cellStyle name="Čiarka 6 4 6 6" xfId="5758" xr:uid="{00000000-0005-0000-0000-000098080000}"/>
    <cellStyle name="Čiarka 6 4 6 7" xfId="7462" xr:uid="{00000000-0005-0000-0000-000099080000}"/>
    <cellStyle name="Čiarka 6 4 7" xfId="2549" xr:uid="{00000000-0005-0000-0000-00009A080000}"/>
    <cellStyle name="Čiarka 6 4 7 2" xfId="2884" xr:uid="{00000000-0005-0000-0000-00009B080000}"/>
    <cellStyle name="Čiarka 6 4 7 2 2" xfId="4680" xr:uid="{00000000-0005-0000-0000-00009C080000}"/>
    <cellStyle name="Čiarka 6 4 7 2 3" xfId="6386" xr:uid="{00000000-0005-0000-0000-00009D080000}"/>
    <cellStyle name="Čiarka 6 4 7 2 4" xfId="8090" xr:uid="{00000000-0005-0000-0000-00009E080000}"/>
    <cellStyle name="Čiarka 6 4 7 3" xfId="3542" xr:uid="{00000000-0005-0000-0000-00009F080000}"/>
    <cellStyle name="Čiarka 6 4 7 3 2" xfId="5248" xr:uid="{00000000-0005-0000-0000-0000A0080000}"/>
    <cellStyle name="Čiarka 6 4 7 3 3" xfId="6953" xr:uid="{00000000-0005-0000-0000-0000A1080000}"/>
    <cellStyle name="Čiarka 6 4 7 3 4" xfId="8657" xr:uid="{00000000-0005-0000-0000-0000A2080000}"/>
    <cellStyle name="Čiarka 6 4 7 4" xfId="4110" xr:uid="{00000000-0005-0000-0000-0000A3080000}"/>
    <cellStyle name="Čiarka 6 4 7 5" xfId="5818" xr:uid="{00000000-0005-0000-0000-0000A4080000}"/>
    <cellStyle name="Čiarka 6 4 7 6" xfId="7522" xr:uid="{00000000-0005-0000-0000-0000A5080000}"/>
    <cellStyle name="Čiarka 6 4 8" xfId="2862" xr:uid="{00000000-0005-0000-0000-0000A6080000}"/>
    <cellStyle name="Čiarka 6 4 8 2" xfId="4491" xr:uid="{00000000-0005-0000-0000-0000A7080000}"/>
    <cellStyle name="Čiarka 6 4 8 3" xfId="6199" xr:uid="{00000000-0005-0000-0000-0000A8080000}"/>
    <cellStyle name="Čiarka 6 4 8 4" xfId="7903" xr:uid="{00000000-0005-0000-0000-0000A9080000}"/>
    <cellStyle name="Čiarka 6 4 9" xfId="3354" xr:uid="{00000000-0005-0000-0000-0000AA080000}"/>
    <cellStyle name="Čiarka 6 4 9 2" xfId="5062" xr:uid="{00000000-0005-0000-0000-0000AB080000}"/>
    <cellStyle name="Čiarka 6 4 9 3" xfId="6767" xr:uid="{00000000-0005-0000-0000-0000AC080000}"/>
    <cellStyle name="Čiarka 6 4 9 4" xfId="8471" xr:uid="{00000000-0005-0000-0000-0000AD080000}"/>
    <cellStyle name="Čiarka 6 5" xfId="795" xr:uid="{00000000-0005-0000-0000-0000AE080000}"/>
    <cellStyle name="Čiarka 6 5 10" xfId="5607" xr:uid="{00000000-0005-0000-0000-0000AF080000}"/>
    <cellStyle name="Čiarka 6 5 11" xfId="7311" xr:uid="{00000000-0005-0000-0000-0000B0080000}"/>
    <cellStyle name="Čiarka 6 5 2" xfId="853" xr:uid="{00000000-0005-0000-0000-0000B1080000}"/>
    <cellStyle name="Čiarka 6 5 2 2" xfId="2550" xr:uid="{00000000-0005-0000-0000-0000B2080000}"/>
    <cellStyle name="Čiarka 6 5 2 2 2" xfId="3241" xr:uid="{00000000-0005-0000-0000-0000B3080000}"/>
    <cellStyle name="Čiarka 6 5 2 2 2 2" xfId="3806" xr:uid="{00000000-0005-0000-0000-0000B4080000}"/>
    <cellStyle name="Čiarka 6 5 2 2 2 2 2" xfId="4944" xr:uid="{00000000-0005-0000-0000-0000B5080000}"/>
    <cellStyle name="Čiarka 6 5 2 2 2 2 3" xfId="6650" xr:uid="{00000000-0005-0000-0000-0000B6080000}"/>
    <cellStyle name="Čiarka 6 5 2 2 2 2 4" xfId="8354" xr:uid="{00000000-0005-0000-0000-0000B7080000}"/>
    <cellStyle name="Čiarka 6 5 2 2 2 3" xfId="5512" xr:uid="{00000000-0005-0000-0000-0000B8080000}"/>
    <cellStyle name="Čiarka 6 5 2 2 2 3 2" xfId="7217" xr:uid="{00000000-0005-0000-0000-0000B9080000}"/>
    <cellStyle name="Čiarka 6 5 2 2 2 3 3" xfId="8921" xr:uid="{00000000-0005-0000-0000-0000BA080000}"/>
    <cellStyle name="Čiarka 6 5 2 2 2 4" xfId="4374" xr:uid="{00000000-0005-0000-0000-0000BB080000}"/>
    <cellStyle name="Čiarka 6 5 2 2 2 5" xfId="6082" xr:uid="{00000000-0005-0000-0000-0000BC080000}"/>
    <cellStyle name="Čiarka 6 5 2 2 2 6" xfId="7786" xr:uid="{00000000-0005-0000-0000-0000BD080000}"/>
    <cellStyle name="Čiarka 6 5 2 2 3" xfId="2887" xr:uid="{00000000-0005-0000-0000-0000BE080000}"/>
    <cellStyle name="Čiarka 6 5 2 2 3 2" xfId="4839" xr:uid="{00000000-0005-0000-0000-0000BF080000}"/>
    <cellStyle name="Čiarka 6 5 2 2 3 3" xfId="6545" xr:uid="{00000000-0005-0000-0000-0000C0080000}"/>
    <cellStyle name="Čiarka 6 5 2 2 3 4" xfId="8249" xr:uid="{00000000-0005-0000-0000-0000C1080000}"/>
    <cellStyle name="Čiarka 6 5 2 2 4" xfId="3701" xr:uid="{00000000-0005-0000-0000-0000C2080000}"/>
    <cellStyle name="Čiarka 6 5 2 2 4 2" xfId="5407" xr:uid="{00000000-0005-0000-0000-0000C3080000}"/>
    <cellStyle name="Čiarka 6 5 2 2 4 3" xfId="7112" xr:uid="{00000000-0005-0000-0000-0000C4080000}"/>
    <cellStyle name="Čiarka 6 5 2 2 4 4" xfId="8816" xr:uid="{00000000-0005-0000-0000-0000C5080000}"/>
    <cellStyle name="Čiarka 6 5 2 2 5" xfId="4269" xr:uid="{00000000-0005-0000-0000-0000C6080000}"/>
    <cellStyle name="Čiarka 6 5 2 2 6" xfId="5977" xr:uid="{00000000-0005-0000-0000-0000C7080000}"/>
    <cellStyle name="Čiarka 6 5 2 2 7" xfId="7681" xr:uid="{00000000-0005-0000-0000-0000C8080000}"/>
    <cellStyle name="Čiarka 6 5 2 3" xfId="2551" xr:uid="{00000000-0005-0000-0000-0000C9080000}"/>
    <cellStyle name="Čiarka 6 5 2 3 2" xfId="3242" xr:uid="{00000000-0005-0000-0000-0000CA080000}"/>
    <cellStyle name="Čiarka 6 5 2 3 2 2" xfId="3807" xr:uid="{00000000-0005-0000-0000-0000CB080000}"/>
    <cellStyle name="Čiarka 6 5 2 3 2 2 2" xfId="4945" xr:uid="{00000000-0005-0000-0000-0000CC080000}"/>
    <cellStyle name="Čiarka 6 5 2 3 2 2 3" xfId="6651" xr:uid="{00000000-0005-0000-0000-0000CD080000}"/>
    <cellStyle name="Čiarka 6 5 2 3 2 2 4" xfId="8355" xr:uid="{00000000-0005-0000-0000-0000CE080000}"/>
    <cellStyle name="Čiarka 6 5 2 3 2 3" xfId="5513" xr:uid="{00000000-0005-0000-0000-0000CF080000}"/>
    <cellStyle name="Čiarka 6 5 2 3 2 3 2" xfId="7218" xr:uid="{00000000-0005-0000-0000-0000D0080000}"/>
    <cellStyle name="Čiarka 6 5 2 3 2 3 3" xfId="8922" xr:uid="{00000000-0005-0000-0000-0000D1080000}"/>
    <cellStyle name="Čiarka 6 5 2 3 2 4" xfId="4375" xr:uid="{00000000-0005-0000-0000-0000D2080000}"/>
    <cellStyle name="Čiarka 6 5 2 3 2 5" xfId="6083" xr:uid="{00000000-0005-0000-0000-0000D3080000}"/>
    <cellStyle name="Čiarka 6 5 2 3 2 6" xfId="7787" xr:uid="{00000000-0005-0000-0000-0000D4080000}"/>
    <cellStyle name="Čiarka 6 5 2 3 3" xfId="2888" xr:uid="{00000000-0005-0000-0000-0000D5080000}"/>
    <cellStyle name="Čiarka 6 5 2 3 3 2" xfId="4840" xr:uid="{00000000-0005-0000-0000-0000D6080000}"/>
    <cellStyle name="Čiarka 6 5 2 3 3 3" xfId="6546" xr:uid="{00000000-0005-0000-0000-0000D7080000}"/>
    <cellStyle name="Čiarka 6 5 2 3 3 4" xfId="8250" xr:uid="{00000000-0005-0000-0000-0000D8080000}"/>
    <cellStyle name="Čiarka 6 5 2 3 4" xfId="3702" xr:uid="{00000000-0005-0000-0000-0000D9080000}"/>
    <cellStyle name="Čiarka 6 5 2 3 4 2" xfId="5408" xr:uid="{00000000-0005-0000-0000-0000DA080000}"/>
    <cellStyle name="Čiarka 6 5 2 3 4 3" xfId="7113" xr:uid="{00000000-0005-0000-0000-0000DB080000}"/>
    <cellStyle name="Čiarka 6 5 2 3 4 4" xfId="8817" xr:uid="{00000000-0005-0000-0000-0000DC080000}"/>
    <cellStyle name="Čiarka 6 5 2 3 5" xfId="4270" xr:uid="{00000000-0005-0000-0000-0000DD080000}"/>
    <cellStyle name="Čiarka 6 5 2 3 6" xfId="5978" xr:uid="{00000000-0005-0000-0000-0000DE080000}"/>
    <cellStyle name="Čiarka 6 5 2 3 7" xfId="7682" xr:uid="{00000000-0005-0000-0000-0000DF080000}"/>
    <cellStyle name="Čiarka 6 5 2 4" xfId="2552" xr:uid="{00000000-0005-0000-0000-0000E0080000}"/>
    <cellStyle name="Čiarka 6 5 2 4 2" xfId="2889" xr:uid="{00000000-0005-0000-0000-0000E1080000}"/>
    <cellStyle name="Čiarka 6 5 2 4 2 2" xfId="4689" xr:uid="{00000000-0005-0000-0000-0000E2080000}"/>
    <cellStyle name="Čiarka 6 5 2 4 2 3" xfId="6395" xr:uid="{00000000-0005-0000-0000-0000E3080000}"/>
    <cellStyle name="Čiarka 6 5 2 4 2 4" xfId="8099" xr:uid="{00000000-0005-0000-0000-0000E4080000}"/>
    <cellStyle name="Čiarka 6 5 2 4 3" xfId="3551" xr:uid="{00000000-0005-0000-0000-0000E5080000}"/>
    <cellStyle name="Čiarka 6 5 2 4 3 2" xfId="5257" xr:uid="{00000000-0005-0000-0000-0000E6080000}"/>
    <cellStyle name="Čiarka 6 5 2 4 3 3" xfId="6962" xr:uid="{00000000-0005-0000-0000-0000E7080000}"/>
    <cellStyle name="Čiarka 6 5 2 4 3 4" xfId="8666" xr:uid="{00000000-0005-0000-0000-0000E8080000}"/>
    <cellStyle name="Čiarka 6 5 2 4 4" xfId="4119" xr:uid="{00000000-0005-0000-0000-0000E9080000}"/>
    <cellStyle name="Čiarka 6 5 2 4 5" xfId="5827" xr:uid="{00000000-0005-0000-0000-0000EA080000}"/>
    <cellStyle name="Čiarka 6 5 2 4 6" xfId="7531" xr:uid="{00000000-0005-0000-0000-0000EB080000}"/>
    <cellStyle name="Čiarka 6 5 2 5" xfId="2886" xr:uid="{00000000-0005-0000-0000-0000EC080000}"/>
    <cellStyle name="Čiarka 6 5 2 5 2" xfId="4493" xr:uid="{00000000-0005-0000-0000-0000ED080000}"/>
    <cellStyle name="Čiarka 6 5 2 5 3" xfId="6201" xr:uid="{00000000-0005-0000-0000-0000EE080000}"/>
    <cellStyle name="Čiarka 6 5 2 5 4" xfId="7905" xr:uid="{00000000-0005-0000-0000-0000EF080000}"/>
    <cellStyle name="Čiarka 6 5 2 6" xfId="3356" xr:uid="{00000000-0005-0000-0000-0000F0080000}"/>
    <cellStyle name="Čiarka 6 5 2 6 2" xfId="5064" xr:uid="{00000000-0005-0000-0000-0000F1080000}"/>
    <cellStyle name="Čiarka 6 5 2 6 3" xfId="6769" xr:uid="{00000000-0005-0000-0000-0000F2080000}"/>
    <cellStyle name="Čiarka 6 5 2 6 4" xfId="8473" xr:uid="{00000000-0005-0000-0000-0000F3080000}"/>
    <cellStyle name="Čiarka 6 5 2 7" xfId="3926" xr:uid="{00000000-0005-0000-0000-0000F4080000}"/>
    <cellStyle name="Čiarka 6 5 2 8" xfId="5632" xr:uid="{00000000-0005-0000-0000-0000F5080000}"/>
    <cellStyle name="Čiarka 6 5 2 9" xfId="7336" xr:uid="{00000000-0005-0000-0000-0000F6080000}"/>
    <cellStyle name="Čiarka 6 5 3" xfId="917" xr:uid="{00000000-0005-0000-0000-0000F7080000}"/>
    <cellStyle name="Čiarka 6 5 3 2" xfId="2553" xr:uid="{00000000-0005-0000-0000-0000F8080000}"/>
    <cellStyle name="Čiarka 6 5 3 2 2" xfId="3243" xr:uid="{00000000-0005-0000-0000-0000F9080000}"/>
    <cellStyle name="Čiarka 6 5 3 2 2 2" xfId="3808" xr:uid="{00000000-0005-0000-0000-0000FA080000}"/>
    <cellStyle name="Čiarka 6 5 3 2 2 2 2" xfId="4946" xr:uid="{00000000-0005-0000-0000-0000FB080000}"/>
    <cellStyle name="Čiarka 6 5 3 2 2 2 3" xfId="6652" xr:uid="{00000000-0005-0000-0000-0000FC080000}"/>
    <cellStyle name="Čiarka 6 5 3 2 2 2 4" xfId="8356" xr:uid="{00000000-0005-0000-0000-0000FD080000}"/>
    <cellStyle name="Čiarka 6 5 3 2 2 3" xfId="5514" xr:uid="{00000000-0005-0000-0000-0000FE080000}"/>
    <cellStyle name="Čiarka 6 5 3 2 2 3 2" xfId="7219" xr:uid="{00000000-0005-0000-0000-0000FF080000}"/>
    <cellStyle name="Čiarka 6 5 3 2 2 3 3" xfId="8923" xr:uid="{00000000-0005-0000-0000-000000090000}"/>
    <cellStyle name="Čiarka 6 5 3 2 2 4" xfId="4376" xr:uid="{00000000-0005-0000-0000-000001090000}"/>
    <cellStyle name="Čiarka 6 5 3 2 2 5" xfId="6084" xr:uid="{00000000-0005-0000-0000-000002090000}"/>
    <cellStyle name="Čiarka 6 5 3 2 2 6" xfId="7788" xr:uid="{00000000-0005-0000-0000-000003090000}"/>
    <cellStyle name="Čiarka 6 5 3 2 3" xfId="2891" xr:uid="{00000000-0005-0000-0000-000004090000}"/>
    <cellStyle name="Čiarka 6 5 3 2 3 2" xfId="4841" xr:uid="{00000000-0005-0000-0000-000005090000}"/>
    <cellStyle name="Čiarka 6 5 3 2 3 3" xfId="6547" xr:uid="{00000000-0005-0000-0000-000006090000}"/>
    <cellStyle name="Čiarka 6 5 3 2 3 4" xfId="8251" xr:uid="{00000000-0005-0000-0000-000007090000}"/>
    <cellStyle name="Čiarka 6 5 3 2 4" xfId="3703" xr:uid="{00000000-0005-0000-0000-000008090000}"/>
    <cellStyle name="Čiarka 6 5 3 2 4 2" xfId="5409" xr:uid="{00000000-0005-0000-0000-000009090000}"/>
    <cellStyle name="Čiarka 6 5 3 2 4 3" xfId="7114" xr:uid="{00000000-0005-0000-0000-00000A090000}"/>
    <cellStyle name="Čiarka 6 5 3 2 4 4" xfId="8818" xr:uid="{00000000-0005-0000-0000-00000B090000}"/>
    <cellStyle name="Čiarka 6 5 3 2 5" xfId="4271" xr:uid="{00000000-0005-0000-0000-00000C090000}"/>
    <cellStyle name="Čiarka 6 5 3 2 6" xfId="5979" xr:uid="{00000000-0005-0000-0000-00000D090000}"/>
    <cellStyle name="Čiarka 6 5 3 2 7" xfId="7683" xr:uid="{00000000-0005-0000-0000-00000E090000}"/>
    <cellStyle name="Čiarka 6 5 3 3" xfId="2554" xr:uid="{00000000-0005-0000-0000-00000F090000}"/>
    <cellStyle name="Čiarka 6 5 3 3 2" xfId="2892" xr:uid="{00000000-0005-0000-0000-000010090000}"/>
    <cellStyle name="Čiarka 6 5 3 3 2 2" xfId="4690" xr:uid="{00000000-0005-0000-0000-000011090000}"/>
    <cellStyle name="Čiarka 6 5 3 3 2 3" xfId="6396" xr:uid="{00000000-0005-0000-0000-000012090000}"/>
    <cellStyle name="Čiarka 6 5 3 3 2 4" xfId="8100" xr:uid="{00000000-0005-0000-0000-000013090000}"/>
    <cellStyle name="Čiarka 6 5 3 3 3" xfId="3552" xr:uid="{00000000-0005-0000-0000-000014090000}"/>
    <cellStyle name="Čiarka 6 5 3 3 3 2" xfId="5258" xr:uid="{00000000-0005-0000-0000-000015090000}"/>
    <cellStyle name="Čiarka 6 5 3 3 3 3" xfId="6963" xr:uid="{00000000-0005-0000-0000-000016090000}"/>
    <cellStyle name="Čiarka 6 5 3 3 3 4" xfId="8667" xr:uid="{00000000-0005-0000-0000-000017090000}"/>
    <cellStyle name="Čiarka 6 5 3 3 4" xfId="4120" xr:uid="{00000000-0005-0000-0000-000018090000}"/>
    <cellStyle name="Čiarka 6 5 3 3 5" xfId="5828" xr:uid="{00000000-0005-0000-0000-000019090000}"/>
    <cellStyle name="Čiarka 6 5 3 3 6" xfId="7532" xr:uid="{00000000-0005-0000-0000-00001A090000}"/>
    <cellStyle name="Čiarka 6 5 3 4" xfId="2890" xr:uid="{00000000-0005-0000-0000-00001B090000}"/>
    <cellStyle name="Čiarka 6 5 3 4 2" xfId="4535" xr:uid="{00000000-0005-0000-0000-00001C090000}"/>
    <cellStyle name="Čiarka 6 5 3 4 3" xfId="6243" xr:uid="{00000000-0005-0000-0000-00001D090000}"/>
    <cellStyle name="Čiarka 6 5 3 4 4" xfId="7947" xr:uid="{00000000-0005-0000-0000-00001E090000}"/>
    <cellStyle name="Čiarka 6 5 3 5" xfId="3398" xr:uid="{00000000-0005-0000-0000-00001F090000}"/>
    <cellStyle name="Čiarka 6 5 3 5 2" xfId="5106" xr:uid="{00000000-0005-0000-0000-000020090000}"/>
    <cellStyle name="Čiarka 6 5 3 5 3" xfId="6811" xr:uid="{00000000-0005-0000-0000-000021090000}"/>
    <cellStyle name="Čiarka 6 5 3 5 4" xfId="8515" xr:uid="{00000000-0005-0000-0000-000022090000}"/>
    <cellStyle name="Čiarka 6 5 3 6" xfId="3968" xr:uid="{00000000-0005-0000-0000-000023090000}"/>
    <cellStyle name="Čiarka 6 5 3 7" xfId="5674" xr:uid="{00000000-0005-0000-0000-000024090000}"/>
    <cellStyle name="Čiarka 6 5 3 8" xfId="7378" xr:uid="{00000000-0005-0000-0000-000025090000}"/>
    <cellStyle name="Čiarka 6 5 4" xfId="2399" xr:uid="{00000000-0005-0000-0000-000026090000}"/>
    <cellStyle name="Čiarka 6 5 4 2" xfId="2402" xr:uid="{00000000-0005-0000-0000-000027090000}"/>
    <cellStyle name="Čiarka 6 5 4 2 2" xfId="2555" xr:uid="{00000000-0005-0000-0000-000028090000}"/>
    <cellStyle name="Čiarka 6 5 4 2 2 2" xfId="3201" xr:uid="{00000000-0005-0000-0000-000029090000}"/>
    <cellStyle name="Čiarka 6 5 4 2 2 2 2" xfId="4801" xr:uid="{00000000-0005-0000-0000-00002A090000}"/>
    <cellStyle name="Čiarka 6 5 4 2 2 2 3" xfId="6507" xr:uid="{00000000-0005-0000-0000-00002B090000}"/>
    <cellStyle name="Čiarka 6 5 4 2 2 2 4" xfId="8211" xr:uid="{00000000-0005-0000-0000-00002C090000}"/>
    <cellStyle name="Čiarka 6 5 4 2 2 3" xfId="3663" xr:uid="{00000000-0005-0000-0000-00002D090000}"/>
    <cellStyle name="Čiarka 6 5 4 2 2 3 2" xfId="5369" xr:uid="{00000000-0005-0000-0000-00002E090000}"/>
    <cellStyle name="Čiarka 6 5 4 2 2 3 3" xfId="7074" xr:uid="{00000000-0005-0000-0000-00002F090000}"/>
    <cellStyle name="Čiarka 6 5 4 2 2 3 4" xfId="8778" xr:uid="{00000000-0005-0000-0000-000030090000}"/>
    <cellStyle name="Čiarka 6 5 4 2 2 4" xfId="4231" xr:uid="{00000000-0005-0000-0000-000031090000}"/>
    <cellStyle name="Čiarka 6 5 4 2 2 5" xfId="5939" xr:uid="{00000000-0005-0000-0000-000032090000}"/>
    <cellStyle name="Čiarka 6 5 4 2 2 6" xfId="7643" xr:uid="{00000000-0005-0000-0000-000033090000}"/>
    <cellStyle name="Čiarka 6 5 4 2 3" xfId="2894" xr:uid="{00000000-0005-0000-0000-000034090000}"/>
    <cellStyle name="Čiarka 6 5 4 2 3 2" xfId="4588" xr:uid="{00000000-0005-0000-0000-000035090000}"/>
    <cellStyle name="Čiarka 6 5 4 2 3 3" xfId="6294" xr:uid="{00000000-0005-0000-0000-000036090000}"/>
    <cellStyle name="Čiarka 6 5 4 2 3 4" xfId="7998" xr:uid="{00000000-0005-0000-0000-000037090000}"/>
    <cellStyle name="Čiarka 6 5 4 2 4" xfId="3449" xr:uid="{00000000-0005-0000-0000-000038090000}"/>
    <cellStyle name="Čiarka 6 5 4 2 4 2" xfId="5156" xr:uid="{00000000-0005-0000-0000-000039090000}"/>
    <cellStyle name="Čiarka 6 5 4 2 4 3" xfId="6861" xr:uid="{00000000-0005-0000-0000-00003A090000}"/>
    <cellStyle name="Čiarka 6 5 4 2 4 4" xfId="8565" xr:uid="{00000000-0005-0000-0000-00003B090000}"/>
    <cellStyle name="Čiarka 6 5 4 2 5" xfId="4018" xr:uid="{00000000-0005-0000-0000-00003C090000}"/>
    <cellStyle name="Čiarka 6 5 4 2 6" xfId="5726" xr:uid="{00000000-0005-0000-0000-00003D090000}"/>
    <cellStyle name="Čiarka 6 5 4 2 7" xfId="7429" xr:uid="{00000000-0005-0000-0000-00003E090000}"/>
    <cellStyle name="Čiarka 6 5 4 3" xfId="2431" xr:uid="{00000000-0005-0000-0000-00003F090000}"/>
    <cellStyle name="Čiarka 6 5 4 3 2" xfId="2556" xr:uid="{00000000-0005-0000-0000-000040090000}"/>
    <cellStyle name="Čiarka 6 5 4 3 2 2" xfId="3202" xr:uid="{00000000-0005-0000-0000-000041090000}"/>
    <cellStyle name="Čiarka 6 5 4 3 2 2 2" xfId="4802" xr:uid="{00000000-0005-0000-0000-000042090000}"/>
    <cellStyle name="Čiarka 6 5 4 3 2 2 3" xfId="6508" xr:uid="{00000000-0005-0000-0000-000043090000}"/>
    <cellStyle name="Čiarka 6 5 4 3 2 2 4" xfId="8212" xr:uid="{00000000-0005-0000-0000-000044090000}"/>
    <cellStyle name="Čiarka 6 5 4 3 2 3" xfId="3664" xr:uid="{00000000-0005-0000-0000-000045090000}"/>
    <cellStyle name="Čiarka 6 5 4 3 2 3 2" xfId="5370" xr:uid="{00000000-0005-0000-0000-000046090000}"/>
    <cellStyle name="Čiarka 6 5 4 3 2 3 3" xfId="7075" xr:uid="{00000000-0005-0000-0000-000047090000}"/>
    <cellStyle name="Čiarka 6 5 4 3 2 3 4" xfId="8779" xr:uid="{00000000-0005-0000-0000-000048090000}"/>
    <cellStyle name="Čiarka 6 5 4 3 2 4" xfId="4232" xr:uid="{00000000-0005-0000-0000-000049090000}"/>
    <cellStyle name="Čiarka 6 5 4 3 2 5" xfId="5940" xr:uid="{00000000-0005-0000-0000-00004A090000}"/>
    <cellStyle name="Čiarka 6 5 4 3 2 6" xfId="7644" xr:uid="{00000000-0005-0000-0000-00004B090000}"/>
    <cellStyle name="Čiarka 6 5 4 3 3" xfId="2895" xr:uid="{00000000-0005-0000-0000-00004C090000}"/>
    <cellStyle name="Čiarka 6 5 4 3 3 2" xfId="4614" xr:uid="{00000000-0005-0000-0000-00004D090000}"/>
    <cellStyle name="Čiarka 6 5 4 3 3 3" xfId="6320" xr:uid="{00000000-0005-0000-0000-00004E090000}"/>
    <cellStyle name="Čiarka 6 5 4 3 3 4" xfId="8024" xr:uid="{00000000-0005-0000-0000-00004F090000}"/>
    <cellStyle name="Čiarka 6 5 4 3 4" xfId="3476" xr:uid="{00000000-0005-0000-0000-000050090000}"/>
    <cellStyle name="Čiarka 6 5 4 3 4 2" xfId="5182" xr:uid="{00000000-0005-0000-0000-000051090000}"/>
    <cellStyle name="Čiarka 6 5 4 3 4 3" xfId="6887" xr:uid="{00000000-0005-0000-0000-000052090000}"/>
    <cellStyle name="Čiarka 6 5 4 3 4 4" xfId="8591" xr:uid="{00000000-0005-0000-0000-000053090000}"/>
    <cellStyle name="Čiarka 6 5 4 3 5" xfId="4044" xr:uid="{00000000-0005-0000-0000-000054090000}"/>
    <cellStyle name="Čiarka 6 5 4 3 6" xfId="5752" xr:uid="{00000000-0005-0000-0000-000055090000}"/>
    <cellStyle name="Čiarka 6 5 4 3 7" xfId="7455" xr:uid="{00000000-0005-0000-0000-000056090000}"/>
    <cellStyle name="Čiarka 6 5 4 4" xfId="2557" xr:uid="{00000000-0005-0000-0000-000057090000}"/>
    <cellStyle name="Čiarka 6 5 4 4 2" xfId="2896" xr:uid="{00000000-0005-0000-0000-000058090000}"/>
    <cellStyle name="Čiarka 6 5 4 4 2 2" xfId="4691" xr:uid="{00000000-0005-0000-0000-000059090000}"/>
    <cellStyle name="Čiarka 6 5 4 4 2 3" xfId="6397" xr:uid="{00000000-0005-0000-0000-00005A090000}"/>
    <cellStyle name="Čiarka 6 5 4 4 2 4" xfId="8101" xr:uid="{00000000-0005-0000-0000-00005B090000}"/>
    <cellStyle name="Čiarka 6 5 4 4 3" xfId="3553" xr:uid="{00000000-0005-0000-0000-00005C090000}"/>
    <cellStyle name="Čiarka 6 5 4 4 3 2" xfId="5259" xr:uid="{00000000-0005-0000-0000-00005D090000}"/>
    <cellStyle name="Čiarka 6 5 4 4 3 3" xfId="6964" xr:uid="{00000000-0005-0000-0000-00005E090000}"/>
    <cellStyle name="Čiarka 6 5 4 4 3 4" xfId="8668" xr:uid="{00000000-0005-0000-0000-00005F090000}"/>
    <cellStyle name="Čiarka 6 5 4 4 4" xfId="4121" xr:uid="{00000000-0005-0000-0000-000060090000}"/>
    <cellStyle name="Čiarka 6 5 4 4 5" xfId="5829" xr:uid="{00000000-0005-0000-0000-000061090000}"/>
    <cellStyle name="Čiarka 6 5 4 4 6" xfId="7533" xr:uid="{00000000-0005-0000-0000-000062090000}"/>
    <cellStyle name="Čiarka 6 5 4 5" xfId="2893" xr:uid="{00000000-0005-0000-0000-000063090000}"/>
    <cellStyle name="Čiarka 6 5 4 5 2" xfId="4585" xr:uid="{00000000-0005-0000-0000-000064090000}"/>
    <cellStyle name="Čiarka 6 5 4 5 3" xfId="6291" xr:uid="{00000000-0005-0000-0000-000065090000}"/>
    <cellStyle name="Čiarka 6 5 4 5 4" xfId="7995" xr:uid="{00000000-0005-0000-0000-000066090000}"/>
    <cellStyle name="Čiarka 6 5 4 6" xfId="3446" xr:uid="{00000000-0005-0000-0000-000067090000}"/>
    <cellStyle name="Čiarka 6 5 4 6 2" xfId="5153" xr:uid="{00000000-0005-0000-0000-000068090000}"/>
    <cellStyle name="Čiarka 6 5 4 6 3" xfId="6858" xr:uid="{00000000-0005-0000-0000-000069090000}"/>
    <cellStyle name="Čiarka 6 5 4 6 4" xfId="8562" xr:uid="{00000000-0005-0000-0000-00006A090000}"/>
    <cellStyle name="Čiarka 6 5 4 7" xfId="4015" xr:uid="{00000000-0005-0000-0000-00006B090000}"/>
    <cellStyle name="Čiarka 6 5 4 8" xfId="5723" xr:uid="{00000000-0005-0000-0000-00006C090000}"/>
    <cellStyle name="Čiarka 6 5 4 9" xfId="7426" xr:uid="{00000000-0005-0000-0000-00006D090000}"/>
    <cellStyle name="Čiarka 6 5 5" xfId="2415" xr:uid="{00000000-0005-0000-0000-00006E090000}"/>
    <cellStyle name="Čiarka 6 5 5 2" xfId="2558" xr:uid="{00000000-0005-0000-0000-00006F090000}"/>
    <cellStyle name="Čiarka 6 5 5 2 2" xfId="3203" xr:uid="{00000000-0005-0000-0000-000070090000}"/>
    <cellStyle name="Čiarka 6 5 5 2 2 2" xfId="4803" xr:uid="{00000000-0005-0000-0000-000071090000}"/>
    <cellStyle name="Čiarka 6 5 5 2 2 3" xfId="6509" xr:uid="{00000000-0005-0000-0000-000072090000}"/>
    <cellStyle name="Čiarka 6 5 5 2 2 4" xfId="8213" xr:uid="{00000000-0005-0000-0000-000073090000}"/>
    <cellStyle name="Čiarka 6 5 5 2 3" xfId="3665" xr:uid="{00000000-0005-0000-0000-000074090000}"/>
    <cellStyle name="Čiarka 6 5 5 2 3 2" xfId="5371" xr:uid="{00000000-0005-0000-0000-000075090000}"/>
    <cellStyle name="Čiarka 6 5 5 2 3 3" xfId="7076" xr:uid="{00000000-0005-0000-0000-000076090000}"/>
    <cellStyle name="Čiarka 6 5 5 2 3 4" xfId="8780" xr:uid="{00000000-0005-0000-0000-000077090000}"/>
    <cellStyle name="Čiarka 6 5 5 2 4" xfId="4233" xr:uid="{00000000-0005-0000-0000-000078090000}"/>
    <cellStyle name="Čiarka 6 5 5 2 5" xfId="5941" xr:uid="{00000000-0005-0000-0000-000079090000}"/>
    <cellStyle name="Čiarka 6 5 5 2 6" xfId="7645" xr:uid="{00000000-0005-0000-0000-00007A090000}"/>
    <cellStyle name="Čiarka 6 5 5 3" xfId="2897" xr:uid="{00000000-0005-0000-0000-00007B090000}"/>
    <cellStyle name="Čiarka 6 5 5 3 2" xfId="4599" xr:uid="{00000000-0005-0000-0000-00007C090000}"/>
    <cellStyle name="Čiarka 6 5 5 3 3" xfId="6305" xr:uid="{00000000-0005-0000-0000-00007D090000}"/>
    <cellStyle name="Čiarka 6 5 5 3 4" xfId="8009" xr:uid="{00000000-0005-0000-0000-00007E090000}"/>
    <cellStyle name="Čiarka 6 5 5 4" xfId="3461" xr:uid="{00000000-0005-0000-0000-00007F090000}"/>
    <cellStyle name="Čiarka 6 5 5 4 2" xfId="5167" xr:uid="{00000000-0005-0000-0000-000080090000}"/>
    <cellStyle name="Čiarka 6 5 5 4 3" xfId="6872" xr:uid="{00000000-0005-0000-0000-000081090000}"/>
    <cellStyle name="Čiarka 6 5 5 4 4" xfId="8576" xr:uid="{00000000-0005-0000-0000-000082090000}"/>
    <cellStyle name="Čiarka 6 5 5 5" xfId="4029" xr:uid="{00000000-0005-0000-0000-000083090000}"/>
    <cellStyle name="Čiarka 6 5 5 6" xfId="5737" xr:uid="{00000000-0005-0000-0000-000084090000}"/>
    <cellStyle name="Čiarka 6 5 5 7" xfId="7440" xr:uid="{00000000-0005-0000-0000-000085090000}"/>
    <cellStyle name="Čiarka 6 5 6" xfId="2559" xr:uid="{00000000-0005-0000-0000-000086090000}"/>
    <cellStyle name="Čiarka 6 5 6 2" xfId="2898" xr:uid="{00000000-0005-0000-0000-000087090000}"/>
    <cellStyle name="Čiarka 6 5 6 2 2" xfId="4688" xr:uid="{00000000-0005-0000-0000-000088090000}"/>
    <cellStyle name="Čiarka 6 5 6 2 3" xfId="6394" xr:uid="{00000000-0005-0000-0000-000089090000}"/>
    <cellStyle name="Čiarka 6 5 6 2 4" xfId="8098" xr:uid="{00000000-0005-0000-0000-00008A090000}"/>
    <cellStyle name="Čiarka 6 5 6 3" xfId="3550" xr:uid="{00000000-0005-0000-0000-00008B090000}"/>
    <cellStyle name="Čiarka 6 5 6 3 2" xfId="5256" xr:uid="{00000000-0005-0000-0000-00008C090000}"/>
    <cellStyle name="Čiarka 6 5 6 3 3" xfId="6961" xr:uid="{00000000-0005-0000-0000-00008D090000}"/>
    <cellStyle name="Čiarka 6 5 6 3 4" xfId="8665" xr:uid="{00000000-0005-0000-0000-00008E090000}"/>
    <cellStyle name="Čiarka 6 5 6 4" xfId="4118" xr:uid="{00000000-0005-0000-0000-00008F090000}"/>
    <cellStyle name="Čiarka 6 5 6 5" xfId="5826" xr:uid="{00000000-0005-0000-0000-000090090000}"/>
    <cellStyle name="Čiarka 6 5 6 6" xfId="7530" xr:uid="{00000000-0005-0000-0000-000091090000}"/>
    <cellStyle name="Čiarka 6 5 7" xfId="2885" xr:uid="{00000000-0005-0000-0000-000092090000}"/>
    <cellStyle name="Čiarka 6 5 7 2" xfId="4468" xr:uid="{00000000-0005-0000-0000-000093090000}"/>
    <cellStyle name="Čiarka 6 5 7 3" xfId="6176" xr:uid="{00000000-0005-0000-0000-000094090000}"/>
    <cellStyle name="Čiarka 6 5 7 4" xfId="7880" xr:uid="{00000000-0005-0000-0000-000095090000}"/>
    <cellStyle name="Čiarka 6 5 8" xfId="3331" xr:uid="{00000000-0005-0000-0000-000096090000}"/>
    <cellStyle name="Čiarka 6 5 8 2" xfId="5039" xr:uid="{00000000-0005-0000-0000-000097090000}"/>
    <cellStyle name="Čiarka 6 5 8 3" xfId="6744" xr:uid="{00000000-0005-0000-0000-000098090000}"/>
    <cellStyle name="Čiarka 6 5 8 4" xfId="8448" xr:uid="{00000000-0005-0000-0000-000099090000}"/>
    <cellStyle name="Čiarka 6 5 9" xfId="3901" xr:uid="{00000000-0005-0000-0000-00009A090000}"/>
    <cellStyle name="Čiarka 6 6" xfId="794" xr:uid="{00000000-0005-0000-0000-00009B090000}"/>
    <cellStyle name="Čiarka 6 6 10" xfId="5606" xr:uid="{00000000-0005-0000-0000-00009C090000}"/>
    <cellStyle name="Čiarka 6 6 11" xfId="7310" xr:uid="{00000000-0005-0000-0000-00009D090000}"/>
    <cellStyle name="Čiarka 6 6 2" xfId="838" xr:uid="{00000000-0005-0000-0000-00009E090000}"/>
    <cellStyle name="Čiarka 6 6 2 2" xfId="2560" xr:uid="{00000000-0005-0000-0000-00009F090000}"/>
    <cellStyle name="Čiarka 6 6 2 2 2" xfId="3244" xr:uid="{00000000-0005-0000-0000-0000A0090000}"/>
    <cellStyle name="Čiarka 6 6 2 2 2 2" xfId="3809" xr:uid="{00000000-0005-0000-0000-0000A1090000}"/>
    <cellStyle name="Čiarka 6 6 2 2 2 2 2" xfId="4947" xr:uid="{00000000-0005-0000-0000-0000A2090000}"/>
    <cellStyle name="Čiarka 6 6 2 2 2 2 3" xfId="6653" xr:uid="{00000000-0005-0000-0000-0000A3090000}"/>
    <cellStyle name="Čiarka 6 6 2 2 2 2 4" xfId="8357" xr:uid="{00000000-0005-0000-0000-0000A4090000}"/>
    <cellStyle name="Čiarka 6 6 2 2 2 3" xfId="5515" xr:uid="{00000000-0005-0000-0000-0000A5090000}"/>
    <cellStyle name="Čiarka 6 6 2 2 2 3 2" xfId="7220" xr:uid="{00000000-0005-0000-0000-0000A6090000}"/>
    <cellStyle name="Čiarka 6 6 2 2 2 3 3" xfId="8924" xr:uid="{00000000-0005-0000-0000-0000A7090000}"/>
    <cellStyle name="Čiarka 6 6 2 2 2 4" xfId="4377" xr:uid="{00000000-0005-0000-0000-0000A8090000}"/>
    <cellStyle name="Čiarka 6 6 2 2 2 5" xfId="6085" xr:uid="{00000000-0005-0000-0000-0000A9090000}"/>
    <cellStyle name="Čiarka 6 6 2 2 2 6" xfId="7789" xr:uid="{00000000-0005-0000-0000-0000AA090000}"/>
    <cellStyle name="Čiarka 6 6 2 2 3" xfId="2901" xr:uid="{00000000-0005-0000-0000-0000AB090000}"/>
    <cellStyle name="Čiarka 6 6 2 2 3 2" xfId="4842" xr:uid="{00000000-0005-0000-0000-0000AC090000}"/>
    <cellStyle name="Čiarka 6 6 2 2 3 3" xfId="6548" xr:uid="{00000000-0005-0000-0000-0000AD090000}"/>
    <cellStyle name="Čiarka 6 6 2 2 3 4" xfId="8252" xr:uid="{00000000-0005-0000-0000-0000AE090000}"/>
    <cellStyle name="Čiarka 6 6 2 2 4" xfId="3704" xr:uid="{00000000-0005-0000-0000-0000AF090000}"/>
    <cellStyle name="Čiarka 6 6 2 2 4 2" xfId="5410" xr:uid="{00000000-0005-0000-0000-0000B0090000}"/>
    <cellStyle name="Čiarka 6 6 2 2 4 3" xfId="7115" xr:uid="{00000000-0005-0000-0000-0000B1090000}"/>
    <cellStyle name="Čiarka 6 6 2 2 4 4" xfId="8819" xr:uid="{00000000-0005-0000-0000-0000B2090000}"/>
    <cellStyle name="Čiarka 6 6 2 2 5" xfId="4272" xr:uid="{00000000-0005-0000-0000-0000B3090000}"/>
    <cellStyle name="Čiarka 6 6 2 2 6" xfId="5980" xr:uid="{00000000-0005-0000-0000-0000B4090000}"/>
    <cellStyle name="Čiarka 6 6 2 2 7" xfId="7684" xr:uid="{00000000-0005-0000-0000-0000B5090000}"/>
    <cellStyle name="Čiarka 6 6 2 3" xfId="2561" xr:uid="{00000000-0005-0000-0000-0000B6090000}"/>
    <cellStyle name="Čiarka 6 6 2 3 2" xfId="2902" xr:uid="{00000000-0005-0000-0000-0000B7090000}"/>
    <cellStyle name="Čiarka 6 6 2 3 2 2" xfId="4693" xr:uid="{00000000-0005-0000-0000-0000B8090000}"/>
    <cellStyle name="Čiarka 6 6 2 3 2 3" xfId="6399" xr:uid="{00000000-0005-0000-0000-0000B9090000}"/>
    <cellStyle name="Čiarka 6 6 2 3 2 4" xfId="8103" xr:uid="{00000000-0005-0000-0000-0000BA090000}"/>
    <cellStyle name="Čiarka 6 6 2 3 3" xfId="3555" xr:uid="{00000000-0005-0000-0000-0000BB090000}"/>
    <cellStyle name="Čiarka 6 6 2 3 3 2" xfId="5261" xr:uid="{00000000-0005-0000-0000-0000BC090000}"/>
    <cellStyle name="Čiarka 6 6 2 3 3 3" xfId="6966" xr:uid="{00000000-0005-0000-0000-0000BD090000}"/>
    <cellStyle name="Čiarka 6 6 2 3 3 4" xfId="8670" xr:uid="{00000000-0005-0000-0000-0000BE090000}"/>
    <cellStyle name="Čiarka 6 6 2 3 4" xfId="4123" xr:uid="{00000000-0005-0000-0000-0000BF090000}"/>
    <cellStyle name="Čiarka 6 6 2 3 5" xfId="5831" xr:uid="{00000000-0005-0000-0000-0000C0090000}"/>
    <cellStyle name="Čiarka 6 6 2 3 6" xfId="7535" xr:uid="{00000000-0005-0000-0000-0000C1090000}"/>
    <cellStyle name="Čiarka 6 6 2 4" xfId="2900" xr:uid="{00000000-0005-0000-0000-0000C2090000}"/>
    <cellStyle name="Čiarka 6 6 2 4 2" xfId="4479" xr:uid="{00000000-0005-0000-0000-0000C3090000}"/>
    <cellStyle name="Čiarka 6 6 2 4 3" xfId="6187" xr:uid="{00000000-0005-0000-0000-0000C4090000}"/>
    <cellStyle name="Čiarka 6 6 2 4 4" xfId="7891" xr:uid="{00000000-0005-0000-0000-0000C5090000}"/>
    <cellStyle name="Čiarka 6 6 2 5" xfId="3342" xr:uid="{00000000-0005-0000-0000-0000C6090000}"/>
    <cellStyle name="Čiarka 6 6 2 5 2" xfId="5050" xr:uid="{00000000-0005-0000-0000-0000C7090000}"/>
    <cellStyle name="Čiarka 6 6 2 5 3" xfId="6755" xr:uid="{00000000-0005-0000-0000-0000C8090000}"/>
    <cellStyle name="Čiarka 6 6 2 5 4" xfId="8459" xr:uid="{00000000-0005-0000-0000-0000C9090000}"/>
    <cellStyle name="Čiarka 6 6 2 6" xfId="3912" xr:uid="{00000000-0005-0000-0000-0000CA090000}"/>
    <cellStyle name="Čiarka 6 6 2 7" xfId="5618" xr:uid="{00000000-0005-0000-0000-0000CB090000}"/>
    <cellStyle name="Čiarka 6 6 2 8" xfId="7322" xr:uid="{00000000-0005-0000-0000-0000CC090000}"/>
    <cellStyle name="Čiarka 6 6 3" xfId="2370" xr:uid="{00000000-0005-0000-0000-0000CD090000}"/>
    <cellStyle name="Čiarka 6 6 3 2" xfId="2425" xr:uid="{00000000-0005-0000-0000-0000CE090000}"/>
    <cellStyle name="Čiarka 6 6 3 2 2" xfId="2562" xr:uid="{00000000-0005-0000-0000-0000CF090000}"/>
    <cellStyle name="Čiarka 6 6 3 2 2 2" xfId="3204" xr:uid="{00000000-0005-0000-0000-0000D0090000}"/>
    <cellStyle name="Čiarka 6 6 3 2 2 2 2" xfId="4804" xr:uid="{00000000-0005-0000-0000-0000D1090000}"/>
    <cellStyle name="Čiarka 6 6 3 2 2 2 3" xfId="6510" xr:uid="{00000000-0005-0000-0000-0000D2090000}"/>
    <cellStyle name="Čiarka 6 6 3 2 2 2 4" xfId="8214" xr:uid="{00000000-0005-0000-0000-0000D3090000}"/>
    <cellStyle name="Čiarka 6 6 3 2 2 3" xfId="3666" xr:uid="{00000000-0005-0000-0000-0000D4090000}"/>
    <cellStyle name="Čiarka 6 6 3 2 2 3 2" xfId="5372" xr:uid="{00000000-0005-0000-0000-0000D5090000}"/>
    <cellStyle name="Čiarka 6 6 3 2 2 3 3" xfId="7077" xr:uid="{00000000-0005-0000-0000-0000D6090000}"/>
    <cellStyle name="Čiarka 6 6 3 2 2 3 4" xfId="8781" xr:uid="{00000000-0005-0000-0000-0000D7090000}"/>
    <cellStyle name="Čiarka 6 6 3 2 2 4" xfId="4234" xr:uid="{00000000-0005-0000-0000-0000D8090000}"/>
    <cellStyle name="Čiarka 6 6 3 2 2 5" xfId="5942" xr:uid="{00000000-0005-0000-0000-0000D9090000}"/>
    <cellStyle name="Čiarka 6 6 3 2 2 6" xfId="7646" xr:uid="{00000000-0005-0000-0000-0000DA090000}"/>
    <cellStyle name="Čiarka 6 6 3 2 3" xfId="2904" xr:uid="{00000000-0005-0000-0000-0000DB090000}"/>
    <cellStyle name="Čiarka 6 6 3 2 3 2" xfId="4609" xr:uid="{00000000-0005-0000-0000-0000DC090000}"/>
    <cellStyle name="Čiarka 6 6 3 2 3 3" xfId="6315" xr:uid="{00000000-0005-0000-0000-0000DD090000}"/>
    <cellStyle name="Čiarka 6 6 3 2 3 4" xfId="8019" xr:uid="{00000000-0005-0000-0000-0000DE090000}"/>
    <cellStyle name="Čiarka 6 6 3 2 4" xfId="3471" xr:uid="{00000000-0005-0000-0000-0000DF090000}"/>
    <cellStyle name="Čiarka 6 6 3 2 4 2" xfId="5177" xr:uid="{00000000-0005-0000-0000-0000E0090000}"/>
    <cellStyle name="Čiarka 6 6 3 2 4 3" xfId="6882" xr:uid="{00000000-0005-0000-0000-0000E1090000}"/>
    <cellStyle name="Čiarka 6 6 3 2 4 4" xfId="8586" xr:uid="{00000000-0005-0000-0000-0000E2090000}"/>
    <cellStyle name="Čiarka 6 6 3 2 5" xfId="4039" xr:uid="{00000000-0005-0000-0000-0000E3090000}"/>
    <cellStyle name="Čiarka 6 6 3 2 6" xfId="5747" xr:uid="{00000000-0005-0000-0000-0000E4090000}"/>
    <cellStyle name="Čiarka 6 6 3 2 7" xfId="7450" xr:uid="{00000000-0005-0000-0000-0000E5090000}"/>
    <cellStyle name="Čiarka 6 6 3 3" xfId="2563" xr:uid="{00000000-0005-0000-0000-0000E6090000}"/>
    <cellStyle name="Čiarka 6 6 3 3 2" xfId="2905" xr:uid="{00000000-0005-0000-0000-0000E7090000}"/>
    <cellStyle name="Čiarka 6 6 3 3 2 2" xfId="4694" xr:uid="{00000000-0005-0000-0000-0000E8090000}"/>
    <cellStyle name="Čiarka 6 6 3 3 2 3" xfId="6400" xr:uid="{00000000-0005-0000-0000-0000E9090000}"/>
    <cellStyle name="Čiarka 6 6 3 3 2 4" xfId="8104" xr:uid="{00000000-0005-0000-0000-0000EA090000}"/>
    <cellStyle name="Čiarka 6 6 3 3 3" xfId="3556" xr:uid="{00000000-0005-0000-0000-0000EB090000}"/>
    <cellStyle name="Čiarka 6 6 3 3 3 2" xfId="5262" xr:uid="{00000000-0005-0000-0000-0000EC090000}"/>
    <cellStyle name="Čiarka 6 6 3 3 3 3" xfId="6967" xr:uid="{00000000-0005-0000-0000-0000ED090000}"/>
    <cellStyle name="Čiarka 6 6 3 3 3 4" xfId="8671" xr:uid="{00000000-0005-0000-0000-0000EE090000}"/>
    <cellStyle name="Čiarka 6 6 3 3 4" xfId="4124" xr:uid="{00000000-0005-0000-0000-0000EF090000}"/>
    <cellStyle name="Čiarka 6 6 3 3 5" xfId="5832" xr:uid="{00000000-0005-0000-0000-0000F0090000}"/>
    <cellStyle name="Čiarka 6 6 3 3 6" xfId="7536" xr:uid="{00000000-0005-0000-0000-0000F1090000}"/>
    <cellStyle name="Čiarka 6 6 3 4" xfId="2903" xr:uid="{00000000-0005-0000-0000-0000F2090000}"/>
    <cellStyle name="Čiarka 6 6 3 4 2" xfId="4562" xr:uid="{00000000-0005-0000-0000-0000F3090000}"/>
    <cellStyle name="Čiarka 6 6 3 4 3" xfId="6268" xr:uid="{00000000-0005-0000-0000-0000F4090000}"/>
    <cellStyle name="Čiarka 6 6 3 4 4" xfId="7972" xr:uid="{00000000-0005-0000-0000-0000F5090000}"/>
    <cellStyle name="Čiarka 6 6 3 5" xfId="3423" xr:uid="{00000000-0005-0000-0000-0000F6090000}"/>
    <cellStyle name="Čiarka 6 6 3 5 2" xfId="5130" xr:uid="{00000000-0005-0000-0000-0000F7090000}"/>
    <cellStyle name="Čiarka 6 6 3 5 3" xfId="6835" xr:uid="{00000000-0005-0000-0000-0000F8090000}"/>
    <cellStyle name="Čiarka 6 6 3 5 4" xfId="8539" xr:uid="{00000000-0005-0000-0000-0000F9090000}"/>
    <cellStyle name="Čiarka 6 6 3 6" xfId="3992" xr:uid="{00000000-0005-0000-0000-0000FA090000}"/>
    <cellStyle name="Čiarka 6 6 3 7" xfId="5700" xr:uid="{00000000-0005-0000-0000-0000FB090000}"/>
    <cellStyle name="Čiarka 6 6 3 8" xfId="7403" xr:uid="{00000000-0005-0000-0000-0000FC090000}"/>
    <cellStyle name="Čiarka 6 6 4" xfId="2395" xr:uid="{00000000-0005-0000-0000-0000FD090000}"/>
    <cellStyle name="Čiarka 6 6 4 2" xfId="2564" xr:uid="{00000000-0005-0000-0000-0000FE090000}"/>
    <cellStyle name="Čiarka 6 6 4 2 2" xfId="3205" xr:uid="{00000000-0005-0000-0000-0000FF090000}"/>
    <cellStyle name="Čiarka 6 6 4 2 2 2" xfId="4805" xr:uid="{00000000-0005-0000-0000-0000000A0000}"/>
    <cellStyle name="Čiarka 6 6 4 2 2 3" xfId="6511" xr:uid="{00000000-0005-0000-0000-0000010A0000}"/>
    <cellStyle name="Čiarka 6 6 4 2 2 4" xfId="8215" xr:uid="{00000000-0005-0000-0000-0000020A0000}"/>
    <cellStyle name="Čiarka 6 6 4 2 3" xfId="3667" xr:uid="{00000000-0005-0000-0000-0000030A0000}"/>
    <cellStyle name="Čiarka 6 6 4 2 3 2" xfId="5373" xr:uid="{00000000-0005-0000-0000-0000040A0000}"/>
    <cellStyle name="Čiarka 6 6 4 2 3 3" xfId="7078" xr:uid="{00000000-0005-0000-0000-0000050A0000}"/>
    <cellStyle name="Čiarka 6 6 4 2 3 4" xfId="8782" xr:uid="{00000000-0005-0000-0000-0000060A0000}"/>
    <cellStyle name="Čiarka 6 6 4 2 4" xfId="4235" xr:uid="{00000000-0005-0000-0000-0000070A0000}"/>
    <cellStyle name="Čiarka 6 6 4 2 5" xfId="5943" xr:uid="{00000000-0005-0000-0000-0000080A0000}"/>
    <cellStyle name="Čiarka 6 6 4 2 6" xfId="7647" xr:uid="{00000000-0005-0000-0000-0000090A0000}"/>
    <cellStyle name="Čiarka 6 6 4 3" xfId="2906" xr:uid="{00000000-0005-0000-0000-00000A0A0000}"/>
    <cellStyle name="Čiarka 6 6 4 3 2" xfId="4582" xr:uid="{00000000-0005-0000-0000-00000B0A0000}"/>
    <cellStyle name="Čiarka 6 6 4 3 3" xfId="6288" xr:uid="{00000000-0005-0000-0000-00000C0A0000}"/>
    <cellStyle name="Čiarka 6 6 4 3 4" xfId="7992" xr:uid="{00000000-0005-0000-0000-00000D0A0000}"/>
    <cellStyle name="Čiarka 6 6 4 4" xfId="3443" xr:uid="{00000000-0005-0000-0000-00000E0A0000}"/>
    <cellStyle name="Čiarka 6 6 4 4 2" xfId="5150" xr:uid="{00000000-0005-0000-0000-00000F0A0000}"/>
    <cellStyle name="Čiarka 6 6 4 4 3" xfId="6855" xr:uid="{00000000-0005-0000-0000-0000100A0000}"/>
    <cellStyle name="Čiarka 6 6 4 4 4" xfId="8559" xr:uid="{00000000-0005-0000-0000-0000110A0000}"/>
    <cellStyle name="Čiarka 6 6 4 5" xfId="4012" xr:uid="{00000000-0005-0000-0000-0000120A0000}"/>
    <cellStyle name="Čiarka 6 6 4 6" xfId="5720" xr:uid="{00000000-0005-0000-0000-0000130A0000}"/>
    <cellStyle name="Čiarka 6 6 4 7" xfId="7423" xr:uid="{00000000-0005-0000-0000-0000140A0000}"/>
    <cellStyle name="Čiarka 6 6 5" xfId="2565" xr:uid="{00000000-0005-0000-0000-0000150A0000}"/>
    <cellStyle name="Čiarka 6 6 5 2" xfId="2907" xr:uid="{00000000-0005-0000-0000-0000160A0000}"/>
    <cellStyle name="Čiarka 6 6 5 2 2" xfId="4692" xr:uid="{00000000-0005-0000-0000-0000170A0000}"/>
    <cellStyle name="Čiarka 6 6 5 2 3" xfId="6398" xr:uid="{00000000-0005-0000-0000-0000180A0000}"/>
    <cellStyle name="Čiarka 6 6 5 2 4" xfId="8102" xr:uid="{00000000-0005-0000-0000-0000190A0000}"/>
    <cellStyle name="Čiarka 6 6 5 3" xfId="3554" xr:uid="{00000000-0005-0000-0000-00001A0A0000}"/>
    <cellStyle name="Čiarka 6 6 5 3 2" xfId="5260" xr:uid="{00000000-0005-0000-0000-00001B0A0000}"/>
    <cellStyle name="Čiarka 6 6 5 3 3" xfId="6965" xr:uid="{00000000-0005-0000-0000-00001C0A0000}"/>
    <cellStyle name="Čiarka 6 6 5 3 4" xfId="8669" xr:uid="{00000000-0005-0000-0000-00001D0A0000}"/>
    <cellStyle name="Čiarka 6 6 5 4" xfId="4122" xr:uid="{00000000-0005-0000-0000-00001E0A0000}"/>
    <cellStyle name="Čiarka 6 6 5 5" xfId="5830" xr:uid="{00000000-0005-0000-0000-00001F0A0000}"/>
    <cellStyle name="Čiarka 6 6 5 6" xfId="7534" xr:uid="{00000000-0005-0000-0000-0000200A0000}"/>
    <cellStyle name="Čiarka 6 6 6" xfId="2908" xr:uid="{00000000-0005-0000-0000-0000210A0000}"/>
    <cellStyle name="Čiarka 6 6 6 2" xfId="3810" xr:uid="{00000000-0005-0000-0000-0000220A0000}"/>
    <cellStyle name="Čiarka 6 6 6 2 2" xfId="4948" xr:uid="{00000000-0005-0000-0000-0000230A0000}"/>
    <cellStyle name="Čiarka 6 6 6 2 3" xfId="6654" xr:uid="{00000000-0005-0000-0000-0000240A0000}"/>
    <cellStyle name="Čiarka 6 6 6 2 4" xfId="8358" xr:uid="{00000000-0005-0000-0000-0000250A0000}"/>
    <cellStyle name="Čiarka 6 6 6 3" xfId="5516" xr:uid="{00000000-0005-0000-0000-0000260A0000}"/>
    <cellStyle name="Čiarka 6 6 6 3 2" xfId="7221" xr:uid="{00000000-0005-0000-0000-0000270A0000}"/>
    <cellStyle name="Čiarka 6 6 6 3 3" xfId="8925" xr:uid="{00000000-0005-0000-0000-0000280A0000}"/>
    <cellStyle name="Čiarka 6 6 6 4" xfId="4378" xr:uid="{00000000-0005-0000-0000-0000290A0000}"/>
    <cellStyle name="Čiarka 6 6 6 5" xfId="6086" xr:uid="{00000000-0005-0000-0000-00002A0A0000}"/>
    <cellStyle name="Čiarka 6 6 6 6" xfId="7790" xr:uid="{00000000-0005-0000-0000-00002B0A0000}"/>
    <cellStyle name="Čiarka 6 6 7" xfId="2899" xr:uid="{00000000-0005-0000-0000-00002C0A0000}"/>
    <cellStyle name="Čiarka 6 6 7 2" xfId="4467" xr:uid="{00000000-0005-0000-0000-00002D0A0000}"/>
    <cellStyle name="Čiarka 6 6 7 3" xfId="6175" xr:uid="{00000000-0005-0000-0000-00002E0A0000}"/>
    <cellStyle name="Čiarka 6 6 7 4" xfId="7879" xr:uid="{00000000-0005-0000-0000-00002F0A0000}"/>
    <cellStyle name="Čiarka 6 6 8" xfId="3330" xr:uid="{00000000-0005-0000-0000-0000300A0000}"/>
    <cellStyle name="Čiarka 6 6 8 2" xfId="5038" xr:uid="{00000000-0005-0000-0000-0000310A0000}"/>
    <cellStyle name="Čiarka 6 6 8 3" xfId="6743" xr:uid="{00000000-0005-0000-0000-0000320A0000}"/>
    <cellStyle name="Čiarka 6 6 8 4" xfId="8447" xr:uid="{00000000-0005-0000-0000-0000330A0000}"/>
    <cellStyle name="Čiarka 6 6 9" xfId="3900" xr:uid="{00000000-0005-0000-0000-0000340A0000}"/>
    <cellStyle name="Čiarka 6 7" xfId="796" xr:uid="{00000000-0005-0000-0000-0000350A0000}"/>
    <cellStyle name="Čiarka 6 7 2" xfId="2372" xr:uid="{00000000-0005-0000-0000-0000360A0000}"/>
    <cellStyle name="Čiarka 6 7 2 2" xfId="2566" xr:uid="{00000000-0005-0000-0000-0000370A0000}"/>
    <cellStyle name="Čiarka 6 7 2 2 2" xfId="3206" xr:uid="{00000000-0005-0000-0000-0000380A0000}"/>
    <cellStyle name="Čiarka 6 7 2 2 2 2" xfId="4806" xr:uid="{00000000-0005-0000-0000-0000390A0000}"/>
    <cellStyle name="Čiarka 6 7 2 2 2 3" xfId="6512" xr:uid="{00000000-0005-0000-0000-00003A0A0000}"/>
    <cellStyle name="Čiarka 6 7 2 2 2 4" xfId="8216" xr:uid="{00000000-0005-0000-0000-00003B0A0000}"/>
    <cellStyle name="Čiarka 6 7 2 2 3" xfId="3668" xr:uid="{00000000-0005-0000-0000-00003C0A0000}"/>
    <cellStyle name="Čiarka 6 7 2 2 3 2" xfId="5374" xr:uid="{00000000-0005-0000-0000-00003D0A0000}"/>
    <cellStyle name="Čiarka 6 7 2 2 3 3" xfId="7079" xr:uid="{00000000-0005-0000-0000-00003E0A0000}"/>
    <cellStyle name="Čiarka 6 7 2 2 3 4" xfId="8783" xr:uid="{00000000-0005-0000-0000-00003F0A0000}"/>
    <cellStyle name="Čiarka 6 7 2 2 4" xfId="4236" xr:uid="{00000000-0005-0000-0000-0000400A0000}"/>
    <cellStyle name="Čiarka 6 7 2 2 5" xfId="5944" xr:uid="{00000000-0005-0000-0000-0000410A0000}"/>
    <cellStyle name="Čiarka 6 7 2 2 6" xfId="7648" xr:uid="{00000000-0005-0000-0000-0000420A0000}"/>
    <cellStyle name="Čiarka 6 7 2 3" xfId="2910" xr:uid="{00000000-0005-0000-0000-0000430A0000}"/>
    <cellStyle name="Čiarka 6 7 2 3 2" xfId="4564" xr:uid="{00000000-0005-0000-0000-0000440A0000}"/>
    <cellStyle name="Čiarka 6 7 2 3 3" xfId="6270" xr:uid="{00000000-0005-0000-0000-0000450A0000}"/>
    <cellStyle name="Čiarka 6 7 2 3 4" xfId="7974" xr:uid="{00000000-0005-0000-0000-0000460A0000}"/>
    <cellStyle name="Čiarka 6 7 2 4" xfId="3425" xr:uid="{00000000-0005-0000-0000-0000470A0000}"/>
    <cellStyle name="Čiarka 6 7 2 4 2" xfId="5132" xr:uid="{00000000-0005-0000-0000-0000480A0000}"/>
    <cellStyle name="Čiarka 6 7 2 4 3" xfId="6837" xr:uid="{00000000-0005-0000-0000-0000490A0000}"/>
    <cellStyle name="Čiarka 6 7 2 4 4" xfId="8541" xr:uid="{00000000-0005-0000-0000-00004A0A0000}"/>
    <cellStyle name="Čiarka 6 7 2 5" xfId="3994" xr:uid="{00000000-0005-0000-0000-00004B0A0000}"/>
    <cellStyle name="Čiarka 6 7 2 6" xfId="5702" xr:uid="{00000000-0005-0000-0000-00004C0A0000}"/>
    <cellStyle name="Čiarka 6 7 2 7" xfId="7405" xr:uid="{00000000-0005-0000-0000-00004D0A0000}"/>
    <cellStyle name="Čiarka 6 7 3" xfId="2423" xr:uid="{00000000-0005-0000-0000-00004E0A0000}"/>
    <cellStyle name="Čiarka 6 7 3 2" xfId="2567" xr:uid="{00000000-0005-0000-0000-00004F0A0000}"/>
    <cellStyle name="Čiarka 6 7 3 2 2" xfId="3207" xr:uid="{00000000-0005-0000-0000-0000500A0000}"/>
    <cellStyle name="Čiarka 6 7 3 2 2 2" xfId="4807" xr:uid="{00000000-0005-0000-0000-0000510A0000}"/>
    <cellStyle name="Čiarka 6 7 3 2 2 3" xfId="6513" xr:uid="{00000000-0005-0000-0000-0000520A0000}"/>
    <cellStyle name="Čiarka 6 7 3 2 2 4" xfId="8217" xr:uid="{00000000-0005-0000-0000-0000530A0000}"/>
    <cellStyle name="Čiarka 6 7 3 2 3" xfId="3669" xr:uid="{00000000-0005-0000-0000-0000540A0000}"/>
    <cellStyle name="Čiarka 6 7 3 2 3 2" xfId="5375" xr:uid="{00000000-0005-0000-0000-0000550A0000}"/>
    <cellStyle name="Čiarka 6 7 3 2 3 3" xfId="7080" xr:uid="{00000000-0005-0000-0000-0000560A0000}"/>
    <cellStyle name="Čiarka 6 7 3 2 3 4" xfId="8784" xr:uid="{00000000-0005-0000-0000-0000570A0000}"/>
    <cellStyle name="Čiarka 6 7 3 2 4" xfId="4237" xr:uid="{00000000-0005-0000-0000-0000580A0000}"/>
    <cellStyle name="Čiarka 6 7 3 2 5" xfId="5945" xr:uid="{00000000-0005-0000-0000-0000590A0000}"/>
    <cellStyle name="Čiarka 6 7 3 2 6" xfId="7649" xr:uid="{00000000-0005-0000-0000-00005A0A0000}"/>
    <cellStyle name="Čiarka 6 7 3 3" xfId="2911" xr:uid="{00000000-0005-0000-0000-00005B0A0000}"/>
    <cellStyle name="Čiarka 6 7 3 3 2" xfId="4607" xr:uid="{00000000-0005-0000-0000-00005C0A0000}"/>
    <cellStyle name="Čiarka 6 7 3 3 3" xfId="6313" xr:uid="{00000000-0005-0000-0000-00005D0A0000}"/>
    <cellStyle name="Čiarka 6 7 3 3 4" xfId="8017" xr:uid="{00000000-0005-0000-0000-00005E0A0000}"/>
    <cellStyle name="Čiarka 6 7 3 4" xfId="3469" xr:uid="{00000000-0005-0000-0000-00005F0A0000}"/>
    <cellStyle name="Čiarka 6 7 3 4 2" xfId="5175" xr:uid="{00000000-0005-0000-0000-0000600A0000}"/>
    <cellStyle name="Čiarka 6 7 3 4 3" xfId="6880" xr:uid="{00000000-0005-0000-0000-0000610A0000}"/>
    <cellStyle name="Čiarka 6 7 3 4 4" xfId="8584" xr:uid="{00000000-0005-0000-0000-0000620A0000}"/>
    <cellStyle name="Čiarka 6 7 3 5" xfId="4037" xr:uid="{00000000-0005-0000-0000-0000630A0000}"/>
    <cellStyle name="Čiarka 6 7 3 6" xfId="5745" xr:uid="{00000000-0005-0000-0000-0000640A0000}"/>
    <cellStyle name="Čiarka 6 7 3 7" xfId="7448" xr:uid="{00000000-0005-0000-0000-0000650A0000}"/>
    <cellStyle name="Čiarka 6 7 4" xfId="2568" xr:uid="{00000000-0005-0000-0000-0000660A0000}"/>
    <cellStyle name="Čiarka 6 7 4 2" xfId="2912" xr:uid="{00000000-0005-0000-0000-0000670A0000}"/>
    <cellStyle name="Čiarka 6 7 4 2 2" xfId="4695" xr:uid="{00000000-0005-0000-0000-0000680A0000}"/>
    <cellStyle name="Čiarka 6 7 4 2 3" xfId="6401" xr:uid="{00000000-0005-0000-0000-0000690A0000}"/>
    <cellStyle name="Čiarka 6 7 4 2 4" xfId="8105" xr:uid="{00000000-0005-0000-0000-00006A0A0000}"/>
    <cellStyle name="Čiarka 6 7 4 3" xfId="3557" xr:uid="{00000000-0005-0000-0000-00006B0A0000}"/>
    <cellStyle name="Čiarka 6 7 4 3 2" xfId="5263" xr:uid="{00000000-0005-0000-0000-00006C0A0000}"/>
    <cellStyle name="Čiarka 6 7 4 3 3" xfId="6968" xr:uid="{00000000-0005-0000-0000-00006D0A0000}"/>
    <cellStyle name="Čiarka 6 7 4 3 4" xfId="8672" xr:uid="{00000000-0005-0000-0000-00006E0A0000}"/>
    <cellStyle name="Čiarka 6 7 4 4" xfId="4125" xr:uid="{00000000-0005-0000-0000-00006F0A0000}"/>
    <cellStyle name="Čiarka 6 7 4 5" xfId="5833" xr:uid="{00000000-0005-0000-0000-0000700A0000}"/>
    <cellStyle name="Čiarka 6 7 4 6" xfId="7537" xr:uid="{00000000-0005-0000-0000-0000710A0000}"/>
    <cellStyle name="Čiarka 6 7 5" xfId="2909" xr:uid="{00000000-0005-0000-0000-0000720A0000}"/>
    <cellStyle name="Čiarka 6 7 5 2" xfId="4469" xr:uid="{00000000-0005-0000-0000-0000730A0000}"/>
    <cellStyle name="Čiarka 6 7 5 3" xfId="6177" xr:uid="{00000000-0005-0000-0000-0000740A0000}"/>
    <cellStyle name="Čiarka 6 7 5 4" xfId="7881" xr:uid="{00000000-0005-0000-0000-0000750A0000}"/>
    <cellStyle name="Čiarka 6 7 6" xfId="3332" xr:uid="{00000000-0005-0000-0000-0000760A0000}"/>
    <cellStyle name="Čiarka 6 7 6 2" xfId="5040" xr:uid="{00000000-0005-0000-0000-0000770A0000}"/>
    <cellStyle name="Čiarka 6 7 6 3" xfId="6745" xr:uid="{00000000-0005-0000-0000-0000780A0000}"/>
    <cellStyle name="Čiarka 6 7 6 4" xfId="8449" xr:uid="{00000000-0005-0000-0000-0000790A0000}"/>
    <cellStyle name="Čiarka 6 7 7" xfId="3902" xr:uid="{00000000-0005-0000-0000-00007A0A0000}"/>
    <cellStyle name="Čiarka 6 7 8" xfId="5608" xr:uid="{00000000-0005-0000-0000-00007B0A0000}"/>
    <cellStyle name="Čiarka 6 7 9" xfId="7312" xr:uid="{00000000-0005-0000-0000-00007C0A0000}"/>
    <cellStyle name="Čiarka 6 8" xfId="914" xr:uid="{00000000-0005-0000-0000-00007D0A0000}"/>
    <cellStyle name="Čiarka 6 8 2" xfId="2408" xr:uid="{00000000-0005-0000-0000-00007E0A0000}"/>
    <cellStyle name="Čiarka 6 8 2 2" xfId="2569" xr:uid="{00000000-0005-0000-0000-00007F0A0000}"/>
    <cellStyle name="Čiarka 6 8 2 2 2" xfId="3208" xr:uid="{00000000-0005-0000-0000-0000800A0000}"/>
    <cellStyle name="Čiarka 6 8 2 2 2 2" xfId="4808" xr:uid="{00000000-0005-0000-0000-0000810A0000}"/>
    <cellStyle name="Čiarka 6 8 2 2 2 3" xfId="6514" xr:uid="{00000000-0005-0000-0000-0000820A0000}"/>
    <cellStyle name="Čiarka 6 8 2 2 2 4" xfId="8218" xr:uid="{00000000-0005-0000-0000-0000830A0000}"/>
    <cellStyle name="Čiarka 6 8 2 2 3" xfId="3670" xr:uid="{00000000-0005-0000-0000-0000840A0000}"/>
    <cellStyle name="Čiarka 6 8 2 2 3 2" xfId="5376" xr:uid="{00000000-0005-0000-0000-0000850A0000}"/>
    <cellStyle name="Čiarka 6 8 2 2 3 3" xfId="7081" xr:uid="{00000000-0005-0000-0000-0000860A0000}"/>
    <cellStyle name="Čiarka 6 8 2 2 3 4" xfId="8785" xr:uid="{00000000-0005-0000-0000-0000870A0000}"/>
    <cellStyle name="Čiarka 6 8 2 2 4" xfId="4238" xr:uid="{00000000-0005-0000-0000-0000880A0000}"/>
    <cellStyle name="Čiarka 6 8 2 2 5" xfId="5946" xr:uid="{00000000-0005-0000-0000-0000890A0000}"/>
    <cellStyle name="Čiarka 6 8 2 2 6" xfId="7650" xr:uid="{00000000-0005-0000-0000-00008A0A0000}"/>
    <cellStyle name="Čiarka 6 8 2 3" xfId="2914" xr:uid="{00000000-0005-0000-0000-00008B0A0000}"/>
    <cellStyle name="Čiarka 6 8 2 3 2" xfId="4592" xr:uid="{00000000-0005-0000-0000-00008C0A0000}"/>
    <cellStyle name="Čiarka 6 8 2 3 3" xfId="6298" xr:uid="{00000000-0005-0000-0000-00008D0A0000}"/>
    <cellStyle name="Čiarka 6 8 2 3 4" xfId="8002" xr:uid="{00000000-0005-0000-0000-00008E0A0000}"/>
    <cellStyle name="Čiarka 6 8 2 4" xfId="3454" xr:uid="{00000000-0005-0000-0000-00008F0A0000}"/>
    <cellStyle name="Čiarka 6 8 2 4 2" xfId="5160" xr:uid="{00000000-0005-0000-0000-0000900A0000}"/>
    <cellStyle name="Čiarka 6 8 2 4 3" xfId="6865" xr:uid="{00000000-0005-0000-0000-0000910A0000}"/>
    <cellStyle name="Čiarka 6 8 2 4 4" xfId="8569" xr:uid="{00000000-0005-0000-0000-0000920A0000}"/>
    <cellStyle name="Čiarka 6 8 2 5" xfId="4022" xr:uid="{00000000-0005-0000-0000-0000930A0000}"/>
    <cellStyle name="Čiarka 6 8 2 6" xfId="5730" xr:uid="{00000000-0005-0000-0000-0000940A0000}"/>
    <cellStyle name="Čiarka 6 8 2 7" xfId="7433" xr:uid="{00000000-0005-0000-0000-0000950A0000}"/>
    <cellStyle name="Čiarka 6 8 3" xfId="2570" xr:uid="{00000000-0005-0000-0000-0000960A0000}"/>
    <cellStyle name="Čiarka 6 8 3 2" xfId="2915" xr:uid="{00000000-0005-0000-0000-0000970A0000}"/>
    <cellStyle name="Čiarka 6 8 3 2 2" xfId="4696" xr:uid="{00000000-0005-0000-0000-0000980A0000}"/>
    <cellStyle name="Čiarka 6 8 3 2 3" xfId="6402" xr:uid="{00000000-0005-0000-0000-0000990A0000}"/>
    <cellStyle name="Čiarka 6 8 3 2 4" xfId="8106" xr:uid="{00000000-0005-0000-0000-00009A0A0000}"/>
    <cellStyle name="Čiarka 6 8 3 3" xfId="3558" xr:uid="{00000000-0005-0000-0000-00009B0A0000}"/>
    <cellStyle name="Čiarka 6 8 3 3 2" xfId="5264" xr:uid="{00000000-0005-0000-0000-00009C0A0000}"/>
    <cellStyle name="Čiarka 6 8 3 3 3" xfId="6969" xr:uid="{00000000-0005-0000-0000-00009D0A0000}"/>
    <cellStyle name="Čiarka 6 8 3 3 4" xfId="8673" xr:uid="{00000000-0005-0000-0000-00009E0A0000}"/>
    <cellStyle name="Čiarka 6 8 3 4" xfId="4126" xr:uid="{00000000-0005-0000-0000-00009F0A0000}"/>
    <cellStyle name="Čiarka 6 8 3 5" xfId="5834" xr:uid="{00000000-0005-0000-0000-0000A00A0000}"/>
    <cellStyle name="Čiarka 6 8 3 6" xfId="7538" xr:uid="{00000000-0005-0000-0000-0000A10A0000}"/>
    <cellStyle name="Čiarka 6 8 4" xfId="2913" xr:uid="{00000000-0005-0000-0000-0000A20A0000}"/>
    <cellStyle name="Čiarka 6 8 4 2" xfId="4533" xr:uid="{00000000-0005-0000-0000-0000A30A0000}"/>
    <cellStyle name="Čiarka 6 8 4 3" xfId="6241" xr:uid="{00000000-0005-0000-0000-0000A40A0000}"/>
    <cellStyle name="Čiarka 6 8 4 4" xfId="7945" xr:uid="{00000000-0005-0000-0000-0000A50A0000}"/>
    <cellStyle name="Čiarka 6 8 5" xfId="3396" xr:uid="{00000000-0005-0000-0000-0000A60A0000}"/>
    <cellStyle name="Čiarka 6 8 5 2" xfId="5104" xr:uid="{00000000-0005-0000-0000-0000A70A0000}"/>
    <cellStyle name="Čiarka 6 8 5 3" xfId="6809" xr:uid="{00000000-0005-0000-0000-0000A80A0000}"/>
    <cellStyle name="Čiarka 6 8 5 4" xfId="8513" xr:uid="{00000000-0005-0000-0000-0000A90A0000}"/>
    <cellStyle name="Čiarka 6 8 6" xfId="3966" xr:uid="{00000000-0005-0000-0000-0000AA0A0000}"/>
    <cellStyle name="Čiarka 6 8 7" xfId="5672" xr:uid="{00000000-0005-0000-0000-0000AB0A0000}"/>
    <cellStyle name="Čiarka 6 8 8" xfId="7376" xr:uid="{00000000-0005-0000-0000-0000AC0A0000}"/>
    <cellStyle name="Čiarka 6 9" xfId="915" xr:uid="{00000000-0005-0000-0000-0000AD0A0000}"/>
    <cellStyle name="Čiarka 6 9 10" xfId="5673" xr:uid="{00000000-0005-0000-0000-0000AE0A0000}"/>
    <cellStyle name="Čiarka 6 9 11" xfId="7377" xr:uid="{00000000-0005-0000-0000-0000AF0A0000}"/>
    <cellStyle name="Čiarka 6 9 2" xfId="2355" xr:uid="{00000000-0005-0000-0000-0000B00A0000}"/>
    <cellStyle name="Čiarka 6 9 2 2" xfId="2419" xr:uid="{00000000-0005-0000-0000-0000B10A0000}"/>
    <cellStyle name="Čiarka 6 9 2 2 2" xfId="2571" xr:uid="{00000000-0005-0000-0000-0000B20A0000}"/>
    <cellStyle name="Čiarka 6 9 2 2 2 2" xfId="3209" xr:uid="{00000000-0005-0000-0000-0000B30A0000}"/>
    <cellStyle name="Čiarka 6 9 2 2 2 2 2" xfId="4809" xr:uid="{00000000-0005-0000-0000-0000B40A0000}"/>
    <cellStyle name="Čiarka 6 9 2 2 2 2 3" xfId="6515" xr:uid="{00000000-0005-0000-0000-0000B50A0000}"/>
    <cellStyle name="Čiarka 6 9 2 2 2 2 4" xfId="8219" xr:uid="{00000000-0005-0000-0000-0000B60A0000}"/>
    <cellStyle name="Čiarka 6 9 2 2 2 3" xfId="3671" xr:uid="{00000000-0005-0000-0000-0000B70A0000}"/>
    <cellStyle name="Čiarka 6 9 2 2 2 3 2" xfId="5377" xr:uid="{00000000-0005-0000-0000-0000B80A0000}"/>
    <cellStyle name="Čiarka 6 9 2 2 2 3 3" xfId="7082" xr:uid="{00000000-0005-0000-0000-0000B90A0000}"/>
    <cellStyle name="Čiarka 6 9 2 2 2 3 4" xfId="8786" xr:uid="{00000000-0005-0000-0000-0000BA0A0000}"/>
    <cellStyle name="Čiarka 6 9 2 2 2 4" xfId="4239" xr:uid="{00000000-0005-0000-0000-0000BB0A0000}"/>
    <cellStyle name="Čiarka 6 9 2 2 2 5" xfId="5947" xr:uid="{00000000-0005-0000-0000-0000BC0A0000}"/>
    <cellStyle name="Čiarka 6 9 2 2 2 6" xfId="7651" xr:uid="{00000000-0005-0000-0000-0000BD0A0000}"/>
    <cellStyle name="Čiarka 6 9 2 2 3" xfId="2918" xr:uid="{00000000-0005-0000-0000-0000BE0A0000}"/>
    <cellStyle name="Čiarka 6 9 2 2 3 2" xfId="4603" xr:uid="{00000000-0005-0000-0000-0000BF0A0000}"/>
    <cellStyle name="Čiarka 6 9 2 2 3 3" xfId="6309" xr:uid="{00000000-0005-0000-0000-0000C00A0000}"/>
    <cellStyle name="Čiarka 6 9 2 2 3 4" xfId="8013" xr:uid="{00000000-0005-0000-0000-0000C10A0000}"/>
    <cellStyle name="Čiarka 6 9 2 2 4" xfId="3465" xr:uid="{00000000-0005-0000-0000-0000C20A0000}"/>
    <cellStyle name="Čiarka 6 9 2 2 4 2" xfId="5171" xr:uid="{00000000-0005-0000-0000-0000C30A0000}"/>
    <cellStyle name="Čiarka 6 9 2 2 4 3" xfId="6876" xr:uid="{00000000-0005-0000-0000-0000C40A0000}"/>
    <cellStyle name="Čiarka 6 9 2 2 4 4" xfId="8580" xr:uid="{00000000-0005-0000-0000-0000C50A0000}"/>
    <cellStyle name="Čiarka 6 9 2 2 5" xfId="4033" xr:uid="{00000000-0005-0000-0000-0000C60A0000}"/>
    <cellStyle name="Čiarka 6 9 2 2 6" xfId="5741" xr:uid="{00000000-0005-0000-0000-0000C70A0000}"/>
    <cellStyle name="Čiarka 6 9 2 2 7" xfId="7444" xr:uid="{00000000-0005-0000-0000-0000C80A0000}"/>
    <cellStyle name="Čiarka 6 9 2 3" xfId="2572" xr:uid="{00000000-0005-0000-0000-0000C90A0000}"/>
    <cellStyle name="Čiarka 6 9 2 3 2" xfId="2919" xr:uid="{00000000-0005-0000-0000-0000CA0A0000}"/>
    <cellStyle name="Čiarka 6 9 2 3 2 2" xfId="4698" xr:uid="{00000000-0005-0000-0000-0000CB0A0000}"/>
    <cellStyle name="Čiarka 6 9 2 3 2 3" xfId="6404" xr:uid="{00000000-0005-0000-0000-0000CC0A0000}"/>
    <cellStyle name="Čiarka 6 9 2 3 2 4" xfId="8108" xr:uid="{00000000-0005-0000-0000-0000CD0A0000}"/>
    <cellStyle name="Čiarka 6 9 2 3 3" xfId="3560" xr:uid="{00000000-0005-0000-0000-0000CE0A0000}"/>
    <cellStyle name="Čiarka 6 9 2 3 3 2" xfId="5266" xr:uid="{00000000-0005-0000-0000-0000CF0A0000}"/>
    <cellStyle name="Čiarka 6 9 2 3 3 3" xfId="6971" xr:uid="{00000000-0005-0000-0000-0000D00A0000}"/>
    <cellStyle name="Čiarka 6 9 2 3 3 4" xfId="8675" xr:uid="{00000000-0005-0000-0000-0000D10A0000}"/>
    <cellStyle name="Čiarka 6 9 2 3 4" xfId="4128" xr:uid="{00000000-0005-0000-0000-0000D20A0000}"/>
    <cellStyle name="Čiarka 6 9 2 3 5" xfId="5836" xr:uid="{00000000-0005-0000-0000-0000D30A0000}"/>
    <cellStyle name="Čiarka 6 9 2 3 6" xfId="7540" xr:uid="{00000000-0005-0000-0000-0000D40A0000}"/>
    <cellStyle name="Čiarka 6 9 2 4" xfId="2917" xr:uid="{00000000-0005-0000-0000-0000D50A0000}"/>
    <cellStyle name="Čiarka 6 9 2 4 2" xfId="4549" xr:uid="{00000000-0005-0000-0000-0000D60A0000}"/>
    <cellStyle name="Čiarka 6 9 2 4 3" xfId="6256" xr:uid="{00000000-0005-0000-0000-0000D70A0000}"/>
    <cellStyle name="Čiarka 6 9 2 4 4" xfId="7960" xr:uid="{00000000-0005-0000-0000-0000D80A0000}"/>
    <cellStyle name="Čiarka 6 9 2 5" xfId="3411" xr:uid="{00000000-0005-0000-0000-0000D90A0000}"/>
    <cellStyle name="Čiarka 6 9 2 5 2" xfId="5118" xr:uid="{00000000-0005-0000-0000-0000DA0A0000}"/>
    <cellStyle name="Čiarka 6 9 2 5 3" xfId="6823" xr:uid="{00000000-0005-0000-0000-0000DB0A0000}"/>
    <cellStyle name="Čiarka 6 9 2 5 4" xfId="8527" xr:uid="{00000000-0005-0000-0000-0000DC0A0000}"/>
    <cellStyle name="Čiarka 6 9 2 6" xfId="3980" xr:uid="{00000000-0005-0000-0000-0000DD0A0000}"/>
    <cellStyle name="Čiarka 6 9 2 7" xfId="5688" xr:uid="{00000000-0005-0000-0000-0000DE0A0000}"/>
    <cellStyle name="Čiarka 6 9 2 8" xfId="7391" xr:uid="{00000000-0005-0000-0000-0000DF0A0000}"/>
    <cellStyle name="Čiarka 6 9 3" xfId="2369" xr:uid="{00000000-0005-0000-0000-0000E00A0000}"/>
    <cellStyle name="Čiarka 6 9 3 2" xfId="2418" xr:uid="{00000000-0005-0000-0000-0000E10A0000}"/>
    <cellStyle name="Čiarka 6 9 3 2 2" xfId="2573" xr:uid="{00000000-0005-0000-0000-0000E20A0000}"/>
    <cellStyle name="Čiarka 6 9 3 2 2 2" xfId="3210" xr:uid="{00000000-0005-0000-0000-0000E30A0000}"/>
    <cellStyle name="Čiarka 6 9 3 2 2 2 2" xfId="4810" xr:uid="{00000000-0005-0000-0000-0000E40A0000}"/>
    <cellStyle name="Čiarka 6 9 3 2 2 2 3" xfId="6516" xr:uid="{00000000-0005-0000-0000-0000E50A0000}"/>
    <cellStyle name="Čiarka 6 9 3 2 2 2 4" xfId="8220" xr:uid="{00000000-0005-0000-0000-0000E60A0000}"/>
    <cellStyle name="Čiarka 6 9 3 2 2 3" xfId="3672" xr:uid="{00000000-0005-0000-0000-0000E70A0000}"/>
    <cellStyle name="Čiarka 6 9 3 2 2 3 2" xfId="5378" xr:uid="{00000000-0005-0000-0000-0000E80A0000}"/>
    <cellStyle name="Čiarka 6 9 3 2 2 3 3" xfId="7083" xr:uid="{00000000-0005-0000-0000-0000E90A0000}"/>
    <cellStyle name="Čiarka 6 9 3 2 2 3 4" xfId="8787" xr:uid="{00000000-0005-0000-0000-0000EA0A0000}"/>
    <cellStyle name="Čiarka 6 9 3 2 2 4" xfId="4240" xr:uid="{00000000-0005-0000-0000-0000EB0A0000}"/>
    <cellStyle name="Čiarka 6 9 3 2 2 5" xfId="5948" xr:uid="{00000000-0005-0000-0000-0000EC0A0000}"/>
    <cellStyle name="Čiarka 6 9 3 2 2 6" xfId="7652" xr:uid="{00000000-0005-0000-0000-0000ED0A0000}"/>
    <cellStyle name="Čiarka 6 9 3 2 3" xfId="2921" xr:uid="{00000000-0005-0000-0000-0000EE0A0000}"/>
    <cellStyle name="Čiarka 6 9 3 2 3 2" xfId="4602" xr:uid="{00000000-0005-0000-0000-0000EF0A0000}"/>
    <cellStyle name="Čiarka 6 9 3 2 3 3" xfId="6308" xr:uid="{00000000-0005-0000-0000-0000F00A0000}"/>
    <cellStyle name="Čiarka 6 9 3 2 3 4" xfId="8012" xr:uid="{00000000-0005-0000-0000-0000F10A0000}"/>
    <cellStyle name="Čiarka 6 9 3 2 4" xfId="3464" xr:uid="{00000000-0005-0000-0000-0000F20A0000}"/>
    <cellStyle name="Čiarka 6 9 3 2 4 2" xfId="5170" xr:uid="{00000000-0005-0000-0000-0000F30A0000}"/>
    <cellStyle name="Čiarka 6 9 3 2 4 3" xfId="6875" xr:uid="{00000000-0005-0000-0000-0000F40A0000}"/>
    <cellStyle name="Čiarka 6 9 3 2 4 4" xfId="8579" xr:uid="{00000000-0005-0000-0000-0000F50A0000}"/>
    <cellStyle name="Čiarka 6 9 3 2 5" xfId="4032" xr:uid="{00000000-0005-0000-0000-0000F60A0000}"/>
    <cellStyle name="Čiarka 6 9 3 2 6" xfId="5740" xr:uid="{00000000-0005-0000-0000-0000F70A0000}"/>
    <cellStyle name="Čiarka 6 9 3 2 7" xfId="7443" xr:uid="{00000000-0005-0000-0000-0000F80A0000}"/>
    <cellStyle name="Čiarka 6 9 3 3" xfId="2574" xr:uid="{00000000-0005-0000-0000-0000F90A0000}"/>
    <cellStyle name="Čiarka 6 9 3 3 2" xfId="2922" xr:uid="{00000000-0005-0000-0000-0000FA0A0000}"/>
    <cellStyle name="Čiarka 6 9 3 3 2 2" xfId="4699" xr:uid="{00000000-0005-0000-0000-0000FB0A0000}"/>
    <cellStyle name="Čiarka 6 9 3 3 2 3" xfId="6405" xr:uid="{00000000-0005-0000-0000-0000FC0A0000}"/>
    <cellStyle name="Čiarka 6 9 3 3 2 4" xfId="8109" xr:uid="{00000000-0005-0000-0000-0000FD0A0000}"/>
    <cellStyle name="Čiarka 6 9 3 3 3" xfId="3561" xr:uid="{00000000-0005-0000-0000-0000FE0A0000}"/>
    <cellStyle name="Čiarka 6 9 3 3 3 2" xfId="5267" xr:uid="{00000000-0005-0000-0000-0000FF0A0000}"/>
    <cellStyle name="Čiarka 6 9 3 3 3 3" xfId="6972" xr:uid="{00000000-0005-0000-0000-0000000B0000}"/>
    <cellStyle name="Čiarka 6 9 3 3 3 4" xfId="8676" xr:uid="{00000000-0005-0000-0000-0000010B0000}"/>
    <cellStyle name="Čiarka 6 9 3 3 4" xfId="4129" xr:uid="{00000000-0005-0000-0000-0000020B0000}"/>
    <cellStyle name="Čiarka 6 9 3 3 5" xfId="5837" xr:uid="{00000000-0005-0000-0000-0000030B0000}"/>
    <cellStyle name="Čiarka 6 9 3 3 6" xfId="7541" xr:uid="{00000000-0005-0000-0000-0000040B0000}"/>
    <cellStyle name="Čiarka 6 9 3 4" xfId="2920" xr:uid="{00000000-0005-0000-0000-0000050B0000}"/>
    <cellStyle name="Čiarka 6 9 3 4 2" xfId="4561" xr:uid="{00000000-0005-0000-0000-0000060B0000}"/>
    <cellStyle name="Čiarka 6 9 3 4 3" xfId="6267" xr:uid="{00000000-0005-0000-0000-0000070B0000}"/>
    <cellStyle name="Čiarka 6 9 3 4 4" xfId="7971" xr:uid="{00000000-0005-0000-0000-0000080B0000}"/>
    <cellStyle name="Čiarka 6 9 3 5" xfId="3422" xr:uid="{00000000-0005-0000-0000-0000090B0000}"/>
    <cellStyle name="Čiarka 6 9 3 5 2" xfId="5129" xr:uid="{00000000-0005-0000-0000-00000A0B0000}"/>
    <cellStyle name="Čiarka 6 9 3 5 3" xfId="6834" xr:uid="{00000000-0005-0000-0000-00000B0B0000}"/>
    <cellStyle name="Čiarka 6 9 3 5 4" xfId="8538" xr:uid="{00000000-0005-0000-0000-00000C0B0000}"/>
    <cellStyle name="Čiarka 6 9 3 6" xfId="3991" xr:uid="{00000000-0005-0000-0000-00000D0B0000}"/>
    <cellStyle name="Čiarka 6 9 3 7" xfId="5699" xr:uid="{00000000-0005-0000-0000-00000E0B0000}"/>
    <cellStyle name="Čiarka 6 9 3 8" xfId="7402" xr:uid="{00000000-0005-0000-0000-00000F0B0000}"/>
    <cellStyle name="Čiarka 6 9 4" xfId="2393" xr:uid="{00000000-0005-0000-0000-0000100B0000}"/>
    <cellStyle name="Čiarka 6 9 4 2" xfId="2411" xr:uid="{00000000-0005-0000-0000-0000110B0000}"/>
    <cellStyle name="Čiarka 6 9 4 2 2" xfId="2575" xr:uid="{00000000-0005-0000-0000-0000120B0000}"/>
    <cellStyle name="Čiarka 6 9 4 2 2 2" xfId="3211" xr:uid="{00000000-0005-0000-0000-0000130B0000}"/>
    <cellStyle name="Čiarka 6 9 4 2 2 2 2" xfId="4812" xr:uid="{00000000-0005-0000-0000-0000140B0000}"/>
    <cellStyle name="Čiarka 6 9 4 2 2 2 3" xfId="6518" xr:uid="{00000000-0005-0000-0000-0000150B0000}"/>
    <cellStyle name="Čiarka 6 9 4 2 2 2 4" xfId="8222" xr:uid="{00000000-0005-0000-0000-0000160B0000}"/>
    <cellStyle name="Čiarka 6 9 4 2 2 3" xfId="3674" xr:uid="{00000000-0005-0000-0000-0000170B0000}"/>
    <cellStyle name="Čiarka 6 9 4 2 2 3 2" xfId="5380" xr:uid="{00000000-0005-0000-0000-0000180B0000}"/>
    <cellStyle name="Čiarka 6 9 4 2 2 3 3" xfId="7085" xr:uid="{00000000-0005-0000-0000-0000190B0000}"/>
    <cellStyle name="Čiarka 6 9 4 2 2 3 4" xfId="8789" xr:uid="{00000000-0005-0000-0000-00001A0B0000}"/>
    <cellStyle name="Čiarka 6 9 4 2 2 4" xfId="4242" xr:uid="{00000000-0005-0000-0000-00001B0B0000}"/>
    <cellStyle name="Čiarka 6 9 4 2 2 5" xfId="5950" xr:uid="{00000000-0005-0000-0000-00001C0B0000}"/>
    <cellStyle name="Čiarka 6 9 4 2 2 6" xfId="7654" xr:uid="{00000000-0005-0000-0000-00001D0B0000}"/>
    <cellStyle name="Čiarka 6 9 4 2 3" xfId="2924" xr:uid="{00000000-0005-0000-0000-00001E0B0000}"/>
    <cellStyle name="Čiarka 6 9 4 2 3 2" xfId="4595" xr:uid="{00000000-0005-0000-0000-00001F0B0000}"/>
    <cellStyle name="Čiarka 6 9 4 2 3 3" xfId="6301" xr:uid="{00000000-0005-0000-0000-0000200B0000}"/>
    <cellStyle name="Čiarka 6 9 4 2 3 4" xfId="8005" xr:uid="{00000000-0005-0000-0000-0000210B0000}"/>
    <cellStyle name="Čiarka 6 9 4 2 4" xfId="3457" xr:uid="{00000000-0005-0000-0000-0000220B0000}"/>
    <cellStyle name="Čiarka 6 9 4 2 4 2" xfId="5163" xr:uid="{00000000-0005-0000-0000-0000230B0000}"/>
    <cellStyle name="Čiarka 6 9 4 2 4 3" xfId="6868" xr:uid="{00000000-0005-0000-0000-0000240B0000}"/>
    <cellStyle name="Čiarka 6 9 4 2 4 4" xfId="8572" xr:uid="{00000000-0005-0000-0000-0000250B0000}"/>
    <cellStyle name="Čiarka 6 9 4 2 5" xfId="4025" xr:uid="{00000000-0005-0000-0000-0000260B0000}"/>
    <cellStyle name="Čiarka 6 9 4 2 6" xfId="5733" xr:uid="{00000000-0005-0000-0000-0000270B0000}"/>
    <cellStyle name="Čiarka 6 9 4 2 7" xfId="7436" xr:uid="{00000000-0005-0000-0000-0000280B0000}"/>
    <cellStyle name="Čiarka 6 9 4 3" xfId="2576" xr:uid="{00000000-0005-0000-0000-0000290B0000}"/>
    <cellStyle name="Čiarka 6 9 4 3 2" xfId="3212" xr:uid="{00000000-0005-0000-0000-00002A0B0000}"/>
    <cellStyle name="Čiarka 6 9 4 3 2 2" xfId="4811" xr:uid="{00000000-0005-0000-0000-00002B0B0000}"/>
    <cellStyle name="Čiarka 6 9 4 3 2 3" xfId="6517" xr:uid="{00000000-0005-0000-0000-00002C0B0000}"/>
    <cellStyle name="Čiarka 6 9 4 3 2 4" xfId="8221" xr:uid="{00000000-0005-0000-0000-00002D0B0000}"/>
    <cellStyle name="Čiarka 6 9 4 3 3" xfId="3673" xr:uid="{00000000-0005-0000-0000-00002E0B0000}"/>
    <cellStyle name="Čiarka 6 9 4 3 3 2" xfId="5379" xr:uid="{00000000-0005-0000-0000-00002F0B0000}"/>
    <cellStyle name="Čiarka 6 9 4 3 3 3" xfId="7084" xr:uid="{00000000-0005-0000-0000-0000300B0000}"/>
    <cellStyle name="Čiarka 6 9 4 3 3 4" xfId="8788" xr:uid="{00000000-0005-0000-0000-0000310B0000}"/>
    <cellStyle name="Čiarka 6 9 4 3 4" xfId="4241" xr:uid="{00000000-0005-0000-0000-0000320B0000}"/>
    <cellStyle name="Čiarka 6 9 4 3 5" xfId="5949" xr:uid="{00000000-0005-0000-0000-0000330B0000}"/>
    <cellStyle name="Čiarka 6 9 4 3 6" xfId="7653" xr:uid="{00000000-0005-0000-0000-0000340B0000}"/>
    <cellStyle name="Čiarka 6 9 4 4" xfId="2923" xr:uid="{00000000-0005-0000-0000-0000350B0000}"/>
    <cellStyle name="Čiarka 6 9 4 4 2" xfId="4580" xr:uid="{00000000-0005-0000-0000-0000360B0000}"/>
    <cellStyle name="Čiarka 6 9 4 4 3" xfId="6286" xr:uid="{00000000-0005-0000-0000-0000370B0000}"/>
    <cellStyle name="Čiarka 6 9 4 4 4" xfId="7990" xr:uid="{00000000-0005-0000-0000-0000380B0000}"/>
    <cellStyle name="Čiarka 6 9 4 5" xfId="3441" xr:uid="{00000000-0005-0000-0000-0000390B0000}"/>
    <cellStyle name="Čiarka 6 9 4 5 2" xfId="5148" xr:uid="{00000000-0005-0000-0000-00003A0B0000}"/>
    <cellStyle name="Čiarka 6 9 4 5 3" xfId="6853" xr:uid="{00000000-0005-0000-0000-00003B0B0000}"/>
    <cellStyle name="Čiarka 6 9 4 5 4" xfId="8557" xr:uid="{00000000-0005-0000-0000-00003C0B0000}"/>
    <cellStyle name="Čiarka 6 9 4 6" xfId="4010" xr:uid="{00000000-0005-0000-0000-00003D0B0000}"/>
    <cellStyle name="Čiarka 6 9 4 7" xfId="5718" xr:uid="{00000000-0005-0000-0000-00003E0B0000}"/>
    <cellStyle name="Čiarka 6 9 4 8" xfId="7421" xr:uid="{00000000-0005-0000-0000-00003F0B0000}"/>
    <cellStyle name="Čiarka 6 9 5" xfId="2405" xr:uid="{00000000-0005-0000-0000-0000400B0000}"/>
    <cellStyle name="Čiarka 6 9 5 2" xfId="2577" xr:uid="{00000000-0005-0000-0000-0000410B0000}"/>
    <cellStyle name="Čiarka 6 9 5 2 2" xfId="3213" xr:uid="{00000000-0005-0000-0000-0000420B0000}"/>
    <cellStyle name="Čiarka 6 9 5 2 2 2" xfId="4813" xr:uid="{00000000-0005-0000-0000-0000430B0000}"/>
    <cellStyle name="Čiarka 6 9 5 2 2 3" xfId="6519" xr:uid="{00000000-0005-0000-0000-0000440B0000}"/>
    <cellStyle name="Čiarka 6 9 5 2 2 4" xfId="8223" xr:uid="{00000000-0005-0000-0000-0000450B0000}"/>
    <cellStyle name="Čiarka 6 9 5 2 3" xfId="3675" xr:uid="{00000000-0005-0000-0000-0000460B0000}"/>
    <cellStyle name="Čiarka 6 9 5 2 3 2" xfId="5381" xr:uid="{00000000-0005-0000-0000-0000470B0000}"/>
    <cellStyle name="Čiarka 6 9 5 2 3 3" xfId="7086" xr:uid="{00000000-0005-0000-0000-0000480B0000}"/>
    <cellStyle name="Čiarka 6 9 5 2 3 4" xfId="8790" xr:uid="{00000000-0005-0000-0000-0000490B0000}"/>
    <cellStyle name="Čiarka 6 9 5 2 4" xfId="4243" xr:uid="{00000000-0005-0000-0000-00004A0B0000}"/>
    <cellStyle name="Čiarka 6 9 5 2 5" xfId="5951" xr:uid="{00000000-0005-0000-0000-00004B0B0000}"/>
    <cellStyle name="Čiarka 6 9 5 2 6" xfId="7655" xr:uid="{00000000-0005-0000-0000-00004C0B0000}"/>
    <cellStyle name="Čiarka 6 9 5 3" xfId="2925" xr:uid="{00000000-0005-0000-0000-00004D0B0000}"/>
    <cellStyle name="Čiarka 6 9 5 3 2" xfId="4589" xr:uid="{00000000-0005-0000-0000-00004E0B0000}"/>
    <cellStyle name="Čiarka 6 9 5 3 3" xfId="6295" xr:uid="{00000000-0005-0000-0000-00004F0B0000}"/>
    <cellStyle name="Čiarka 6 9 5 3 4" xfId="7999" xr:uid="{00000000-0005-0000-0000-0000500B0000}"/>
    <cellStyle name="Čiarka 6 9 5 4" xfId="3451" xr:uid="{00000000-0005-0000-0000-0000510B0000}"/>
    <cellStyle name="Čiarka 6 9 5 4 2" xfId="5157" xr:uid="{00000000-0005-0000-0000-0000520B0000}"/>
    <cellStyle name="Čiarka 6 9 5 4 3" xfId="6862" xr:uid="{00000000-0005-0000-0000-0000530B0000}"/>
    <cellStyle name="Čiarka 6 9 5 4 4" xfId="8566" xr:uid="{00000000-0005-0000-0000-0000540B0000}"/>
    <cellStyle name="Čiarka 6 9 5 5" xfId="4019" xr:uid="{00000000-0005-0000-0000-0000550B0000}"/>
    <cellStyle name="Čiarka 6 9 5 6" xfId="5727" xr:uid="{00000000-0005-0000-0000-0000560B0000}"/>
    <cellStyle name="Čiarka 6 9 5 7" xfId="7430" xr:uid="{00000000-0005-0000-0000-0000570B0000}"/>
    <cellStyle name="Čiarka 6 9 6" xfId="2578" xr:uid="{00000000-0005-0000-0000-0000580B0000}"/>
    <cellStyle name="Čiarka 6 9 6 2" xfId="2926" xr:uid="{00000000-0005-0000-0000-0000590B0000}"/>
    <cellStyle name="Čiarka 6 9 6 2 2" xfId="4697" xr:uid="{00000000-0005-0000-0000-00005A0B0000}"/>
    <cellStyle name="Čiarka 6 9 6 2 3" xfId="6403" xr:uid="{00000000-0005-0000-0000-00005B0B0000}"/>
    <cellStyle name="Čiarka 6 9 6 2 4" xfId="8107" xr:uid="{00000000-0005-0000-0000-00005C0B0000}"/>
    <cellStyle name="Čiarka 6 9 6 3" xfId="3559" xr:uid="{00000000-0005-0000-0000-00005D0B0000}"/>
    <cellStyle name="Čiarka 6 9 6 3 2" xfId="5265" xr:uid="{00000000-0005-0000-0000-00005E0B0000}"/>
    <cellStyle name="Čiarka 6 9 6 3 3" xfId="6970" xr:uid="{00000000-0005-0000-0000-00005F0B0000}"/>
    <cellStyle name="Čiarka 6 9 6 3 4" xfId="8674" xr:uid="{00000000-0005-0000-0000-0000600B0000}"/>
    <cellStyle name="Čiarka 6 9 6 4" xfId="4127" xr:uid="{00000000-0005-0000-0000-0000610B0000}"/>
    <cellStyle name="Čiarka 6 9 6 5" xfId="5835" xr:uid="{00000000-0005-0000-0000-0000620B0000}"/>
    <cellStyle name="Čiarka 6 9 6 6" xfId="7539" xr:uid="{00000000-0005-0000-0000-0000630B0000}"/>
    <cellStyle name="Čiarka 6 9 7" xfId="2916" xr:uid="{00000000-0005-0000-0000-0000640B0000}"/>
    <cellStyle name="Čiarka 6 9 7 2" xfId="4534" xr:uid="{00000000-0005-0000-0000-0000650B0000}"/>
    <cellStyle name="Čiarka 6 9 7 3" xfId="6242" xr:uid="{00000000-0005-0000-0000-0000660B0000}"/>
    <cellStyle name="Čiarka 6 9 7 4" xfId="7946" xr:uid="{00000000-0005-0000-0000-0000670B0000}"/>
    <cellStyle name="Čiarka 6 9 8" xfId="3397" xr:uid="{00000000-0005-0000-0000-0000680B0000}"/>
    <cellStyle name="Čiarka 6 9 8 2" xfId="5105" xr:uid="{00000000-0005-0000-0000-0000690B0000}"/>
    <cellStyle name="Čiarka 6 9 8 3" xfId="6810" xr:uid="{00000000-0005-0000-0000-00006A0B0000}"/>
    <cellStyle name="Čiarka 6 9 8 4" xfId="8514" xr:uid="{00000000-0005-0000-0000-00006B0B0000}"/>
    <cellStyle name="Čiarka 6 9 9" xfId="3967" xr:uid="{00000000-0005-0000-0000-00006C0B0000}"/>
    <cellStyle name="Čiarka 7" xfId="854" xr:uid="{00000000-0005-0000-0000-00006D0B0000}"/>
    <cellStyle name="Čiarka 8" xfId="855" xr:uid="{00000000-0005-0000-0000-00006E0B0000}"/>
    <cellStyle name="Čiarka 8 2" xfId="2579" xr:uid="{00000000-0005-0000-0000-00006F0B0000}"/>
    <cellStyle name="Čiarka 8 3" xfId="2927" xr:uid="{00000000-0005-0000-0000-0000700B0000}"/>
    <cellStyle name="Čiarka 9" xfId="2377" xr:uid="{00000000-0005-0000-0000-0000710B0000}"/>
    <cellStyle name="čiarky 2" xfId="146" xr:uid="{00000000-0005-0000-0000-0000720B0000}"/>
    <cellStyle name="čiarky 2 2" xfId="147" xr:uid="{00000000-0005-0000-0000-0000730B0000}"/>
    <cellStyle name="čiarky 2 2 2" xfId="148" xr:uid="{00000000-0005-0000-0000-0000740B0000}"/>
    <cellStyle name="čiarky 2 3" xfId="149" xr:uid="{00000000-0005-0000-0000-0000750B0000}"/>
    <cellStyle name="čiarky 2 3 2" xfId="150" xr:uid="{00000000-0005-0000-0000-0000760B0000}"/>
    <cellStyle name="čiarky 2 4" xfId="151" xr:uid="{00000000-0005-0000-0000-0000770B0000}"/>
    <cellStyle name="čiarky 2 5" xfId="152" xr:uid="{00000000-0005-0000-0000-0000780B0000}"/>
    <cellStyle name="čiarky 2 6" xfId="153" xr:uid="{00000000-0005-0000-0000-0000790B0000}"/>
    <cellStyle name="čiarky 2 7" xfId="154" xr:uid="{00000000-0005-0000-0000-00007A0B0000}"/>
    <cellStyle name="čiarky 3" xfId="155" xr:uid="{00000000-0005-0000-0000-00007B0B0000}"/>
    <cellStyle name="čiarky 3 2" xfId="156" xr:uid="{00000000-0005-0000-0000-00007C0B0000}"/>
    <cellStyle name="čiarky 38" xfId="922" xr:uid="{00000000-0005-0000-0000-00007D0B0000}"/>
    <cellStyle name="čiarky 4" xfId="157" xr:uid="{00000000-0005-0000-0000-00007E0B0000}"/>
    <cellStyle name="čiarky 4 2" xfId="158" xr:uid="{00000000-0005-0000-0000-00007F0B0000}"/>
    <cellStyle name="čiarky 4 3" xfId="159" xr:uid="{00000000-0005-0000-0000-0000800B0000}"/>
    <cellStyle name="čiarky 4 4" xfId="160" xr:uid="{00000000-0005-0000-0000-0000810B0000}"/>
    <cellStyle name="čiarky 4 5" xfId="923" xr:uid="{00000000-0005-0000-0000-0000820B0000}"/>
    <cellStyle name="čiarky 5" xfId="161" xr:uid="{00000000-0005-0000-0000-0000830B0000}"/>
    <cellStyle name="čiarky 5 2" xfId="162" xr:uid="{00000000-0005-0000-0000-0000840B0000}"/>
    <cellStyle name="čiarky_670" xfId="812" xr:uid="{00000000-0005-0000-0000-0000850B0000}"/>
    <cellStyle name="Dobrá 2" xfId="163" xr:uid="{00000000-0005-0000-0000-0000860B0000}"/>
    <cellStyle name="Dobrá 3" xfId="164" xr:uid="{00000000-0005-0000-0000-0000870B0000}"/>
    <cellStyle name="Dobrá 4" xfId="165" xr:uid="{00000000-0005-0000-0000-0000880B0000}"/>
    <cellStyle name="Dobrá 5" xfId="166" xr:uid="{00000000-0005-0000-0000-0000890B0000}"/>
    <cellStyle name="Dobrá 5 2" xfId="167" xr:uid="{00000000-0005-0000-0000-00008A0B0000}"/>
    <cellStyle name="Dobrá 5 3" xfId="2440" xr:uid="{00000000-0005-0000-0000-00008B0B0000}"/>
    <cellStyle name="Euro" xfId="168" xr:uid="{00000000-0005-0000-0000-00008C0B0000}"/>
    <cellStyle name="Explanatory Text" xfId="169" xr:uid="{00000000-0005-0000-0000-00008D0B0000}"/>
    <cellStyle name="Font_Ariel_Normal" xfId="170" xr:uid="{00000000-0005-0000-0000-00008E0B0000}"/>
    <cellStyle name="Good" xfId="171" xr:uid="{00000000-0005-0000-0000-00008F0B0000}"/>
    <cellStyle name="Heading 1" xfId="172" xr:uid="{00000000-0005-0000-0000-0000900B0000}"/>
    <cellStyle name="Heading 2" xfId="173" xr:uid="{00000000-0005-0000-0000-0000910B0000}"/>
    <cellStyle name="Heading 3" xfId="174" xr:uid="{00000000-0005-0000-0000-0000920B0000}"/>
    <cellStyle name="Heading 4" xfId="175" xr:uid="{00000000-0005-0000-0000-0000930B0000}"/>
    <cellStyle name="Hypertextové prepojenie" xfId="797" builtinId="8"/>
    <cellStyle name="Hypertextové prepojenie 2" xfId="176" xr:uid="{00000000-0005-0000-0000-0000950B0000}"/>
    <cellStyle name="Hypertextové prepojenie 2 2" xfId="177" xr:uid="{00000000-0005-0000-0000-0000960B0000}"/>
    <cellStyle name="Hypertextové prepojenie 2 3" xfId="178" xr:uid="{00000000-0005-0000-0000-0000970B0000}"/>
    <cellStyle name="Hypertextové prepojenie 2 4" xfId="179" xr:uid="{00000000-0005-0000-0000-0000980B0000}"/>
    <cellStyle name="Hypertextové prepojenie 2 5" xfId="789" xr:uid="{00000000-0005-0000-0000-0000990B0000}"/>
    <cellStyle name="Hypertextové prepojenie 3" xfId="180" xr:uid="{00000000-0005-0000-0000-00009A0B0000}"/>
    <cellStyle name="Hypertextové prepojenie 3 2" xfId="181" xr:uid="{00000000-0005-0000-0000-00009B0B0000}"/>
    <cellStyle name="Hypertextové prepojenie 4" xfId="182" xr:uid="{00000000-0005-0000-0000-00009C0B0000}"/>
    <cellStyle name="Hypertextové prepojenie 4 2" xfId="183" xr:uid="{00000000-0005-0000-0000-00009D0B0000}"/>
    <cellStyle name="Hypertextové prepojenie 5" xfId="2441" xr:uid="{00000000-0005-0000-0000-00009E0B0000}"/>
    <cellStyle name="Check Cell" xfId="184" xr:uid="{00000000-0005-0000-0000-00009F0B0000}"/>
    <cellStyle name="Chybně" xfId="185" xr:uid="{00000000-0005-0000-0000-0000A00B0000}"/>
    <cellStyle name="Input" xfId="186" xr:uid="{00000000-0005-0000-0000-0000A10B0000}"/>
    <cellStyle name="Kontrolná bunka 2" xfId="187" xr:uid="{00000000-0005-0000-0000-0000A20B0000}"/>
    <cellStyle name="Kontrolná bunka 3" xfId="188" xr:uid="{00000000-0005-0000-0000-0000A30B0000}"/>
    <cellStyle name="Kontrolná bunka 4" xfId="189" xr:uid="{00000000-0005-0000-0000-0000A40B0000}"/>
    <cellStyle name="Kontrolní buňka" xfId="190" xr:uid="{00000000-0005-0000-0000-0000A50B0000}"/>
    <cellStyle name="Linked Cell" xfId="191" xr:uid="{00000000-0005-0000-0000-0000A60B0000}"/>
    <cellStyle name="Mena 2" xfId="192" xr:uid="{00000000-0005-0000-0000-0000A70B0000}"/>
    <cellStyle name="Mena 2 10" xfId="193" xr:uid="{00000000-0005-0000-0000-0000A80B0000}"/>
    <cellStyle name="Mena 2 11" xfId="194" xr:uid="{00000000-0005-0000-0000-0000A90B0000}"/>
    <cellStyle name="Mena 2 12" xfId="195" xr:uid="{00000000-0005-0000-0000-0000AA0B0000}"/>
    <cellStyle name="Mena 2 2" xfId="196" xr:uid="{00000000-0005-0000-0000-0000AB0B0000}"/>
    <cellStyle name="Mena 2 2 2" xfId="197" xr:uid="{00000000-0005-0000-0000-0000AC0B0000}"/>
    <cellStyle name="Mena 2 2 2 2" xfId="198" xr:uid="{00000000-0005-0000-0000-0000AD0B0000}"/>
    <cellStyle name="Mena 2 2 3" xfId="199" xr:uid="{00000000-0005-0000-0000-0000AE0B0000}"/>
    <cellStyle name="Mena 2 2 3 2" xfId="200" xr:uid="{00000000-0005-0000-0000-0000AF0B0000}"/>
    <cellStyle name="Mena 2 2 3 2 2" xfId="201" xr:uid="{00000000-0005-0000-0000-0000B00B0000}"/>
    <cellStyle name="Mena 2 2 4" xfId="202" xr:uid="{00000000-0005-0000-0000-0000B10B0000}"/>
    <cellStyle name="Mena 2 2 4 2" xfId="203" xr:uid="{00000000-0005-0000-0000-0000B20B0000}"/>
    <cellStyle name="Mena 2 2 5" xfId="204" xr:uid="{00000000-0005-0000-0000-0000B30B0000}"/>
    <cellStyle name="Mena 2 2 5 2" xfId="205" xr:uid="{00000000-0005-0000-0000-0000B40B0000}"/>
    <cellStyle name="Mena 2 2 6" xfId="206" xr:uid="{00000000-0005-0000-0000-0000B50B0000}"/>
    <cellStyle name="Mena 2 2 6 2" xfId="207" xr:uid="{00000000-0005-0000-0000-0000B60B0000}"/>
    <cellStyle name="Mena 2 2 7" xfId="208" xr:uid="{00000000-0005-0000-0000-0000B70B0000}"/>
    <cellStyle name="Mena 2 2 7 2" xfId="209" xr:uid="{00000000-0005-0000-0000-0000B80B0000}"/>
    <cellStyle name="Mena 2 2 8" xfId="210" xr:uid="{00000000-0005-0000-0000-0000B90B0000}"/>
    <cellStyle name="Mena 2 2 8 2" xfId="211" xr:uid="{00000000-0005-0000-0000-0000BA0B0000}"/>
    <cellStyle name="Mena 2 2 9" xfId="212" xr:uid="{00000000-0005-0000-0000-0000BB0B0000}"/>
    <cellStyle name="Mena 2 2 9 2" xfId="213" xr:uid="{00000000-0005-0000-0000-0000BC0B0000}"/>
    <cellStyle name="Mena 2 3" xfId="214" xr:uid="{00000000-0005-0000-0000-0000BD0B0000}"/>
    <cellStyle name="Mena 2 3 2" xfId="215" xr:uid="{00000000-0005-0000-0000-0000BE0B0000}"/>
    <cellStyle name="Mena 2 4" xfId="216" xr:uid="{00000000-0005-0000-0000-0000BF0B0000}"/>
    <cellStyle name="Mena 2 4 2" xfId="217" xr:uid="{00000000-0005-0000-0000-0000C00B0000}"/>
    <cellStyle name="Mena 2 5" xfId="218" xr:uid="{00000000-0005-0000-0000-0000C10B0000}"/>
    <cellStyle name="Mena 2 5 2" xfId="219" xr:uid="{00000000-0005-0000-0000-0000C20B0000}"/>
    <cellStyle name="Mena 2 6" xfId="220" xr:uid="{00000000-0005-0000-0000-0000C30B0000}"/>
    <cellStyle name="Mena 2 6 2" xfId="221" xr:uid="{00000000-0005-0000-0000-0000C40B0000}"/>
    <cellStyle name="Mena 2 6 2 2" xfId="222" xr:uid="{00000000-0005-0000-0000-0000C50B0000}"/>
    <cellStyle name="Mena 2 6 3" xfId="223" xr:uid="{00000000-0005-0000-0000-0000C60B0000}"/>
    <cellStyle name="Mena 2 6 3 2" xfId="224" xr:uid="{00000000-0005-0000-0000-0000C70B0000}"/>
    <cellStyle name="Mena 2 6 4" xfId="225" xr:uid="{00000000-0005-0000-0000-0000C80B0000}"/>
    <cellStyle name="Mena 2 6 4 2" xfId="226" xr:uid="{00000000-0005-0000-0000-0000C90B0000}"/>
    <cellStyle name="Mena 2 6 5" xfId="227" xr:uid="{00000000-0005-0000-0000-0000CA0B0000}"/>
    <cellStyle name="Mena 2 6 5 2" xfId="228" xr:uid="{00000000-0005-0000-0000-0000CB0B0000}"/>
    <cellStyle name="Mena 2 6 6" xfId="229" xr:uid="{00000000-0005-0000-0000-0000CC0B0000}"/>
    <cellStyle name="Mena 2 7" xfId="230" xr:uid="{00000000-0005-0000-0000-0000CD0B0000}"/>
    <cellStyle name="Mena 2 7 2" xfId="231" xr:uid="{00000000-0005-0000-0000-0000CE0B0000}"/>
    <cellStyle name="Mena 2 8" xfId="232" xr:uid="{00000000-0005-0000-0000-0000CF0B0000}"/>
    <cellStyle name="Mena 2 9" xfId="233" xr:uid="{00000000-0005-0000-0000-0000D00B0000}"/>
    <cellStyle name="Mena 3" xfId="234" xr:uid="{00000000-0005-0000-0000-0000D10B0000}"/>
    <cellStyle name="Mena 3 2" xfId="235" xr:uid="{00000000-0005-0000-0000-0000D20B0000}"/>
    <cellStyle name="Mena 3 3" xfId="236" xr:uid="{00000000-0005-0000-0000-0000D30B0000}"/>
    <cellStyle name="Mena 4" xfId="237" xr:uid="{00000000-0005-0000-0000-0000D40B0000}"/>
    <cellStyle name="meny 2" xfId="238" xr:uid="{00000000-0005-0000-0000-0000D50B0000}"/>
    <cellStyle name="Nadpis 1 2" xfId="239" xr:uid="{00000000-0005-0000-0000-0000D60B0000}"/>
    <cellStyle name="Nadpis 1 3" xfId="240" xr:uid="{00000000-0005-0000-0000-0000D70B0000}"/>
    <cellStyle name="Nadpis 1 4" xfId="241" xr:uid="{00000000-0005-0000-0000-0000D80B0000}"/>
    <cellStyle name="Nadpis 2 2" xfId="242" xr:uid="{00000000-0005-0000-0000-0000D90B0000}"/>
    <cellStyle name="Nadpis 2 3" xfId="243" xr:uid="{00000000-0005-0000-0000-0000DA0B0000}"/>
    <cellStyle name="Nadpis 2 4" xfId="244" xr:uid="{00000000-0005-0000-0000-0000DB0B0000}"/>
    <cellStyle name="Nadpis 3 2" xfId="245" xr:uid="{00000000-0005-0000-0000-0000DC0B0000}"/>
    <cellStyle name="Nadpis 3 3" xfId="246" xr:uid="{00000000-0005-0000-0000-0000DD0B0000}"/>
    <cellStyle name="Nadpis 3 4" xfId="247" xr:uid="{00000000-0005-0000-0000-0000DE0B0000}"/>
    <cellStyle name="Nadpis 4 2" xfId="248" xr:uid="{00000000-0005-0000-0000-0000DF0B0000}"/>
    <cellStyle name="Nadpis 4 3" xfId="249" xr:uid="{00000000-0005-0000-0000-0000E00B0000}"/>
    <cellStyle name="Nadpis 4 4" xfId="250" xr:uid="{00000000-0005-0000-0000-0000E10B0000}"/>
    <cellStyle name="Název" xfId="251" xr:uid="{00000000-0005-0000-0000-0000E20B0000}"/>
    <cellStyle name="Neutral" xfId="252" xr:uid="{00000000-0005-0000-0000-0000E30B0000}"/>
    <cellStyle name="Neutrálna 2" xfId="253" xr:uid="{00000000-0005-0000-0000-0000E40B0000}"/>
    <cellStyle name="Neutrálna 3" xfId="254" xr:uid="{00000000-0005-0000-0000-0000E50B0000}"/>
    <cellStyle name="Neutrálna 4" xfId="255" xr:uid="{00000000-0005-0000-0000-0000E60B0000}"/>
    <cellStyle name="Neutrálna 5" xfId="256" xr:uid="{00000000-0005-0000-0000-0000E70B0000}"/>
    <cellStyle name="Neutrální" xfId="257" xr:uid="{00000000-0005-0000-0000-0000E80B0000}"/>
    <cellStyle name="Normal_033-00, 034-00" xfId="258" xr:uid="{00000000-0005-0000-0000-0000E90B0000}"/>
    <cellStyle name="Normálna" xfId="0" builtinId="0"/>
    <cellStyle name="Normálna 10" xfId="919" xr:uid="{00000000-0005-0000-0000-0000EB0B0000}"/>
    <cellStyle name="Normálna 10 2" xfId="2421" xr:uid="{00000000-0005-0000-0000-0000EC0B0000}"/>
    <cellStyle name="Normálna 10 2 2" xfId="2580" xr:uid="{00000000-0005-0000-0000-0000ED0B0000}"/>
    <cellStyle name="Normálna 10 2 2 2" xfId="3214" xr:uid="{00000000-0005-0000-0000-0000EE0B0000}"/>
    <cellStyle name="Normálna 10 2 2 2 2" xfId="4814" xr:uid="{00000000-0005-0000-0000-0000EF0B0000}"/>
    <cellStyle name="Normálna 10 2 2 2 3" xfId="6520" xr:uid="{00000000-0005-0000-0000-0000F00B0000}"/>
    <cellStyle name="Normálna 10 2 2 2 4" xfId="8224" xr:uid="{00000000-0005-0000-0000-0000F10B0000}"/>
    <cellStyle name="Normálna 10 2 2 3" xfId="3676" xr:uid="{00000000-0005-0000-0000-0000F20B0000}"/>
    <cellStyle name="Normálna 10 2 2 3 2" xfId="5382" xr:uid="{00000000-0005-0000-0000-0000F30B0000}"/>
    <cellStyle name="Normálna 10 2 2 3 3" xfId="7087" xr:uid="{00000000-0005-0000-0000-0000F40B0000}"/>
    <cellStyle name="Normálna 10 2 2 3 4" xfId="8791" xr:uid="{00000000-0005-0000-0000-0000F50B0000}"/>
    <cellStyle name="Normálna 10 2 2 4" xfId="4244" xr:uid="{00000000-0005-0000-0000-0000F60B0000}"/>
    <cellStyle name="Normálna 10 2 2 5" xfId="5952" xr:uid="{00000000-0005-0000-0000-0000F70B0000}"/>
    <cellStyle name="Normálna 10 2 2 6" xfId="7656" xr:uid="{00000000-0005-0000-0000-0000F80B0000}"/>
    <cellStyle name="Normálna 10 2 3" xfId="2929" xr:uid="{00000000-0005-0000-0000-0000F90B0000}"/>
    <cellStyle name="Normálna 10 2 3 2" xfId="4605" xr:uid="{00000000-0005-0000-0000-0000FA0B0000}"/>
    <cellStyle name="Normálna 10 2 3 3" xfId="6311" xr:uid="{00000000-0005-0000-0000-0000FB0B0000}"/>
    <cellStyle name="Normálna 10 2 3 4" xfId="8015" xr:uid="{00000000-0005-0000-0000-0000FC0B0000}"/>
    <cellStyle name="Normálna 10 2 4" xfId="3467" xr:uid="{00000000-0005-0000-0000-0000FD0B0000}"/>
    <cellStyle name="Normálna 10 2 4 2" xfId="5173" xr:uid="{00000000-0005-0000-0000-0000FE0B0000}"/>
    <cellStyle name="Normálna 10 2 4 3" xfId="6878" xr:uid="{00000000-0005-0000-0000-0000FF0B0000}"/>
    <cellStyle name="Normálna 10 2 4 4" xfId="8582" xr:uid="{00000000-0005-0000-0000-0000000C0000}"/>
    <cellStyle name="Normálna 10 2 5" xfId="4035" xr:uid="{00000000-0005-0000-0000-0000010C0000}"/>
    <cellStyle name="Normálna 10 2 6" xfId="5743" xr:uid="{00000000-0005-0000-0000-0000020C0000}"/>
    <cellStyle name="Normálna 10 2 7" xfId="7446" xr:uid="{00000000-0005-0000-0000-0000030C0000}"/>
    <cellStyle name="Normálna 10 3" xfId="2581" xr:uid="{00000000-0005-0000-0000-0000040C0000}"/>
    <cellStyle name="Normálna 10 3 2" xfId="2753" xr:uid="{00000000-0005-0000-0000-0000050C0000}"/>
    <cellStyle name="Normálna 10 3 2 2" xfId="4637" xr:uid="{00000000-0005-0000-0000-0000060C0000}"/>
    <cellStyle name="Normálna 10 3 2 3" xfId="6343" xr:uid="{00000000-0005-0000-0000-0000070C0000}"/>
    <cellStyle name="Normálna 10 3 2 4" xfId="8047" xr:uid="{00000000-0005-0000-0000-0000080C0000}"/>
    <cellStyle name="Normálna 10 3 3" xfId="2930" xr:uid="{00000000-0005-0000-0000-0000090C0000}"/>
    <cellStyle name="Normálna 10 3 3 2" xfId="5205" xr:uid="{00000000-0005-0000-0000-00000A0C0000}"/>
    <cellStyle name="Normálna 10 3 3 3" xfId="6910" xr:uid="{00000000-0005-0000-0000-00000B0C0000}"/>
    <cellStyle name="Normálna 10 3 3 4" xfId="8614" xr:uid="{00000000-0005-0000-0000-00000C0C0000}"/>
    <cellStyle name="Normálna 10 3 4" xfId="3499" xr:uid="{00000000-0005-0000-0000-00000D0C0000}"/>
    <cellStyle name="Normálna 10 3 5" xfId="4067" xr:uid="{00000000-0005-0000-0000-00000E0C0000}"/>
    <cellStyle name="Normálna 10 3 6" xfId="5775" xr:uid="{00000000-0005-0000-0000-00000F0C0000}"/>
    <cellStyle name="Normálna 10 3 7" xfId="7479" xr:uid="{00000000-0005-0000-0000-0000100C0000}"/>
    <cellStyle name="Normálna 10 4" xfId="2582" xr:uid="{00000000-0005-0000-0000-0000110C0000}"/>
    <cellStyle name="Normálna 10 4 2" xfId="3215" xr:uid="{00000000-0005-0000-0000-0000120C0000}"/>
    <cellStyle name="Normálna 10 4 2 2" xfId="4700" xr:uid="{00000000-0005-0000-0000-0000130C0000}"/>
    <cellStyle name="Normálna 10 4 2 3" xfId="6406" xr:uid="{00000000-0005-0000-0000-0000140C0000}"/>
    <cellStyle name="Normálna 10 4 2 4" xfId="8110" xr:uid="{00000000-0005-0000-0000-0000150C0000}"/>
    <cellStyle name="Normálna 10 4 3" xfId="3562" xr:uid="{00000000-0005-0000-0000-0000160C0000}"/>
    <cellStyle name="Normálna 10 4 3 2" xfId="5268" xr:uid="{00000000-0005-0000-0000-0000170C0000}"/>
    <cellStyle name="Normálna 10 4 3 3" xfId="6973" xr:uid="{00000000-0005-0000-0000-0000180C0000}"/>
    <cellStyle name="Normálna 10 4 3 4" xfId="8677" xr:uid="{00000000-0005-0000-0000-0000190C0000}"/>
    <cellStyle name="Normálna 10 4 4" xfId="4130" xr:uid="{00000000-0005-0000-0000-00001A0C0000}"/>
    <cellStyle name="Normálna 10 4 5" xfId="5838" xr:uid="{00000000-0005-0000-0000-00001B0C0000}"/>
    <cellStyle name="Normálna 10 4 6" xfId="7542" xr:uid="{00000000-0005-0000-0000-00001C0C0000}"/>
    <cellStyle name="Normálna 10 5" xfId="2928" xr:uid="{00000000-0005-0000-0000-00001D0C0000}"/>
    <cellStyle name="Normálna 10 5 2" xfId="4537" xr:uid="{00000000-0005-0000-0000-00001E0C0000}"/>
    <cellStyle name="Normálna 10 5 3" xfId="6245" xr:uid="{00000000-0005-0000-0000-00001F0C0000}"/>
    <cellStyle name="Normálna 10 5 4" xfId="7949" xr:uid="{00000000-0005-0000-0000-0000200C0000}"/>
    <cellStyle name="Normálna 10 6" xfId="3400" xr:uid="{00000000-0005-0000-0000-0000210C0000}"/>
    <cellStyle name="Normálna 10 6 2" xfId="5108" xr:uid="{00000000-0005-0000-0000-0000220C0000}"/>
    <cellStyle name="Normálna 10 6 3" xfId="6813" xr:uid="{00000000-0005-0000-0000-0000230C0000}"/>
    <cellStyle name="Normálna 10 6 4" xfId="8517" xr:uid="{00000000-0005-0000-0000-0000240C0000}"/>
    <cellStyle name="Normálna 10 7" xfId="3970" xr:uid="{00000000-0005-0000-0000-0000250C0000}"/>
    <cellStyle name="Normálna 10 8" xfId="5676" xr:uid="{00000000-0005-0000-0000-0000260C0000}"/>
    <cellStyle name="Normálna 10 9" xfId="7380" xr:uid="{00000000-0005-0000-0000-0000270C0000}"/>
    <cellStyle name="Normálna 11" xfId="2347" xr:uid="{00000000-0005-0000-0000-0000280C0000}"/>
    <cellStyle name="Normálna 11 2" xfId="2426" xr:uid="{00000000-0005-0000-0000-0000290C0000}"/>
    <cellStyle name="Normálna 11 2 2" xfId="2583" xr:uid="{00000000-0005-0000-0000-00002A0C0000}"/>
    <cellStyle name="Normálna 11 2 2 2" xfId="3216" xr:uid="{00000000-0005-0000-0000-00002B0C0000}"/>
    <cellStyle name="Normálna 11 2 2 2 2" xfId="4815" xr:uid="{00000000-0005-0000-0000-00002C0C0000}"/>
    <cellStyle name="Normálna 11 2 2 2 3" xfId="6521" xr:uid="{00000000-0005-0000-0000-00002D0C0000}"/>
    <cellStyle name="Normálna 11 2 2 2 4" xfId="8225" xr:uid="{00000000-0005-0000-0000-00002E0C0000}"/>
    <cellStyle name="Normálna 11 2 2 3" xfId="3677" xr:uid="{00000000-0005-0000-0000-00002F0C0000}"/>
    <cellStyle name="Normálna 11 2 2 3 2" xfId="5383" xr:uid="{00000000-0005-0000-0000-0000300C0000}"/>
    <cellStyle name="Normálna 11 2 2 3 3" xfId="7088" xr:uid="{00000000-0005-0000-0000-0000310C0000}"/>
    <cellStyle name="Normálna 11 2 2 3 4" xfId="8792" xr:uid="{00000000-0005-0000-0000-0000320C0000}"/>
    <cellStyle name="Normálna 11 2 2 4" xfId="4245" xr:uid="{00000000-0005-0000-0000-0000330C0000}"/>
    <cellStyle name="Normálna 11 2 2 5" xfId="5953" xr:uid="{00000000-0005-0000-0000-0000340C0000}"/>
    <cellStyle name="Normálna 11 2 2 6" xfId="7657" xr:uid="{00000000-0005-0000-0000-0000350C0000}"/>
    <cellStyle name="Normálna 11 2 3" xfId="2932" xr:uid="{00000000-0005-0000-0000-0000360C0000}"/>
    <cellStyle name="Normálna 11 2 3 2" xfId="4610" xr:uid="{00000000-0005-0000-0000-0000370C0000}"/>
    <cellStyle name="Normálna 11 2 3 3" xfId="6316" xr:uid="{00000000-0005-0000-0000-0000380C0000}"/>
    <cellStyle name="Normálna 11 2 3 4" xfId="8020" xr:uid="{00000000-0005-0000-0000-0000390C0000}"/>
    <cellStyle name="Normálna 11 2 4" xfId="3472" xr:uid="{00000000-0005-0000-0000-00003A0C0000}"/>
    <cellStyle name="Normálna 11 2 4 2" xfId="5178" xr:uid="{00000000-0005-0000-0000-00003B0C0000}"/>
    <cellStyle name="Normálna 11 2 4 3" xfId="6883" xr:uid="{00000000-0005-0000-0000-00003C0C0000}"/>
    <cellStyle name="Normálna 11 2 4 4" xfId="8587" xr:uid="{00000000-0005-0000-0000-00003D0C0000}"/>
    <cellStyle name="Normálna 11 2 5" xfId="4040" xr:uid="{00000000-0005-0000-0000-00003E0C0000}"/>
    <cellStyle name="Normálna 11 2 6" xfId="5748" xr:uid="{00000000-0005-0000-0000-00003F0C0000}"/>
    <cellStyle name="Normálna 11 2 7" xfId="7451" xr:uid="{00000000-0005-0000-0000-0000400C0000}"/>
    <cellStyle name="Normálna 11 3" xfId="2584" xr:uid="{00000000-0005-0000-0000-0000410C0000}"/>
    <cellStyle name="Normálna 11 3 2" xfId="2933" xr:uid="{00000000-0005-0000-0000-0000420C0000}"/>
    <cellStyle name="Normálna 11 3 2 2" xfId="4701" xr:uid="{00000000-0005-0000-0000-0000430C0000}"/>
    <cellStyle name="Normálna 11 3 2 3" xfId="6407" xr:uid="{00000000-0005-0000-0000-0000440C0000}"/>
    <cellStyle name="Normálna 11 3 2 4" xfId="8111" xr:uid="{00000000-0005-0000-0000-0000450C0000}"/>
    <cellStyle name="Normálna 11 3 3" xfId="3563" xr:uid="{00000000-0005-0000-0000-0000460C0000}"/>
    <cellStyle name="Normálna 11 3 3 2" xfId="5269" xr:uid="{00000000-0005-0000-0000-0000470C0000}"/>
    <cellStyle name="Normálna 11 3 3 3" xfId="6974" xr:uid="{00000000-0005-0000-0000-0000480C0000}"/>
    <cellStyle name="Normálna 11 3 3 4" xfId="8678" xr:uid="{00000000-0005-0000-0000-0000490C0000}"/>
    <cellStyle name="Normálna 11 3 4" xfId="4131" xr:uid="{00000000-0005-0000-0000-00004A0C0000}"/>
    <cellStyle name="Normálna 11 3 5" xfId="5839" xr:uid="{00000000-0005-0000-0000-00004B0C0000}"/>
    <cellStyle name="Normálna 11 3 6" xfId="7543" xr:uid="{00000000-0005-0000-0000-00004C0C0000}"/>
    <cellStyle name="Normálna 11 4" xfId="2931" xr:uid="{00000000-0005-0000-0000-00004D0C0000}"/>
    <cellStyle name="Normálna 11 4 2" xfId="4541" xr:uid="{00000000-0005-0000-0000-00004E0C0000}"/>
    <cellStyle name="Normálna 11 4 3" xfId="6249" xr:uid="{00000000-0005-0000-0000-00004F0C0000}"/>
    <cellStyle name="Normálna 11 4 4" xfId="7953" xr:uid="{00000000-0005-0000-0000-0000500C0000}"/>
    <cellStyle name="Normálna 11 5" xfId="3403" xr:uid="{00000000-0005-0000-0000-0000510C0000}"/>
    <cellStyle name="Normálna 11 5 2" xfId="5111" xr:uid="{00000000-0005-0000-0000-0000520C0000}"/>
    <cellStyle name="Normálna 11 5 3" xfId="6816" xr:uid="{00000000-0005-0000-0000-0000530C0000}"/>
    <cellStyle name="Normálna 11 5 4" xfId="8520" xr:uid="{00000000-0005-0000-0000-0000540C0000}"/>
    <cellStyle name="Normálna 11 6" xfId="3973" xr:uid="{00000000-0005-0000-0000-0000550C0000}"/>
    <cellStyle name="Normálna 11 7" xfId="5681" xr:uid="{00000000-0005-0000-0000-0000560C0000}"/>
    <cellStyle name="Normálna 11 8" xfId="7384" xr:uid="{00000000-0005-0000-0000-0000570C0000}"/>
    <cellStyle name="Normálna 12" xfId="2351" xr:uid="{00000000-0005-0000-0000-0000580C0000}"/>
    <cellStyle name="Normálna 12 2" xfId="2427" xr:uid="{00000000-0005-0000-0000-0000590C0000}"/>
    <cellStyle name="Normálna 12 2 2" xfId="2585" xr:uid="{00000000-0005-0000-0000-00005A0C0000}"/>
    <cellStyle name="Normálna 12 2 2 2" xfId="3217" xr:uid="{00000000-0005-0000-0000-00005B0C0000}"/>
    <cellStyle name="Normálna 12 2 2 2 2" xfId="4816" xr:uid="{00000000-0005-0000-0000-00005C0C0000}"/>
    <cellStyle name="Normálna 12 2 2 2 3" xfId="6522" xr:uid="{00000000-0005-0000-0000-00005D0C0000}"/>
    <cellStyle name="Normálna 12 2 2 2 4" xfId="8226" xr:uid="{00000000-0005-0000-0000-00005E0C0000}"/>
    <cellStyle name="Normálna 12 2 2 3" xfId="3678" xr:uid="{00000000-0005-0000-0000-00005F0C0000}"/>
    <cellStyle name="Normálna 12 2 2 3 2" xfId="5384" xr:uid="{00000000-0005-0000-0000-0000600C0000}"/>
    <cellStyle name="Normálna 12 2 2 3 3" xfId="7089" xr:uid="{00000000-0005-0000-0000-0000610C0000}"/>
    <cellStyle name="Normálna 12 2 2 3 4" xfId="8793" xr:uid="{00000000-0005-0000-0000-0000620C0000}"/>
    <cellStyle name="Normálna 12 2 2 4" xfId="4246" xr:uid="{00000000-0005-0000-0000-0000630C0000}"/>
    <cellStyle name="Normálna 12 2 2 5" xfId="5954" xr:uid="{00000000-0005-0000-0000-0000640C0000}"/>
    <cellStyle name="Normálna 12 2 2 6" xfId="7658" xr:uid="{00000000-0005-0000-0000-0000650C0000}"/>
    <cellStyle name="Normálna 12 2 3" xfId="2934" xr:uid="{00000000-0005-0000-0000-0000660C0000}"/>
    <cellStyle name="Normálna 12 2 3 2" xfId="4611" xr:uid="{00000000-0005-0000-0000-0000670C0000}"/>
    <cellStyle name="Normálna 12 2 3 3" xfId="6317" xr:uid="{00000000-0005-0000-0000-0000680C0000}"/>
    <cellStyle name="Normálna 12 2 3 4" xfId="8021" xr:uid="{00000000-0005-0000-0000-0000690C0000}"/>
    <cellStyle name="Normálna 12 2 4" xfId="3473" xr:uid="{00000000-0005-0000-0000-00006A0C0000}"/>
    <cellStyle name="Normálna 12 2 4 2" xfId="5179" xr:uid="{00000000-0005-0000-0000-00006B0C0000}"/>
    <cellStyle name="Normálna 12 2 4 3" xfId="6884" xr:uid="{00000000-0005-0000-0000-00006C0C0000}"/>
    <cellStyle name="Normálna 12 2 4 4" xfId="8588" xr:uid="{00000000-0005-0000-0000-00006D0C0000}"/>
    <cellStyle name="Normálna 12 2 5" xfId="4041" xr:uid="{00000000-0005-0000-0000-00006E0C0000}"/>
    <cellStyle name="Normálna 12 2 6" xfId="5749" xr:uid="{00000000-0005-0000-0000-00006F0C0000}"/>
    <cellStyle name="Normálna 12 2 7" xfId="7452" xr:uid="{00000000-0005-0000-0000-0000700C0000}"/>
    <cellStyle name="Normálna 12 3" xfId="2586" xr:uid="{00000000-0005-0000-0000-0000710C0000}"/>
    <cellStyle name="Normálna 12 4" xfId="3407" xr:uid="{00000000-0005-0000-0000-0000720C0000}"/>
    <cellStyle name="Normálna 12 4 2" xfId="4545" xr:uid="{00000000-0005-0000-0000-0000730C0000}"/>
    <cellStyle name="Normálna 12 4 3" xfId="6253" xr:uid="{00000000-0005-0000-0000-0000740C0000}"/>
    <cellStyle name="Normálna 12 4 4" xfId="7957" xr:uid="{00000000-0005-0000-0000-0000750C0000}"/>
    <cellStyle name="Normálna 12 5" xfId="5115" xr:uid="{00000000-0005-0000-0000-0000760C0000}"/>
    <cellStyle name="Normálna 12 5 2" xfId="6820" xr:uid="{00000000-0005-0000-0000-0000770C0000}"/>
    <cellStyle name="Normálna 12 5 3" xfId="8524" xr:uid="{00000000-0005-0000-0000-0000780C0000}"/>
    <cellStyle name="Normálna 12 6" xfId="3977" xr:uid="{00000000-0005-0000-0000-0000790C0000}"/>
    <cellStyle name="Normálna 12 7" xfId="5685" xr:uid="{00000000-0005-0000-0000-00007A0C0000}"/>
    <cellStyle name="Normálna 12 8" xfId="7388" xr:uid="{00000000-0005-0000-0000-00007B0C0000}"/>
    <cellStyle name="Normálna 13" xfId="2353" xr:uid="{00000000-0005-0000-0000-00007C0C0000}"/>
    <cellStyle name="Normálna 13 2" xfId="2587" xr:uid="{00000000-0005-0000-0000-00007D0C0000}"/>
    <cellStyle name="Normálna 13 2 2" xfId="2936" xr:uid="{00000000-0005-0000-0000-00007E0C0000}"/>
    <cellStyle name="Normálna 13 2 2 2" xfId="4702" xr:uid="{00000000-0005-0000-0000-00007F0C0000}"/>
    <cellStyle name="Normálna 13 2 2 3" xfId="6408" xr:uid="{00000000-0005-0000-0000-0000800C0000}"/>
    <cellStyle name="Normálna 13 2 2 4" xfId="8112" xr:uid="{00000000-0005-0000-0000-0000810C0000}"/>
    <cellStyle name="Normálna 13 2 3" xfId="3564" xr:uid="{00000000-0005-0000-0000-0000820C0000}"/>
    <cellStyle name="Normálna 13 2 3 2" xfId="5270" xr:uid="{00000000-0005-0000-0000-0000830C0000}"/>
    <cellStyle name="Normálna 13 2 3 3" xfId="6975" xr:uid="{00000000-0005-0000-0000-0000840C0000}"/>
    <cellStyle name="Normálna 13 2 3 4" xfId="8679" xr:uid="{00000000-0005-0000-0000-0000850C0000}"/>
    <cellStyle name="Normálna 13 2 4" xfId="4132" xr:uid="{00000000-0005-0000-0000-0000860C0000}"/>
    <cellStyle name="Normálna 13 2 5" xfId="5840" xr:uid="{00000000-0005-0000-0000-0000870C0000}"/>
    <cellStyle name="Normálna 13 2 6" xfId="7544" xr:uid="{00000000-0005-0000-0000-0000880C0000}"/>
    <cellStyle name="Normálna 13 3" xfId="2935" xr:uid="{00000000-0005-0000-0000-0000890C0000}"/>
    <cellStyle name="Normálna 13 3 2" xfId="4547" xr:uid="{00000000-0005-0000-0000-00008A0C0000}"/>
    <cellStyle name="Normálna 13 4" xfId="3409" xr:uid="{00000000-0005-0000-0000-00008B0C0000}"/>
    <cellStyle name="Normálna 14" xfId="2361" xr:uid="{00000000-0005-0000-0000-00008C0C0000}"/>
    <cellStyle name="Normálna 14 2" xfId="2467" xr:uid="{00000000-0005-0000-0000-00008D0C0000}"/>
    <cellStyle name="Normálna 14 2 2" xfId="2938" xr:uid="{00000000-0005-0000-0000-00008E0C0000}"/>
    <cellStyle name="Normálna 14 2 2 2" xfId="4703" xr:uid="{00000000-0005-0000-0000-00008F0C0000}"/>
    <cellStyle name="Normálna 14 2 2 3" xfId="6409" xr:uid="{00000000-0005-0000-0000-0000900C0000}"/>
    <cellStyle name="Normálna 14 2 2 4" xfId="8113" xr:uid="{00000000-0005-0000-0000-0000910C0000}"/>
    <cellStyle name="Normálna 14 2 3" xfId="3565" xr:uid="{00000000-0005-0000-0000-0000920C0000}"/>
    <cellStyle name="Normálna 14 2 3 2" xfId="5271" xr:uid="{00000000-0005-0000-0000-0000930C0000}"/>
    <cellStyle name="Normálna 14 2 3 3" xfId="6976" xr:uid="{00000000-0005-0000-0000-0000940C0000}"/>
    <cellStyle name="Normálna 14 2 3 4" xfId="8680" xr:uid="{00000000-0005-0000-0000-0000950C0000}"/>
    <cellStyle name="Normálna 14 2 4" xfId="4133" xr:uid="{00000000-0005-0000-0000-0000960C0000}"/>
    <cellStyle name="Normálna 14 2 5" xfId="5841" xr:uid="{00000000-0005-0000-0000-0000970C0000}"/>
    <cellStyle name="Normálna 14 2 6" xfId="7545" xr:uid="{00000000-0005-0000-0000-0000980C0000}"/>
    <cellStyle name="Normálna 14 3" xfId="2937" xr:uid="{00000000-0005-0000-0000-0000990C0000}"/>
    <cellStyle name="Normálna 14 3 2" xfId="4554" xr:uid="{00000000-0005-0000-0000-00009A0C0000}"/>
    <cellStyle name="Normálna 15" xfId="2371" xr:uid="{00000000-0005-0000-0000-00009B0C0000}"/>
    <cellStyle name="Normálna 15 2" xfId="2412" xr:uid="{00000000-0005-0000-0000-00009C0C0000}"/>
    <cellStyle name="Normálna 15 2 2" xfId="2588" xr:uid="{00000000-0005-0000-0000-00009D0C0000}"/>
    <cellStyle name="Normálna 15 2 2 2" xfId="3218" xr:uid="{00000000-0005-0000-0000-00009E0C0000}"/>
    <cellStyle name="Normálna 15 2 2 2 2" xfId="4817" xr:uid="{00000000-0005-0000-0000-00009F0C0000}"/>
    <cellStyle name="Normálna 15 2 2 2 3" xfId="6523" xr:uid="{00000000-0005-0000-0000-0000A00C0000}"/>
    <cellStyle name="Normálna 15 2 2 2 4" xfId="8227" xr:uid="{00000000-0005-0000-0000-0000A10C0000}"/>
    <cellStyle name="Normálna 15 2 2 3" xfId="3679" xr:uid="{00000000-0005-0000-0000-0000A20C0000}"/>
    <cellStyle name="Normálna 15 2 2 3 2" xfId="5385" xr:uid="{00000000-0005-0000-0000-0000A30C0000}"/>
    <cellStyle name="Normálna 15 2 2 3 3" xfId="7090" xr:uid="{00000000-0005-0000-0000-0000A40C0000}"/>
    <cellStyle name="Normálna 15 2 2 3 4" xfId="8794" xr:uid="{00000000-0005-0000-0000-0000A50C0000}"/>
    <cellStyle name="Normálna 15 2 2 4" xfId="4247" xr:uid="{00000000-0005-0000-0000-0000A60C0000}"/>
    <cellStyle name="Normálna 15 2 2 5" xfId="5955" xr:uid="{00000000-0005-0000-0000-0000A70C0000}"/>
    <cellStyle name="Normálna 15 2 2 6" xfId="7659" xr:uid="{00000000-0005-0000-0000-0000A80C0000}"/>
    <cellStyle name="Normálna 15 2 3" xfId="2939" xr:uid="{00000000-0005-0000-0000-0000A90C0000}"/>
    <cellStyle name="Normálna 15 2 3 2" xfId="4596" xr:uid="{00000000-0005-0000-0000-0000AA0C0000}"/>
    <cellStyle name="Normálna 15 2 3 3" xfId="6302" xr:uid="{00000000-0005-0000-0000-0000AB0C0000}"/>
    <cellStyle name="Normálna 15 2 3 4" xfId="8006" xr:uid="{00000000-0005-0000-0000-0000AC0C0000}"/>
    <cellStyle name="Normálna 15 2 4" xfId="3458" xr:uid="{00000000-0005-0000-0000-0000AD0C0000}"/>
    <cellStyle name="Normálna 15 2 4 2" xfId="5164" xr:uid="{00000000-0005-0000-0000-0000AE0C0000}"/>
    <cellStyle name="Normálna 15 2 4 3" xfId="6869" xr:uid="{00000000-0005-0000-0000-0000AF0C0000}"/>
    <cellStyle name="Normálna 15 2 4 4" xfId="8573" xr:uid="{00000000-0005-0000-0000-0000B00C0000}"/>
    <cellStyle name="Normálna 15 2 5" xfId="4026" xr:uid="{00000000-0005-0000-0000-0000B10C0000}"/>
    <cellStyle name="Normálna 15 2 6" xfId="5734" xr:uid="{00000000-0005-0000-0000-0000B20C0000}"/>
    <cellStyle name="Normálna 15 2 7" xfId="7437" xr:uid="{00000000-0005-0000-0000-0000B30C0000}"/>
    <cellStyle name="Normálna 15 3" xfId="2589" xr:uid="{00000000-0005-0000-0000-0000B40C0000}"/>
    <cellStyle name="Normálna 15 4" xfId="3424" xr:uid="{00000000-0005-0000-0000-0000B50C0000}"/>
    <cellStyle name="Normálna 15 4 2" xfId="4563" xr:uid="{00000000-0005-0000-0000-0000B60C0000}"/>
    <cellStyle name="Normálna 15 4 3" xfId="6269" xr:uid="{00000000-0005-0000-0000-0000B70C0000}"/>
    <cellStyle name="Normálna 15 4 4" xfId="7973" xr:uid="{00000000-0005-0000-0000-0000B80C0000}"/>
    <cellStyle name="Normálna 15 5" xfId="5131" xr:uid="{00000000-0005-0000-0000-0000B90C0000}"/>
    <cellStyle name="Normálna 15 5 2" xfId="6836" xr:uid="{00000000-0005-0000-0000-0000BA0C0000}"/>
    <cellStyle name="Normálna 15 5 3" xfId="8540" xr:uid="{00000000-0005-0000-0000-0000BB0C0000}"/>
    <cellStyle name="Normálna 15 6" xfId="3993" xr:uid="{00000000-0005-0000-0000-0000BC0C0000}"/>
    <cellStyle name="Normálna 15 7" xfId="5701" xr:uid="{00000000-0005-0000-0000-0000BD0C0000}"/>
    <cellStyle name="Normálna 15 8" xfId="7404" xr:uid="{00000000-0005-0000-0000-0000BE0C0000}"/>
    <cellStyle name="Normálna 16" xfId="2396" xr:uid="{00000000-0005-0000-0000-0000BF0C0000}"/>
    <cellStyle name="Normálna 16 2" xfId="2590" xr:uid="{00000000-0005-0000-0000-0000C00C0000}"/>
    <cellStyle name="Normálna 16 3" xfId="3444" xr:uid="{00000000-0005-0000-0000-0000C10C0000}"/>
    <cellStyle name="Normálna 16 3 2" xfId="4583" xr:uid="{00000000-0005-0000-0000-0000C20C0000}"/>
    <cellStyle name="Normálna 16 3 3" xfId="6289" xr:uid="{00000000-0005-0000-0000-0000C30C0000}"/>
    <cellStyle name="Normálna 16 3 4" xfId="7993" xr:uid="{00000000-0005-0000-0000-0000C40C0000}"/>
    <cellStyle name="Normálna 16 4" xfId="5151" xr:uid="{00000000-0005-0000-0000-0000C50C0000}"/>
    <cellStyle name="Normálna 16 4 2" xfId="6856" xr:uid="{00000000-0005-0000-0000-0000C60C0000}"/>
    <cellStyle name="Normálna 16 4 3" xfId="8560" xr:uid="{00000000-0005-0000-0000-0000C70C0000}"/>
    <cellStyle name="Normálna 16 5" xfId="4013" xr:uid="{00000000-0005-0000-0000-0000C80C0000}"/>
    <cellStyle name="Normálna 16 6" xfId="5721" xr:uid="{00000000-0005-0000-0000-0000C90C0000}"/>
    <cellStyle name="Normálna 16 7" xfId="7424" xr:uid="{00000000-0005-0000-0000-0000CA0C0000}"/>
    <cellStyle name="Normálna 17" xfId="2397" xr:uid="{00000000-0005-0000-0000-0000CB0C0000}"/>
    <cellStyle name="Normálna 17 2" xfId="2430" xr:uid="{00000000-0005-0000-0000-0000CC0C0000}"/>
    <cellStyle name="Normálna 17 2 2" xfId="2591" xr:uid="{00000000-0005-0000-0000-0000CD0C0000}"/>
    <cellStyle name="Normálna 17 2 2 2" xfId="2942" xr:uid="{00000000-0005-0000-0000-0000CE0C0000}"/>
    <cellStyle name="Normálna 17 2 2 2 2" xfId="4705" xr:uid="{00000000-0005-0000-0000-0000CF0C0000}"/>
    <cellStyle name="Normálna 17 2 2 2 3" xfId="6411" xr:uid="{00000000-0005-0000-0000-0000D00C0000}"/>
    <cellStyle name="Normálna 17 2 2 2 4" xfId="8115" xr:uid="{00000000-0005-0000-0000-0000D10C0000}"/>
    <cellStyle name="Normálna 17 2 2 3" xfId="3567" xr:uid="{00000000-0005-0000-0000-0000D20C0000}"/>
    <cellStyle name="Normálna 17 2 2 3 2" xfId="5273" xr:uid="{00000000-0005-0000-0000-0000D30C0000}"/>
    <cellStyle name="Normálna 17 2 2 3 3" xfId="6978" xr:uid="{00000000-0005-0000-0000-0000D40C0000}"/>
    <cellStyle name="Normálna 17 2 2 3 4" xfId="8682" xr:uid="{00000000-0005-0000-0000-0000D50C0000}"/>
    <cellStyle name="Normálna 17 2 2 4" xfId="4135" xr:uid="{00000000-0005-0000-0000-0000D60C0000}"/>
    <cellStyle name="Normálna 17 2 2 5" xfId="5843" xr:uid="{00000000-0005-0000-0000-0000D70C0000}"/>
    <cellStyle name="Normálna 17 2 2 6" xfId="7547" xr:uid="{00000000-0005-0000-0000-0000D80C0000}"/>
    <cellStyle name="Normálna 17 2 3" xfId="2941" xr:uid="{00000000-0005-0000-0000-0000D90C0000}"/>
    <cellStyle name="Normálna 17 3" xfId="2592" xr:uid="{00000000-0005-0000-0000-0000DA0C0000}"/>
    <cellStyle name="Normálna 17 3 2" xfId="2943" xr:uid="{00000000-0005-0000-0000-0000DB0C0000}"/>
    <cellStyle name="Normálna 17 3 2 2" xfId="4704" xr:uid="{00000000-0005-0000-0000-0000DC0C0000}"/>
    <cellStyle name="Normálna 17 3 2 3" xfId="6410" xr:uid="{00000000-0005-0000-0000-0000DD0C0000}"/>
    <cellStyle name="Normálna 17 3 2 4" xfId="8114" xr:uid="{00000000-0005-0000-0000-0000DE0C0000}"/>
    <cellStyle name="Normálna 17 3 3" xfId="3566" xr:uid="{00000000-0005-0000-0000-0000DF0C0000}"/>
    <cellStyle name="Normálna 17 3 3 2" xfId="5272" xr:uid="{00000000-0005-0000-0000-0000E00C0000}"/>
    <cellStyle name="Normálna 17 3 3 3" xfId="6977" xr:uid="{00000000-0005-0000-0000-0000E10C0000}"/>
    <cellStyle name="Normálna 17 3 3 4" xfId="8681" xr:uid="{00000000-0005-0000-0000-0000E20C0000}"/>
    <cellStyle name="Normálna 17 3 4" xfId="4134" xr:uid="{00000000-0005-0000-0000-0000E30C0000}"/>
    <cellStyle name="Normálna 17 3 5" xfId="5842" xr:uid="{00000000-0005-0000-0000-0000E40C0000}"/>
    <cellStyle name="Normálna 17 3 6" xfId="7546" xr:uid="{00000000-0005-0000-0000-0000E50C0000}"/>
    <cellStyle name="Normálna 17 4" xfId="2940" xr:uid="{00000000-0005-0000-0000-0000E60C0000}"/>
    <cellStyle name="Normálna 18" xfId="2400" xr:uid="{00000000-0005-0000-0000-0000E70C0000}"/>
    <cellStyle name="Normálna 18 2" xfId="2462" xr:uid="{00000000-0005-0000-0000-0000E80C0000}"/>
    <cellStyle name="Normálna 18 3" xfId="3447" xr:uid="{00000000-0005-0000-0000-0000E90C0000}"/>
    <cellStyle name="Normálna 18 3 2" xfId="4586" xr:uid="{00000000-0005-0000-0000-0000EA0C0000}"/>
    <cellStyle name="Normálna 18 3 3" xfId="6292" xr:uid="{00000000-0005-0000-0000-0000EB0C0000}"/>
    <cellStyle name="Normálna 18 3 4" xfId="7996" xr:uid="{00000000-0005-0000-0000-0000EC0C0000}"/>
    <cellStyle name="Normálna 18 4" xfId="5154" xr:uid="{00000000-0005-0000-0000-0000ED0C0000}"/>
    <cellStyle name="Normálna 18 4 2" xfId="6859" xr:uid="{00000000-0005-0000-0000-0000EE0C0000}"/>
    <cellStyle name="Normálna 18 4 3" xfId="8563" xr:uid="{00000000-0005-0000-0000-0000EF0C0000}"/>
    <cellStyle name="Normálna 18 5" xfId="4016" xr:uid="{00000000-0005-0000-0000-0000F00C0000}"/>
    <cellStyle name="Normálna 18 6" xfId="5724" xr:uid="{00000000-0005-0000-0000-0000F10C0000}"/>
    <cellStyle name="Normálna 18 7" xfId="7427" xr:uid="{00000000-0005-0000-0000-0000F20C0000}"/>
    <cellStyle name="Normálna 19" xfId="2404" xr:uid="{00000000-0005-0000-0000-0000F30C0000}"/>
    <cellStyle name="Normálna 19 2" xfId="2463" xr:uid="{00000000-0005-0000-0000-0000F40C0000}"/>
    <cellStyle name="Normálna 19 2 2" xfId="3219" xr:uid="{00000000-0005-0000-0000-0000F50C0000}"/>
    <cellStyle name="Normálna 19 3" xfId="2752" xr:uid="{00000000-0005-0000-0000-0000F60C0000}"/>
    <cellStyle name="Normálna 19 4" xfId="3450" xr:uid="{00000000-0005-0000-0000-0000F70C0000}"/>
    <cellStyle name="Normálna 2" xfId="1" xr:uid="{00000000-0005-0000-0000-0000F80C0000}"/>
    <cellStyle name="Normálna 2 2" xfId="259" xr:uid="{00000000-0005-0000-0000-0000F90C0000}"/>
    <cellStyle name="Normálna 2 2 2" xfId="260" xr:uid="{00000000-0005-0000-0000-0000FA0C0000}"/>
    <cellStyle name="Normálna 2 2 3" xfId="261" xr:uid="{00000000-0005-0000-0000-0000FB0C0000}"/>
    <cellStyle name="Normálna 2 2 4" xfId="813" xr:uid="{00000000-0005-0000-0000-0000FC0C0000}"/>
    <cellStyle name="Normálna 2 2 4 10" xfId="3905" xr:uid="{00000000-0005-0000-0000-0000FD0C0000}"/>
    <cellStyle name="Normálna 2 2 4 11" xfId="5611" xr:uid="{00000000-0005-0000-0000-0000FE0C0000}"/>
    <cellStyle name="Normálna 2 2 4 12" xfId="7315" xr:uid="{00000000-0005-0000-0000-0000FF0C0000}"/>
    <cellStyle name="Normálna 2 2 4 2" xfId="856" xr:uid="{00000000-0005-0000-0000-0000000D0000}"/>
    <cellStyle name="Normálna 2 2 4 2 2" xfId="2593" xr:uid="{00000000-0005-0000-0000-0000010D0000}"/>
    <cellStyle name="Normálna 2 2 4 2 2 2" xfId="3245" xr:uid="{00000000-0005-0000-0000-0000020D0000}"/>
    <cellStyle name="Normálna 2 2 4 2 2 2 2" xfId="3811" xr:uid="{00000000-0005-0000-0000-0000030D0000}"/>
    <cellStyle name="Normálna 2 2 4 2 2 2 2 2" xfId="4949" xr:uid="{00000000-0005-0000-0000-0000040D0000}"/>
    <cellStyle name="Normálna 2 2 4 2 2 2 2 3" xfId="6655" xr:uid="{00000000-0005-0000-0000-0000050D0000}"/>
    <cellStyle name="Normálna 2 2 4 2 2 2 2 4" xfId="8359" xr:uid="{00000000-0005-0000-0000-0000060D0000}"/>
    <cellStyle name="Normálna 2 2 4 2 2 2 3" xfId="5517" xr:uid="{00000000-0005-0000-0000-0000070D0000}"/>
    <cellStyle name="Normálna 2 2 4 2 2 2 3 2" xfId="7222" xr:uid="{00000000-0005-0000-0000-0000080D0000}"/>
    <cellStyle name="Normálna 2 2 4 2 2 2 3 3" xfId="8926" xr:uid="{00000000-0005-0000-0000-0000090D0000}"/>
    <cellStyle name="Normálna 2 2 4 2 2 2 4" xfId="4379" xr:uid="{00000000-0005-0000-0000-00000A0D0000}"/>
    <cellStyle name="Normálna 2 2 4 2 2 2 5" xfId="6087" xr:uid="{00000000-0005-0000-0000-00000B0D0000}"/>
    <cellStyle name="Normálna 2 2 4 2 2 2 6" xfId="7791" xr:uid="{00000000-0005-0000-0000-00000C0D0000}"/>
    <cellStyle name="Normálna 2 2 4 2 2 3" xfId="2946" xr:uid="{00000000-0005-0000-0000-00000D0D0000}"/>
    <cellStyle name="Normálna 2 2 4 2 2 3 2" xfId="4843" xr:uid="{00000000-0005-0000-0000-00000E0D0000}"/>
    <cellStyle name="Normálna 2 2 4 2 2 3 3" xfId="6549" xr:uid="{00000000-0005-0000-0000-00000F0D0000}"/>
    <cellStyle name="Normálna 2 2 4 2 2 3 4" xfId="8253" xr:uid="{00000000-0005-0000-0000-0000100D0000}"/>
    <cellStyle name="Normálna 2 2 4 2 2 4" xfId="3705" xr:uid="{00000000-0005-0000-0000-0000110D0000}"/>
    <cellStyle name="Normálna 2 2 4 2 2 4 2" xfId="5411" xr:uid="{00000000-0005-0000-0000-0000120D0000}"/>
    <cellStyle name="Normálna 2 2 4 2 2 4 3" xfId="7116" xr:uid="{00000000-0005-0000-0000-0000130D0000}"/>
    <cellStyle name="Normálna 2 2 4 2 2 4 4" xfId="8820" xr:uid="{00000000-0005-0000-0000-0000140D0000}"/>
    <cellStyle name="Normálna 2 2 4 2 2 5" xfId="4273" xr:uid="{00000000-0005-0000-0000-0000150D0000}"/>
    <cellStyle name="Normálna 2 2 4 2 2 6" xfId="5981" xr:uid="{00000000-0005-0000-0000-0000160D0000}"/>
    <cellStyle name="Normálna 2 2 4 2 2 7" xfId="7685" xr:uid="{00000000-0005-0000-0000-0000170D0000}"/>
    <cellStyle name="Normálna 2 2 4 2 3" xfId="2594" xr:uid="{00000000-0005-0000-0000-0000180D0000}"/>
    <cellStyle name="Normálna 2 2 4 2 3 2" xfId="2947" xr:uid="{00000000-0005-0000-0000-0000190D0000}"/>
    <cellStyle name="Normálna 2 2 4 2 3 2 2" xfId="4707" xr:uid="{00000000-0005-0000-0000-00001A0D0000}"/>
    <cellStyle name="Normálna 2 2 4 2 3 2 3" xfId="6413" xr:uid="{00000000-0005-0000-0000-00001B0D0000}"/>
    <cellStyle name="Normálna 2 2 4 2 3 2 4" xfId="8117" xr:uid="{00000000-0005-0000-0000-00001C0D0000}"/>
    <cellStyle name="Normálna 2 2 4 2 3 3" xfId="3569" xr:uid="{00000000-0005-0000-0000-00001D0D0000}"/>
    <cellStyle name="Normálna 2 2 4 2 3 3 2" xfId="5275" xr:uid="{00000000-0005-0000-0000-00001E0D0000}"/>
    <cellStyle name="Normálna 2 2 4 2 3 3 3" xfId="6980" xr:uid="{00000000-0005-0000-0000-00001F0D0000}"/>
    <cellStyle name="Normálna 2 2 4 2 3 3 4" xfId="8684" xr:uid="{00000000-0005-0000-0000-0000200D0000}"/>
    <cellStyle name="Normálna 2 2 4 2 3 4" xfId="4137" xr:uid="{00000000-0005-0000-0000-0000210D0000}"/>
    <cellStyle name="Normálna 2 2 4 2 3 5" xfId="5845" xr:uid="{00000000-0005-0000-0000-0000220D0000}"/>
    <cellStyle name="Normálna 2 2 4 2 3 6" xfId="7549" xr:uid="{00000000-0005-0000-0000-0000230D0000}"/>
    <cellStyle name="Normálna 2 2 4 2 4" xfId="2945" xr:uid="{00000000-0005-0000-0000-0000240D0000}"/>
    <cellStyle name="Normálna 2 2 4 2 4 2" xfId="4494" xr:uid="{00000000-0005-0000-0000-0000250D0000}"/>
    <cellStyle name="Normálna 2 2 4 2 4 3" xfId="6202" xr:uid="{00000000-0005-0000-0000-0000260D0000}"/>
    <cellStyle name="Normálna 2 2 4 2 4 4" xfId="7906" xr:uid="{00000000-0005-0000-0000-0000270D0000}"/>
    <cellStyle name="Normálna 2 2 4 2 5" xfId="3357" xr:uid="{00000000-0005-0000-0000-0000280D0000}"/>
    <cellStyle name="Normálna 2 2 4 2 5 2" xfId="5065" xr:uid="{00000000-0005-0000-0000-0000290D0000}"/>
    <cellStyle name="Normálna 2 2 4 2 5 3" xfId="6770" xr:uid="{00000000-0005-0000-0000-00002A0D0000}"/>
    <cellStyle name="Normálna 2 2 4 2 5 4" xfId="8474" xr:uid="{00000000-0005-0000-0000-00002B0D0000}"/>
    <cellStyle name="Normálna 2 2 4 2 6" xfId="3927" xr:uid="{00000000-0005-0000-0000-00002C0D0000}"/>
    <cellStyle name="Normálna 2 2 4 2 7" xfId="5633" xr:uid="{00000000-0005-0000-0000-00002D0D0000}"/>
    <cellStyle name="Normálna 2 2 4 2 8" xfId="7337" xr:uid="{00000000-0005-0000-0000-00002E0D0000}"/>
    <cellStyle name="Normálna 2 2 4 3" xfId="857" xr:uid="{00000000-0005-0000-0000-00002F0D0000}"/>
    <cellStyle name="Normálna 2 2 4 3 2" xfId="2595" xr:uid="{00000000-0005-0000-0000-0000300D0000}"/>
    <cellStyle name="Normálna 2 2 4 3 2 2" xfId="3246" xr:uid="{00000000-0005-0000-0000-0000310D0000}"/>
    <cellStyle name="Normálna 2 2 4 3 2 2 2" xfId="3812" xr:uid="{00000000-0005-0000-0000-0000320D0000}"/>
    <cellStyle name="Normálna 2 2 4 3 2 2 2 2" xfId="4950" xr:uid="{00000000-0005-0000-0000-0000330D0000}"/>
    <cellStyle name="Normálna 2 2 4 3 2 2 2 3" xfId="6656" xr:uid="{00000000-0005-0000-0000-0000340D0000}"/>
    <cellStyle name="Normálna 2 2 4 3 2 2 2 4" xfId="8360" xr:uid="{00000000-0005-0000-0000-0000350D0000}"/>
    <cellStyle name="Normálna 2 2 4 3 2 2 3" xfId="5518" xr:uid="{00000000-0005-0000-0000-0000360D0000}"/>
    <cellStyle name="Normálna 2 2 4 3 2 2 3 2" xfId="7223" xr:uid="{00000000-0005-0000-0000-0000370D0000}"/>
    <cellStyle name="Normálna 2 2 4 3 2 2 3 3" xfId="8927" xr:uid="{00000000-0005-0000-0000-0000380D0000}"/>
    <cellStyle name="Normálna 2 2 4 3 2 2 4" xfId="4380" xr:uid="{00000000-0005-0000-0000-0000390D0000}"/>
    <cellStyle name="Normálna 2 2 4 3 2 2 5" xfId="6088" xr:uid="{00000000-0005-0000-0000-00003A0D0000}"/>
    <cellStyle name="Normálna 2 2 4 3 2 2 6" xfId="7792" xr:uid="{00000000-0005-0000-0000-00003B0D0000}"/>
    <cellStyle name="Normálna 2 2 4 3 2 3" xfId="2949" xr:uid="{00000000-0005-0000-0000-00003C0D0000}"/>
    <cellStyle name="Normálna 2 2 4 3 2 3 2" xfId="4844" xr:uid="{00000000-0005-0000-0000-00003D0D0000}"/>
    <cellStyle name="Normálna 2 2 4 3 2 3 3" xfId="6550" xr:uid="{00000000-0005-0000-0000-00003E0D0000}"/>
    <cellStyle name="Normálna 2 2 4 3 2 3 4" xfId="8254" xr:uid="{00000000-0005-0000-0000-00003F0D0000}"/>
    <cellStyle name="Normálna 2 2 4 3 2 4" xfId="3706" xr:uid="{00000000-0005-0000-0000-0000400D0000}"/>
    <cellStyle name="Normálna 2 2 4 3 2 4 2" xfId="5412" xr:uid="{00000000-0005-0000-0000-0000410D0000}"/>
    <cellStyle name="Normálna 2 2 4 3 2 4 3" xfId="7117" xr:uid="{00000000-0005-0000-0000-0000420D0000}"/>
    <cellStyle name="Normálna 2 2 4 3 2 4 4" xfId="8821" xr:uid="{00000000-0005-0000-0000-0000430D0000}"/>
    <cellStyle name="Normálna 2 2 4 3 2 5" xfId="4274" xr:uid="{00000000-0005-0000-0000-0000440D0000}"/>
    <cellStyle name="Normálna 2 2 4 3 2 6" xfId="5982" xr:uid="{00000000-0005-0000-0000-0000450D0000}"/>
    <cellStyle name="Normálna 2 2 4 3 2 7" xfId="7686" xr:uid="{00000000-0005-0000-0000-0000460D0000}"/>
    <cellStyle name="Normálna 2 2 4 3 3" xfId="2596" xr:uid="{00000000-0005-0000-0000-0000470D0000}"/>
    <cellStyle name="Normálna 2 2 4 3 3 2" xfId="2950" xr:uid="{00000000-0005-0000-0000-0000480D0000}"/>
    <cellStyle name="Normálna 2 2 4 3 3 2 2" xfId="4708" xr:uid="{00000000-0005-0000-0000-0000490D0000}"/>
    <cellStyle name="Normálna 2 2 4 3 3 2 3" xfId="6414" xr:uid="{00000000-0005-0000-0000-00004A0D0000}"/>
    <cellStyle name="Normálna 2 2 4 3 3 2 4" xfId="8118" xr:uid="{00000000-0005-0000-0000-00004B0D0000}"/>
    <cellStyle name="Normálna 2 2 4 3 3 3" xfId="3570" xr:uid="{00000000-0005-0000-0000-00004C0D0000}"/>
    <cellStyle name="Normálna 2 2 4 3 3 3 2" xfId="5276" xr:uid="{00000000-0005-0000-0000-00004D0D0000}"/>
    <cellStyle name="Normálna 2 2 4 3 3 3 3" xfId="6981" xr:uid="{00000000-0005-0000-0000-00004E0D0000}"/>
    <cellStyle name="Normálna 2 2 4 3 3 3 4" xfId="8685" xr:uid="{00000000-0005-0000-0000-00004F0D0000}"/>
    <cellStyle name="Normálna 2 2 4 3 3 4" xfId="4138" xr:uid="{00000000-0005-0000-0000-0000500D0000}"/>
    <cellStyle name="Normálna 2 2 4 3 3 5" xfId="5846" xr:uid="{00000000-0005-0000-0000-0000510D0000}"/>
    <cellStyle name="Normálna 2 2 4 3 3 6" xfId="7550" xr:uid="{00000000-0005-0000-0000-0000520D0000}"/>
    <cellStyle name="Normálna 2 2 4 3 4" xfId="2948" xr:uid="{00000000-0005-0000-0000-0000530D0000}"/>
    <cellStyle name="Normálna 2 2 4 3 4 2" xfId="4495" xr:uid="{00000000-0005-0000-0000-0000540D0000}"/>
    <cellStyle name="Normálna 2 2 4 3 4 3" xfId="6203" xr:uid="{00000000-0005-0000-0000-0000550D0000}"/>
    <cellStyle name="Normálna 2 2 4 3 4 4" xfId="7907" xr:uid="{00000000-0005-0000-0000-0000560D0000}"/>
    <cellStyle name="Normálna 2 2 4 3 5" xfId="3358" xr:uid="{00000000-0005-0000-0000-0000570D0000}"/>
    <cellStyle name="Normálna 2 2 4 3 5 2" xfId="5066" xr:uid="{00000000-0005-0000-0000-0000580D0000}"/>
    <cellStyle name="Normálna 2 2 4 3 5 3" xfId="6771" xr:uid="{00000000-0005-0000-0000-0000590D0000}"/>
    <cellStyle name="Normálna 2 2 4 3 5 4" xfId="8475" xr:uid="{00000000-0005-0000-0000-00005A0D0000}"/>
    <cellStyle name="Normálna 2 2 4 3 6" xfId="3928" xr:uid="{00000000-0005-0000-0000-00005B0D0000}"/>
    <cellStyle name="Normálna 2 2 4 3 7" xfId="5634" xr:uid="{00000000-0005-0000-0000-00005C0D0000}"/>
    <cellStyle name="Normálna 2 2 4 3 8" xfId="7338" xr:uid="{00000000-0005-0000-0000-00005D0D0000}"/>
    <cellStyle name="Normálna 2 2 4 4" xfId="858" xr:uid="{00000000-0005-0000-0000-00005E0D0000}"/>
    <cellStyle name="Normálna 2 2 4 4 2" xfId="2597" xr:uid="{00000000-0005-0000-0000-00005F0D0000}"/>
    <cellStyle name="Normálna 2 2 4 4 2 2" xfId="3247" xr:uid="{00000000-0005-0000-0000-0000600D0000}"/>
    <cellStyle name="Normálna 2 2 4 4 2 2 2" xfId="3813" xr:uid="{00000000-0005-0000-0000-0000610D0000}"/>
    <cellStyle name="Normálna 2 2 4 4 2 2 2 2" xfId="4951" xr:uid="{00000000-0005-0000-0000-0000620D0000}"/>
    <cellStyle name="Normálna 2 2 4 4 2 2 2 3" xfId="6657" xr:uid="{00000000-0005-0000-0000-0000630D0000}"/>
    <cellStyle name="Normálna 2 2 4 4 2 2 2 4" xfId="8361" xr:uid="{00000000-0005-0000-0000-0000640D0000}"/>
    <cellStyle name="Normálna 2 2 4 4 2 2 3" xfId="5519" xr:uid="{00000000-0005-0000-0000-0000650D0000}"/>
    <cellStyle name="Normálna 2 2 4 4 2 2 3 2" xfId="7224" xr:uid="{00000000-0005-0000-0000-0000660D0000}"/>
    <cellStyle name="Normálna 2 2 4 4 2 2 3 3" xfId="8928" xr:uid="{00000000-0005-0000-0000-0000670D0000}"/>
    <cellStyle name="Normálna 2 2 4 4 2 2 4" xfId="4381" xr:uid="{00000000-0005-0000-0000-0000680D0000}"/>
    <cellStyle name="Normálna 2 2 4 4 2 2 5" xfId="6089" xr:uid="{00000000-0005-0000-0000-0000690D0000}"/>
    <cellStyle name="Normálna 2 2 4 4 2 2 6" xfId="7793" xr:uid="{00000000-0005-0000-0000-00006A0D0000}"/>
    <cellStyle name="Normálna 2 2 4 4 2 3" xfId="2952" xr:uid="{00000000-0005-0000-0000-00006B0D0000}"/>
    <cellStyle name="Normálna 2 2 4 4 2 3 2" xfId="4845" xr:uid="{00000000-0005-0000-0000-00006C0D0000}"/>
    <cellStyle name="Normálna 2 2 4 4 2 3 3" xfId="6551" xr:uid="{00000000-0005-0000-0000-00006D0D0000}"/>
    <cellStyle name="Normálna 2 2 4 4 2 3 4" xfId="8255" xr:uid="{00000000-0005-0000-0000-00006E0D0000}"/>
    <cellStyle name="Normálna 2 2 4 4 2 4" xfId="3707" xr:uid="{00000000-0005-0000-0000-00006F0D0000}"/>
    <cellStyle name="Normálna 2 2 4 4 2 4 2" xfId="5413" xr:uid="{00000000-0005-0000-0000-0000700D0000}"/>
    <cellStyle name="Normálna 2 2 4 4 2 4 3" xfId="7118" xr:uid="{00000000-0005-0000-0000-0000710D0000}"/>
    <cellStyle name="Normálna 2 2 4 4 2 4 4" xfId="8822" xr:uid="{00000000-0005-0000-0000-0000720D0000}"/>
    <cellStyle name="Normálna 2 2 4 4 2 5" xfId="4275" xr:uid="{00000000-0005-0000-0000-0000730D0000}"/>
    <cellStyle name="Normálna 2 2 4 4 2 6" xfId="5983" xr:uid="{00000000-0005-0000-0000-0000740D0000}"/>
    <cellStyle name="Normálna 2 2 4 4 2 7" xfId="7687" xr:uid="{00000000-0005-0000-0000-0000750D0000}"/>
    <cellStyle name="Normálna 2 2 4 4 3" xfId="2598" xr:uid="{00000000-0005-0000-0000-0000760D0000}"/>
    <cellStyle name="Normálna 2 2 4 4 3 2" xfId="2953" xr:uid="{00000000-0005-0000-0000-0000770D0000}"/>
    <cellStyle name="Normálna 2 2 4 4 3 2 2" xfId="4709" xr:uid="{00000000-0005-0000-0000-0000780D0000}"/>
    <cellStyle name="Normálna 2 2 4 4 3 2 3" xfId="6415" xr:uid="{00000000-0005-0000-0000-0000790D0000}"/>
    <cellStyle name="Normálna 2 2 4 4 3 2 4" xfId="8119" xr:uid="{00000000-0005-0000-0000-00007A0D0000}"/>
    <cellStyle name="Normálna 2 2 4 4 3 3" xfId="3571" xr:uid="{00000000-0005-0000-0000-00007B0D0000}"/>
    <cellStyle name="Normálna 2 2 4 4 3 3 2" xfId="5277" xr:uid="{00000000-0005-0000-0000-00007C0D0000}"/>
    <cellStyle name="Normálna 2 2 4 4 3 3 3" xfId="6982" xr:uid="{00000000-0005-0000-0000-00007D0D0000}"/>
    <cellStyle name="Normálna 2 2 4 4 3 3 4" xfId="8686" xr:uid="{00000000-0005-0000-0000-00007E0D0000}"/>
    <cellStyle name="Normálna 2 2 4 4 3 4" xfId="4139" xr:uid="{00000000-0005-0000-0000-00007F0D0000}"/>
    <cellStyle name="Normálna 2 2 4 4 3 5" xfId="5847" xr:uid="{00000000-0005-0000-0000-0000800D0000}"/>
    <cellStyle name="Normálna 2 2 4 4 3 6" xfId="7551" xr:uid="{00000000-0005-0000-0000-0000810D0000}"/>
    <cellStyle name="Normálna 2 2 4 4 4" xfId="2951" xr:uid="{00000000-0005-0000-0000-0000820D0000}"/>
    <cellStyle name="Normálna 2 2 4 4 4 2" xfId="4496" xr:uid="{00000000-0005-0000-0000-0000830D0000}"/>
    <cellStyle name="Normálna 2 2 4 4 4 3" xfId="6204" xr:uid="{00000000-0005-0000-0000-0000840D0000}"/>
    <cellStyle name="Normálna 2 2 4 4 4 4" xfId="7908" xr:uid="{00000000-0005-0000-0000-0000850D0000}"/>
    <cellStyle name="Normálna 2 2 4 4 5" xfId="3359" xr:uid="{00000000-0005-0000-0000-0000860D0000}"/>
    <cellStyle name="Normálna 2 2 4 4 5 2" xfId="5067" xr:uid="{00000000-0005-0000-0000-0000870D0000}"/>
    <cellStyle name="Normálna 2 2 4 4 5 3" xfId="6772" xr:uid="{00000000-0005-0000-0000-0000880D0000}"/>
    <cellStyle name="Normálna 2 2 4 4 5 4" xfId="8476" xr:uid="{00000000-0005-0000-0000-0000890D0000}"/>
    <cellStyle name="Normálna 2 2 4 4 6" xfId="3929" xr:uid="{00000000-0005-0000-0000-00008A0D0000}"/>
    <cellStyle name="Normálna 2 2 4 4 7" xfId="5635" xr:uid="{00000000-0005-0000-0000-00008B0D0000}"/>
    <cellStyle name="Normálna 2 2 4 4 8" xfId="7339" xr:uid="{00000000-0005-0000-0000-00008C0D0000}"/>
    <cellStyle name="Normálna 2 2 4 5" xfId="2442" xr:uid="{00000000-0005-0000-0000-00008D0D0000}"/>
    <cellStyle name="Normálna 2 2 4 5 2" xfId="2599" xr:uid="{00000000-0005-0000-0000-00008E0D0000}"/>
    <cellStyle name="Normálna 2 2 4 5 2 2" xfId="3248" xr:uid="{00000000-0005-0000-0000-00008F0D0000}"/>
    <cellStyle name="Normálna 2 2 4 5 2 2 2" xfId="3814" xr:uid="{00000000-0005-0000-0000-0000900D0000}"/>
    <cellStyle name="Normálna 2 2 4 5 2 2 2 2" xfId="4952" xr:uid="{00000000-0005-0000-0000-0000910D0000}"/>
    <cellStyle name="Normálna 2 2 4 5 2 2 2 3" xfId="6658" xr:uid="{00000000-0005-0000-0000-0000920D0000}"/>
    <cellStyle name="Normálna 2 2 4 5 2 2 2 4" xfId="8362" xr:uid="{00000000-0005-0000-0000-0000930D0000}"/>
    <cellStyle name="Normálna 2 2 4 5 2 2 3" xfId="5520" xr:uid="{00000000-0005-0000-0000-0000940D0000}"/>
    <cellStyle name="Normálna 2 2 4 5 2 2 3 2" xfId="7225" xr:uid="{00000000-0005-0000-0000-0000950D0000}"/>
    <cellStyle name="Normálna 2 2 4 5 2 2 3 3" xfId="8929" xr:uid="{00000000-0005-0000-0000-0000960D0000}"/>
    <cellStyle name="Normálna 2 2 4 5 2 2 4" xfId="4382" xr:uid="{00000000-0005-0000-0000-0000970D0000}"/>
    <cellStyle name="Normálna 2 2 4 5 2 2 5" xfId="6090" xr:uid="{00000000-0005-0000-0000-0000980D0000}"/>
    <cellStyle name="Normálna 2 2 4 5 2 2 6" xfId="7794" xr:uid="{00000000-0005-0000-0000-0000990D0000}"/>
    <cellStyle name="Normálna 2 2 4 5 2 3" xfId="2955" xr:uid="{00000000-0005-0000-0000-00009A0D0000}"/>
    <cellStyle name="Normálna 2 2 4 5 2 3 2" xfId="4846" xr:uid="{00000000-0005-0000-0000-00009B0D0000}"/>
    <cellStyle name="Normálna 2 2 4 5 2 3 3" xfId="6552" xr:uid="{00000000-0005-0000-0000-00009C0D0000}"/>
    <cellStyle name="Normálna 2 2 4 5 2 3 4" xfId="8256" xr:uid="{00000000-0005-0000-0000-00009D0D0000}"/>
    <cellStyle name="Normálna 2 2 4 5 2 4" xfId="3708" xr:uid="{00000000-0005-0000-0000-00009E0D0000}"/>
    <cellStyle name="Normálna 2 2 4 5 2 4 2" xfId="5414" xr:uid="{00000000-0005-0000-0000-00009F0D0000}"/>
    <cellStyle name="Normálna 2 2 4 5 2 4 3" xfId="7119" xr:uid="{00000000-0005-0000-0000-0000A00D0000}"/>
    <cellStyle name="Normálna 2 2 4 5 2 4 4" xfId="8823" xr:uid="{00000000-0005-0000-0000-0000A10D0000}"/>
    <cellStyle name="Normálna 2 2 4 5 2 5" xfId="4276" xr:uid="{00000000-0005-0000-0000-0000A20D0000}"/>
    <cellStyle name="Normálna 2 2 4 5 2 6" xfId="5984" xr:uid="{00000000-0005-0000-0000-0000A30D0000}"/>
    <cellStyle name="Normálna 2 2 4 5 2 7" xfId="7688" xr:uid="{00000000-0005-0000-0000-0000A40D0000}"/>
    <cellStyle name="Normálna 2 2 4 5 3" xfId="2600" xr:uid="{00000000-0005-0000-0000-0000A50D0000}"/>
    <cellStyle name="Normálna 2 2 4 5 3 2" xfId="2956" xr:uid="{00000000-0005-0000-0000-0000A60D0000}"/>
    <cellStyle name="Normálna 2 2 4 5 3 2 2" xfId="4710" xr:uid="{00000000-0005-0000-0000-0000A70D0000}"/>
    <cellStyle name="Normálna 2 2 4 5 3 2 3" xfId="6416" xr:uid="{00000000-0005-0000-0000-0000A80D0000}"/>
    <cellStyle name="Normálna 2 2 4 5 3 2 4" xfId="8120" xr:uid="{00000000-0005-0000-0000-0000A90D0000}"/>
    <cellStyle name="Normálna 2 2 4 5 3 3" xfId="3572" xr:uid="{00000000-0005-0000-0000-0000AA0D0000}"/>
    <cellStyle name="Normálna 2 2 4 5 3 3 2" xfId="5278" xr:uid="{00000000-0005-0000-0000-0000AB0D0000}"/>
    <cellStyle name="Normálna 2 2 4 5 3 3 3" xfId="6983" xr:uid="{00000000-0005-0000-0000-0000AC0D0000}"/>
    <cellStyle name="Normálna 2 2 4 5 3 3 4" xfId="8687" xr:uid="{00000000-0005-0000-0000-0000AD0D0000}"/>
    <cellStyle name="Normálna 2 2 4 5 3 4" xfId="4140" xr:uid="{00000000-0005-0000-0000-0000AE0D0000}"/>
    <cellStyle name="Normálna 2 2 4 5 3 5" xfId="5848" xr:uid="{00000000-0005-0000-0000-0000AF0D0000}"/>
    <cellStyle name="Normálna 2 2 4 5 3 6" xfId="7552" xr:uid="{00000000-0005-0000-0000-0000B00D0000}"/>
    <cellStyle name="Normálna 2 2 4 5 4" xfId="2954" xr:uid="{00000000-0005-0000-0000-0000B10D0000}"/>
    <cellStyle name="Normálna 2 2 4 5 4 2" xfId="4621" xr:uid="{00000000-0005-0000-0000-0000B20D0000}"/>
    <cellStyle name="Normálna 2 2 4 5 4 3" xfId="6327" xr:uid="{00000000-0005-0000-0000-0000B30D0000}"/>
    <cellStyle name="Normálna 2 2 4 5 4 4" xfId="8031" xr:uid="{00000000-0005-0000-0000-0000B40D0000}"/>
    <cellStyle name="Normálna 2 2 4 5 5" xfId="3483" xr:uid="{00000000-0005-0000-0000-0000B50D0000}"/>
    <cellStyle name="Normálna 2 2 4 5 5 2" xfId="5189" xr:uid="{00000000-0005-0000-0000-0000B60D0000}"/>
    <cellStyle name="Normálna 2 2 4 5 5 3" xfId="6894" xr:uid="{00000000-0005-0000-0000-0000B70D0000}"/>
    <cellStyle name="Normálna 2 2 4 5 5 4" xfId="8598" xr:uid="{00000000-0005-0000-0000-0000B80D0000}"/>
    <cellStyle name="Normálna 2 2 4 5 6" xfId="4051" xr:uid="{00000000-0005-0000-0000-0000B90D0000}"/>
    <cellStyle name="Normálna 2 2 4 5 7" xfId="5759" xr:uid="{00000000-0005-0000-0000-0000BA0D0000}"/>
    <cellStyle name="Normálna 2 2 4 5 8" xfId="7463" xr:uid="{00000000-0005-0000-0000-0000BB0D0000}"/>
    <cellStyle name="Normálna 2 2 4 6" xfId="2601" xr:uid="{00000000-0005-0000-0000-0000BC0D0000}"/>
    <cellStyle name="Normálna 2 2 4 6 2" xfId="3249" xr:uid="{00000000-0005-0000-0000-0000BD0D0000}"/>
    <cellStyle name="Normálna 2 2 4 6 2 2" xfId="3815" xr:uid="{00000000-0005-0000-0000-0000BE0D0000}"/>
    <cellStyle name="Normálna 2 2 4 6 2 2 2" xfId="4953" xr:uid="{00000000-0005-0000-0000-0000BF0D0000}"/>
    <cellStyle name="Normálna 2 2 4 6 2 2 3" xfId="6659" xr:uid="{00000000-0005-0000-0000-0000C00D0000}"/>
    <cellStyle name="Normálna 2 2 4 6 2 2 4" xfId="8363" xr:uid="{00000000-0005-0000-0000-0000C10D0000}"/>
    <cellStyle name="Normálna 2 2 4 6 2 3" xfId="5521" xr:uid="{00000000-0005-0000-0000-0000C20D0000}"/>
    <cellStyle name="Normálna 2 2 4 6 2 3 2" xfId="7226" xr:uid="{00000000-0005-0000-0000-0000C30D0000}"/>
    <cellStyle name="Normálna 2 2 4 6 2 3 3" xfId="8930" xr:uid="{00000000-0005-0000-0000-0000C40D0000}"/>
    <cellStyle name="Normálna 2 2 4 6 2 4" xfId="4383" xr:uid="{00000000-0005-0000-0000-0000C50D0000}"/>
    <cellStyle name="Normálna 2 2 4 6 2 5" xfId="6091" xr:uid="{00000000-0005-0000-0000-0000C60D0000}"/>
    <cellStyle name="Normálna 2 2 4 6 2 6" xfId="7795" xr:uid="{00000000-0005-0000-0000-0000C70D0000}"/>
    <cellStyle name="Normálna 2 2 4 6 3" xfId="2957" xr:uid="{00000000-0005-0000-0000-0000C80D0000}"/>
    <cellStyle name="Normálna 2 2 4 6 3 2" xfId="4847" xr:uid="{00000000-0005-0000-0000-0000C90D0000}"/>
    <cellStyle name="Normálna 2 2 4 6 3 3" xfId="6553" xr:uid="{00000000-0005-0000-0000-0000CA0D0000}"/>
    <cellStyle name="Normálna 2 2 4 6 3 4" xfId="8257" xr:uid="{00000000-0005-0000-0000-0000CB0D0000}"/>
    <cellStyle name="Normálna 2 2 4 6 4" xfId="3709" xr:uid="{00000000-0005-0000-0000-0000CC0D0000}"/>
    <cellStyle name="Normálna 2 2 4 6 4 2" xfId="5415" xr:uid="{00000000-0005-0000-0000-0000CD0D0000}"/>
    <cellStyle name="Normálna 2 2 4 6 4 3" xfId="7120" xr:uid="{00000000-0005-0000-0000-0000CE0D0000}"/>
    <cellStyle name="Normálna 2 2 4 6 4 4" xfId="8824" xr:uid="{00000000-0005-0000-0000-0000CF0D0000}"/>
    <cellStyle name="Normálna 2 2 4 6 5" xfId="4277" xr:uid="{00000000-0005-0000-0000-0000D00D0000}"/>
    <cellStyle name="Normálna 2 2 4 6 6" xfId="5985" xr:uid="{00000000-0005-0000-0000-0000D10D0000}"/>
    <cellStyle name="Normálna 2 2 4 6 7" xfId="7689" xr:uid="{00000000-0005-0000-0000-0000D20D0000}"/>
    <cellStyle name="Normálna 2 2 4 7" xfId="2602" xr:uid="{00000000-0005-0000-0000-0000D30D0000}"/>
    <cellStyle name="Normálna 2 2 4 7 2" xfId="2958" xr:uid="{00000000-0005-0000-0000-0000D40D0000}"/>
    <cellStyle name="Normálna 2 2 4 7 2 2" xfId="4706" xr:uid="{00000000-0005-0000-0000-0000D50D0000}"/>
    <cellStyle name="Normálna 2 2 4 7 2 3" xfId="6412" xr:uid="{00000000-0005-0000-0000-0000D60D0000}"/>
    <cellStyle name="Normálna 2 2 4 7 2 4" xfId="8116" xr:uid="{00000000-0005-0000-0000-0000D70D0000}"/>
    <cellStyle name="Normálna 2 2 4 7 3" xfId="3568" xr:uid="{00000000-0005-0000-0000-0000D80D0000}"/>
    <cellStyle name="Normálna 2 2 4 7 3 2" xfId="5274" xr:uid="{00000000-0005-0000-0000-0000D90D0000}"/>
    <cellStyle name="Normálna 2 2 4 7 3 3" xfId="6979" xr:uid="{00000000-0005-0000-0000-0000DA0D0000}"/>
    <cellStyle name="Normálna 2 2 4 7 3 4" xfId="8683" xr:uid="{00000000-0005-0000-0000-0000DB0D0000}"/>
    <cellStyle name="Normálna 2 2 4 7 4" xfId="4136" xr:uid="{00000000-0005-0000-0000-0000DC0D0000}"/>
    <cellStyle name="Normálna 2 2 4 7 5" xfId="5844" xr:uid="{00000000-0005-0000-0000-0000DD0D0000}"/>
    <cellStyle name="Normálna 2 2 4 7 6" xfId="7548" xr:uid="{00000000-0005-0000-0000-0000DE0D0000}"/>
    <cellStyle name="Normálna 2 2 4 8" xfId="2944" xr:uid="{00000000-0005-0000-0000-0000DF0D0000}"/>
    <cellStyle name="Normálna 2 2 4 8 2" xfId="4472" xr:uid="{00000000-0005-0000-0000-0000E00D0000}"/>
    <cellStyle name="Normálna 2 2 4 8 3" xfId="6180" xr:uid="{00000000-0005-0000-0000-0000E10D0000}"/>
    <cellStyle name="Normálna 2 2 4 8 4" xfId="7884" xr:uid="{00000000-0005-0000-0000-0000E20D0000}"/>
    <cellStyle name="Normálna 2 2 4 9" xfId="3335" xr:uid="{00000000-0005-0000-0000-0000E30D0000}"/>
    <cellStyle name="Normálna 2 2 4 9 2" xfId="5043" xr:uid="{00000000-0005-0000-0000-0000E40D0000}"/>
    <cellStyle name="Normálna 2 2 4 9 3" xfId="6748" xr:uid="{00000000-0005-0000-0000-0000E50D0000}"/>
    <cellStyle name="Normálna 2 2 4 9 4" xfId="8452" xr:uid="{00000000-0005-0000-0000-0000E60D0000}"/>
    <cellStyle name="Normálna 2 2 5" xfId="2364" xr:uid="{00000000-0005-0000-0000-0000E70D0000}"/>
    <cellStyle name="Normálna 2 2 5 2" xfId="2603" xr:uid="{00000000-0005-0000-0000-0000E80D0000}"/>
    <cellStyle name="Normálna 2 2 5 2 2" xfId="3250" xr:uid="{00000000-0005-0000-0000-0000E90D0000}"/>
    <cellStyle name="Normálna 2 2 5 2 2 2" xfId="3816" xr:uid="{00000000-0005-0000-0000-0000EA0D0000}"/>
    <cellStyle name="Normálna 2 2 5 2 2 2 2" xfId="4954" xr:uid="{00000000-0005-0000-0000-0000EB0D0000}"/>
    <cellStyle name="Normálna 2 2 5 2 2 2 3" xfId="6660" xr:uid="{00000000-0005-0000-0000-0000EC0D0000}"/>
    <cellStyle name="Normálna 2 2 5 2 2 2 4" xfId="8364" xr:uid="{00000000-0005-0000-0000-0000ED0D0000}"/>
    <cellStyle name="Normálna 2 2 5 2 2 3" xfId="5522" xr:uid="{00000000-0005-0000-0000-0000EE0D0000}"/>
    <cellStyle name="Normálna 2 2 5 2 2 3 2" xfId="7227" xr:uid="{00000000-0005-0000-0000-0000EF0D0000}"/>
    <cellStyle name="Normálna 2 2 5 2 2 3 3" xfId="8931" xr:uid="{00000000-0005-0000-0000-0000F00D0000}"/>
    <cellStyle name="Normálna 2 2 5 2 2 4" xfId="4384" xr:uid="{00000000-0005-0000-0000-0000F10D0000}"/>
    <cellStyle name="Normálna 2 2 5 2 2 5" xfId="6092" xr:uid="{00000000-0005-0000-0000-0000F20D0000}"/>
    <cellStyle name="Normálna 2 2 5 2 2 6" xfId="7796" xr:uid="{00000000-0005-0000-0000-0000F30D0000}"/>
    <cellStyle name="Normálna 2 2 5 2 3" xfId="2960" xr:uid="{00000000-0005-0000-0000-0000F40D0000}"/>
    <cellStyle name="Normálna 2 2 5 2 3 2" xfId="4848" xr:uid="{00000000-0005-0000-0000-0000F50D0000}"/>
    <cellStyle name="Normálna 2 2 5 2 3 3" xfId="6554" xr:uid="{00000000-0005-0000-0000-0000F60D0000}"/>
    <cellStyle name="Normálna 2 2 5 2 3 4" xfId="8258" xr:uid="{00000000-0005-0000-0000-0000F70D0000}"/>
    <cellStyle name="Normálna 2 2 5 2 4" xfId="3710" xr:uid="{00000000-0005-0000-0000-0000F80D0000}"/>
    <cellStyle name="Normálna 2 2 5 2 4 2" xfId="5416" xr:uid="{00000000-0005-0000-0000-0000F90D0000}"/>
    <cellStyle name="Normálna 2 2 5 2 4 3" xfId="7121" xr:uid="{00000000-0005-0000-0000-0000FA0D0000}"/>
    <cellStyle name="Normálna 2 2 5 2 4 4" xfId="8825" xr:uid="{00000000-0005-0000-0000-0000FB0D0000}"/>
    <cellStyle name="Normálna 2 2 5 2 5" xfId="4278" xr:uid="{00000000-0005-0000-0000-0000FC0D0000}"/>
    <cellStyle name="Normálna 2 2 5 2 6" xfId="5986" xr:uid="{00000000-0005-0000-0000-0000FD0D0000}"/>
    <cellStyle name="Normálna 2 2 5 2 7" xfId="7690" xr:uid="{00000000-0005-0000-0000-0000FE0D0000}"/>
    <cellStyle name="Normálna 2 2 5 3" xfId="2604" xr:uid="{00000000-0005-0000-0000-0000FF0D0000}"/>
    <cellStyle name="Normálna 2 2 5 3 2" xfId="2961" xr:uid="{00000000-0005-0000-0000-0000000E0000}"/>
    <cellStyle name="Normálna 2 2 5 3 2 2" xfId="4711" xr:uid="{00000000-0005-0000-0000-0000010E0000}"/>
    <cellStyle name="Normálna 2 2 5 3 2 3" xfId="6417" xr:uid="{00000000-0005-0000-0000-0000020E0000}"/>
    <cellStyle name="Normálna 2 2 5 3 2 4" xfId="8121" xr:uid="{00000000-0005-0000-0000-0000030E0000}"/>
    <cellStyle name="Normálna 2 2 5 3 3" xfId="3573" xr:uid="{00000000-0005-0000-0000-0000040E0000}"/>
    <cellStyle name="Normálna 2 2 5 3 3 2" xfId="5279" xr:uid="{00000000-0005-0000-0000-0000050E0000}"/>
    <cellStyle name="Normálna 2 2 5 3 3 3" xfId="6984" xr:uid="{00000000-0005-0000-0000-0000060E0000}"/>
    <cellStyle name="Normálna 2 2 5 3 3 4" xfId="8688" xr:uid="{00000000-0005-0000-0000-0000070E0000}"/>
    <cellStyle name="Normálna 2 2 5 3 4" xfId="4141" xr:uid="{00000000-0005-0000-0000-0000080E0000}"/>
    <cellStyle name="Normálna 2 2 5 3 5" xfId="5849" xr:uid="{00000000-0005-0000-0000-0000090E0000}"/>
    <cellStyle name="Normálna 2 2 5 3 6" xfId="7553" xr:uid="{00000000-0005-0000-0000-00000A0E0000}"/>
    <cellStyle name="Normálna 2 2 5 4" xfId="2959" xr:uid="{00000000-0005-0000-0000-00000B0E0000}"/>
    <cellStyle name="Normálna 2 2 5 4 2" xfId="4557" xr:uid="{00000000-0005-0000-0000-00000C0E0000}"/>
    <cellStyle name="Normálna 2 2 5 4 3" xfId="6263" xr:uid="{00000000-0005-0000-0000-00000D0E0000}"/>
    <cellStyle name="Normálna 2 2 5 4 4" xfId="7967" xr:uid="{00000000-0005-0000-0000-00000E0E0000}"/>
    <cellStyle name="Normálna 2 2 5 5" xfId="3418" xr:uid="{00000000-0005-0000-0000-00000F0E0000}"/>
    <cellStyle name="Normálna 2 2 5 5 2" xfId="5125" xr:uid="{00000000-0005-0000-0000-0000100E0000}"/>
    <cellStyle name="Normálna 2 2 5 5 3" xfId="6830" xr:uid="{00000000-0005-0000-0000-0000110E0000}"/>
    <cellStyle name="Normálna 2 2 5 5 4" xfId="8534" xr:uid="{00000000-0005-0000-0000-0000120E0000}"/>
    <cellStyle name="Normálna 2 2 5 6" xfId="3987" xr:uid="{00000000-0005-0000-0000-0000130E0000}"/>
    <cellStyle name="Normálna 2 2 5 7" xfId="5695" xr:uid="{00000000-0005-0000-0000-0000140E0000}"/>
    <cellStyle name="Normálna 2 2 5 8" xfId="7398" xr:uid="{00000000-0005-0000-0000-0000150E0000}"/>
    <cellStyle name="Normálna 2 2 6" xfId="2378" xr:uid="{00000000-0005-0000-0000-0000160E0000}"/>
    <cellStyle name="Normálna 2 2 6 2" xfId="2605" xr:uid="{00000000-0005-0000-0000-0000170E0000}"/>
    <cellStyle name="Normálna 2 2 6 2 2" xfId="2963" xr:uid="{00000000-0005-0000-0000-0000180E0000}"/>
    <cellStyle name="Normálna 2 2 6 2 2 2" xfId="4712" xr:uid="{00000000-0005-0000-0000-0000190E0000}"/>
    <cellStyle name="Normálna 2 2 6 2 2 3" xfId="6418" xr:uid="{00000000-0005-0000-0000-00001A0E0000}"/>
    <cellStyle name="Normálna 2 2 6 2 2 4" xfId="8122" xr:uid="{00000000-0005-0000-0000-00001B0E0000}"/>
    <cellStyle name="Normálna 2 2 6 2 3" xfId="3574" xr:uid="{00000000-0005-0000-0000-00001C0E0000}"/>
    <cellStyle name="Normálna 2 2 6 2 3 2" xfId="5280" xr:uid="{00000000-0005-0000-0000-00001D0E0000}"/>
    <cellStyle name="Normálna 2 2 6 2 3 3" xfId="6985" xr:uid="{00000000-0005-0000-0000-00001E0E0000}"/>
    <cellStyle name="Normálna 2 2 6 2 3 4" xfId="8689" xr:uid="{00000000-0005-0000-0000-00001F0E0000}"/>
    <cellStyle name="Normálna 2 2 6 2 4" xfId="4142" xr:uid="{00000000-0005-0000-0000-0000200E0000}"/>
    <cellStyle name="Normálna 2 2 6 2 5" xfId="5850" xr:uid="{00000000-0005-0000-0000-0000210E0000}"/>
    <cellStyle name="Normálna 2 2 6 2 6" xfId="7554" xr:uid="{00000000-0005-0000-0000-0000220E0000}"/>
    <cellStyle name="Normálna 2 2 6 3" xfId="2962" xr:uid="{00000000-0005-0000-0000-0000230E0000}"/>
    <cellStyle name="Normálna 2 2 6 3 2" xfId="4569" xr:uid="{00000000-0005-0000-0000-0000240E0000}"/>
    <cellStyle name="Normálna 2 2 6 3 3" xfId="6275" xr:uid="{00000000-0005-0000-0000-0000250E0000}"/>
    <cellStyle name="Normálna 2 2 6 3 4" xfId="7979" xr:uid="{00000000-0005-0000-0000-0000260E0000}"/>
    <cellStyle name="Normálna 2 2 6 4" xfId="3430" xr:uid="{00000000-0005-0000-0000-0000270E0000}"/>
    <cellStyle name="Normálna 2 2 6 4 2" xfId="5137" xr:uid="{00000000-0005-0000-0000-0000280E0000}"/>
    <cellStyle name="Normálna 2 2 6 4 3" xfId="6842" xr:uid="{00000000-0005-0000-0000-0000290E0000}"/>
    <cellStyle name="Normálna 2 2 6 4 4" xfId="8546" xr:uid="{00000000-0005-0000-0000-00002A0E0000}"/>
    <cellStyle name="Normálna 2 2 6 5" xfId="3999" xr:uid="{00000000-0005-0000-0000-00002B0E0000}"/>
    <cellStyle name="Normálna 2 2 6 6" xfId="5707" xr:uid="{00000000-0005-0000-0000-00002C0E0000}"/>
    <cellStyle name="Normálna 2 2 6 7" xfId="7410" xr:uid="{00000000-0005-0000-0000-00002D0E0000}"/>
    <cellStyle name="Normálna 2 3" xfId="262" xr:uid="{00000000-0005-0000-0000-00002E0E0000}"/>
    <cellStyle name="Normálna 2 4" xfId="263" xr:uid="{00000000-0005-0000-0000-00002F0E0000}"/>
    <cellStyle name="Normálna 2 4 2" xfId="264" xr:uid="{00000000-0005-0000-0000-0000300E0000}"/>
    <cellStyle name="Normálna 2 5" xfId="265" xr:uid="{00000000-0005-0000-0000-0000310E0000}"/>
    <cellStyle name="Normálna 2 5 2" xfId="266" xr:uid="{00000000-0005-0000-0000-0000320E0000}"/>
    <cellStyle name="Normálna 20" xfId="2464" xr:uid="{00000000-0005-0000-0000-0000330E0000}"/>
    <cellStyle name="Normálna 20 2" xfId="2964" xr:uid="{00000000-0005-0000-0000-0000340E0000}"/>
    <cellStyle name="Normálna 20 2 2" xfId="4639" xr:uid="{00000000-0005-0000-0000-0000350E0000}"/>
    <cellStyle name="Normálna 20 2 3" xfId="6345" xr:uid="{00000000-0005-0000-0000-0000360E0000}"/>
    <cellStyle name="Normálna 20 2 4" xfId="8049" xr:uid="{00000000-0005-0000-0000-0000370E0000}"/>
    <cellStyle name="Normálna 20 3" xfId="3501" xr:uid="{00000000-0005-0000-0000-0000380E0000}"/>
    <cellStyle name="Normálna 20 3 2" xfId="5207" xr:uid="{00000000-0005-0000-0000-0000390E0000}"/>
    <cellStyle name="Normálna 20 3 3" xfId="6912" xr:uid="{00000000-0005-0000-0000-00003A0E0000}"/>
    <cellStyle name="Normálna 20 3 4" xfId="8616" xr:uid="{00000000-0005-0000-0000-00003B0E0000}"/>
    <cellStyle name="Normálna 20 4" xfId="4069" xr:uid="{00000000-0005-0000-0000-00003C0E0000}"/>
    <cellStyle name="Normálna 20 5" xfId="5777" xr:uid="{00000000-0005-0000-0000-00003D0E0000}"/>
    <cellStyle name="Normálna 20 6" xfId="7481" xr:uid="{00000000-0005-0000-0000-00003E0E0000}"/>
    <cellStyle name="Normálna 21" xfId="2965" xr:uid="{00000000-0005-0000-0000-00003F0E0000}"/>
    <cellStyle name="Normálna 21 2" xfId="3817" xr:uid="{00000000-0005-0000-0000-0000400E0000}"/>
    <cellStyle name="Normálna 21 2 2" xfId="4955" xr:uid="{00000000-0005-0000-0000-0000410E0000}"/>
    <cellStyle name="Normálna 21 2 3" xfId="6661" xr:uid="{00000000-0005-0000-0000-0000420E0000}"/>
    <cellStyle name="Normálna 21 2 4" xfId="8365" xr:uid="{00000000-0005-0000-0000-0000430E0000}"/>
    <cellStyle name="Normálna 21 3" xfId="5523" xr:uid="{00000000-0005-0000-0000-0000440E0000}"/>
    <cellStyle name="Normálna 21 3 2" xfId="7228" xr:uid="{00000000-0005-0000-0000-0000450E0000}"/>
    <cellStyle name="Normálna 21 3 3" xfId="8932" xr:uid="{00000000-0005-0000-0000-0000460E0000}"/>
    <cellStyle name="Normálna 21 4" xfId="4385" xr:uid="{00000000-0005-0000-0000-0000470E0000}"/>
    <cellStyle name="Normálna 21 5" xfId="6093" xr:uid="{00000000-0005-0000-0000-0000480E0000}"/>
    <cellStyle name="Normálna 21 6" xfId="7797" xr:uid="{00000000-0005-0000-0000-0000490E0000}"/>
    <cellStyle name="Normálna 3" xfId="267" xr:uid="{00000000-0005-0000-0000-00004A0E0000}"/>
    <cellStyle name="Normálna 3 10" xfId="2606" xr:uid="{00000000-0005-0000-0000-00004B0E0000}"/>
    <cellStyle name="Normálna 3 10 2" xfId="3251" xr:uid="{00000000-0005-0000-0000-00004C0E0000}"/>
    <cellStyle name="Normálna 3 10 2 2" xfId="3818" xr:uid="{00000000-0005-0000-0000-00004D0E0000}"/>
    <cellStyle name="Normálna 3 10 2 2 2" xfId="4956" xr:uid="{00000000-0005-0000-0000-00004E0E0000}"/>
    <cellStyle name="Normálna 3 10 2 2 3" xfId="6662" xr:uid="{00000000-0005-0000-0000-00004F0E0000}"/>
    <cellStyle name="Normálna 3 10 2 2 4" xfId="8366" xr:uid="{00000000-0005-0000-0000-0000500E0000}"/>
    <cellStyle name="Normálna 3 10 2 3" xfId="5524" xr:uid="{00000000-0005-0000-0000-0000510E0000}"/>
    <cellStyle name="Normálna 3 10 2 3 2" xfId="7229" xr:uid="{00000000-0005-0000-0000-0000520E0000}"/>
    <cellStyle name="Normálna 3 10 2 3 3" xfId="8933" xr:uid="{00000000-0005-0000-0000-0000530E0000}"/>
    <cellStyle name="Normálna 3 10 2 4" xfId="4386" xr:uid="{00000000-0005-0000-0000-0000540E0000}"/>
    <cellStyle name="Normálna 3 10 2 5" xfId="6094" xr:uid="{00000000-0005-0000-0000-0000550E0000}"/>
    <cellStyle name="Normálna 3 10 2 6" xfId="7798" xr:uid="{00000000-0005-0000-0000-0000560E0000}"/>
    <cellStyle name="Normálna 3 10 3" xfId="2967" xr:uid="{00000000-0005-0000-0000-0000570E0000}"/>
    <cellStyle name="Normálna 3 10 3 2" xfId="4849" xr:uid="{00000000-0005-0000-0000-0000580E0000}"/>
    <cellStyle name="Normálna 3 10 3 3" xfId="6555" xr:uid="{00000000-0005-0000-0000-0000590E0000}"/>
    <cellStyle name="Normálna 3 10 3 4" xfId="8259" xr:uid="{00000000-0005-0000-0000-00005A0E0000}"/>
    <cellStyle name="Normálna 3 10 4" xfId="3711" xr:uid="{00000000-0005-0000-0000-00005B0E0000}"/>
    <cellStyle name="Normálna 3 10 4 2" xfId="5417" xr:uid="{00000000-0005-0000-0000-00005C0E0000}"/>
    <cellStyle name="Normálna 3 10 4 3" xfId="7122" xr:uid="{00000000-0005-0000-0000-00005D0E0000}"/>
    <cellStyle name="Normálna 3 10 4 4" xfId="8826" xr:uid="{00000000-0005-0000-0000-00005E0E0000}"/>
    <cellStyle name="Normálna 3 10 5" xfId="4279" xr:uid="{00000000-0005-0000-0000-00005F0E0000}"/>
    <cellStyle name="Normálna 3 10 6" xfId="5987" xr:uid="{00000000-0005-0000-0000-0000600E0000}"/>
    <cellStyle name="Normálna 3 10 7" xfId="7691" xr:uid="{00000000-0005-0000-0000-0000610E0000}"/>
    <cellStyle name="Normálna 3 11" xfId="2607" xr:uid="{00000000-0005-0000-0000-0000620E0000}"/>
    <cellStyle name="Normálna 3 11 2" xfId="2968" xr:uid="{00000000-0005-0000-0000-0000630E0000}"/>
    <cellStyle name="Normálna 3 11 2 2" xfId="4713" xr:uid="{00000000-0005-0000-0000-0000640E0000}"/>
    <cellStyle name="Normálna 3 11 2 3" xfId="6419" xr:uid="{00000000-0005-0000-0000-0000650E0000}"/>
    <cellStyle name="Normálna 3 11 2 4" xfId="8123" xr:uid="{00000000-0005-0000-0000-0000660E0000}"/>
    <cellStyle name="Normálna 3 11 3" xfId="3575" xr:uid="{00000000-0005-0000-0000-0000670E0000}"/>
    <cellStyle name="Normálna 3 11 3 2" xfId="5281" xr:uid="{00000000-0005-0000-0000-0000680E0000}"/>
    <cellStyle name="Normálna 3 11 3 3" xfId="6986" xr:uid="{00000000-0005-0000-0000-0000690E0000}"/>
    <cellStyle name="Normálna 3 11 3 4" xfId="8690" xr:uid="{00000000-0005-0000-0000-00006A0E0000}"/>
    <cellStyle name="Normálna 3 11 4" xfId="4143" xr:uid="{00000000-0005-0000-0000-00006B0E0000}"/>
    <cellStyle name="Normálna 3 11 5" xfId="5851" xr:uid="{00000000-0005-0000-0000-00006C0E0000}"/>
    <cellStyle name="Normálna 3 11 6" xfId="7555" xr:uid="{00000000-0005-0000-0000-00006D0E0000}"/>
    <cellStyle name="Normálna 3 12" xfId="2966" xr:uid="{00000000-0005-0000-0000-00006E0E0000}"/>
    <cellStyle name="Normálna 3 12 2" xfId="4458" xr:uid="{00000000-0005-0000-0000-00006F0E0000}"/>
    <cellStyle name="Normálna 3 12 3" xfId="6166" xr:uid="{00000000-0005-0000-0000-0000700E0000}"/>
    <cellStyle name="Normálna 3 12 4" xfId="7870" xr:uid="{00000000-0005-0000-0000-0000710E0000}"/>
    <cellStyle name="Normálna 3 13" xfId="3321" xr:uid="{00000000-0005-0000-0000-0000720E0000}"/>
    <cellStyle name="Normálna 3 13 2" xfId="5029" xr:uid="{00000000-0005-0000-0000-0000730E0000}"/>
    <cellStyle name="Normálna 3 13 3" xfId="6734" xr:uid="{00000000-0005-0000-0000-0000740E0000}"/>
    <cellStyle name="Normálna 3 13 4" xfId="8438" xr:uid="{00000000-0005-0000-0000-0000750E0000}"/>
    <cellStyle name="Normálna 3 14" xfId="3891" xr:uid="{00000000-0005-0000-0000-0000760E0000}"/>
    <cellStyle name="Normálna 3 15" xfId="5597" xr:uid="{00000000-0005-0000-0000-0000770E0000}"/>
    <cellStyle name="Normálna 3 16" xfId="7301" xr:uid="{00000000-0005-0000-0000-0000780E0000}"/>
    <cellStyle name="Normálna 3 2" xfId="268" xr:uid="{00000000-0005-0000-0000-0000790E0000}"/>
    <cellStyle name="Normálna 3 3" xfId="269" xr:uid="{00000000-0005-0000-0000-00007A0E0000}"/>
    <cellStyle name="Normálna 3 3 2" xfId="270" xr:uid="{00000000-0005-0000-0000-00007B0E0000}"/>
    <cellStyle name="Normálna 3 4" xfId="271" xr:uid="{00000000-0005-0000-0000-00007C0E0000}"/>
    <cellStyle name="Normálna 3 5" xfId="272" xr:uid="{00000000-0005-0000-0000-00007D0E0000}"/>
    <cellStyle name="Normálna 3 6" xfId="859" xr:uid="{00000000-0005-0000-0000-00007E0E0000}"/>
    <cellStyle name="Normálna 3 6 2" xfId="2608" xr:uid="{00000000-0005-0000-0000-00007F0E0000}"/>
    <cellStyle name="Normálna 3 6 2 2" xfId="3252" xr:uid="{00000000-0005-0000-0000-0000800E0000}"/>
    <cellStyle name="Normálna 3 6 2 2 2" xfId="3819" xr:uid="{00000000-0005-0000-0000-0000810E0000}"/>
    <cellStyle name="Normálna 3 6 2 2 2 2" xfId="4957" xr:uid="{00000000-0005-0000-0000-0000820E0000}"/>
    <cellStyle name="Normálna 3 6 2 2 2 3" xfId="6663" xr:uid="{00000000-0005-0000-0000-0000830E0000}"/>
    <cellStyle name="Normálna 3 6 2 2 2 4" xfId="8367" xr:uid="{00000000-0005-0000-0000-0000840E0000}"/>
    <cellStyle name="Normálna 3 6 2 2 3" xfId="5525" xr:uid="{00000000-0005-0000-0000-0000850E0000}"/>
    <cellStyle name="Normálna 3 6 2 2 3 2" xfId="7230" xr:uid="{00000000-0005-0000-0000-0000860E0000}"/>
    <cellStyle name="Normálna 3 6 2 2 3 3" xfId="8934" xr:uid="{00000000-0005-0000-0000-0000870E0000}"/>
    <cellStyle name="Normálna 3 6 2 2 4" xfId="4387" xr:uid="{00000000-0005-0000-0000-0000880E0000}"/>
    <cellStyle name="Normálna 3 6 2 2 5" xfId="6095" xr:uid="{00000000-0005-0000-0000-0000890E0000}"/>
    <cellStyle name="Normálna 3 6 2 2 6" xfId="7799" xr:uid="{00000000-0005-0000-0000-00008A0E0000}"/>
    <cellStyle name="Normálna 3 6 2 3" xfId="2970" xr:uid="{00000000-0005-0000-0000-00008B0E0000}"/>
    <cellStyle name="Normálna 3 6 2 3 2" xfId="4850" xr:uid="{00000000-0005-0000-0000-00008C0E0000}"/>
    <cellStyle name="Normálna 3 6 2 3 3" xfId="6556" xr:uid="{00000000-0005-0000-0000-00008D0E0000}"/>
    <cellStyle name="Normálna 3 6 2 3 4" xfId="8260" xr:uid="{00000000-0005-0000-0000-00008E0E0000}"/>
    <cellStyle name="Normálna 3 6 2 4" xfId="3712" xr:uid="{00000000-0005-0000-0000-00008F0E0000}"/>
    <cellStyle name="Normálna 3 6 2 4 2" xfId="5418" xr:uid="{00000000-0005-0000-0000-0000900E0000}"/>
    <cellStyle name="Normálna 3 6 2 4 3" xfId="7123" xr:uid="{00000000-0005-0000-0000-0000910E0000}"/>
    <cellStyle name="Normálna 3 6 2 4 4" xfId="8827" xr:uid="{00000000-0005-0000-0000-0000920E0000}"/>
    <cellStyle name="Normálna 3 6 2 5" xfId="4280" xr:uid="{00000000-0005-0000-0000-0000930E0000}"/>
    <cellStyle name="Normálna 3 6 2 6" xfId="5988" xr:uid="{00000000-0005-0000-0000-0000940E0000}"/>
    <cellStyle name="Normálna 3 6 2 7" xfId="7692" xr:uid="{00000000-0005-0000-0000-0000950E0000}"/>
    <cellStyle name="Normálna 3 6 3" xfId="2609" xr:uid="{00000000-0005-0000-0000-0000960E0000}"/>
    <cellStyle name="Normálna 3 6 3 2" xfId="2971" xr:uid="{00000000-0005-0000-0000-0000970E0000}"/>
    <cellStyle name="Normálna 3 6 3 2 2" xfId="4714" xr:uid="{00000000-0005-0000-0000-0000980E0000}"/>
    <cellStyle name="Normálna 3 6 3 2 3" xfId="6420" xr:uid="{00000000-0005-0000-0000-0000990E0000}"/>
    <cellStyle name="Normálna 3 6 3 2 4" xfId="8124" xr:uid="{00000000-0005-0000-0000-00009A0E0000}"/>
    <cellStyle name="Normálna 3 6 3 3" xfId="3576" xr:uid="{00000000-0005-0000-0000-00009B0E0000}"/>
    <cellStyle name="Normálna 3 6 3 3 2" xfId="5282" xr:uid="{00000000-0005-0000-0000-00009C0E0000}"/>
    <cellStyle name="Normálna 3 6 3 3 3" xfId="6987" xr:uid="{00000000-0005-0000-0000-00009D0E0000}"/>
    <cellStyle name="Normálna 3 6 3 3 4" xfId="8691" xr:uid="{00000000-0005-0000-0000-00009E0E0000}"/>
    <cellStyle name="Normálna 3 6 3 4" xfId="4144" xr:uid="{00000000-0005-0000-0000-00009F0E0000}"/>
    <cellStyle name="Normálna 3 6 3 5" xfId="5852" xr:uid="{00000000-0005-0000-0000-0000A00E0000}"/>
    <cellStyle name="Normálna 3 6 3 6" xfId="7556" xr:uid="{00000000-0005-0000-0000-0000A10E0000}"/>
    <cellStyle name="Normálna 3 6 4" xfId="2969" xr:uid="{00000000-0005-0000-0000-0000A20E0000}"/>
    <cellStyle name="Normálna 3 6 4 2" xfId="4497" xr:uid="{00000000-0005-0000-0000-0000A30E0000}"/>
    <cellStyle name="Normálna 3 6 4 3" xfId="6205" xr:uid="{00000000-0005-0000-0000-0000A40E0000}"/>
    <cellStyle name="Normálna 3 6 4 4" xfId="7909" xr:uid="{00000000-0005-0000-0000-0000A50E0000}"/>
    <cellStyle name="Normálna 3 6 5" xfId="3360" xr:uid="{00000000-0005-0000-0000-0000A60E0000}"/>
    <cellStyle name="Normálna 3 6 5 2" xfId="5068" xr:uid="{00000000-0005-0000-0000-0000A70E0000}"/>
    <cellStyle name="Normálna 3 6 5 3" xfId="6773" xr:uid="{00000000-0005-0000-0000-0000A80E0000}"/>
    <cellStyle name="Normálna 3 6 5 4" xfId="8477" xr:uid="{00000000-0005-0000-0000-0000A90E0000}"/>
    <cellStyle name="Normálna 3 6 6" xfId="3930" xr:uid="{00000000-0005-0000-0000-0000AA0E0000}"/>
    <cellStyle name="Normálna 3 6 7" xfId="5636" xr:uid="{00000000-0005-0000-0000-0000AB0E0000}"/>
    <cellStyle name="Normálna 3 6 8" xfId="7340" xr:uid="{00000000-0005-0000-0000-0000AC0E0000}"/>
    <cellStyle name="Normálna 3 7" xfId="860" xr:uid="{00000000-0005-0000-0000-0000AD0E0000}"/>
    <cellStyle name="Normálna 3 7 2" xfId="2610" xr:uid="{00000000-0005-0000-0000-0000AE0E0000}"/>
    <cellStyle name="Normálna 3 7 2 2" xfId="3253" xr:uid="{00000000-0005-0000-0000-0000AF0E0000}"/>
    <cellStyle name="Normálna 3 7 2 2 2" xfId="3820" xr:uid="{00000000-0005-0000-0000-0000B00E0000}"/>
    <cellStyle name="Normálna 3 7 2 2 2 2" xfId="4958" xr:uid="{00000000-0005-0000-0000-0000B10E0000}"/>
    <cellStyle name="Normálna 3 7 2 2 2 3" xfId="6664" xr:uid="{00000000-0005-0000-0000-0000B20E0000}"/>
    <cellStyle name="Normálna 3 7 2 2 2 4" xfId="8368" xr:uid="{00000000-0005-0000-0000-0000B30E0000}"/>
    <cellStyle name="Normálna 3 7 2 2 3" xfId="5526" xr:uid="{00000000-0005-0000-0000-0000B40E0000}"/>
    <cellStyle name="Normálna 3 7 2 2 3 2" xfId="7231" xr:uid="{00000000-0005-0000-0000-0000B50E0000}"/>
    <cellStyle name="Normálna 3 7 2 2 3 3" xfId="8935" xr:uid="{00000000-0005-0000-0000-0000B60E0000}"/>
    <cellStyle name="Normálna 3 7 2 2 4" xfId="4388" xr:uid="{00000000-0005-0000-0000-0000B70E0000}"/>
    <cellStyle name="Normálna 3 7 2 2 5" xfId="6096" xr:uid="{00000000-0005-0000-0000-0000B80E0000}"/>
    <cellStyle name="Normálna 3 7 2 2 6" xfId="7800" xr:uid="{00000000-0005-0000-0000-0000B90E0000}"/>
    <cellStyle name="Normálna 3 7 2 3" xfId="2973" xr:uid="{00000000-0005-0000-0000-0000BA0E0000}"/>
    <cellStyle name="Normálna 3 7 2 3 2" xfId="4851" xr:uid="{00000000-0005-0000-0000-0000BB0E0000}"/>
    <cellStyle name="Normálna 3 7 2 3 3" xfId="6557" xr:uid="{00000000-0005-0000-0000-0000BC0E0000}"/>
    <cellStyle name="Normálna 3 7 2 3 4" xfId="8261" xr:uid="{00000000-0005-0000-0000-0000BD0E0000}"/>
    <cellStyle name="Normálna 3 7 2 4" xfId="3713" xr:uid="{00000000-0005-0000-0000-0000BE0E0000}"/>
    <cellStyle name="Normálna 3 7 2 4 2" xfId="5419" xr:uid="{00000000-0005-0000-0000-0000BF0E0000}"/>
    <cellStyle name="Normálna 3 7 2 4 3" xfId="7124" xr:uid="{00000000-0005-0000-0000-0000C00E0000}"/>
    <cellStyle name="Normálna 3 7 2 4 4" xfId="8828" xr:uid="{00000000-0005-0000-0000-0000C10E0000}"/>
    <cellStyle name="Normálna 3 7 2 5" xfId="4281" xr:uid="{00000000-0005-0000-0000-0000C20E0000}"/>
    <cellStyle name="Normálna 3 7 2 6" xfId="5989" xr:uid="{00000000-0005-0000-0000-0000C30E0000}"/>
    <cellStyle name="Normálna 3 7 2 7" xfId="7693" xr:uid="{00000000-0005-0000-0000-0000C40E0000}"/>
    <cellStyle name="Normálna 3 7 3" xfId="2611" xr:uid="{00000000-0005-0000-0000-0000C50E0000}"/>
    <cellStyle name="Normálna 3 7 3 2" xfId="2974" xr:uid="{00000000-0005-0000-0000-0000C60E0000}"/>
    <cellStyle name="Normálna 3 7 3 2 2" xfId="4715" xr:uid="{00000000-0005-0000-0000-0000C70E0000}"/>
    <cellStyle name="Normálna 3 7 3 2 3" xfId="6421" xr:uid="{00000000-0005-0000-0000-0000C80E0000}"/>
    <cellStyle name="Normálna 3 7 3 2 4" xfId="8125" xr:uid="{00000000-0005-0000-0000-0000C90E0000}"/>
    <cellStyle name="Normálna 3 7 3 3" xfId="3577" xr:uid="{00000000-0005-0000-0000-0000CA0E0000}"/>
    <cellStyle name="Normálna 3 7 3 3 2" xfId="5283" xr:uid="{00000000-0005-0000-0000-0000CB0E0000}"/>
    <cellStyle name="Normálna 3 7 3 3 3" xfId="6988" xr:uid="{00000000-0005-0000-0000-0000CC0E0000}"/>
    <cellStyle name="Normálna 3 7 3 3 4" xfId="8692" xr:uid="{00000000-0005-0000-0000-0000CD0E0000}"/>
    <cellStyle name="Normálna 3 7 3 4" xfId="4145" xr:uid="{00000000-0005-0000-0000-0000CE0E0000}"/>
    <cellStyle name="Normálna 3 7 3 5" xfId="5853" xr:uid="{00000000-0005-0000-0000-0000CF0E0000}"/>
    <cellStyle name="Normálna 3 7 3 6" xfId="7557" xr:uid="{00000000-0005-0000-0000-0000D00E0000}"/>
    <cellStyle name="Normálna 3 7 4" xfId="2972" xr:uid="{00000000-0005-0000-0000-0000D10E0000}"/>
    <cellStyle name="Normálna 3 7 4 2" xfId="4498" xr:uid="{00000000-0005-0000-0000-0000D20E0000}"/>
    <cellStyle name="Normálna 3 7 4 3" xfId="6206" xr:uid="{00000000-0005-0000-0000-0000D30E0000}"/>
    <cellStyle name="Normálna 3 7 4 4" xfId="7910" xr:uid="{00000000-0005-0000-0000-0000D40E0000}"/>
    <cellStyle name="Normálna 3 7 5" xfId="3361" xr:uid="{00000000-0005-0000-0000-0000D50E0000}"/>
    <cellStyle name="Normálna 3 7 5 2" xfId="5069" xr:uid="{00000000-0005-0000-0000-0000D60E0000}"/>
    <cellStyle name="Normálna 3 7 5 3" xfId="6774" xr:uid="{00000000-0005-0000-0000-0000D70E0000}"/>
    <cellStyle name="Normálna 3 7 5 4" xfId="8478" xr:uid="{00000000-0005-0000-0000-0000D80E0000}"/>
    <cellStyle name="Normálna 3 7 6" xfId="3931" xr:uid="{00000000-0005-0000-0000-0000D90E0000}"/>
    <cellStyle name="Normálna 3 7 7" xfId="5637" xr:uid="{00000000-0005-0000-0000-0000DA0E0000}"/>
    <cellStyle name="Normálna 3 7 8" xfId="7341" xr:uid="{00000000-0005-0000-0000-0000DB0E0000}"/>
    <cellStyle name="Normálna 3 8" xfId="861" xr:uid="{00000000-0005-0000-0000-0000DC0E0000}"/>
    <cellStyle name="Normálna 3 8 2" xfId="2612" xr:uid="{00000000-0005-0000-0000-0000DD0E0000}"/>
    <cellStyle name="Normálna 3 8 2 2" xfId="3254" xr:uid="{00000000-0005-0000-0000-0000DE0E0000}"/>
    <cellStyle name="Normálna 3 8 2 2 2" xfId="3821" xr:uid="{00000000-0005-0000-0000-0000DF0E0000}"/>
    <cellStyle name="Normálna 3 8 2 2 2 2" xfId="4959" xr:uid="{00000000-0005-0000-0000-0000E00E0000}"/>
    <cellStyle name="Normálna 3 8 2 2 2 3" xfId="6665" xr:uid="{00000000-0005-0000-0000-0000E10E0000}"/>
    <cellStyle name="Normálna 3 8 2 2 2 4" xfId="8369" xr:uid="{00000000-0005-0000-0000-0000E20E0000}"/>
    <cellStyle name="Normálna 3 8 2 2 3" xfId="5527" xr:uid="{00000000-0005-0000-0000-0000E30E0000}"/>
    <cellStyle name="Normálna 3 8 2 2 3 2" xfId="7232" xr:uid="{00000000-0005-0000-0000-0000E40E0000}"/>
    <cellStyle name="Normálna 3 8 2 2 3 3" xfId="8936" xr:uid="{00000000-0005-0000-0000-0000E50E0000}"/>
    <cellStyle name="Normálna 3 8 2 2 4" xfId="4389" xr:uid="{00000000-0005-0000-0000-0000E60E0000}"/>
    <cellStyle name="Normálna 3 8 2 2 5" xfId="6097" xr:uid="{00000000-0005-0000-0000-0000E70E0000}"/>
    <cellStyle name="Normálna 3 8 2 2 6" xfId="7801" xr:uid="{00000000-0005-0000-0000-0000E80E0000}"/>
    <cellStyle name="Normálna 3 8 2 3" xfId="2976" xr:uid="{00000000-0005-0000-0000-0000E90E0000}"/>
    <cellStyle name="Normálna 3 8 2 3 2" xfId="4852" xr:uid="{00000000-0005-0000-0000-0000EA0E0000}"/>
    <cellStyle name="Normálna 3 8 2 3 3" xfId="6558" xr:uid="{00000000-0005-0000-0000-0000EB0E0000}"/>
    <cellStyle name="Normálna 3 8 2 3 4" xfId="8262" xr:uid="{00000000-0005-0000-0000-0000EC0E0000}"/>
    <cellStyle name="Normálna 3 8 2 4" xfId="3714" xr:uid="{00000000-0005-0000-0000-0000ED0E0000}"/>
    <cellStyle name="Normálna 3 8 2 4 2" xfId="5420" xr:uid="{00000000-0005-0000-0000-0000EE0E0000}"/>
    <cellStyle name="Normálna 3 8 2 4 3" xfId="7125" xr:uid="{00000000-0005-0000-0000-0000EF0E0000}"/>
    <cellStyle name="Normálna 3 8 2 4 4" xfId="8829" xr:uid="{00000000-0005-0000-0000-0000F00E0000}"/>
    <cellStyle name="Normálna 3 8 2 5" xfId="4282" xr:uid="{00000000-0005-0000-0000-0000F10E0000}"/>
    <cellStyle name="Normálna 3 8 2 6" xfId="5990" xr:uid="{00000000-0005-0000-0000-0000F20E0000}"/>
    <cellStyle name="Normálna 3 8 2 7" xfId="7694" xr:uid="{00000000-0005-0000-0000-0000F30E0000}"/>
    <cellStyle name="Normálna 3 8 3" xfId="2613" xr:uid="{00000000-0005-0000-0000-0000F40E0000}"/>
    <cellStyle name="Normálna 3 8 3 2" xfId="2977" xr:uid="{00000000-0005-0000-0000-0000F50E0000}"/>
    <cellStyle name="Normálna 3 8 3 2 2" xfId="4716" xr:uid="{00000000-0005-0000-0000-0000F60E0000}"/>
    <cellStyle name="Normálna 3 8 3 2 3" xfId="6422" xr:uid="{00000000-0005-0000-0000-0000F70E0000}"/>
    <cellStyle name="Normálna 3 8 3 2 4" xfId="8126" xr:uid="{00000000-0005-0000-0000-0000F80E0000}"/>
    <cellStyle name="Normálna 3 8 3 3" xfId="3578" xr:uid="{00000000-0005-0000-0000-0000F90E0000}"/>
    <cellStyle name="Normálna 3 8 3 3 2" xfId="5284" xr:uid="{00000000-0005-0000-0000-0000FA0E0000}"/>
    <cellStyle name="Normálna 3 8 3 3 3" xfId="6989" xr:uid="{00000000-0005-0000-0000-0000FB0E0000}"/>
    <cellStyle name="Normálna 3 8 3 3 4" xfId="8693" xr:uid="{00000000-0005-0000-0000-0000FC0E0000}"/>
    <cellStyle name="Normálna 3 8 3 4" xfId="4146" xr:uid="{00000000-0005-0000-0000-0000FD0E0000}"/>
    <cellStyle name="Normálna 3 8 3 5" xfId="5854" xr:uid="{00000000-0005-0000-0000-0000FE0E0000}"/>
    <cellStyle name="Normálna 3 8 3 6" xfId="7558" xr:uid="{00000000-0005-0000-0000-0000FF0E0000}"/>
    <cellStyle name="Normálna 3 8 4" xfId="2975" xr:uid="{00000000-0005-0000-0000-0000000F0000}"/>
    <cellStyle name="Normálna 3 8 4 2" xfId="4499" xr:uid="{00000000-0005-0000-0000-0000010F0000}"/>
    <cellStyle name="Normálna 3 8 4 3" xfId="6207" xr:uid="{00000000-0005-0000-0000-0000020F0000}"/>
    <cellStyle name="Normálna 3 8 4 4" xfId="7911" xr:uid="{00000000-0005-0000-0000-0000030F0000}"/>
    <cellStyle name="Normálna 3 8 5" xfId="3362" xr:uid="{00000000-0005-0000-0000-0000040F0000}"/>
    <cellStyle name="Normálna 3 8 5 2" xfId="5070" xr:uid="{00000000-0005-0000-0000-0000050F0000}"/>
    <cellStyle name="Normálna 3 8 5 3" xfId="6775" xr:uid="{00000000-0005-0000-0000-0000060F0000}"/>
    <cellStyle name="Normálna 3 8 5 4" xfId="8479" xr:uid="{00000000-0005-0000-0000-0000070F0000}"/>
    <cellStyle name="Normálna 3 8 6" xfId="3932" xr:uid="{00000000-0005-0000-0000-0000080F0000}"/>
    <cellStyle name="Normálna 3 8 7" xfId="5638" xr:uid="{00000000-0005-0000-0000-0000090F0000}"/>
    <cellStyle name="Normálna 3 8 8" xfId="7342" xr:uid="{00000000-0005-0000-0000-00000A0F0000}"/>
    <cellStyle name="Normálna 3 9" xfId="2429" xr:uid="{00000000-0005-0000-0000-00000B0F0000}"/>
    <cellStyle name="Normálna 3 9 2" xfId="2614" xr:uid="{00000000-0005-0000-0000-00000C0F0000}"/>
    <cellStyle name="Normálna 3 9 2 2" xfId="3255" xr:uid="{00000000-0005-0000-0000-00000D0F0000}"/>
    <cellStyle name="Normálna 3 9 2 2 2" xfId="3822" xr:uid="{00000000-0005-0000-0000-00000E0F0000}"/>
    <cellStyle name="Normálna 3 9 2 2 2 2" xfId="4960" xr:uid="{00000000-0005-0000-0000-00000F0F0000}"/>
    <cellStyle name="Normálna 3 9 2 2 2 3" xfId="6666" xr:uid="{00000000-0005-0000-0000-0000100F0000}"/>
    <cellStyle name="Normálna 3 9 2 2 2 4" xfId="8370" xr:uid="{00000000-0005-0000-0000-0000110F0000}"/>
    <cellStyle name="Normálna 3 9 2 2 3" xfId="5528" xr:uid="{00000000-0005-0000-0000-0000120F0000}"/>
    <cellStyle name="Normálna 3 9 2 2 3 2" xfId="7233" xr:uid="{00000000-0005-0000-0000-0000130F0000}"/>
    <cellStyle name="Normálna 3 9 2 2 3 3" xfId="8937" xr:uid="{00000000-0005-0000-0000-0000140F0000}"/>
    <cellStyle name="Normálna 3 9 2 2 4" xfId="4390" xr:uid="{00000000-0005-0000-0000-0000150F0000}"/>
    <cellStyle name="Normálna 3 9 2 2 5" xfId="6098" xr:uid="{00000000-0005-0000-0000-0000160F0000}"/>
    <cellStyle name="Normálna 3 9 2 2 6" xfId="7802" xr:uid="{00000000-0005-0000-0000-0000170F0000}"/>
    <cellStyle name="Normálna 3 9 2 3" xfId="2979" xr:uid="{00000000-0005-0000-0000-0000180F0000}"/>
    <cellStyle name="Normálna 3 9 2 3 2" xfId="4853" xr:uid="{00000000-0005-0000-0000-0000190F0000}"/>
    <cellStyle name="Normálna 3 9 2 3 3" xfId="6559" xr:uid="{00000000-0005-0000-0000-00001A0F0000}"/>
    <cellStyle name="Normálna 3 9 2 3 4" xfId="8263" xr:uid="{00000000-0005-0000-0000-00001B0F0000}"/>
    <cellStyle name="Normálna 3 9 2 4" xfId="3715" xr:uid="{00000000-0005-0000-0000-00001C0F0000}"/>
    <cellStyle name="Normálna 3 9 2 4 2" xfId="5421" xr:uid="{00000000-0005-0000-0000-00001D0F0000}"/>
    <cellStyle name="Normálna 3 9 2 4 3" xfId="7126" xr:uid="{00000000-0005-0000-0000-00001E0F0000}"/>
    <cellStyle name="Normálna 3 9 2 4 4" xfId="8830" xr:uid="{00000000-0005-0000-0000-00001F0F0000}"/>
    <cellStyle name="Normálna 3 9 2 5" xfId="4283" xr:uid="{00000000-0005-0000-0000-0000200F0000}"/>
    <cellStyle name="Normálna 3 9 2 6" xfId="5991" xr:uid="{00000000-0005-0000-0000-0000210F0000}"/>
    <cellStyle name="Normálna 3 9 2 7" xfId="7695" xr:uid="{00000000-0005-0000-0000-0000220F0000}"/>
    <cellStyle name="Normálna 3 9 3" xfId="2615" xr:uid="{00000000-0005-0000-0000-0000230F0000}"/>
    <cellStyle name="Normálna 3 9 3 2" xfId="2980" xr:uid="{00000000-0005-0000-0000-0000240F0000}"/>
    <cellStyle name="Normálna 3 9 3 2 2" xfId="4717" xr:uid="{00000000-0005-0000-0000-0000250F0000}"/>
    <cellStyle name="Normálna 3 9 3 2 3" xfId="6423" xr:uid="{00000000-0005-0000-0000-0000260F0000}"/>
    <cellStyle name="Normálna 3 9 3 2 4" xfId="8127" xr:uid="{00000000-0005-0000-0000-0000270F0000}"/>
    <cellStyle name="Normálna 3 9 3 3" xfId="3579" xr:uid="{00000000-0005-0000-0000-0000280F0000}"/>
    <cellStyle name="Normálna 3 9 3 3 2" xfId="5285" xr:uid="{00000000-0005-0000-0000-0000290F0000}"/>
    <cellStyle name="Normálna 3 9 3 3 3" xfId="6990" xr:uid="{00000000-0005-0000-0000-00002A0F0000}"/>
    <cellStyle name="Normálna 3 9 3 3 4" xfId="8694" xr:uid="{00000000-0005-0000-0000-00002B0F0000}"/>
    <cellStyle name="Normálna 3 9 3 4" xfId="4147" xr:uid="{00000000-0005-0000-0000-00002C0F0000}"/>
    <cellStyle name="Normálna 3 9 3 5" xfId="5855" xr:uid="{00000000-0005-0000-0000-00002D0F0000}"/>
    <cellStyle name="Normálna 3 9 3 6" xfId="7559" xr:uid="{00000000-0005-0000-0000-00002E0F0000}"/>
    <cellStyle name="Normálna 3 9 4" xfId="2978" xr:uid="{00000000-0005-0000-0000-00002F0F0000}"/>
    <cellStyle name="Normálna 3 9 4 2" xfId="4613" xr:uid="{00000000-0005-0000-0000-0000300F0000}"/>
    <cellStyle name="Normálna 3 9 4 3" xfId="6319" xr:uid="{00000000-0005-0000-0000-0000310F0000}"/>
    <cellStyle name="Normálna 3 9 4 4" xfId="8023" xr:uid="{00000000-0005-0000-0000-0000320F0000}"/>
    <cellStyle name="Normálna 3 9 5" xfId="3475" xr:uid="{00000000-0005-0000-0000-0000330F0000}"/>
    <cellStyle name="Normálna 3 9 5 2" xfId="5181" xr:uid="{00000000-0005-0000-0000-0000340F0000}"/>
    <cellStyle name="Normálna 3 9 5 3" xfId="6886" xr:uid="{00000000-0005-0000-0000-0000350F0000}"/>
    <cellStyle name="Normálna 3 9 5 4" xfId="8590" xr:uid="{00000000-0005-0000-0000-0000360F0000}"/>
    <cellStyle name="Normálna 3 9 6" xfId="4043" xr:uid="{00000000-0005-0000-0000-0000370F0000}"/>
    <cellStyle name="Normálna 3 9 7" xfId="5751" xr:uid="{00000000-0005-0000-0000-0000380F0000}"/>
    <cellStyle name="Normálna 3 9 8" xfId="7454" xr:uid="{00000000-0005-0000-0000-0000390F0000}"/>
    <cellStyle name="Normálna 4" xfId="273" xr:uid="{00000000-0005-0000-0000-00003A0F0000}"/>
    <cellStyle name="Normálna 4 2" xfId="274" xr:uid="{00000000-0005-0000-0000-00003B0F0000}"/>
    <cellStyle name="Normálna 4 2 2" xfId="275" xr:uid="{00000000-0005-0000-0000-00003C0F0000}"/>
    <cellStyle name="Normálna 4 2 2 10" xfId="2981" xr:uid="{00000000-0005-0000-0000-00003D0F0000}"/>
    <cellStyle name="Normálna 4 2 2 10 2" xfId="4459" xr:uid="{00000000-0005-0000-0000-00003E0F0000}"/>
    <cellStyle name="Normálna 4 2 2 10 3" xfId="6167" xr:uid="{00000000-0005-0000-0000-00003F0F0000}"/>
    <cellStyle name="Normálna 4 2 2 10 4" xfId="7871" xr:uid="{00000000-0005-0000-0000-0000400F0000}"/>
    <cellStyle name="Normálna 4 2 2 11" xfId="3322" xr:uid="{00000000-0005-0000-0000-0000410F0000}"/>
    <cellStyle name="Normálna 4 2 2 11 2" xfId="5030" xr:uid="{00000000-0005-0000-0000-0000420F0000}"/>
    <cellStyle name="Normálna 4 2 2 11 3" xfId="6735" xr:uid="{00000000-0005-0000-0000-0000430F0000}"/>
    <cellStyle name="Normálna 4 2 2 11 4" xfId="8439" xr:uid="{00000000-0005-0000-0000-0000440F0000}"/>
    <cellStyle name="Normálna 4 2 2 12" xfId="3892" xr:uid="{00000000-0005-0000-0000-0000450F0000}"/>
    <cellStyle name="Normálna 4 2 2 13" xfId="5598" xr:uid="{00000000-0005-0000-0000-0000460F0000}"/>
    <cellStyle name="Normálna 4 2 2 14" xfId="7302" xr:uid="{00000000-0005-0000-0000-0000470F0000}"/>
    <cellStyle name="Normálna 4 2 2 2" xfId="276" xr:uid="{00000000-0005-0000-0000-0000480F0000}"/>
    <cellStyle name="Normálna 4 2 2 2 10" xfId="3893" xr:uid="{00000000-0005-0000-0000-0000490F0000}"/>
    <cellStyle name="Normálna 4 2 2 2 11" xfId="5599" xr:uid="{00000000-0005-0000-0000-00004A0F0000}"/>
    <cellStyle name="Normálna 4 2 2 2 12" xfId="7303" xr:uid="{00000000-0005-0000-0000-00004B0F0000}"/>
    <cellStyle name="Normálna 4 2 2 2 2" xfId="862" xr:uid="{00000000-0005-0000-0000-00004C0F0000}"/>
    <cellStyle name="Normálna 4 2 2 2 2 2" xfId="2616" xr:uid="{00000000-0005-0000-0000-00004D0F0000}"/>
    <cellStyle name="Normálna 4 2 2 2 2 2 2" xfId="3256" xr:uid="{00000000-0005-0000-0000-00004E0F0000}"/>
    <cellStyle name="Normálna 4 2 2 2 2 2 2 2" xfId="3823" xr:uid="{00000000-0005-0000-0000-00004F0F0000}"/>
    <cellStyle name="Normálna 4 2 2 2 2 2 2 2 2" xfId="4961" xr:uid="{00000000-0005-0000-0000-0000500F0000}"/>
    <cellStyle name="Normálna 4 2 2 2 2 2 2 2 3" xfId="6667" xr:uid="{00000000-0005-0000-0000-0000510F0000}"/>
    <cellStyle name="Normálna 4 2 2 2 2 2 2 2 4" xfId="8371" xr:uid="{00000000-0005-0000-0000-0000520F0000}"/>
    <cellStyle name="Normálna 4 2 2 2 2 2 2 3" xfId="5529" xr:uid="{00000000-0005-0000-0000-0000530F0000}"/>
    <cellStyle name="Normálna 4 2 2 2 2 2 2 3 2" xfId="7234" xr:uid="{00000000-0005-0000-0000-0000540F0000}"/>
    <cellStyle name="Normálna 4 2 2 2 2 2 2 3 3" xfId="8938" xr:uid="{00000000-0005-0000-0000-0000550F0000}"/>
    <cellStyle name="Normálna 4 2 2 2 2 2 2 4" xfId="4391" xr:uid="{00000000-0005-0000-0000-0000560F0000}"/>
    <cellStyle name="Normálna 4 2 2 2 2 2 2 5" xfId="6099" xr:uid="{00000000-0005-0000-0000-0000570F0000}"/>
    <cellStyle name="Normálna 4 2 2 2 2 2 2 6" xfId="7803" xr:uid="{00000000-0005-0000-0000-0000580F0000}"/>
    <cellStyle name="Normálna 4 2 2 2 2 2 3" xfId="2984" xr:uid="{00000000-0005-0000-0000-0000590F0000}"/>
    <cellStyle name="Normálna 4 2 2 2 2 2 3 2" xfId="4854" xr:uid="{00000000-0005-0000-0000-00005A0F0000}"/>
    <cellStyle name="Normálna 4 2 2 2 2 2 3 3" xfId="6560" xr:uid="{00000000-0005-0000-0000-00005B0F0000}"/>
    <cellStyle name="Normálna 4 2 2 2 2 2 3 4" xfId="8264" xr:uid="{00000000-0005-0000-0000-00005C0F0000}"/>
    <cellStyle name="Normálna 4 2 2 2 2 2 4" xfId="3716" xr:uid="{00000000-0005-0000-0000-00005D0F0000}"/>
    <cellStyle name="Normálna 4 2 2 2 2 2 4 2" xfId="5422" xr:uid="{00000000-0005-0000-0000-00005E0F0000}"/>
    <cellStyle name="Normálna 4 2 2 2 2 2 4 3" xfId="7127" xr:uid="{00000000-0005-0000-0000-00005F0F0000}"/>
    <cellStyle name="Normálna 4 2 2 2 2 2 4 4" xfId="8831" xr:uid="{00000000-0005-0000-0000-0000600F0000}"/>
    <cellStyle name="Normálna 4 2 2 2 2 2 5" xfId="4284" xr:uid="{00000000-0005-0000-0000-0000610F0000}"/>
    <cellStyle name="Normálna 4 2 2 2 2 2 6" xfId="5992" xr:uid="{00000000-0005-0000-0000-0000620F0000}"/>
    <cellStyle name="Normálna 4 2 2 2 2 2 7" xfId="7696" xr:uid="{00000000-0005-0000-0000-0000630F0000}"/>
    <cellStyle name="Normálna 4 2 2 2 2 3" xfId="2617" xr:uid="{00000000-0005-0000-0000-0000640F0000}"/>
    <cellStyle name="Normálna 4 2 2 2 2 3 2" xfId="2985" xr:uid="{00000000-0005-0000-0000-0000650F0000}"/>
    <cellStyle name="Normálna 4 2 2 2 2 3 2 2" xfId="4720" xr:uid="{00000000-0005-0000-0000-0000660F0000}"/>
    <cellStyle name="Normálna 4 2 2 2 2 3 2 3" xfId="6426" xr:uid="{00000000-0005-0000-0000-0000670F0000}"/>
    <cellStyle name="Normálna 4 2 2 2 2 3 2 4" xfId="8130" xr:uid="{00000000-0005-0000-0000-0000680F0000}"/>
    <cellStyle name="Normálna 4 2 2 2 2 3 3" xfId="3582" xr:uid="{00000000-0005-0000-0000-0000690F0000}"/>
    <cellStyle name="Normálna 4 2 2 2 2 3 3 2" xfId="5288" xr:uid="{00000000-0005-0000-0000-00006A0F0000}"/>
    <cellStyle name="Normálna 4 2 2 2 2 3 3 3" xfId="6993" xr:uid="{00000000-0005-0000-0000-00006B0F0000}"/>
    <cellStyle name="Normálna 4 2 2 2 2 3 3 4" xfId="8697" xr:uid="{00000000-0005-0000-0000-00006C0F0000}"/>
    <cellStyle name="Normálna 4 2 2 2 2 3 4" xfId="4150" xr:uid="{00000000-0005-0000-0000-00006D0F0000}"/>
    <cellStyle name="Normálna 4 2 2 2 2 3 5" xfId="5858" xr:uid="{00000000-0005-0000-0000-00006E0F0000}"/>
    <cellStyle name="Normálna 4 2 2 2 2 3 6" xfId="7562" xr:uid="{00000000-0005-0000-0000-00006F0F0000}"/>
    <cellStyle name="Normálna 4 2 2 2 2 4" xfId="2983" xr:uid="{00000000-0005-0000-0000-0000700F0000}"/>
    <cellStyle name="Normálna 4 2 2 2 2 4 2" xfId="4500" xr:uid="{00000000-0005-0000-0000-0000710F0000}"/>
    <cellStyle name="Normálna 4 2 2 2 2 4 3" xfId="6208" xr:uid="{00000000-0005-0000-0000-0000720F0000}"/>
    <cellStyle name="Normálna 4 2 2 2 2 4 4" xfId="7912" xr:uid="{00000000-0005-0000-0000-0000730F0000}"/>
    <cellStyle name="Normálna 4 2 2 2 2 5" xfId="3363" xr:uid="{00000000-0005-0000-0000-0000740F0000}"/>
    <cellStyle name="Normálna 4 2 2 2 2 5 2" xfId="5071" xr:uid="{00000000-0005-0000-0000-0000750F0000}"/>
    <cellStyle name="Normálna 4 2 2 2 2 5 3" xfId="6776" xr:uid="{00000000-0005-0000-0000-0000760F0000}"/>
    <cellStyle name="Normálna 4 2 2 2 2 5 4" xfId="8480" xr:uid="{00000000-0005-0000-0000-0000770F0000}"/>
    <cellStyle name="Normálna 4 2 2 2 2 6" xfId="3933" xr:uid="{00000000-0005-0000-0000-0000780F0000}"/>
    <cellStyle name="Normálna 4 2 2 2 2 7" xfId="5639" xr:uid="{00000000-0005-0000-0000-0000790F0000}"/>
    <cellStyle name="Normálna 4 2 2 2 2 8" xfId="7343" xr:uid="{00000000-0005-0000-0000-00007A0F0000}"/>
    <cellStyle name="Normálna 4 2 2 2 3" xfId="863" xr:uid="{00000000-0005-0000-0000-00007B0F0000}"/>
    <cellStyle name="Normálna 4 2 2 2 3 2" xfId="2618" xr:uid="{00000000-0005-0000-0000-00007C0F0000}"/>
    <cellStyle name="Normálna 4 2 2 2 3 2 2" xfId="3257" xr:uid="{00000000-0005-0000-0000-00007D0F0000}"/>
    <cellStyle name="Normálna 4 2 2 2 3 2 2 2" xfId="3824" xr:uid="{00000000-0005-0000-0000-00007E0F0000}"/>
    <cellStyle name="Normálna 4 2 2 2 3 2 2 2 2" xfId="4962" xr:uid="{00000000-0005-0000-0000-00007F0F0000}"/>
    <cellStyle name="Normálna 4 2 2 2 3 2 2 2 3" xfId="6668" xr:uid="{00000000-0005-0000-0000-0000800F0000}"/>
    <cellStyle name="Normálna 4 2 2 2 3 2 2 2 4" xfId="8372" xr:uid="{00000000-0005-0000-0000-0000810F0000}"/>
    <cellStyle name="Normálna 4 2 2 2 3 2 2 3" xfId="5530" xr:uid="{00000000-0005-0000-0000-0000820F0000}"/>
    <cellStyle name="Normálna 4 2 2 2 3 2 2 3 2" xfId="7235" xr:uid="{00000000-0005-0000-0000-0000830F0000}"/>
    <cellStyle name="Normálna 4 2 2 2 3 2 2 3 3" xfId="8939" xr:uid="{00000000-0005-0000-0000-0000840F0000}"/>
    <cellStyle name="Normálna 4 2 2 2 3 2 2 4" xfId="4392" xr:uid="{00000000-0005-0000-0000-0000850F0000}"/>
    <cellStyle name="Normálna 4 2 2 2 3 2 2 5" xfId="6100" xr:uid="{00000000-0005-0000-0000-0000860F0000}"/>
    <cellStyle name="Normálna 4 2 2 2 3 2 2 6" xfId="7804" xr:uid="{00000000-0005-0000-0000-0000870F0000}"/>
    <cellStyle name="Normálna 4 2 2 2 3 2 3" xfId="2987" xr:uid="{00000000-0005-0000-0000-0000880F0000}"/>
    <cellStyle name="Normálna 4 2 2 2 3 2 3 2" xfId="4855" xr:uid="{00000000-0005-0000-0000-0000890F0000}"/>
    <cellStyle name="Normálna 4 2 2 2 3 2 3 3" xfId="6561" xr:uid="{00000000-0005-0000-0000-00008A0F0000}"/>
    <cellStyle name="Normálna 4 2 2 2 3 2 3 4" xfId="8265" xr:uid="{00000000-0005-0000-0000-00008B0F0000}"/>
    <cellStyle name="Normálna 4 2 2 2 3 2 4" xfId="3717" xr:uid="{00000000-0005-0000-0000-00008C0F0000}"/>
    <cellStyle name="Normálna 4 2 2 2 3 2 4 2" xfId="5423" xr:uid="{00000000-0005-0000-0000-00008D0F0000}"/>
    <cellStyle name="Normálna 4 2 2 2 3 2 4 3" xfId="7128" xr:uid="{00000000-0005-0000-0000-00008E0F0000}"/>
    <cellStyle name="Normálna 4 2 2 2 3 2 4 4" xfId="8832" xr:uid="{00000000-0005-0000-0000-00008F0F0000}"/>
    <cellStyle name="Normálna 4 2 2 2 3 2 5" xfId="4285" xr:uid="{00000000-0005-0000-0000-0000900F0000}"/>
    <cellStyle name="Normálna 4 2 2 2 3 2 6" xfId="5993" xr:uid="{00000000-0005-0000-0000-0000910F0000}"/>
    <cellStyle name="Normálna 4 2 2 2 3 2 7" xfId="7697" xr:uid="{00000000-0005-0000-0000-0000920F0000}"/>
    <cellStyle name="Normálna 4 2 2 2 3 3" xfId="2619" xr:uid="{00000000-0005-0000-0000-0000930F0000}"/>
    <cellStyle name="Normálna 4 2 2 2 3 3 2" xfId="2988" xr:uid="{00000000-0005-0000-0000-0000940F0000}"/>
    <cellStyle name="Normálna 4 2 2 2 3 3 2 2" xfId="4721" xr:uid="{00000000-0005-0000-0000-0000950F0000}"/>
    <cellStyle name="Normálna 4 2 2 2 3 3 2 3" xfId="6427" xr:uid="{00000000-0005-0000-0000-0000960F0000}"/>
    <cellStyle name="Normálna 4 2 2 2 3 3 2 4" xfId="8131" xr:uid="{00000000-0005-0000-0000-0000970F0000}"/>
    <cellStyle name="Normálna 4 2 2 2 3 3 3" xfId="3583" xr:uid="{00000000-0005-0000-0000-0000980F0000}"/>
    <cellStyle name="Normálna 4 2 2 2 3 3 3 2" xfId="5289" xr:uid="{00000000-0005-0000-0000-0000990F0000}"/>
    <cellStyle name="Normálna 4 2 2 2 3 3 3 3" xfId="6994" xr:uid="{00000000-0005-0000-0000-00009A0F0000}"/>
    <cellStyle name="Normálna 4 2 2 2 3 3 3 4" xfId="8698" xr:uid="{00000000-0005-0000-0000-00009B0F0000}"/>
    <cellStyle name="Normálna 4 2 2 2 3 3 4" xfId="4151" xr:uid="{00000000-0005-0000-0000-00009C0F0000}"/>
    <cellStyle name="Normálna 4 2 2 2 3 3 5" xfId="5859" xr:uid="{00000000-0005-0000-0000-00009D0F0000}"/>
    <cellStyle name="Normálna 4 2 2 2 3 3 6" xfId="7563" xr:uid="{00000000-0005-0000-0000-00009E0F0000}"/>
    <cellStyle name="Normálna 4 2 2 2 3 4" xfId="2986" xr:uid="{00000000-0005-0000-0000-00009F0F0000}"/>
    <cellStyle name="Normálna 4 2 2 2 3 4 2" xfId="4501" xr:uid="{00000000-0005-0000-0000-0000A00F0000}"/>
    <cellStyle name="Normálna 4 2 2 2 3 4 3" xfId="6209" xr:uid="{00000000-0005-0000-0000-0000A10F0000}"/>
    <cellStyle name="Normálna 4 2 2 2 3 4 4" xfId="7913" xr:uid="{00000000-0005-0000-0000-0000A20F0000}"/>
    <cellStyle name="Normálna 4 2 2 2 3 5" xfId="3364" xr:uid="{00000000-0005-0000-0000-0000A30F0000}"/>
    <cellStyle name="Normálna 4 2 2 2 3 5 2" xfId="5072" xr:uid="{00000000-0005-0000-0000-0000A40F0000}"/>
    <cellStyle name="Normálna 4 2 2 2 3 5 3" xfId="6777" xr:uid="{00000000-0005-0000-0000-0000A50F0000}"/>
    <cellStyle name="Normálna 4 2 2 2 3 5 4" xfId="8481" xr:uid="{00000000-0005-0000-0000-0000A60F0000}"/>
    <cellStyle name="Normálna 4 2 2 2 3 6" xfId="3934" xr:uid="{00000000-0005-0000-0000-0000A70F0000}"/>
    <cellStyle name="Normálna 4 2 2 2 3 7" xfId="5640" xr:uid="{00000000-0005-0000-0000-0000A80F0000}"/>
    <cellStyle name="Normálna 4 2 2 2 3 8" xfId="7344" xr:uid="{00000000-0005-0000-0000-0000A90F0000}"/>
    <cellStyle name="Normálna 4 2 2 2 4" xfId="864" xr:uid="{00000000-0005-0000-0000-0000AA0F0000}"/>
    <cellStyle name="Normálna 4 2 2 2 4 2" xfId="2620" xr:uid="{00000000-0005-0000-0000-0000AB0F0000}"/>
    <cellStyle name="Normálna 4 2 2 2 4 2 2" xfId="3258" xr:uid="{00000000-0005-0000-0000-0000AC0F0000}"/>
    <cellStyle name="Normálna 4 2 2 2 4 2 2 2" xfId="3825" xr:uid="{00000000-0005-0000-0000-0000AD0F0000}"/>
    <cellStyle name="Normálna 4 2 2 2 4 2 2 2 2" xfId="4963" xr:uid="{00000000-0005-0000-0000-0000AE0F0000}"/>
    <cellStyle name="Normálna 4 2 2 2 4 2 2 2 3" xfId="6669" xr:uid="{00000000-0005-0000-0000-0000AF0F0000}"/>
    <cellStyle name="Normálna 4 2 2 2 4 2 2 2 4" xfId="8373" xr:uid="{00000000-0005-0000-0000-0000B00F0000}"/>
    <cellStyle name="Normálna 4 2 2 2 4 2 2 3" xfId="5531" xr:uid="{00000000-0005-0000-0000-0000B10F0000}"/>
    <cellStyle name="Normálna 4 2 2 2 4 2 2 3 2" xfId="7236" xr:uid="{00000000-0005-0000-0000-0000B20F0000}"/>
    <cellStyle name="Normálna 4 2 2 2 4 2 2 3 3" xfId="8940" xr:uid="{00000000-0005-0000-0000-0000B30F0000}"/>
    <cellStyle name="Normálna 4 2 2 2 4 2 2 4" xfId="4393" xr:uid="{00000000-0005-0000-0000-0000B40F0000}"/>
    <cellStyle name="Normálna 4 2 2 2 4 2 2 5" xfId="6101" xr:uid="{00000000-0005-0000-0000-0000B50F0000}"/>
    <cellStyle name="Normálna 4 2 2 2 4 2 2 6" xfId="7805" xr:uid="{00000000-0005-0000-0000-0000B60F0000}"/>
    <cellStyle name="Normálna 4 2 2 2 4 2 3" xfId="2990" xr:uid="{00000000-0005-0000-0000-0000B70F0000}"/>
    <cellStyle name="Normálna 4 2 2 2 4 2 3 2" xfId="4856" xr:uid="{00000000-0005-0000-0000-0000B80F0000}"/>
    <cellStyle name="Normálna 4 2 2 2 4 2 3 3" xfId="6562" xr:uid="{00000000-0005-0000-0000-0000B90F0000}"/>
    <cellStyle name="Normálna 4 2 2 2 4 2 3 4" xfId="8266" xr:uid="{00000000-0005-0000-0000-0000BA0F0000}"/>
    <cellStyle name="Normálna 4 2 2 2 4 2 4" xfId="3718" xr:uid="{00000000-0005-0000-0000-0000BB0F0000}"/>
    <cellStyle name="Normálna 4 2 2 2 4 2 4 2" xfId="5424" xr:uid="{00000000-0005-0000-0000-0000BC0F0000}"/>
    <cellStyle name="Normálna 4 2 2 2 4 2 4 3" xfId="7129" xr:uid="{00000000-0005-0000-0000-0000BD0F0000}"/>
    <cellStyle name="Normálna 4 2 2 2 4 2 4 4" xfId="8833" xr:uid="{00000000-0005-0000-0000-0000BE0F0000}"/>
    <cellStyle name="Normálna 4 2 2 2 4 2 5" xfId="4286" xr:uid="{00000000-0005-0000-0000-0000BF0F0000}"/>
    <cellStyle name="Normálna 4 2 2 2 4 2 6" xfId="5994" xr:uid="{00000000-0005-0000-0000-0000C00F0000}"/>
    <cellStyle name="Normálna 4 2 2 2 4 2 7" xfId="7698" xr:uid="{00000000-0005-0000-0000-0000C10F0000}"/>
    <cellStyle name="Normálna 4 2 2 2 4 3" xfId="2621" xr:uid="{00000000-0005-0000-0000-0000C20F0000}"/>
    <cellStyle name="Normálna 4 2 2 2 4 3 2" xfId="2991" xr:uid="{00000000-0005-0000-0000-0000C30F0000}"/>
    <cellStyle name="Normálna 4 2 2 2 4 3 2 2" xfId="4722" xr:uid="{00000000-0005-0000-0000-0000C40F0000}"/>
    <cellStyle name="Normálna 4 2 2 2 4 3 2 3" xfId="6428" xr:uid="{00000000-0005-0000-0000-0000C50F0000}"/>
    <cellStyle name="Normálna 4 2 2 2 4 3 2 4" xfId="8132" xr:uid="{00000000-0005-0000-0000-0000C60F0000}"/>
    <cellStyle name="Normálna 4 2 2 2 4 3 3" xfId="3584" xr:uid="{00000000-0005-0000-0000-0000C70F0000}"/>
    <cellStyle name="Normálna 4 2 2 2 4 3 3 2" xfId="5290" xr:uid="{00000000-0005-0000-0000-0000C80F0000}"/>
    <cellStyle name="Normálna 4 2 2 2 4 3 3 3" xfId="6995" xr:uid="{00000000-0005-0000-0000-0000C90F0000}"/>
    <cellStyle name="Normálna 4 2 2 2 4 3 3 4" xfId="8699" xr:uid="{00000000-0005-0000-0000-0000CA0F0000}"/>
    <cellStyle name="Normálna 4 2 2 2 4 3 4" xfId="4152" xr:uid="{00000000-0005-0000-0000-0000CB0F0000}"/>
    <cellStyle name="Normálna 4 2 2 2 4 3 5" xfId="5860" xr:uid="{00000000-0005-0000-0000-0000CC0F0000}"/>
    <cellStyle name="Normálna 4 2 2 2 4 3 6" xfId="7564" xr:uid="{00000000-0005-0000-0000-0000CD0F0000}"/>
    <cellStyle name="Normálna 4 2 2 2 4 4" xfId="2989" xr:uid="{00000000-0005-0000-0000-0000CE0F0000}"/>
    <cellStyle name="Normálna 4 2 2 2 4 4 2" xfId="4502" xr:uid="{00000000-0005-0000-0000-0000CF0F0000}"/>
    <cellStyle name="Normálna 4 2 2 2 4 4 3" xfId="6210" xr:uid="{00000000-0005-0000-0000-0000D00F0000}"/>
    <cellStyle name="Normálna 4 2 2 2 4 4 4" xfId="7914" xr:uid="{00000000-0005-0000-0000-0000D10F0000}"/>
    <cellStyle name="Normálna 4 2 2 2 4 5" xfId="3365" xr:uid="{00000000-0005-0000-0000-0000D20F0000}"/>
    <cellStyle name="Normálna 4 2 2 2 4 5 2" xfId="5073" xr:uid="{00000000-0005-0000-0000-0000D30F0000}"/>
    <cellStyle name="Normálna 4 2 2 2 4 5 3" xfId="6778" xr:uid="{00000000-0005-0000-0000-0000D40F0000}"/>
    <cellStyle name="Normálna 4 2 2 2 4 5 4" xfId="8482" xr:uid="{00000000-0005-0000-0000-0000D50F0000}"/>
    <cellStyle name="Normálna 4 2 2 2 4 6" xfId="3935" xr:uid="{00000000-0005-0000-0000-0000D60F0000}"/>
    <cellStyle name="Normálna 4 2 2 2 4 7" xfId="5641" xr:uid="{00000000-0005-0000-0000-0000D70F0000}"/>
    <cellStyle name="Normálna 4 2 2 2 4 8" xfId="7345" xr:uid="{00000000-0005-0000-0000-0000D80F0000}"/>
    <cellStyle name="Normálna 4 2 2 2 5" xfId="2443" xr:uid="{00000000-0005-0000-0000-0000D90F0000}"/>
    <cellStyle name="Normálna 4 2 2 2 5 2" xfId="2622" xr:uid="{00000000-0005-0000-0000-0000DA0F0000}"/>
    <cellStyle name="Normálna 4 2 2 2 5 2 2" xfId="3259" xr:uid="{00000000-0005-0000-0000-0000DB0F0000}"/>
    <cellStyle name="Normálna 4 2 2 2 5 2 2 2" xfId="3826" xr:uid="{00000000-0005-0000-0000-0000DC0F0000}"/>
    <cellStyle name="Normálna 4 2 2 2 5 2 2 2 2" xfId="4964" xr:uid="{00000000-0005-0000-0000-0000DD0F0000}"/>
    <cellStyle name="Normálna 4 2 2 2 5 2 2 2 3" xfId="6670" xr:uid="{00000000-0005-0000-0000-0000DE0F0000}"/>
    <cellStyle name="Normálna 4 2 2 2 5 2 2 2 4" xfId="8374" xr:uid="{00000000-0005-0000-0000-0000DF0F0000}"/>
    <cellStyle name="Normálna 4 2 2 2 5 2 2 3" xfId="5532" xr:uid="{00000000-0005-0000-0000-0000E00F0000}"/>
    <cellStyle name="Normálna 4 2 2 2 5 2 2 3 2" xfId="7237" xr:uid="{00000000-0005-0000-0000-0000E10F0000}"/>
    <cellStyle name="Normálna 4 2 2 2 5 2 2 3 3" xfId="8941" xr:uid="{00000000-0005-0000-0000-0000E20F0000}"/>
    <cellStyle name="Normálna 4 2 2 2 5 2 2 4" xfId="4394" xr:uid="{00000000-0005-0000-0000-0000E30F0000}"/>
    <cellStyle name="Normálna 4 2 2 2 5 2 2 5" xfId="6102" xr:uid="{00000000-0005-0000-0000-0000E40F0000}"/>
    <cellStyle name="Normálna 4 2 2 2 5 2 2 6" xfId="7806" xr:uid="{00000000-0005-0000-0000-0000E50F0000}"/>
    <cellStyle name="Normálna 4 2 2 2 5 2 3" xfId="2993" xr:uid="{00000000-0005-0000-0000-0000E60F0000}"/>
    <cellStyle name="Normálna 4 2 2 2 5 2 3 2" xfId="4857" xr:uid="{00000000-0005-0000-0000-0000E70F0000}"/>
    <cellStyle name="Normálna 4 2 2 2 5 2 3 3" xfId="6563" xr:uid="{00000000-0005-0000-0000-0000E80F0000}"/>
    <cellStyle name="Normálna 4 2 2 2 5 2 3 4" xfId="8267" xr:uid="{00000000-0005-0000-0000-0000E90F0000}"/>
    <cellStyle name="Normálna 4 2 2 2 5 2 4" xfId="3719" xr:uid="{00000000-0005-0000-0000-0000EA0F0000}"/>
    <cellStyle name="Normálna 4 2 2 2 5 2 4 2" xfId="5425" xr:uid="{00000000-0005-0000-0000-0000EB0F0000}"/>
    <cellStyle name="Normálna 4 2 2 2 5 2 4 3" xfId="7130" xr:uid="{00000000-0005-0000-0000-0000EC0F0000}"/>
    <cellStyle name="Normálna 4 2 2 2 5 2 4 4" xfId="8834" xr:uid="{00000000-0005-0000-0000-0000ED0F0000}"/>
    <cellStyle name="Normálna 4 2 2 2 5 2 5" xfId="4287" xr:uid="{00000000-0005-0000-0000-0000EE0F0000}"/>
    <cellStyle name="Normálna 4 2 2 2 5 2 6" xfId="5995" xr:uid="{00000000-0005-0000-0000-0000EF0F0000}"/>
    <cellStyle name="Normálna 4 2 2 2 5 2 7" xfId="7699" xr:uid="{00000000-0005-0000-0000-0000F00F0000}"/>
    <cellStyle name="Normálna 4 2 2 2 5 3" xfId="2623" xr:uid="{00000000-0005-0000-0000-0000F10F0000}"/>
    <cellStyle name="Normálna 4 2 2 2 5 3 2" xfId="2994" xr:uid="{00000000-0005-0000-0000-0000F20F0000}"/>
    <cellStyle name="Normálna 4 2 2 2 5 3 2 2" xfId="4723" xr:uid="{00000000-0005-0000-0000-0000F30F0000}"/>
    <cellStyle name="Normálna 4 2 2 2 5 3 2 3" xfId="6429" xr:uid="{00000000-0005-0000-0000-0000F40F0000}"/>
    <cellStyle name="Normálna 4 2 2 2 5 3 2 4" xfId="8133" xr:uid="{00000000-0005-0000-0000-0000F50F0000}"/>
    <cellStyle name="Normálna 4 2 2 2 5 3 3" xfId="3585" xr:uid="{00000000-0005-0000-0000-0000F60F0000}"/>
    <cellStyle name="Normálna 4 2 2 2 5 3 3 2" xfId="5291" xr:uid="{00000000-0005-0000-0000-0000F70F0000}"/>
    <cellStyle name="Normálna 4 2 2 2 5 3 3 3" xfId="6996" xr:uid="{00000000-0005-0000-0000-0000F80F0000}"/>
    <cellStyle name="Normálna 4 2 2 2 5 3 3 4" xfId="8700" xr:uid="{00000000-0005-0000-0000-0000F90F0000}"/>
    <cellStyle name="Normálna 4 2 2 2 5 3 4" xfId="4153" xr:uid="{00000000-0005-0000-0000-0000FA0F0000}"/>
    <cellStyle name="Normálna 4 2 2 2 5 3 5" xfId="5861" xr:uid="{00000000-0005-0000-0000-0000FB0F0000}"/>
    <cellStyle name="Normálna 4 2 2 2 5 3 6" xfId="7565" xr:uid="{00000000-0005-0000-0000-0000FC0F0000}"/>
    <cellStyle name="Normálna 4 2 2 2 5 4" xfId="2992" xr:uid="{00000000-0005-0000-0000-0000FD0F0000}"/>
    <cellStyle name="Normálna 4 2 2 2 5 4 2" xfId="4622" xr:uid="{00000000-0005-0000-0000-0000FE0F0000}"/>
    <cellStyle name="Normálna 4 2 2 2 5 4 3" xfId="6328" xr:uid="{00000000-0005-0000-0000-0000FF0F0000}"/>
    <cellStyle name="Normálna 4 2 2 2 5 4 4" xfId="8032" xr:uid="{00000000-0005-0000-0000-000000100000}"/>
    <cellStyle name="Normálna 4 2 2 2 5 5" xfId="3484" xr:uid="{00000000-0005-0000-0000-000001100000}"/>
    <cellStyle name="Normálna 4 2 2 2 5 5 2" xfId="5190" xr:uid="{00000000-0005-0000-0000-000002100000}"/>
    <cellStyle name="Normálna 4 2 2 2 5 5 3" xfId="6895" xr:uid="{00000000-0005-0000-0000-000003100000}"/>
    <cellStyle name="Normálna 4 2 2 2 5 5 4" xfId="8599" xr:uid="{00000000-0005-0000-0000-000004100000}"/>
    <cellStyle name="Normálna 4 2 2 2 5 6" xfId="4052" xr:uid="{00000000-0005-0000-0000-000005100000}"/>
    <cellStyle name="Normálna 4 2 2 2 5 7" xfId="5760" xr:uid="{00000000-0005-0000-0000-000006100000}"/>
    <cellStyle name="Normálna 4 2 2 2 5 8" xfId="7464" xr:uid="{00000000-0005-0000-0000-000007100000}"/>
    <cellStyle name="Normálna 4 2 2 2 6" xfId="2624" xr:uid="{00000000-0005-0000-0000-000008100000}"/>
    <cellStyle name="Normálna 4 2 2 2 6 2" xfId="3260" xr:uid="{00000000-0005-0000-0000-000009100000}"/>
    <cellStyle name="Normálna 4 2 2 2 6 2 2" xfId="3827" xr:uid="{00000000-0005-0000-0000-00000A100000}"/>
    <cellStyle name="Normálna 4 2 2 2 6 2 2 2" xfId="4965" xr:uid="{00000000-0005-0000-0000-00000B100000}"/>
    <cellStyle name="Normálna 4 2 2 2 6 2 2 3" xfId="6671" xr:uid="{00000000-0005-0000-0000-00000C100000}"/>
    <cellStyle name="Normálna 4 2 2 2 6 2 2 4" xfId="8375" xr:uid="{00000000-0005-0000-0000-00000D100000}"/>
    <cellStyle name="Normálna 4 2 2 2 6 2 3" xfId="5533" xr:uid="{00000000-0005-0000-0000-00000E100000}"/>
    <cellStyle name="Normálna 4 2 2 2 6 2 3 2" xfId="7238" xr:uid="{00000000-0005-0000-0000-00000F100000}"/>
    <cellStyle name="Normálna 4 2 2 2 6 2 3 3" xfId="8942" xr:uid="{00000000-0005-0000-0000-000010100000}"/>
    <cellStyle name="Normálna 4 2 2 2 6 2 4" xfId="4395" xr:uid="{00000000-0005-0000-0000-000011100000}"/>
    <cellStyle name="Normálna 4 2 2 2 6 2 5" xfId="6103" xr:uid="{00000000-0005-0000-0000-000012100000}"/>
    <cellStyle name="Normálna 4 2 2 2 6 2 6" xfId="7807" xr:uid="{00000000-0005-0000-0000-000013100000}"/>
    <cellStyle name="Normálna 4 2 2 2 6 3" xfId="2995" xr:uid="{00000000-0005-0000-0000-000014100000}"/>
    <cellStyle name="Normálna 4 2 2 2 6 3 2" xfId="4858" xr:uid="{00000000-0005-0000-0000-000015100000}"/>
    <cellStyle name="Normálna 4 2 2 2 6 3 3" xfId="6564" xr:uid="{00000000-0005-0000-0000-000016100000}"/>
    <cellStyle name="Normálna 4 2 2 2 6 3 4" xfId="8268" xr:uid="{00000000-0005-0000-0000-000017100000}"/>
    <cellStyle name="Normálna 4 2 2 2 6 4" xfId="3720" xr:uid="{00000000-0005-0000-0000-000018100000}"/>
    <cellStyle name="Normálna 4 2 2 2 6 4 2" xfId="5426" xr:uid="{00000000-0005-0000-0000-000019100000}"/>
    <cellStyle name="Normálna 4 2 2 2 6 4 3" xfId="7131" xr:uid="{00000000-0005-0000-0000-00001A100000}"/>
    <cellStyle name="Normálna 4 2 2 2 6 4 4" xfId="8835" xr:uid="{00000000-0005-0000-0000-00001B100000}"/>
    <cellStyle name="Normálna 4 2 2 2 6 5" xfId="4288" xr:uid="{00000000-0005-0000-0000-00001C100000}"/>
    <cellStyle name="Normálna 4 2 2 2 6 6" xfId="5996" xr:uid="{00000000-0005-0000-0000-00001D100000}"/>
    <cellStyle name="Normálna 4 2 2 2 6 7" xfId="7700" xr:uid="{00000000-0005-0000-0000-00001E100000}"/>
    <cellStyle name="Normálna 4 2 2 2 7" xfId="2625" xr:uid="{00000000-0005-0000-0000-00001F100000}"/>
    <cellStyle name="Normálna 4 2 2 2 7 2" xfId="2996" xr:uid="{00000000-0005-0000-0000-000020100000}"/>
    <cellStyle name="Normálna 4 2 2 2 7 2 2" xfId="4719" xr:uid="{00000000-0005-0000-0000-000021100000}"/>
    <cellStyle name="Normálna 4 2 2 2 7 2 3" xfId="6425" xr:uid="{00000000-0005-0000-0000-000022100000}"/>
    <cellStyle name="Normálna 4 2 2 2 7 2 4" xfId="8129" xr:uid="{00000000-0005-0000-0000-000023100000}"/>
    <cellStyle name="Normálna 4 2 2 2 7 3" xfId="3581" xr:uid="{00000000-0005-0000-0000-000024100000}"/>
    <cellStyle name="Normálna 4 2 2 2 7 3 2" xfId="5287" xr:uid="{00000000-0005-0000-0000-000025100000}"/>
    <cellStyle name="Normálna 4 2 2 2 7 3 3" xfId="6992" xr:uid="{00000000-0005-0000-0000-000026100000}"/>
    <cellStyle name="Normálna 4 2 2 2 7 3 4" xfId="8696" xr:uid="{00000000-0005-0000-0000-000027100000}"/>
    <cellStyle name="Normálna 4 2 2 2 7 4" xfId="4149" xr:uid="{00000000-0005-0000-0000-000028100000}"/>
    <cellStyle name="Normálna 4 2 2 2 7 5" xfId="5857" xr:uid="{00000000-0005-0000-0000-000029100000}"/>
    <cellStyle name="Normálna 4 2 2 2 7 6" xfId="7561" xr:uid="{00000000-0005-0000-0000-00002A100000}"/>
    <cellStyle name="Normálna 4 2 2 2 8" xfId="2982" xr:uid="{00000000-0005-0000-0000-00002B100000}"/>
    <cellStyle name="Normálna 4 2 2 2 8 2" xfId="4460" xr:uid="{00000000-0005-0000-0000-00002C100000}"/>
    <cellStyle name="Normálna 4 2 2 2 8 3" xfId="6168" xr:uid="{00000000-0005-0000-0000-00002D100000}"/>
    <cellStyle name="Normálna 4 2 2 2 8 4" xfId="7872" xr:uid="{00000000-0005-0000-0000-00002E100000}"/>
    <cellStyle name="Normálna 4 2 2 2 9" xfId="3323" xr:uid="{00000000-0005-0000-0000-00002F100000}"/>
    <cellStyle name="Normálna 4 2 2 2 9 2" xfId="5031" xr:uid="{00000000-0005-0000-0000-000030100000}"/>
    <cellStyle name="Normálna 4 2 2 2 9 3" xfId="6736" xr:uid="{00000000-0005-0000-0000-000031100000}"/>
    <cellStyle name="Normálna 4 2 2 2 9 4" xfId="8440" xr:uid="{00000000-0005-0000-0000-000032100000}"/>
    <cellStyle name="Normálna 4 2 2 3" xfId="277" xr:uid="{00000000-0005-0000-0000-000033100000}"/>
    <cellStyle name="Normálna 4 2 2 4" xfId="865" xr:uid="{00000000-0005-0000-0000-000034100000}"/>
    <cellStyle name="Normálna 4 2 2 4 2" xfId="2626" xr:uid="{00000000-0005-0000-0000-000035100000}"/>
    <cellStyle name="Normálna 4 2 2 4 2 2" xfId="3261" xr:uid="{00000000-0005-0000-0000-000036100000}"/>
    <cellStyle name="Normálna 4 2 2 4 2 2 2" xfId="3828" xr:uid="{00000000-0005-0000-0000-000037100000}"/>
    <cellStyle name="Normálna 4 2 2 4 2 2 2 2" xfId="4966" xr:uid="{00000000-0005-0000-0000-000038100000}"/>
    <cellStyle name="Normálna 4 2 2 4 2 2 2 3" xfId="6672" xr:uid="{00000000-0005-0000-0000-000039100000}"/>
    <cellStyle name="Normálna 4 2 2 4 2 2 2 4" xfId="8376" xr:uid="{00000000-0005-0000-0000-00003A100000}"/>
    <cellStyle name="Normálna 4 2 2 4 2 2 3" xfId="5534" xr:uid="{00000000-0005-0000-0000-00003B100000}"/>
    <cellStyle name="Normálna 4 2 2 4 2 2 3 2" xfId="7239" xr:uid="{00000000-0005-0000-0000-00003C100000}"/>
    <cellStyle name="Normálna 4 2 2 4 2 2 3 3" xfId="8943" xr:uid="{00000000-0005-0000-0000-00003D100000}"/>
    <cellStyle name="Normálna 4 2 2 4 2 2 4" xfId="4396" xr:uid="{00000000-0005-0000-0000-00003E100000}"/>
    <cellStyle name="Normálna 4 2 2 4 2 2 5" xfId="6104" xr:uid="{00000000-0005-0000-0000-00003F100000}"/>
    <cellStyle name="Normálna 4 2 2 4 2 2 6" xfId="7808" xr:uid="{00000000-0005-0000-0000-000040100000}"/>
    <cellStyle name="Normálna 4 2 2 4 2 3" xfId="2998" xr:uid="{00000000-0005-0000-0000-000041100000}"/>
    <cellStyle name="Normálna 4 2 2 4 2 3 2" xfId="4859" xr:uid="{00000000-0005-0000-0000-000042100000}"/>
    <cellStyle name="Normálna 4 2 2 4 2 3 3" xfId="6565" xr:uid="{00000000-0005-0000-0000-000043100000}"/>
    <cellStyle name="Normálna 4 2 2 4 2 3 4" xfId="8269" xr:uid="{00000000-0005-0000-0000-000044100000}"/>
    <cellStyle name="Normálna 4 2 2 4 2 4" xfId="3721" xr:uid="{00000000-0005-0000-0000-000045100000}"/>
    <cellStyle name="Normálna 4 2 2 4 2 4 2" xfId="5427" xr:uid="{00000000-0005-0000-0000-000046100000}"/>
    <cellStyle name="Normálna 4 2 2 4 2 4 3" xfId="7132" xr:uid="{00000000-0005-0000-0000-000047100000}"/>
    <cellStyle name="Normálna 4 2 2 4 2 4 4" xfId="8836" xr:uid="{00000000-0005-0000-0000-000048100000}"/>
    <cellStyle name="Normálna 4 2 2 4 2 5" xfId="4289" xr:uid="{00000000-0005-0000-0000-000049100000}"/>
    <cellStyle name="Normálna 4 2 2 4 2 6" xfId="5997" xr:uid="{00000000-0005-0000-0000-00004A100000}"/>
    <cellStyle name="Normálna 4 2 2 4 2 7" xfId="7701" xr:uid="{00000000-0005-0000-0000-00004B100000}"/>
    <cellStyle name="Normálna 4 2 2 4 3" xfId="2627" xr:uid="{00000000-0005-0000-0000-00004C100000}"/>
    <cellStyle name="Normálna 4 2 2 4 3 2" xfId="2999" xr:uid="{00000000-0005-0000-0000-00004D100000}"/>
    <cellStyle name="Normálna 4 2 2 4 3 2 2" xfId="4724" xr:uid="{00000000-0005-0000-0000-00004E100000}"/>
    <cellStyle name="Normálna 4 2 2 4 3 2 3" xfId="6430" xr:uid="{00000000-0005-0000-0000-00004F100000}"/>
    <cellStyle name="Normálna 4 2 2 4 3 2 4" xfId="8134" xr:uid="{00000000-0005-0000-0000-000050100000}"/>
    <cellStyle name="Normálna 4 2 2 4 3 3" xfId="3586" xr:uid="{00000000-0005-0000-0000-000051100000}"/>
    <cellStyle name="Normálna 4 2 2 4 3 3 2" xfId="5292" xr:uid="{00000000-0005-0000-0000-000052100000}"/>
    <cellStyle name="Normálna 4 2 2 4 3 3 3" xfId="6997" xr:uid="{00000000-0005-0000-0000-000053100000}"/>
    <cellStyle name="Normálna 4 2 2 4 3 3 4" xfId="8701" xr:uid="{00000000-0005-0000-0000-000054100000}"/>
    <cellStyle name="Normálna 4 2 2 4 3 4" xfId="4154" xr:uid="{00000000-0005-0000-0000-000055100000}"/>
    <cellStyle name="Normálna 4 2 2 4 3 5" xfId="5862" xr:uid="{00000000-0005-0000-0000-000056100000}"/>
    <cellStyle name="Normálna 4 2 2 4 3 6" xfId="7566" xr:uid="{00000000-0005-0000-0000-000057100000}"/>
    <cellStyle name="Normálna 4 2 2 4 4" xfId="2997" xr:uid="{00000000-0005-0000-0000-000058100000}"/>
    <cellStyle name="Normálna 4 2 2 4 4 2" xfId="4503" xr:uid="{00000000-0005-0000-0000-000059100000}"/>
    <cellStyle name="Normálna 4 2 2 4 4 3" xfId="6211" xr:uid="{00000000-0005-0000-0000-00005A100000}"/>
    <cellStyle name="Normálna 4 2 2 4 4 4" xfId="7915" xr:uid="{00000000-0005-0000-0000-00005B100000}"/>
    <cellStyle name="Normálna 4 2 2 4 5" xfId="3366" xr:uid="{00000000-0005-0000-0000-00005C100000}"/>
    <cellStyle name="Normálna 4 2 2 4 5 2" xfId="5074" xr:uid="{00000000-0005-0000-0000-00005D100000}"/>
    <cellStyle name="Normálna 4 2 2 4 5 3" xfId="6779" xr:uid="{00000000-0005-0000-0000-00005E100000}"/>
    <cellStyle name="Normálna 4 2 2 4 5 4" xfId="8483" xr:uid="{00000000-0005-0000-0000-00005F100000}"/>
    <cellStyle name="Normálna 4 2 2 4 6" xfId="3936" xr:uid="{00000000-0005-0000-0000-000060100000}"/>
    <cellStyle name="Normálna 4 2 2 4 7" xfId="5642" xr:uid="{00000000-0005-0000-0000-000061100000}"/>
    <cellStyle name="Normálna 4 2 2 4 8" xfId="7346" xr:uid="{00000000-0005-0000-0000-000062100000}"/>
    <cellStyle name="Normálna 4 2 2 5" xfId="866" xr:uid="{00000000-0005-0000-0000-000063100000}"/>
    <cellStyle name="Normálna 4 2 2 5 2" xfId="2628" xr:uid="{00000000-0005-0000-0000-000064100000}"/>
    <cellStyle name="Normálna 4 2 2 5 2 2" xfId="3262" xr:uid="{00000000-0005-0000-0000-000065100000}"/>
    <cellStyle name="Normálna 4 2 2 5 2 2 2" xfId="3829" xr:uid="{00000000-0005-0000-0000-000066100000}"/>
    <cellStyle name="Normálna 4 2 2 5 2 2 2 2" xfId="4967" xr:uid="{00000000-0005-0000-0000-000067100000}"/>
    <cellStyle name="Normálna 4 2 2 5 2 2 2 3" xfId="6673" xr:uid="{00000000-0005-0000-0000-000068100000}"/>
    <cellStyle name="Normálna 4 2 2 5 2 2 2 4" xfId="8377" xr:uid="{00000000-0005-0000-0000-000069100000}"/>
    <cellStyle name="Normálna 4 2 2 5 2 2 3" xfId="5535" xr:uid="{00000000-0005-0000-0000-00006A100000}"/>
    <cellStyle name="Normálna 4 2 2 5 2 2 3 2" xfId="7240" xr:uid="{00000000-0005-0000-0000-00006B100000}"/>
    <cellStyle name="Normálna 4 2 2 5 2 2 3 3" xfId="8944" xr:uid="{00000000-0005-0000-0000-00006C100000}"/>
    <cellStyle name="Normálna 4 2 2 5 2 2 4" xfId="4397" xr:uid="{00000000-0005-0000-0000-00006D100000}"/>
    <cellStyle name="Normálna 4 2 2 5 2 2 5" xfId="6105" xr:uid="{00000000-0005-0000-0000-00006E100000}"/>
    <cellStyle name="Normálna 4 2 2 5 2 2 6" xfId="7809" xr:uid="{00000000-0005-0000-0000-00006F100000}"/>
    <cellStyle name="Normálna 4 2 2 5 2 3" xfId="3001" xr:uid="{00000000-0005-0000-0000-000070100000}"/>
    <cellStyle name="Normálna 4 2 2 5 2 3 2" xfId="4860" xr:uid="{00000000-0005-0000-0000-000071100000}"/>
    <cellStyle name="Normálna 4 2 2 5 2 3 3" xfId="6566" xr:uid="{00000000-0005-0000-0000-000072100000}"/>
    <cellStyle name="Normálna 4 2 2 5 2 3 4" xfId="8270" xr:uid="{00000000-0005-0000-0000-000073100000}"/>
    <cellStyle name="Normálna 4 2 2 5 2 4" xfId="3722" xr:uid="{00000000-0005-0000-0000-000074100000}"/>
    <cellStyle name="Normálna 4 2 2 5 2 4 2" xfId="5428" xr:uid="{00000000-0005-0000-0000-000075100000}"/>
    <cellStyle name="Normálna 4 2 2 5 2 4 3" xfId="7133" xr:uid="{00000000-0005-0000-0000-000076100000}"/>
    <cellStyle name="Normálna 4 2 2 5 2 4 4" xfId="8837" xr:uid="{00000000-0005-0000-0000-000077100000}"/>
    <cellStyle name="Normálna 4 2 2 5 2 5" xfId="4290" xr:uid="{00000000-0005-0000-0000-000078100000}"/>
    <cellStyle name="Normálna 4 2 2 5 2 6" xfId="5998" xr:uid="{00000000-0005-0000-0000-000079100000}"/>
    <cellStyle name="Normálna 4 2 2 5 2 7" xfId="7702" xr:uid="{00000000-0005-0000-0000-00007A100000}"/>
    <cellStyle name="Normálna 4 2 2 5 3" xfId="2629" xr:uid="{00000000-0005-0000-0000-00007B100000}"/>
    <cellStyle name="Normálna 4 2 2 5 3 2" xfId="3002" xr:uid="{00000000-0005-0000-0000-00007C100000}"/>
    <cellStyle name="Normálna 4 2 2 5 3 2 2" xfId="4725" xr:uid="{00000000-0005-0000-0000-00007D100000}"/>
    <cellStyle name="Normálna 4 2 2 5 3 2 3" xfId="6431" xr:uid="{00000000-0005-0000-0000-00007E100000}"/>
    <cellStyle name="Normálna 4 2 2 5 3 2 4" xfId="8135" xr:uid="{00000000-0005-0000-0000-00007F100000}"/>
    <cellStyle name="Normálna 4 2 2 5 3 3" xfId="3587" xr:uid="{00000000-0005-0000-0000-000080100000}"/>
    <cellStyle name="Normálna 4 2 2 5 3 3 2" xfId="5293" xr:uid="{00000000-0005-0000-0000-000081100000}"/>
    <cellStyle name="Normálna 4 2 2 5 3 3 3" xfId="6998" xr:uid="{00000000-0005-0000-0000-000082100000}"/>
    <cellStyle name="Normálna 4 2 2 5 3 3 4" xfId="8702" xr:uid="{00000000-0005-0000-0000-000083100000}"/>
    <cellStyle name="Normálna 4 2 2 5 3 4" xfId="4155" xr:uid="{00000000-0005-0000-0000-000084100000}"/>
    <cellStyle name="Normálna 4 2 2 5 3 5" xfId="5863" xr:uid="{00000000-0005-0000-0000-000085100000}"/>
    <cellStyle name="Normálna 4 2 2 5 3 6" xfId="7567" xr:uid="{00000000-0005-0000-0000-000086100000}"/>
    <cellStyle name="Normálna 4 2 2 5 4" xfId="3000" xr:uid="{00000000-0005-0000-0000-000087100000}"/>
    <cellStyle name="Normálna 4 2 2 5 4 2" xfId="4504" xr:uid="{00000000-0005-0000-0000-000088100000}"/>
    <cellStyle name="Normálna 4 2 2 5 4 3" xfId="6212" xr:uid="{00000000-0005-0000-0000-000089100000}"/>
    <cellStyle name="Normálna 4 2 2 5 4 4" xfId="7916" xr:uid="{00000000-0005-0000-0000-00008A100000}"/>
    <cellStyle name="Normálna 4 2 2 5 5" xfId="3367" xr:uid="{00000000-0005-0000-0000-00008B100000}"/>
    <cellStyle name="Normálna 4 2 2 5 5 2" xfId="5075" xr:uid="{00000000-0005-0000-0000-00008C100000}"/>
    <cellStyle name="Normálna 4 2 2 5 5 3" xfId="6780" xr:uid="{00000000-0005-0000-0000-00008D100000}"/>
    <cellStyle name="Normálna 4 2 2 5 5 4" xfId="8484" xr:uid="{00000000-0005-0000-0000-00008E100000}"/>
    <cellStyle name="Normálna 4 2 2 5 6" xfId="3937" xr:uid="{00000000-0005-0000-0000-00008F100000}"/>
    <cellStyle name="Normálna 4 2 2 5 7" xfId="5643" xr:uid="{00000000-0005-0000-0000-000090100000}"/>
    <cellStyle name="Normálna 4 2 2 5 8" xfId="7347" xr:uid="{00000000-0005-0000-0000-000091100000}"/>
    <cellStyle name="Normálna 4 2 2 6" xfId="867" xr:uid="{00000000-0005-0000-0000-000092100000}"/>
    <cellStyle name="Normálna 4 2 2 6 2" xfId="2630" xr:uid="{00000000-0005-0000-0000-000093100000}"/>
    <cellStyle name="Normálna 4 2 2 6 2 2" xfId="3263" xr:uid="{00000000-0005-0000-0000-000094100000}"/>
    <cellStyle name="Normálna 4 2 2 6 2 2 2" xfId="3830" xr:uid="{00000000-0005-0000-0000-000095100000}"/>
    <cellStyle name="Normálna 4 2 2 6 2 2 2 2" xfId="4968" xr:uid="{00000000-0005-0000-0000-000096100000}"/>
    <cellStyle name="Normálna 4 2 2 6 2 2 2 3" xfId="6674" xr:uid="{00000000-0005-0000-0000-000097100000}"/>
    <cellStyle name="Normálna 4 2 2 6 2 2 2 4" xfId="8378" xr:uid="{00000000-0005-0000-0000-000098100000}"/>
    <cellStyle name="Normálna 4 2 2 6 2 2 3" xfId="5536" xr:uid="{00000000-0005-0000-0000-000099100000}"/>
    <cellStyle name="Normálna 4 2 2 6 2 2 3 2" xfId="7241" xr:uid="{00000000-0005-0000-0000-00009A100000}"/>
    <cellStyle name="Normálna 4 2 2 6 2 2 3 3" xfId="8945" xr:uid="{00000000-0005-0000-0000-00009B100000}"/>
    <cellStyle name="Normálna 4 2 2 6 2 2 4" xfId="4398" xr:uid="{00000000-0005-0000-0000-00009C100000}"/>
    <cellStyle name="Normálna 4 2 2 6 2 2 5" xfId="6106" xr:uid="{00000000-0005-0000-0000-00009D100000}"/>
    <cellStyle name="Normálna 4 2 2 6 2 2 6" xfId="7810" xr:uid="{00000000-0005-0000-0000-00009E100000}"/>
    <cellStyle name="Normálna 4 2 2 6 2 3" xfId="3004" xr:uid="{00000000-0005-0000-0000-00009F100000}"/>
    <cellStyle name="Normálna 4 2 2 6 2 3 2" xfId="4861" xr:uid="{00000000-0005-0000-0000-0000A0100000}"/>
    <cellStyle name="Normálna 4 2 2 6 2 3 3" xfId="6567" xr:uid="{00000000-0005-0000-0000-0000A1100000}"/>
    <cellStyle name="Normálna 4 2 2 6 2 3 4" xfId="8271" xr:uid="{00000000-0005-0000-0000-0000A2100000}"/>
    <cellStyle name="Normálna 4 2 2 6 2 4" xfId="3723" xr:uid="{00000000-0005-0000-0000-0000A3100000}"/>
    <cellStyle name="Normálna 4 2 2 6 2 4 2" xfId="5429" xr:uid="{00000000-0005-0000-0000-0000A4100000}"/>
    <cellStyle name="Normálna 4 2 2 6 2 4 3" xfId="7134" xr:uid="{00000000-0005-0000-0000-0000A5100000}"/>
    <cellStyle name="Normálna 4 2 2 6 2 4 4" xfId="8838" xr:uid="{00000000-0005-0000-0000-0000A6100000}"/>
    <cellStyle name="Normálna 4 2 2 6 2 5" xfId="4291" xr:uid="{00000000-0005-0000-0000-0000A7100000}"/>
    <cellStyle name="Normálna 4 2 2 6 2 6" xfId="5999" xr:uid="{00000000-0005-0000-0000-0000A8100000}"/>
    <cellStyle name="Normálna 4 2 2 6 2 7" xfId="7703" xr:uid="{00000000-0005-0000-0000-0000A9100000}"/>
    <cellStyle name="Normálna 4 2 2 6 3" xfId="2631" xr:uid="{00000000-0005-0000-0000-0000AA100000}"/>
    <cellStyle name="Normálna 4 2 2 6 3 2" xfId="3005" xr:uid="{00000000-0005-0000-0000-0000AB100000}"/>
    <cellStyle name="Normálna 4 2 2 6 3 2 2" xfId="4726" xr:uid="{00000000-0005-0000-0000-0000AC100000}"/>
    <cellStyle name="Normálna 4 2 2 6 3 2 3" xfId="6432" xr:uid="{00000000-0005-0000-0000-0000AD100000}"/>
    <cellStyle name="Normálna 4 2 2 6 3 2 4" xfId="8136" xr:uid="{00000000-0005-0000-0000-0000AE100000}"/>
    <cellStyle name="Normálna 4 2 2 6 3 3" xfId="3588" xr:uid="{00000000-0005-0000-0000-0000AF100000}"/>
    <cellStyle name="Normálna 4 2 2 6 3 3 2" xfId="5294" xr:uid="{00000000-0005-0000-0000-0000B0100000}"/>
    <cellStyle name="Normálna 4 2 2 6 3 3 3" xfId="6999" xr:uid="{00000000-0005-0000-0000-0000B1100000}"/>
    <cellStyle name="Normálna 4 2 2 6 3 3 4" xfId="8703" xr:uid="{00000000-0005-0000-0000-0000B2100000}"/>
    <cellStyle name="Normálna 4 2 2 6 3 4" xfId="4156" xr:uid="{00000000-0005-0000-0000-0000B3100000}"/>
    <cellStyle name="Normálna 4 2 2 6 3 5" xfId="5864" xr:uid="{00000000-0005-0000-0000-0000B4100000}"/>
    <cellStyle name="Normálna 4 2 2 6 3 6" xfId="7568" xr:uid="{00000000-0005-0000-0000-0000B5100000}"/>
    <cellStyle name="Normálna 4 2 2 6 4" xfId="3003" xr:uid="{00000000-0005-0000-0000-0000B6100000}"/>
    <cellStyle name="Normálna 4 2 2 6 4 2" xfId="4505" xr:uid="{00000000-0005-0000-0000-0000B7100000}"/>
    <cellStyle name="Normálna 4 2 2 6 4 3" xfId="6213" xr:uid="{00000000-0005-0000-0000-0000B8100000}"/>
    <cellStyle name="Normálna 4 2 2 6 4 4" xfId="7917" xr:uid="{00000000-0005-0000-0000-0000B9100000}"/>
    <cellStyle name="Normálna 4 2 2 6 5" xfId="3368" xr:uid="{00000000-0005-0000-0000-0000BA100000}"/>
    <cellStyle name="Normálna 4 2 2 6 5 2" xfId="5076" xr:uid="{00000000-0005-0000-0000-0000BB100000}"/>
    <cellStyle name="Normálna 4 2 2 6 5 3" xfId="6781" xr:uid="{00000000-0005-0000-0000-0000BC100000}"/>
    <cellStyle name="Normálna 4 2 2 6 5 4" xfId="8485" xr:uid="{00000000-0005-0000-0000-0000BD100000}"/>
    <cellStyle name="Normálna 4 2 2 6 6" xfId="3938" xr:uid="{00000000-0005-0000-0000-0000BE100000}"/>
    <cellStyle name="Normálna 4 2 2 6 7" xfId="5644" xr:uid="{00000000-0005-0000-0000-0000BF100000}"/>
    <cellStyle name="Normálna 4 2 2 6 8" xfId="7348" xr:uid="{00000000-0005-0000-0000-0000C0100000}"/>
    <cellStyle name="Normálna 4 2 2 7" xfId="2444" xr:uid="{00000000-0005-0000-0000-0000C1100000}"/>
    <cellStyle name="Normálna 4 2 2 7 2" xfId="2632" xr:uid="{00000000-0005-0000-0000-0000C2100000}"/>
    <cellStyle name="Normálna 4 2 2 7 2 2" xfId="3264" xr:uid="{00000000-0005-0000-0000-0000C3100000}"/>
    <cellStyle name="Normálna 4 2 2 7 2 2 2" xfId="3831" xr:uid="{00000000-0005-0000-0000-0000C4100000}"/>
    <cellStyle name="Normálna 4 2 2 7 2 2 2 2" xfId="4969" xr:uid="{00000000-0005-0000-0000-0000C5100000}"/>
    <cellStyle name="Normálna 4 2 2 7 2 2 2 3" xfId="6675" xr:uid="{00000000-0005-0000-0000-0000C6100000}"/>
    <cellStyle name="Normálna 4 2 2 7 2 2 2 4" xfId="8379" xr:uid="{00000000-0005-0000-0000-0000C7100000}"/>
    <cellStyle name="Normálna 4 2 2 7 2 2 3" xfId="5537" xr:uid="{00000000-0005-0000-0000-0000C8100000}"/>
    <cellStyle name="Normálna 4 2 2 7 2 2 3 2" xfId="7242" xr:uid="{00000000-0005-0000-0000-0000C9100000}"/>
    <cellStyle name="Normálna 4 2 2 7 2 2 3 3" xfId="8946" xr:uid="{00000000-0005-0000-0000-0000CA100000}"/>
    <cellStyle name="Normálna 4 2 2 7 2 2 4" xfId="4399" xr:uid="{00000000-0005-0000-0000-0000CB100000}"/>
    <cellStyle name="Normálna 4 2 2 7 2 2 5" xfId="6107" xr:uid="{00000000-0005-0000-0000-0000CC100000}"/>
    <cellStyle name="Normálna 4 2 2 7 2 2 6" xfId="7811" xr:uid="{00000000-0005-0000-0000-0000CD100000}"/>
    <cellStyle name="Normálna 4 2 2 7 2 3" xfId="3007" xr:uid="{00000000-0005-0000-0000-0000CE100000}"/>
    <cellStyle name="Normálna 4 2 2 7 2 3 2" xfId="4862" xr:uid="{00000000-0005-0000-0000-0000CF100000}"/>
    <cellStyle name="Normálna 4 2 2 7 2 3 3" xfId="6568" xr:uid="{00000000-0005-0000-0000-0000D0100000}"/>
    <cellStyle name="Normálna 4 2 2 7 2 3 4" xfId="8272" xr:uid="{00000000-0005-0000-0000-0000D1100000}"/>
    <cellStyle name="Normálna 4 2 2 7 2 4" xfId="3724" xr:uid="{00000000-0005-0000-0000-0000D2100000}"/>
    <cellStyle name="Normálna 4 2 2 7 2 4 2" xfId="5430" xr:uid="{00000000-0005-0000-0000-0000D3100000}"/>
    <cellStyle name="Normálna 4 2 2 7 2 4 3" xfId="7135" xr:uid="{00000000-0005-0000-0000-0000D4100000}"/>
    <cellStyle name="Normálna 4 2 2 7 2 4 4" xfId="8839" xr:uid="{00000000-0005-0000-0000-0000D5100000}"/>
    <cellStyle name="Normálna 4 2 2 7 2 5" xfId="4292" xr:uid="{00000000-0005-0000-0000-0000D6100000}"/>
    <cellStyle name="Normálna 4 2 2 7 2 6" xfId="6000" xr:uid="{00000000-0005-0000-0000-0000D7100000}"/>
    <cellStyle name="Normálna 4 2 2 7 2 7" xfId="7704" xr:uid="{00000000-0005-0000-0000-0000D8100000}"/>
    <cellStyle name="Normálna 4 2 2 7 3" xfId="2633" xr:uid="{00000000-0005-0000-0000-0000D9100000}"/>
    <cellStyle name="Normálna 4 2 2 7 3 2" xfId="3008" xr:uid="{00000000-0005-0000-0000-0000DA100000}"/>
    <cellStyle name="Normálna 4 2 2 7 3 2 2" xfId="4727" xr:uid="{00000000-0005-0000-0000-0000DB100000}"/>
    <cellStyle name="Normálna 4 2 2 7 3 2 3" xfId="6433" xr:uid="{00000000-0005-0000-0000-0000DC100000}"/>
    <cellStyle name="Normálna 4 2 2 7 3 2 4" xfId="8137" xr:uid="{00000000-0005-0000-0000-0000DD100000}"/>
    <cellStyle name="Normálna 4 2 2 7 3 3" xfId="3589" xr:uid="{00000000-0005-0000-0000-0000DE100000}"/>
    <cellStyle name="Normálna 4 2 2 7 3 3 2" xfId="5295" xr:uid="{00000000-0005-0000-0000-0000DF100000}"/>
    <cellStyle name="Normálna 4 2 2 7 3 3 3" xfId="7000" xr:uid="{00000000-0005-0000-0000-0000E0100000}"/>
    <cellStyle name="Normálna 4 2 2 7 3 3 4" xfId="8704" xr:uid="{00000000-0005-0000-0000-0000E1100000}"/>
    <cellStyle name="Normálna 4 2 2 7 3 4" xfId="4157" xr:uid="{00000000-0005-0000-0000-0000E2100000}"/>
    <cellStyle name="Normálna 4 2 2 7 3 5" xfId="5865" xr:uid="{00000000-0005-0000-0000-0000E3100000}"/>
    <cellStyle name="Normálna 4 2 2 7 3 6" xfId="7569" xr:uid="{00000000-0005-0000-0000-0000E4100000}"/>
    <cellStyle name="Normálna 4 2 2 7 4" xfId="3006" xr:uid="{00000000-0005-0000-0000-0000E5100000}"/>
    <cellStyle name="Normálna 4 2 2 7 4 2" xfId="4623" xr:uid="{00000000-0005-0000-0000-0000E6100000}"/>
    <cellStyle name="Normálna 4 2 2 7 4 3" xfId="6329" xr:uid="{00000000-0005-0000-0000-0000E7100000}"/>
    <cellStyle name="Normálna 4 2 2 7 4 4" xfId="8033" xr:uid="{00000000-0005-0000-0000-0000E8100000}"/>
    <cellStyle name="Normálna 4 2 2 7 5" xfId="3485" xr:uid="{00000000-0005-0000-0000-0000E9100000}"/>
    <cellStyle name="Normálna 4 2 2 7 5 2" xfId="5191" xr:uid="{00000000-0005-0000-0000-0000EA100000}"/>
    <cellStyle name="Normálna 4 2 2 7 5 3" xfId="6896" xr:uid="{00000000-0005-0000-0000-0000EB100000}"/>
    <cellStyle name="Normálna 4 2 2 7 5 4" xfId="8600" xr:uid="{00000000-0005-0000-0000-0000EC100000}"/>
    <cellStyle name="Normálna 4 2 2 7 6" xfId="4053" xr:uid="{00000000-0005-0000-0000-0000ED100000}"/>
    <cellStyle name="Normálna 4 2 2 7 7" xfId="5761" xr:uid="{00000000-0005-0000-0000-0000EE100000}"/>
    <cellStyle name="Normálna 4 2 2 7 8" xfId="7465" xr:uid="{00000000-0005-0000-0000-0000EF100000}"/>
    <cellStyle name="Normálna 4 2 2 8" xfId="2634" xr:uid="{00000000-0005-0000-0000-0000F0100000}"/>
    <cellStyle name="Normálna 4 2 2 8 2" xfId="3265" xr:uid="{00000000-0005-0000-0000-0000F1100000}"/>
    <cellStyle name="Normálna 4 2 2 8 2 2" xfId="3832" xr:uid="{00000000-0005-0000-0000-0000F2100000}"/>
    <cellStyle name="Normálna 4 2 2 8 2 2 2" xfId="4970" xr:uid="{00000000-0005-0000-0000-0000F3100000}"/>
    <cellStyle name="Normálna 4 2 2 8 2 2 3" xfId="6676" xr:uid="{00000000-0005-0000-0000-0000F4100000}"/>
    <cellStyle name="Normálna 4 2 2 8 2 2 4" xfId="8380" xr:uid="{00000000-0005-0000-0000-0000F5100000}"/>
    <cellStyle name="Normálna 4 2 2 8 2 3" xfId="5538" xr:uid="{00000000-0005-0000-0000-0000F6100000}"/>
    <cellStyle name="Normálna 4 2 2 8 2 3 2" xfId="7243" xr:uid="{00000000-0005-0000-0000-0000F7100000}"/>
    <cellStyle name="Normálna 4 2 2 8 2 3 3" xfId="8947" xr:uid="{00000000-0005-0000-0000-0000F8100000}"/>
    <cellStyle name="Normálna 4 2 2 8 2 4" xfId="4400" xr:uid="{00000000-0005-0000-0000-0000F9100000}"/>
    <cellStyle name="Normálna 4 2 2 8 2 5" xfId="6108" xr:uid="{00000000-0005-0000-0000-0000FA100000}"/>
    <cellStyle name="Normálna 4 2 2 8 2 6" xfId="7812" xr:uid="{00000000-0005-0000-0000-0000FB100000}"/>
    <cellStyle name="Normálna 4 2 2 8 3" xfId="3009" xr:uid="{00000000-0005-0000-0000-0000FC100000}"/>
    <cellStyle name="Normálna 4 2 2 8 3 2" xfId="4863" xr:uid="{00000000-0005-0000-0000-0000FD100000}"/>
    <cellStyle name="Normálna 4 2 2 8 3 3" xfId="6569" xr:uid="{00000000-0005-0000-0000-0000FE100000}"/>
    <cellStyle name="Normálna 4 2 2 8 3 4" xfId="8273" xr:uid="{00000000-0005-0000-0000-0000FF100000}"/>
    <cellStyle name="Normálna 4 2 2 8 4" xfId="3725" xr:uid="{00000000-0005-0000-0000-000000110000}"/>
    <cellStyle name="Normálna 4 2 2 8 4 2" xfId="5431" xr:uid="{00000000-0005-0000-0000-000001110000}"/>
    <cellStyle name="Normálna 4 2 2 8 4 3" xfId="7136" xr:uid="{00000000-0005-0000-0000-000002110000}"/>
    <cellStyle name="Normálna 4 2 2 8 4 4" xfId="8840" xr:uid="{00000000-0005-0000-0000-000003110000}"/>
    <cellStyle name="Normálna 4 2 2 8 5" xfId="4293" xr:uid="{00000000-0005-0000-0000-000004110000}"/>
    <cellStyle name="Normálna 4 2 2 8 6" xfId="6001" xr:uid="{00000000-0005-0000-0000-000005110000}"/>
    <cellStyle name="Normálna 4 2 2 8 7" xfId="7705" xr:uid="{00000000-0005-0000-0000-000006110000}"/>
    <cellStyle name="Normálna 4 2 2 9" xfId="2635" xr:uid="{00000000-0005-0000-0000-000007110000}"/>
    <cellStyle name="Normálna 4 2 2 9 2" xfId="3010" xr:uid="{00000000-0005-0000-0000-000008110000}"/>
    <cellStyle name="Normálna 4 2 2 9 2 2" xfId="4718" xr:uid="{00000000-0005-0000-0000-000009110000}"/>
    <cellStyle name="Normálna 4 2 2 9 2 3" xfId="6424" xr:uid="{00000000-0005-0000-0000-00000A110000}"/>
    <cellStyle name="Normálna 4 2 2 9 2 4" xfId="8128" xr:uid="{00000000-0005-0000-0000-00000B110000}"/>
    <cellStyle name="Normálna 4 2 2 9 3" xfId="3580" xr:uid="{00000000-0005-0000-0000-00000C110000}"/>
    <cellStyle name="Normálna 4 2 2 9 3 2" xfId="5286" xr:uid="{00000000-0005-0000-0000-00000D110000}"/>
    <cellStyle name="Normálna 4 2 2 9 3 3" xfId="6991" xr:uid="{00000000-0005-0000-0000-00000E110000}"/>
    <cellStyle name="Normálna 4 2 2 9 3 4" xfId="8695" xr:uid="{00000000-0005-0000-0000-00000F110000}"/>
    <cellStyle name="Normálna 4 2 2 9 4" xfId="4148" xr:uid="{00000000-0005-0000-0000-000010110000}"/>
    <cellStyle name="Normálna 4 2 2 9 5" xfId="5856" xr:uid="{00000000-0005-0000-0000-000011110000}"/>
    <cellStyle name="Normálna 4 2 2 9 6" xfId="7560" xr:uid="{00000000-0005-0000-0000-000012110000}"/>
    <cellStyle name="Normálna 4 3" xfId="278" xr:uid="{00000000-0005-0000-0000-000013110000}"/>
    <cellStyle name="Normálna 4 3 10" xfId="3894" xr:uid="{00000000-0005-0000-0000-000014110000}"/>
    <cellStyle name="Normálna 4 3 11" xfId="5600" xr:uid="{00000000-0005-0000-0000-000015110000}"/>
    <cellStyle name="Normálna 4 3 12" xfId="7304" xr:uid="{00000000-0005-0000-0000-000016110000}"/>
    <cellStyle name="Normálna 4 3 2" xfId="868" xr:uid="{00000000-0005-0000-0000-000017110000}"/>
    <cellStyle name="Normálna 4 3 2 2" xfId="2636" xr:uid="{00000000-0005-0000-0000-000018110000}"/>
    <cellStyle name="Normálna 4 3 2 2 2" xfId="3266" xr:uid="{00000000-0005-0000-0000-000019110000}"/>
    <cellStyle name="Normálna 4 3 2 2 2 2" xfId="3833" xr:uid="{00000000-0005-0000-0000-00001A110000}"/>
    <cellStyle name="Normálna 4 3 2 2 2 2 2" xfId="4971" xr:uid="{00000000-0005-0000-0000-00001B110000}"/>
    <cellStyle name="Normálna 4 3 2 2 2 2 3" xfId="6677" xr:uid="{00000000-0005-0000-0000-00001C110000}"/>
    <cellStyle name="Normálna 4 3 2 2 2 2 4" xfId="8381" xr:uid="{00000000-0005-0000-0000-00001D110000}"/>
    <cellStyle name="Normálna 4 3 2 2 2 3" xfId="5539" xr:uid="{00000000-0005-0000-0000-00001E110000}"/>
    <cellStyle name="Normálna 4 3 2 2 2 3 2" xfId="7244" xr:uid="{00000000-0005-0000-0000-00001F110000}"/>
    <cellStyle name="Normálna 4 3 2 2 2 3 3" xfId="8948" xr:uid="{00000000-0005-0000-0000-000020110000}"/>
    <cellStyle name="Normálna 4 3 2 2 2 4" xfId="4401" xr:uid="{00000000-0005-0000-0000-000021110000}"/>
    <cellStyle name="Normálna 4 3 2 2 2 5" xfId="6109" xr:uid="{00000000-0005-0000-0000-000022110000}"/>
    <cellStyle name="Normálna 4 3 2 2 2 6" xfId="7813" xr:uid="{00000000-0005-0000-0000-000023110000}"/>
    <cellStyle name="Normálna 4 3 2 2 3" xfId="3013" xr:uid="{00000000-0005-0000-0000-000024110000}"/>
    <cellStyle name="Normálna 4 3 2 2 3 2" xfId="4864" xr:uid="{00000000-0005-0000-0000-000025110000}"/>
    <cellStyle name="Normálna 4 3 2 2 3 3" xfId="6570" xr:uid="{00000000-0005-0000-0000-000026110000}"/>
    <cellStyle name="Normálna 4 3 2 2 3 4" xfId="8274" xr:uid="{00000000-0005-0000-0000-000027110000}"/>
    <cellStyle name="Normálna 4 3 2 2 4" xfId="3726" xr:uid="{00000000-0005-0000-0000-000028110000}"/>
    <cellStyle name="Normálna 4 3 2 2 4 2" xfId="5432" xr:uid="{00000000-0005-0000-0000-000029110000}"/>
    <cellStyle name="Normálna 4 3 2 2 4 3" xfId="7137" xr:uid="{00000000-0005-0000-0000-00002A110000}"/>
    <cellStyle name="Normálna 4 3 2 2 4 4" xfId="8841" xr:uid="{00000000-0005-0000-0000-00002B110000}"/>
    <cellStyle name="Normálna 4 3 2 2 5" xfId="4294" xr:uid="{00000000-0005-0000-0000-00002C110000}"/>
    <cellStyle name="Normálna 4 3 2 2 6" xfId="6002" xr:uid="{00000000-0005-0000-0000-00002D110000}"/>
    <cellStyle name="Normálna 4 3 2 2 7" xfId="7706" xr:uid="{00000000-0005-0000-0000-00002E110000}"/>
    <cellStyle name="Normálna 4 3 2 3" xfId="2637" xr:uid="{00000000-0005-0000-0000-00002F110000}"/>
    <cellStyle name="Normálna 4 3 2 3 2" xfId="3014" xr:uid="{00000000-0005-0000-0000-000030110000}"/>
    <cellStyle name="Normálna 4 3 2 3 2 2" xfId="4729" xr:uid="{00000000-0005-0000-0000-000031110000}"/>
    <cellStyle name="Normálna 4 3 2 3 2 3" xfId="6435" xr:uid="{00000000-0005-0000-0000-000032110000}"/>
    <cellStyle name="Normálna 4 3 2 3 2 4" xfId="8139" xr:uid="{00000000-0005-0000-0000-000033110000}"/>
    <cellStyle name="Normálna 4 3 2 3 3" xfId="3591" xr:uid="{00000000-0005-0000-0000-000034110000}"/>
    <cellStyle name="Normálna 4 3 2 3 3 2" xfId="5297" xr:uid="{00000000-0005-0000-0000-000035110000}"/>
    <cellStyle name="Normálna 4 3 2 3 3 3" xfId="7002" xr:uid="{00000000-0005-0000-0000-000036110000}"/>
    <cellStyle name="Normálna 4 3 2 3 3 4" xfId="8706" xr:uid="{00000000-0005-0000-0000-000037110000}"/>
    <cellStyle name="Normálna 4 3 2 3 4" xfId="4159" xr:uid="{00000000-0005-0000-0000-000038110000}"/>
    <cellStyle name="Normálna 4 3 2 3 5" xfId="5867" xr:uid="{00000000-0005-0000-0000-000039110000}"/>
    <cellStyle name="Normálna 4 3 2 3 6" xfId="7571" xr:uid="{00000000-0005-0000-0000-00003A110000}"/>
    <cellStyle name="Normálna 4 3 2 4" xfId="3012" xr:uid="{00000000-0005-0000-0000-00003B110000}"/>
    <cellStyle name="Normálna 4 3 2 4 2" xfId="4506" xr:uid="{00000000-0005-0000-0000-00003C110000}"/>
    <cellStyle name="Normálna 4 3 2 4 3" xfId="6214" xr:uid="{00000000-0005-0000-0000-00003D110000}"/>
    <cellStyle name="Normálna 4 3 2 4 4" xfId="7918" xr:uid="{00000000-0005-0000-0000-00003E110000}"/>
    <cellStyle name="Normálna 4 3 2 5" xfId="3369" xr:uid="{00000000-0005-0000-0000-00003F110000}"/>
    <cellStyle name="Normálna 4 3 2 5 2" xfId="5077" xr:uid="{00000000-0005-0000-0000-000040110000}"/>
    <cellStyle name="Normálna 4 3 2 5 3" xfId="6782" xr:uid="{00000000-0005-0000-0000-000041110000}"/>
    <cellStyle name="Normálna 4 3 2 5 4" xfId="8486" xr:uid="{00000000-0005-0000-0000-000042110000}"/>
    <cellStyle name="Normálna 4 3 2 6" xfId="3939" xr:uid="{00000000-0005-0000-0000-000043110000}"/>
    <cellStyle name="Normálna 4 3 2 7" xfId="5645" xr:uid="{00000000-0005-0000-0000-000044110000}"/>
    <cellStyle name="Normálna 4 3 2 8" xfId="7349" xr:uid="{00000000-0005-0000-0000-000045110000}"/>
    <cellStyle name="Normálna 4 3 3" xfId="869" xr:uid="{00000000-0005-0000-0000-000046110000}"/>
    <cellStyle name="Normálna 4 3 3 2" xfId="2638" xr:uid="{00000000-0005-0000-0000-000047110000}"/>
    <cellStyle name="Normálna 4 3 3 2 2" xfId="3267" xr:uid="{00000000-0005-0000-0000-000048110000}"/>
    <cellStyle name="Normálna 4 3 3 2 2 2" xfId="3834" xr:uid="{00000000-0005-0000-0000-000049110000}"/>
    <cellStyle name="Normálna 4 3 3 2 2 2 2" xfId="4972" xr:uid="{00000000-0005-0000-0000-00004A110000}"/>
    <cellStyle name="Normálna 4 3 3 2 2 2 3" xfId="6678" xr:uid="{00000000-0005-0000-0000-00004B110000}"/>
    <cellStyle name="Normálna 4 3 3 2 2 2 4" xfId="8382" xr:uid="{00000000-0005-0000-0000-00004C110000}"/>
    <cellStyle name="Normálna 4 3 3 2 2 3" xfId="5540" xr:uid="{00000000-0005-0000-0000-00004D110000}"/>
    <cellStyle name="Normálna 4 3 3 2 2 3 2" xfId="7245" xr:uid="{00000000-0005-0000-0000-00004E110000}"/>
    <cellStyle name="Normálna 4 3 3 2 2 3 3" xfId="8949" xr:uid="{00000000-0005-0000-0000-00004F110000}"/>
    <cellStyle name="Normálna 4 3 3 2 2 4" xfId="4402" xr:uid="{00000000-0005-0000-0000-000050110000}"/>
    <cellStyle name="Normálna 4 3 3 2 2 5" xfId="6110" xr:uid="{00000000-0005-0000-0000-000051110000}"/>
    <cellStyle name="Normálna 4 3 3 2 2 6" xfId="7814" xr:uid="{00000000-0005-0000-0000-000052110000}"/>
    <cellStyle name="Normálna 4 3 3 2 3" xfId="3016" xr:uid="{00000000-0005-0000-0000-000053110000}"/>
    <cellStyle name="Normálna 4 3 3 2 3 2" xfId="4865" xr:uid="{00000000-0005-0000-0000-000054110000}"/>
    <cellStyle name="Normálna 4 3 3 2 3 3" xfId="6571" xr:uid="{00000000-0005-0000-0000-000055110000}"/>
    <cellStyle name="Normálna 4 3 3 2 3 4" xfId="8275" xr:uid="{00000000-0005-0000-0000-000056110000}"/>
    <cellStyle name="Normálna 4 3 3 2 4" xfId="3727" xr:uid="{00000000-0005-0000-0000-000057110000}"/>
    <cellStyle name="Normálna 4 3 3 2 4 2" xfId="5433" xr:uid="{00000000-0005-0000-0000-000058110000}"/>
    <cellStyle name="Normálna 4 3 3 2 4 3" xfId="7138" xr:uid="{00000000-0005-0000-0000-000059110000}"/>
    <cellStyle name="Normálna 4 3 3 2 4 4" xfId="8842" xr:uid="{00000000-0005-0000-0000-00005A110000}"/>
    <cellStyle name="Normálna 4 3 3 2 5" xfId="4295" xr:uid="{00000000-0005-0000-0000-00005B110000}"/>
    <cellStyle name="Normálna 4 3 3 2 6" xfId="6003" xr:uid="{00000000-0005-0000-0000-00005C110000}"/>
    <cellStyle name="Normálna 4 3 3 2 7" xfId="7707" xr:uid="{00000000-0005-0000-0000-00005D110000}"/>
    <cellStyle name="Normálna 4 3 3 3" xfId="2639" xr:uid="{00000000-0005-0000-0000-00005E110000}"/>
    <cellStyle name="Normálna 4 3 3 3 2" xfId="3017" xr:uid="{00000000-0005-0000-0000-00005F110000}"/>
    <cellStyle name="Normálna 4 3 3 3 2 2" xfId="4730" xr:uid="{00000000-0005-0000-0000-000060110000}"/>
    <cellStyle name="Normálna 4 3 3 3 2 3" xfId="6436" xr:uid="{00000000-0005-0000-0000-000061110000}"/>
    <cellStyle name="Normálna 4 3 3 3 2 4" xfId="8140" xr:uid="{00000000-0005-0000-0000-000062110000}"/>
    <cellStyle name="Normálna 4 3 3 3 3" xfId="3592" xr:uid="{00000000-0005-0000-0000-000063110000}"/>
    <cellStyle name="Normálna 4 3 3 3 3 2" xfId="5298" xr:uid="{00000000-0005-0000-0000-000064110000}"/>
    <cellStyle name="Normálna 4 3 3 3 3 3" xfId="7003" xr:uid="{00000000-0005-0000-0000-000065110000}"/>
    <cellStyle name="Normálna 4 3 3 3 3 4" xfId="8707" xr:uid="{00000000-0005-0000-0000-000066110000}"/>
    <cellStyle name="Normálna 4 3 3 3 4" xfId="4160" xr:uid="{00000000-0005-0000-0000-000067110000}"/>
    <cellStyle name="Normálna 4 3 3 3 5" xfId="5868" xr:uid="{00000000-0005-0000-0000-000068110000}"/>
    <cellStyle name="Normálna 4 3 3 3 6" xfId="7572" xr:uid="{00000000-0005-0000-0000-000069110000}"/>
    <cellStyle name="Normálna 4 3 3 4" xfId="3015" xr:uid="{00000000-0005-0000-0000-00006A110000}"/>
    <cellStyle name="Normálna 4 3 3 4 2" xfId="4507" xr:uid="{00000000-0005-0000-0000-00006B110000}"/>
    <cellStyle name="Normálna 4 3 3 4 3" xfId="6215" xr:uid="{00000000-0005-0000-0000-00006C110000}"/>
    <cellStyle name="Normálna 4 3 3 4 4" xfId="7919" xr:uid="{00000000-0005-0000-0000-00006D110000}"/>
    <cellStyle name="Normálna 4 3 3 5" xfId="3370" xr:uid="{00000000-0005-0000-0000-00006E110000}"/>
    <cellStyle name="Normálna 4 3 3 5 2" xfId="5078" xr:uid="{00000000-0005-0000-0000-00006F110000}"/>
    <cellStyle name="Normálna 4 3 3 5 3" xfId="6783" xr:uid="{00000000-0005-0000-0000-000070110000}"/>
    <cellStyle name="Normálna 4 3 3 5 4" xfId="8487" xr:uid="{00000000-0005-0000-0000-000071110000}"/>
    <cellStyle name="Normálna 4 3 3 6" xfId="3940" xr:uid="{00000000-0005-0000-0000-000072110000}"/>
    <cellStyle name="Normálna 4 3 3 7" xfId="5646" xr:uid="{00000000-0005-0000-0000-000073110000}"/>
    <cellStyle name="Normálna 4 3 3 8" xfId="7350" xr:uid="{00000000-0005-0000-0000-000074110000}"/>
    <cellStyle name="Normálna 4 3 4" xfId="870" xr:uid="{00000000-0005-0000-0000-000075110000}"/>
    <cellStyle name="Normálna 4 3 4 2" xfId="2640" xr:uid="{00000000-0005-0000-0000-000076110000}"/>
    <cellStyle name="Normálna 4 3 4 2 2" xfId="3268" xr:uid="{00000000-0005-0000-0000-000077110000}"/>
    <cellStyle name="Normálna 4 3 4 2 2 2" xfId="3835" xr:uid="{00000000-0005-0000-0000-000078110000}"/>
    <cellStyle name="Normálna 4 3 4 2 2 2 2" xfId="4973" xr:uid="{00000000-0005-0000-0000-000079110000}"/>
    <cellStyle name="Normálna 4 3 4 2 2 2 3" xfId="6679" xr:uid="{00000000-0005-0000-0000-00007A110000}"/>
    <cellStyle name="Normálna 4 3 4 2 2 2 4" xfId="8383" xr:uid="{00000000-0005-0000-0000-00007B110000}"/>
    <cellStyle name="Normálna 4 3 4 2 2 3" xfId="5541" xr:uid="{00000000-0005-0000-0000-00007C110000}"/>
    <cellStyle name="Normálna 4 3 4 2 2 3 2" xfId="7246" xr:uid="{00000000-0005-0000-0000-00007D110000}"/>
    <cellStyle name="Normálna 4 3 4 2 2 3 3" xfId="8950" xr:uid="{00000000-0005-0000-0000-00007E110000}"/>
    <cellStyle name="Normálna 4 3 4 2 2 4" xfId="4403" xr:uid="{00000000-0005-0000-0000-00007F110000}"/>
    <cellStyle name="Normálna 4 3 4 2 2 5" xfId="6111" xr:uid="{00000000-0005-0000-0000-000080110000}"/>
    <cellStyle name="Normálna 4 3 4 2 2 6" xfId="7815" xr:uid="{00000000-0005-0000-0000-000081110000}"/>
    <cellStyle name="Normálna 4 3 4 2 3" xfId="3019" xr:uid="{00000000-0005-0000-0000-000082110000}"/>
    <cellStyle name="Normálna 4 3 4 2 3 2" xfId="4866" xr:uid="{00000000-0005-0000-0000-000083110000}"/>
    <cellStyle name="Normálna 4 3 4 2 3 3" xfId="6572" xr:uid="{00000000-0005-0000-0000-000084110000}"/>
    <cellStyle name="Normálna 4 3 4 2 3 4" xfId="8276" xr:uid="{00000000-0005-0000-0000-000085110000}"/>
    <cellStyle name="Normálna 4 3 4 2 4" xfId="3728" xr:uid="{00000000-0005-0000-0000-000086110000}"/>
    <cellStyle name="Normálna 4 3 4 2 4 2" xfId="5434" xr:uid="{00000000-0005-0000-0000-000087110000}"/>
    <cellStyle name="Normálna 4 3 4 2 4 3" xfId="7139" xr:uid="{00000000-0005-0000-0000-000088110000}"/>
    <cellStyle name="Normálna 4 3 4 2 4 4" xfId="8843" xr:uid="{00000000-0005-0000-0000-000089110000}"/>
    <cellStyle name="Normálna 4 3 4 2 5" xfId="4296" xr:uid="{00000000-0005-0000-0000-00008A110000}"/>
    <cellStyle name="Normálna 4 3 4 2 6" xfId="6004" xr:uid="{00000000-0005-0000-0000-00008B110000}"/>
    <cellStyle name="Normálna 4 3 4 2 7" xfId="7708" xr:uid="{00000000-0005-0000-0000-00008C110000}"/>
    <cellStyle name="Normálna 4 3 4 3" xfId="2641" xr:uid="{00000000-0005-0000-0000-00008D110000}"/>
    <cellStyle name="Normálna 4 3 4 3 2" xfId="3020" xr:uid="{00000000-0005-0000-0000-00008E110000}"/>
    <cellStyle name="Normálna 4 3 4 3 2 2" xfId="4731" xr:uid="{00000000-0005-0000-0000-00008F110000}"/>
    <cellStyle name="Normálna 4 3 4 3 2 3" xfId="6437" xr:uid="{00000000-0005-0000-0000-000090110000}"/>
    <cellStyle name="Normálna 4 3 4 3 2 4" xfId="8141" xr:uid="{00000000-0005-0000-0000-000091110000}"/>
    <cellStyle name="Normálna 4 3 4 3 3" xfId="3593" xr:uid="{00000000-0005-0000-0000-000092110000}"/>
    <cellStyle name="Normálna 4 3 4 3 3 2" xfId="5299" xr:uid="{00000000-0005-0000-0000-000093110000}"/>
    <cellStyle name="Normálna 4 3 4 3 3 3" xfId="7004" xr:uid="{00000000-0005-0000-0000-000094110000}"/>
    <cellStyle name="Normálna 4 3 4 3 3 4" xfId="8708" xr:uid="{00000000-0005-0000-0000-000095110000}"/>
    <cellStyle name="Normálna 4 3 4 3 4" xfId="4161" xr:uid="{00000000-0005-0000-0000-000096110000}"/>
    <cellStyle name="Normálna 4 3 4 3 5" xfId="5869" xr:uid="{00000000-0005-0000-0000-000097110000}"/>
    <cellStyle name="Normálna 4 3 4 3 6" xfId="7573" xr:uid="{00000000-0005-0000-0000-000098110000}"/>
    <cellStyle name="Normálna 4 3 4 4" xfId="3018" xr:uid="{00000000-0005-0000-0000-000099110000}"/>
    <cellStyle name="Normálna 4 3 4 4 2" xfId="4508" xr:uid="{00000000-0005-0000-0000-00009A110000}"/>
    <cellStyle name="Normálna 4 3 4 4 3" xfId="6216" xr:uid="{00000000-0005-0000-0000-00009B110000}"/>
    <cellStyle name="Normálna 4 3 4 4 4" xfId="7920" xr:uid="{00000000-0005-0000-0000-00009C110000}"/>
    <cellStyle name="Normálna 4 3 4 5" xfId="3371" xr:uid="{00000000-0005-0000-0000-00009D110000}"/>
    <cellStyle name="Normálna 4 3 4 5 2" xfId="5079" xr:uid="{00000000-0005-0000-0000-00009E110000}"/>
    <cellStyle name="Normálna 4 3 4 5 3" xfId="6784" xr:uid="{00000000-0005-0000-0000-00009F110000}"/>
    <cellStyle name="Normálna 4 3 4 5 4" xfId="8488" xr:uid="{00000000-0005-0000-0000-0000A0110000}"/>
    <cellStyle name="Normálna 4 3 4 6" xfId="3941" xr:uid="{00000000-0005-0000-0000-0000A1110000}"/>
    <cellStyle name="Normálna 4 3 4 7" xfId="5647" xr:uid="{00000000-0005-0000-0000-0000A2110000}"/>
    <cellStyle name="Normálna 4 3 4 8" xfId="7351" xr:uid="{00000000-0005-0000-0000-0000A3110000}"/>
    <cellStyle name="Normálna 4 3 5" xfId="2445" xr:uid="{00000000-0005-0000-0000-0000A4110000}"/>
    <cellStyle name="Normálna 4 3 5 2" xfId="2642" xr:uid="{00000000-0005-0000-0000-0000A5110000}"/>
    <cellStyle name="Normálna 4 3 5 2 2" xfId="3269" xr:uid="{00000000-0005-0000-0000-0000A6110000}"/>
    <cellStyle name="Normálna 4 3 5 2 2 2" xfId="3836" xr:uid="{00000000-0005-0000-0000-0000A7110000}"/>
    <cellStyle name="Normálna 4 3 5 2 2 2 2" xfId="4974" xr:uid="{00000000-0005-0000-0000-0000A8110000}"/>
    <cellStyle name="Normálna 4 3 5 2 2 2 3" xfId="6680" xr:uid="{00000000-0005-0000-0000-0000A9110000}"/>
    <cellStyle name="Normálna 4 3 5 2 2 2 4" xfId="8384" xr:uid="{00000000-0005-0000-0000-0000AA110000}"/>
    <cellStyle name="Normálna 4 3 5 2 2 3" xfId="5542" xr:uid="{00000000-0005-0000-0000-0000AB110000}"/>
    <cellStyle name="Normálna 4 3 5 2 2 3 2" xfId="7247" xr:uid="{00000000-0005-0000-0000-0000AC110000}"/>
    <cellStyle name="Normálna 4 3 5 2 2 3 3" xfId="8951" xr:uid="{00000000-0005-0000-0000-0000AD110000}"/>
    <cellStyle name="Normálna 4 3 5 2 2 4" xfId="4404" xr:uid="{00000000-0005-0000-0000-0000AE110000}"/>
    <cellStyle name="Normálna 4 3 5 2 2 5" xfId="6112" xr:uid="{00000000-0005-0000-0000-0000AF110000}"/>
    <cellStyle name="Normálna 4 3 5 2 2 6" xfId="7816" xr:uid="{00000000-0005-0000-0000-0000B0110000}"/>
    <cellStyle name="Normálna 4 3 5 2 3" xfId="3022" xr:uid="{00000000-0005-0000-0000-0000B1110000}"/>
    <cellStyle name="Normálna 4 3 5 2 3 2" xfId="4867" xr:uid="{00000000-0005-0000-0000-0000B2110000}"/>
    <cellStyle name="Normálna 4 3 5 2 3 3" xfId="6573" xr:uid="{00000000-0005-0000-0000-0000B3110000}"/>
    <cellStyle name="Normálna 4 3 5 2 3 4" xfId="8277" xr:uid="{00000000-0005-0000-0000-0000B4110000}"/>
    <cellStyle name="Normálna 4 3 5 2 4" xfId="3729" xr:uid="{00000000-0005-0000-0000-0000B5110000}"/>
    <cellStyle name="Normálna 4 3 5 2 4 2" xfId="5435" xr:uid="{00000000-0005-0000-0000-0000B6110000}"/>
    <cellStyle name="Normálna 4 3 5 2 4 3" xfId="7140" xr:uid="{00000000-0005-0000-0000-0000B7110000}"/>
    <cellStyle name="Normálna 4 3 5 2 4 4" xfId="8844" xr:uid="{00000000-0005-0000-0000-0000B8110000}"/>
    <cellStyle name="Normálna 4 3 5 2 5" xfId="4297" xr:uid="{00000000-0005-0000-0000-0000B9110000}"/>
    <cellStyle name="Normálna 4 3 5 2 6" xfId="6005" xr:uid="{00000000-0005-0000-0000-0000BA110000}"/>
    <cellStyle name="Normálna 4 3 5 2 7" xfId="7709" xr:uid="{00000000-0005-0000-0000-0000BB110000}"/>
    <cellStyle name="Normálna 4 3 5 3" xfId="2643" xr:uid="{00000000-0005-0000-0000-0000BC110000}"/>
    <cellStyle name="Normálna 4 3 5 3 2" xfId="3023" xr:uid="{00000000-0005-0000-0000-0000BD110000}"/>
    <cellStyle name="Normálna 4 3 5 3 2 2" xfId="4732" xr:uid="{00000000-0005-0000-0000-0000BE110000}"/>
    <cellStyle name="Normálna 4 3 5 3 2 3" xfId="6438" xr:uid="{00000000-0005-0000-0000-0000BF110000}"/>
    <cellStyle name="Normálna 4 3 5 3 2 4" xfId="8142" xr:uid="{00000000-0005-0000-0000-0000C0110000}"/>
    <cellStyle name="Normálna 4 3 5 3 3" xfId="3594" xr:uid="{00000000-0005-0000-0000-0000C1110000}"/>
    <cellStyle name="Normálna 4 3 5 3 3 2" xfId="5300" xr:uid="{00000000-0005-0000-0000-0000C2110000}"/>
    <cellStyle name="Normálna 4 3 5 3 3 3" xfId="7005" xr:uid="{00000000-0005-0000-0000-0000C3110000}"/>
    <cellStyle name="Normálna 4 3 5 3 3 4" xfId="8709" xr:uid="{00000000-0005-0000-0000-0000C4110000}"/>
    <cellStyle name="Normálna 4 3 5 3 4" xfId="4162" xr:uid="{00000000-0005-0000-0000-0000C5110000}"/>
    <cellStyle name="Normálna 4 3 5 3 5" xfId="5870" xr:uid="{00000000-0005-0000-0000-0000C6110000}"/>
    <cellStyle name="Normálna 4 3 5 3 6" xfId="7574" xr:uid="{00000000-0005-0000-0000-0000C7110000}"/>
    <cellStyle name="Normálna 4 3 5 4" xfId="3021" xr:uid="{00000000-0005-0000-0000-0000C8110000}"/>
    <cellStyle name="Normálna 4 3 5 4 2" xfId="4624" xr:uid="{00000000-0005-0000-0000-0000C9110000}"/>
    <cellStyle name="Normálna 4 3 5 4 3" xfId="6330" xr:uid="{00000000-0005-0000-0000-0000CA110000}"/>
    <cellStyle name="Normálna 4 3 5 4 4" xfId="8034" xr:uid="{00000000-0005-0000-0000-0000CB110000}"/>
    <cellStyle name="Normálna 4 3 5 5" xfId="3486" xr:uid="{00000000-0005-0000-0000-0000CC110000}"/>
    <cellStyle name="Normálna 4 3 5 5 2" xfId="5192" xr:uid="{00000000-0005-0000-0000-0000CD110000}"/>
    <cellStyle name="Normálna 4 3 5 5 3" xfId="6897" xr:uid="{00000000-0005-0000-0000-0000CE110000}"/>
    <cellStyle name="Normálna 4 3 5 5 4" xfId="8601" xr:uid="{00000000-0005-0000-0000-0000CF110000}"/>
    <cellStyle name="Normálna 4 3 5 6" xfId="4054" xr:uid="{00000000-0005-0000-0000-0000D0110000}"/>
    <cellStyle name="Normálna 4 3 5 7" xfId="5762" xr:uid="{00000000-0005-0000-0000-0000D1110000}"/>
    <cellStyle name="Normálna 4 3 5 8" xfId="7466" xr:uid="{00000000-0005-0000-0000-0000D2110000}"/>
    <cellStyle name="Normálna 4 3 6" xfId="2644" xr:uid="{00000000-0005-0000-0000-0000D3110000}"/>
    <cellStyle name="Normálna 4 3 6 2" xfId="3270" xr:uid="{00000000-0005-0000-0000-0000D4110000}"/>
    <cellStyle name="Normálna 4 3 6 2 2" xfId="3837" xr:uid="{00000000-0005-0000-0000-0000D5110000}"/>
    <cellStyle name="Normálna 4 3 6 2 2 2" xfId="4975" xr:uid="{00000000-0005-0000-0000-0000D6110000}"/>
    <cellStyle name="Normálna 4 3 6 2 2 3" xfId="6681" xr:uid="{00000000-0005-0000-0000-0000D7110000}"/>
    <cellStyle name="Normálna 4 3 6 2 2 4" xfId="8385" xr:uid="{00000000-0005-0000-0000-0000D8110000}"/>
    <cellStyle name="Normálna 4 3 6 2 3" xfId="5543" xr:uid="{00000000-0005-0000-0000-0000D9110000}"/>
    <cellStyle name="Normálna 4 3 6 2 3 2" xfId="7248" xr:uid="{00000000-0005-0000-0000-0000DA110000}"/>
    <cellStyle name="Normálna 4 3 6 2 3 3" xfId="8952" xr:uid="{00000000-0005-0000-0000-0000DB110000}"/>
    <cellStyle name="Normálna 4 3 6 2 4" xfId="4405" xr:uid="{00000000-0005-0000-0000-0000DC110000}"/>
    <cellStyle name="Normálna 4 3 6 2 5" xfId="6113" xr:uid="{00000000-0005-0000-0000-0000DD110000}"/>
    <cellStyle name="Normálna 4 3 6 2 6" xfId="7817" xr:uid="{00000000-0005-0000-0000-0000DE110000}"/>
    <cellStyle name="Normálna 4 3 6 3" xfId="3024" xr:uid="{00000000-0005-0000-0000-0000DF110000}"/>
    <cellStyle name="Normálna 4 3 6 3 2" xfId="4868" xr:uid="{00000000-0005-0000-0000-0000E0110000}"/>
    <cellStyle name="Normálna 4 3 6 3 3" xfId="6574" xr:uid="{00000000-0005-0000-0000-0000E1110000}"/>
    <cellStyle name="Normálna 4 3 6 3 4" xfId="8278" xr:uid="{00000000-0005-0000-0000-0000E2110000}"/>
    <cellStyle name="Normálna 4 3 6 4" xfId="3730" xr:uid="{00000000-0005-0000-0000-0000E3110000}"/>
    <cellStyle name="Normálna 4 3 6 4 2" xfId="5436" xr:uid="{00000000-0005-0000-0000-0000E4110000}"/>
    <cellStyle name="Normálna 4 3 6 4 3" xfId="7141" xr:uid="{00000000-0005-0000-0000-0000E5110000}"/>
    <cellStyle name="Normálna 4 3 6 4 4" xfId="8845" xr:uid="{00000000-0005-0000-0000-0000E6110000}"/>
    <cellStyle name="Normálna 4 3 6 5" xfId="4298" xr:uid="{00000000-0005-0000-0000-0000E7110000}"/>
    <cellStyle name="Normálna 4 3 6 6" xfId="6006" xr:uid="{00000000-0005-0000-0000-0000E8110000}"/>
    <cellStyle name="Normálna 4 3 6 7" xfId="7710" xr:uid="{00000000-0005-0000-0000-0000E9110000}"/>
    <cellStyle name="Normálna 4 3 7" xfId="2645" xr:uid="{00000000-0005-0000-0000-0000EA110000}"/>
    <cellStyle name="Normálna 4 3 7 2" xfId="3025" xr:uid="{00000000-0005-0000-0000-0000EB110000}"/>
    <cellStyle name="Normálna 4 3 7 2 2" xfId="4728" xr:uid="{00000000-0005-0000-0000-0000EC110000}"/>
    <cellStyle name="Normálna 4 3 7 2 3" xfId="6434" xr:uid="{00000000-0005-0000-0000-0000ED110000}"/>
    <cellStyle name="Normálna 4 3 7 2 4" xfId="8138" xr:uid="{00000000-0005-0000-0000-0000EE110000}"/>
    <cellStyle name="Normálna 4 3 7 3" xfId="3590" xr:uid="{00000000-0005-0000-0000-0000EF110000}"/>
    <cellStyle name="Normálna 4 3 7 3 2" xfId="5296" xr:uid="{00000000-0005-0000-0000-0000F0110000}"/>
    <cellStyle name="Normálna 4 3 7 3 3" xfId="7001" xr:uid="{00000000-0005-0000-0000-0000F1110000}"/>
    <cellStyle name="Normálna 4 3 7 3 4" xfId="8705" xr:uid="{00000000-0005-0000-0000-0000F2110000}"/>
    <cellStyle name="Normálna 4 3 7 4" xfId="4158" xr:uid="{00000000-0005-0000-0000-0000F3110000}"/>
    <cellStyle name="Normálna 4 3 7 5" xfId="5866" xr:uid="{00000000-0005-0000-0000-0000F4110000}"/>
    <cellStyle name="Normálna 4 3 7 6" xfId="7570" xr:uid="{00000000-0005-0000-0000-0000F5110000}"/>
    <cellStyle name="Normálna 4 3 8" xfId="3011" xr:uid="{00000000-0005-0000-0000-0000F6110000}"/>
    <cellStyle name="Normálna 4 3 8 2" xfId="4461" xr:uid="{00000000-0005-0000-0000-0000F7110000}"/>
    <cellStyle name="Normálna 4 3 8 3" xfId="6169" xr:uid="{00000000-0005-0000-0000-0000F8110000}"/>
    <cellStyle name="Normálna 4 3 8 4" xfId="7873" xr:uid="{00000000-0005-0000-0000-0000F9110000}"/>
    <cellStyle name="Normálna 4 3 9" xfId="3324" xr:uid="{00000000-0005-0000-0000-0000FA110000}"/>
    <cellStyle name="Normálna 4 3 9 2" xfId="5032" xr:uid="{00000000-0005-0000-0000-0000FB110000}"/>
    <cellStyle name="Normálna 4 3 9 3" xfId="6737" xr:uid="{00000000-0005-0000-0000-0000FC110000}"/>
    <cellStyle name="Normálna 4 3 9 4" xfId="8441" xr:uid="{00000000-0005-0000-0000-0000FD110000}"/>
    <cellStyle name="Normálna 4 4" xfId="814" xr:uid="{00000000-0005-0000-0000-0000FE110000}"/>
    <cellStyle name="Normálna 4 4 10" xfId="3906" xr:uid="{00000000-0005-0000-0000-0000FF110000}"/>
    <cellStyle name="Normálna 4 4 11" xfId="5612" xr:uid="{00000000-0005-0000-0000-000000120000}"/>
    <cellStyle name="Normálna 4 4 12" xfId="7316" xr:uid="{00000000-0005-0000-0000-000001120000}"/>
    <cellStyle name="Normálna 4 4 2" xfId="871" xr:uid="{00000000-0005-0000-0000-000002120000}"/>
    <cellStyle name="Normálna 4 4 2 2" xfId="2646" xr:uid="{00000000-0005-0000-0000-000003120000}"/>
    <cellStyle name="Normálna 4 4 2 2 2" xfId="3271" xr:uid="{00000000-0005-0000-0000-000004120000}"/>
    <cellStyle name="Normálna 4 4 2 2 2 2" xfId="3838" xr:uid="{00000000-0005-0000-0000-000005120000}"/>
    <cellStyle name="Normálna 4 4 2 2 2 2 2" xfId="4976" xr:uid="{00000000-0005-0000-0000-000006120000}"/>
    <cellStyle name="Normálna 4 4 2 2 2 2 3" xfId="6682" xr:uid="{00000000-0005-0000-0000-000007120000}"/>
    <cellStyle name="Normálna 4 4 2 2 2 2 4" xfId="8386" xr:uid="{00000000-0005-0000-0000-000008120000}"/>
    <cellStyle name="Normálna 4 4 2 2 2 3" xfId="5544" xr:uid="{00000000-0005-0000-0000-000009120000}"/>
    <cellStyle name="Normálna 4 4 2 2 2 3 2" xfId="7249" xr:uid="{00000000-0005-0000-0000-00000A120000}"/>
    <cellStyle name="Normálna 4 4 2 2 2 3 3" xfId="8953" xr:uid="{00000000-0005-0000-0000-00000B120000}"/>
    <cellStyle name="Normálna 4 4 2 2 2 4" xfId="4406" xr:uid="{00000000-0005-0000-0000-00000C120000}"/>
    <cellStyle name="Normálna 4 4 2 2 2 5" xfId="6114" xr:uid="{00000000-0005-0000-0000-00000D120000}"/>
    <cellStyle name="Normálna 4 4 2 2 2 6" xfId="7818" xr:uid="{00000000-0005-0000-0000-00000E120000}"/>
    <cellStyle name="Normálna 4 4 2 2 3" xfId="3028" xr:uid="{00000000-0005-0000-0000-00000F120000}"/>
    <cellStyle name="Normálna 4 4 2 2 3 2" xfId="4869" xr:uid="{00000000-0005-0000-0000-000010120000}"/>
    <cellStyle name="Normálna 4 4 2 2 3 3" xfId="6575" xr:uid="{00000000-0005-0000-0000-000011120000}"/>
    <cellStyle name="Normálna 4 4 2 2 3 4" xfId="8279" xr:uid="{00000000-0005-0000-0000-000012120000}"/>
    <cellStyle name="Normálna 4 4 2 2 4" xfId="3731" xr:uid="{00000000-0005-0000-0000-000013120000}"/>
    <cellStyle name="Normálna 4 4 2 2 4 2" xfId="5437" xr:uid="{00000000-0005-0000-0000-000014120000}"/>
    <cellStyle name="Normálna 4 4 2 2 4 3" xfId="7142" xr:uid="{00000000-0005-0000-0000-000015120000}"/>
    <cellStyle name="Normálna 4 4 2 2 4 4" xfId="8846" xr:uid="{00000000-0005-0000-0000-000016120000}"/>
    <cellStyle name="Normálna 4 4 2 2 5" xfId="4299" xr:uid="{00000000-0005-0000-0000-000017120000}"/>
    <cellStyle name="Normálna 4 4 2 2 6" xfId="6007" xr:uid="{00000000-0005-0000-0000-000018120000}"/>
    <cellStyle name="Normálna 4 4 2 2 7" xfId="7711" xr:uid="{00000000-0005-0000-0000-000019120000}"/>
    <cellStyle name="Normálna 4 4 2 3" xfId="2647" xr:uid="{00000000-0005-0000-0000-00001A120000}"/>
    <cellStyle name="Normálna 4 4 2 3 2" xfId="3029" xr:uid="{00000000-0005-0000-0000-00001B120000}"/>
    <cellStyle name="Normálna 4 4 2 3 2 2" xfId="4734" xr:uid="{00000000-0005-0000-0000-00001C120000}"/>
    <cellStyle name="Normálna 4 4 2 3 2 3" xfId="6440" xr:uid="{00000000-0005-0000-0000-00001D120000}"/>
    <cellStyle name="Normálna 4 4 2 3 2 4" xfId="8144" xr:uid="{00000000-0005-0000-0000-00001E120000}"/>
    <cellStyle name="Normálna 4 4 2 3 3" xfId="3596" xr:uid="{00000000-0005-0000-0000-00001F120000}"/>
    <cellStyle name="Normálna 4 4 2 3 3 2" xfId="5302" xr:uid="{00000000-0005-0000-0000-000020120000}"/>
    <cellStyle name="Normálna 4 4 2 3 3 3" xfId="7007" xr:uid="{00000000-0005-0000-0000-000021120000}"/>
    <cellStyle name="Normálna 4 4 2 3 3 4" xfId="8711" xr:uid="{00000000-0005-0000-0000-000022120000}"/>
    <cellStyle name="Normálna 4 4 2 3 4" xfId="4164" xr:uid="{00000000-0005-0000-0000-000023120000}"/>
    <cellStyle name="Normálna 4 4 2 3 5" xfId="5872" xr:uid="{00000000-0005-0000-0000-000024120000}"/>
    <cellStyle name="Normálna 4 4 2 3 6" xfId="7576" xr:uid="{00000000-0005-0000-0000-000025120000}"/>
    <cellStyle name="Normálna 4 4 2 4" xfId="3027" xr:uid="{00000000-0005-0000-0000-000026120000}"/>
    <cellStyle name="Normálna 4 4 2 4 2" xfId="4509" xr:uid="{00000000-0005-0000-0000-000027120000}"/>
    <cellStyle name="Normálna 4 4 2 4 3" xfId="6217" xr:uid="{00000000-0005-0000-0000-000028120000}"/>
    <cellStyle name="Normálna 4 4 2 4 4" xfId="7921" xr:uid="{00000000-0005-0000-0000-000029120000}"/>
    <cellStyle name="Normálna 4 4 2 5" xfId="3372" xr:uid="{00000000-0005-0000-0000-00002A120000}"/>
    <cellStyle name="Normálna 4 4 2 5 2" xfId="5080" xr:uid="{00000000-0005-0000-0000-00002B120000}"/>
    <cellStyle name="Normálna 4 4 2 5 3" xfId="6785" xr:uid="{00000000-0005-0000-0000-00002C120000}"/>
    <cellStyle name="Normálna 4 4 2 5 4" xfId="8489" xr:uid="{00000000-0005-0000-0000-00002D120000}"/>
    <cellStyle name="Normálna 4 4 2 6" xfId="3942" xr:uid="{00000000-0005-0000-0000-00002E120000}"/>
    <cellStyle name="Normálna 4 4 2 7" xfId="5648" xr:uid="{00000000-0005-0000-0000-00002F120000}"/>
    <cellStyle name="Normálna 4 4 2 8" xfId="7352" xr:uid="{00000000-0005-0000-0000-000030120000}"/>
    <cellStyle name="Normálna 4 4 3" xfId="872" xr:uid="{00000000-0005-0000-0000-000031120000}"/>
    <cellStyle name="Normálna 4 4 3 2" xfId="2648" xr:uid="{00000000-0005-0000-0000-000032120000}"/>
    <cellStyle name="Normálna 4 4 3 2 2" xfId="3272" xr:uid="{00000000-0005-0000-0000-000033120000}"/>
    <cellStyle name="Normálna 4 4 3 2 2 2" xfId="3839" xr:uid="{00000000-0005-0000-0000-000034120000}"/>
    <cellStyle name="Normálna 4 4 3 2 2 2 2" xfId="4977" xr:uid="{00000000-0005-0000-0000-000035120000}"/>
    <cellStyle name="Normálna 4 4 3 2 2 2 3" xfId="6683" xr:uid="{00000000-0005-0000-0000-000036120000}"/>
    <cellStyle name="Normálna 4 4 3 2 2 2 4" xfId="8387" xr:uid="{00000000-0005-0000-0000-000037120000}"/>
    <cellStyle name="Normálna 4 4 3 2 2 3" xfId="5545" xr:uid="{00000000-0005-0000-0000-000038120000}"/>
    <cellStyle name="Normálna 4 4 3 2 2 3 2" xfId="7250" xr:uid="{00000000-0005-0000-0000-000039120000}"/>
    <cellStyle name="Normálna 4 4 3 2 2 3 3" xfId="8954" xr:uid="{00000000-0005-0000-0000-00003A120000}"/>
    <cellStyle name="Normálna 4 4 3 2 2 4" xfId="4407" xr:uid="{00000000-0005-0000-0000-00003B120000}"/>
    <cellStyle name="Normálna 4 4 3 2 2 5" xfId="6115" xr:uid="{00000000-0005-0000-0000-00003C120000}"/>
    <cellStyle name="Normálna 4 4 3 2 2 6" xfId="7819" xr:uid="{00000000-0005-0000-0000-00003D120000}"/>
    <cellStyle name="Normálna 4 4 3 2 3" xfId="3031" xr:uid="{00000000-0005-0000-0000-00003E120000}"/>
    <cellStyle name="Normálna 4 4 3 2 3 2" xfId="4870" xr:uid="{00000000-0005-0000-0000-00003F120000}"/>
    <cellStyle name="Normálna 4 4 3 2 3 3" xfId="6576" xr:uid="{00000000-0005-0000-0000-000040120000}"/>
    <cellStyle name="Normálna 4 4 3 2 3 4" xfId="8280" xr:uid="{00000000-0005-0000-0000-000041120000}"/>
    <cellStyle name="Normálna 4 4 3 2 4" xfId="3732" xr:uid="{00000000-0005-0000-0000-000042120000}"/>
    <cellStyle name="Normálna 4 4 3 2 4 2" xfId="5438" xr:uid="{00000000-0005-0000-0000-000043120000}"/>
    <cellStyle name="Normálna 4 4 3 2 4 3" xfId="7143" xr:uid="{00000000-0005-0000-0000-000044120000}"/>
    <cellStyle name="Normálna 4 4 3 2 4 4" xfId="8847" xr:uid="{00000000-0005-0000-0000-000045120000}"/>
    <cellStyle name="Normálna 4 4 3 2 5" xfId="4300" xr:uid="{00000000-0005-0000-0000-000046120000}"/>
    <cellStyle name="Normálna 4 4 3 2 6" xfId="6008" xr:uid="{00000000-0005-0000-0000-000047120000}"/>
    <cellStyle name="Normálna 4 4 3 2 7" xfId="7712" xr:uid="{00000000-0005-0000-0000-000048120000}"/>
    <cellStyle name="Normálna 4 4 3 3" xfId="2649" xr:uid="{00000000-0005-0000-0000-000049120000}"/>
    <cellStyle name="Normálna 4 4 3 3 2" xfId="3032" xr:uid="{00000000-0005-0000-0000-00004A120000}"/>
    <cellStyle name="Normálna 4 4 3 3 2 2" xfId="4735" xr:uid="{00000000-0005-0000-0000-00004B120000}"/>
    <cellStyle name="Normálna 4 4 3 3 2 3" xfId="6441" xr:uid="{00000000-0005-0000-0000-00004C120000}"/>
    <cellStyle name="Normálna 4 4 3 3 2 4" xfId="8145" xr:uid="{00000000-0005-0000-0000-00004D120000}"/>
    <cellStyle name="Normálna 4 4 3 3 3" xfId="3597" xr:uid="{00000000-0005-0000-0000-00004E120000}"/>
    <cellStyle name="Normálna 4 4 3 3 3 2" xfId="5303" xr:uid="{00000000-0005-0000-0000-00004F120000}"/>
    <cellStyle name="Normálna 4 4 3 3 3 3" xfId="7008" xr:uid="{00000000-0005-0000-0000-000050120000}"/>
    <cellStyle name="Normálna 4 4 3 3 3 4" xfId="8712" xr:uid="{00000000-0005-0000-0000-000051120000}"/>
    <cellStyle name="Normálna 4 4 3 3 4" xfId="4165" xr:uid="{00000000-0005-0000-0000-000052120000}"/>
    <cellStyle name="Normálna 4 4 3 3 5" xfId="5873" xr:uid="{00000000-0005-0000-0000-000053120000}"/>
    <cellStyle name="Normálna 4 4 3 3 6" xfId="7577" xr:uid="{00000000-0005-0000-0000-000054120000}"/>
    <cellStyle name="Normálna 4 4 3 4" xfId="3030" xr:uid="{00000000-0005-0000-0000-000055120000}"/>
    <cellStyle name="Normálna 4 4 3 4 2" xfId="4510" xr:uid="{00000000-0005-0000-0000-000056120000}"/>
    <cellStyle name="Normálna 4 4 3 4 3" xfId="6218" xr:uid="{00000000-0005-0000-0000-000057120000}"/>
    <cellStyle name="Normálna 4 4 3 4 4" xfId="7922" xr:uid="{00000000-0005-0000-0000-000058120000}"/>
    <cellStyle name="Normálna 4 4 3 5" xfId="3373" xr:uid="{00000000-0005-0000-0000-000059120000}"/>
    <cellStyle name="Normálna 4 4 3 5 2" xfId="5081" xr:uid="{00000000-0005-0000-0000-00005A120000}"/>
    <cellStyle name="Normálna 4 4 3 5 3" xfId="6786" xr:uid="{00000000-0005-0000-0000-00005B120000}"/>
    <cellStyle name="Normálna 4 4 3 5 4" xfId="8490" xr:uid="{00000000-0005-0000-0000-00005C120000}"/>
    <cellStyle name="Normálna 4 4 3 6" xfId="3943" xr:uid="{00000000-0005-0000-0000-00005D120000}"/>
    <cellStyle name="Normálna 4 4 3 7" xfId="5649" xr:uid="{00000000-0005-0000-0000-00005E120000}"/>
    <cellStyle name="Normálna 4 4 3 8" xfId="7353" xr:uid="{00000000-0005-0000-0000-00005F120000}"/>
    <cellStyle name="Normálna 4 4 4" xfId="873" xr:uid="{00000000-0005-0000-0000-000060120000}"/>
    <cellStyle name="Normálna 4 4 4 2" xfId="2650" xr:uid="{00000000-0005-0000-0000-000061120000}"/>
    <cellStyle name="Normálna 4 4 4 2 2" xfId="3273" xr:uid="{00000000-0005-0000-0000-000062120000}"/>
    <cellStyle name="Normálna 4 4 4 2 2 2" xfId="3840" xr:uid="{00000000-0005-0000-0000-000063120000}"/>
    <cellStyle name="Normálna 4 4 4 2 2 2 2" xfId="4978" xr:uid="{00000000-0005-0000-0000-000064120000}"/>
    <cellStyle name="Normálna 4 4 4 2 2 2 3" xfId="6684" xr:uid="{00000000-0005-0000-0000-000065120000}"/>
    <cellStyle name="Normálna 4 4 4 2 2 2 4" xfId="8388" xr:uid="{00000000-0005-0000-0000-000066120000}"/>
    <cellStyle name="Normálna 4 4 4 2 2 3" xfId="5546" xr:uid="{00000000-0005-0000-0000-000067120000}"/>
    <cellStyle name="Normálna 4 4 4 2 2 3 2" xfId="7251" xr:uid="{00000000-0005-0000-0000-000068120000}"/>
    <cellStyle name="Normálna 4 4 4 2 2 3 3" xfId="8955" xr:uid="{00000000-0005-0000-0000-000069120000}"/>
    <cellStyle name="Normálna 4 4 4 2 2 4" xfId="4408" xr:uid="{00000000-0005-0000-0000-00006A120000}"/>
    <cellStyle name="Normálna 4 4 4 2 2 5" xfId="6116" xr:uid="{00000000-0005-0000-0000-00006B120000}"/>
    <cellStyle name="Normálna 4 4 4 2 2 6" xfId="7820" xr:uid="{00000000-0005-0000-0000-00006C120000}"/>
    <cellStyle name="Normálna 4 4 4 2 3" xfId="3034" xr:uid="{00000000-0005-0000-0000-00006D120000}"/>
    <cellStyle name="Normálna 4 4 4 2 3 2" xfId="4871" xr:uid="{00000000-0005-0000-0000-00006E120000}"/>
    <cellStyle name="Normálna 4 4 4 2 3 3" xfId="6577" xr:uid="{00000000-0005-0000-0000-00006F120000}"/>
    <cellStyle name="Normálna 4 4 4 2 3 4" xfId="8281" xr:uid="{00000000-0005-0000-0000-000070120000}"/>
    <cellStyle name="Normálna 4 4 4 2 4" xfId="3733" xr:uid="{00000000-0005-0000-0000-000071120000}"/>
    <cellStyle name="Normálna 4 4 4 2 4 2" xfId="5439" xr:uid="{00000000-0005-0000-0000-000072120000}"/>
    <cellStyle name="Normálna 4 4 4 2 4 3" xfId="7144" xr:uid="{00000000-0005-0000-0000-000073120000}"/>
    <cellStyle name="Normálna 4 4 4 2 4 4" xfId="8848" xr:uid="{00000000-0005-0000-0000-000074120000}"/>
    <cellStyle name="Normálna 4 4 4 2 5" xfId="4301" xr:uid="{00000000-0005-0000-0000-000075120000}"/>
    <cellStyle name="Normálna 4 4 4 2 6" xfId="6009" xr:uid="{00000000-0005-0000-0000-000076120000}"/>
    <cellStyle name="Normálna 4 4 4 2 7" xfId="7713" xr:uid="{00000000-0005-0000-0000-000077120000}"/>
    <cellStyle name="Normálna 4 4 4 3" xfId="2651" xr:uid="{00000000-0005-0000-0000-000078120000}"/>
    <cellStyle name="Normálna 4 4 4 3 2" xfId="3035" xr:uid="{00000000-0005-0000-0000-000079120000}"/>
    <cellStyle name="Normálna 4 4 4 3 2 2" xfId="4736" xr:uid="{00000000-0005-0000-0000-00007A120000}"/>
    <cellStyle name="Normálna 4 4 4 3 2 3" xfId="6442" xr:uid="{00000000-0005-0000-0000-00007B120000}"/>
    <cellStyle name="Normálna 4 4 4 3 2 4" xfId="8146" xr:uid="{00000000-0005-0000-0000-00007C120000}"/>
    <cellStyle name="Normálna 4 4 4 3 3" xfId="3598" xr:uid="{00000000-0005-0000-0000-00007D120000}"/>
    <cellStyle name="Normálna 4 4 4 3 3 2" xfId="5304" xr:uid="{00000000-0005-0000-0000-00007E120000}"/>
    <cellStyle name="Normálna 4 4 4 3 3 3" xfId="7009" xr:uid="{00000000-0005-0000-0000-00007F120000}"/>
    <cellStyle name="Normálna 4 4 4 3 3 4" xfId="8713" xr:uid="{00000000-0005-0000-0000-000080120000}"/>
    <cellStyle name="Normálna 4 4 4 3 4" xfId="4166" xr:uid="{00000000-0005-0000-0000-000081120000}"/>
    <cellStyle name="Normálna 4 4 4 3 5" xfId="5874" xr:uid="{00000000-0005-0000-0000-000082120000}"/>
    <cellStyle name="Normálna 4 4 4 3 6" xfId="7578" xr:uid="{00000000-0005-0000-0000-000083120000}"/>
    <cellStyle name="Normálna 4 4 4 4" xfId="3033" xr:uid="{00000000-0005-0000-0000-000084120000}"/>
    <cellStyle name="Normálna 4 4 4 4 2" xfId="4511" xr:uid="{00000000-0005-0000-0000-000085120000}"/>
    <cellStyle name="Normálna 4 4 4 4 3" xfId="6219" xr:uid="{00000000-0005-0000-0000-000086120000}"/>
    <cellStyle name="Normálna 4 4 4 4 4" xfId="7923" xr:uid="{00000000-0005-0000-0000-000087120000}"/>
    <cellStyle name="Normálna 4 4 4 5" xfId="3374" xr:uid="{00000000-0005-0000-0000-000088120000}"/>
    <cellStyle name="Normálna 4 4 4 5 2" xfId="5082" xr:uid="{00000000-0005-0000-0000-000089120000}"/>
    <cellStyle name="Normálna 4 4 4 5 3" xfId="6787" xr:uid="{00000000-0005-0000-0000-00008A120000}"/>
    <cellStyle name="Normálna 4 4 4 5 4" xfId="8491" xr:uid="{00000000-0005-0000-0000-00008B120000}"/>
    <cellStyle name="Normálna 4 4 4 6" xfId="3944" xr:uid="{00000000-0005-0000-0000-00008C120000}"/>
    <cellStyle name="Normálna 4 4 4 7" xfId="5650" xr:uid="{00000000-0005-0000-0000-00008D120000}"/>
    <cellStyle name="Normálna 4 4 4 8" xfId="7354" xr:uid="{00000000-0005-0000-0000-00008E120000}"/>
    <cellStyle name="Normálna 4 4 5" xfId="2446" xr:uid="{00000000-0005-0000-0000-00008F120000}"/>
    <cellStyle name="Normálna 4 4 5 2" xfId="2652" xr:uid="{00000000-0005-0000-0000-000090120000}"/>
    <cellStyle name="Normálna 4 4 5 2 2" xfId="3274" xr:uid="{00000000-0005-0000-0000-000091120000}"/>
    <cellStyle name="Normálna 4 4 5 2 2 2" xfId="3841" xr:uid="{00000000-0005-0000-0000-000092120000}"/>
    <cellStyle name="Normálna 4 4 5 2 2 2 2" xfId="4979" xr:uid="{00000000-0005-0000-0000-000093120000}"/>
    <cellStyle name="Normálna 4 4 5 2 2 2 3" xfId="6685" xr:uid="{00000000-0005-0000-0000-000094120000}"/>
    <cellStyle name="Normálna 4 4 5 2 2 2 4" xfId="8389" xr:uid="{00000000-0005-0000-0000-000095120000}"/>
    <cellStyle name="Normálna 4 4 5 2 2 3" xfId="5547" xr:uid="{00000000-0005-0000-0000-000096120000}"/>
    <cellStyle name="Normálna 4 4 5 2 2 3 2" xfId="7252" xr:uid="{00000000-0005-0000-0000-000097120000}"/>
    <cellStyle name="Normálna 4 4 5 2 2 3 3" xfId="8956" xr:uid="{00000000-0005-0000-0000-000098120000}"/>
    <cellStyle name="Normálna 4 4 5 2 2 4" xfId="4409" xr:uid="{00000000-0005-0000-0000-000099120000}"/>
    <cellStyle name="Normálna 4 4 5 2 2 5" xfId="6117" xr:uid="{00000000-0005-0000-0000-00009A120000}"/>
    <cellStyle name="Normálna 4 4 5 2 2 6" xfId="7821" xr:uid="{00000000-0005-0000-0000-00009B120000}"/>
    <cellStyle name="Normálna 4 4 5 2 3" xfId="3037" xr:uid="{00000000-0005-0000-0000-00009C120000}"/>
    <cellStyle name="Normálna 4 4 5 2 3 2" xfId="4872" xr:uid="{00000000-0005-0000-0000-00009D120000}"/>
    <cellStyle name="Normálna 4 4 5 2 3 3" xfId="6578" xr:uid="{00000000-0005-0000-0000-00009E120000}"/>
    <cellStyle name="Normálna 4 4 5 2 3 4" xfId="8282" xr:uid="{00000000-0005-0000-0000-00009F120000}"/>
    <cellStyle name="Normálna 4 4 5 2 4" xfId="3734" xr:uid="{00000000-0005-0000-0000-0000A0120000}"/>
    <cellStyle name="Normálna 4 4 5 2 4 2" xfId="5440" xr:uid="{00000000-0005-0000-0000-0000A1120000}"/>
    <cellStyle name="Normálna 4 4 5 2 4 3" xfId="7145" xr:uid="{00000000-0005-0000-0000-0000A2120000}"/>
    <cellStyle name="Normálna 4 4 5 2 4 4" xfId="8849" xr:uid="{00000000-0005-0000-0000-0000A3120000}"/>
    <cellStyle name="Normálna 4 4 5 2 5" xfId="4302" xr:uid="{00000000-0005-0000-0000-0000A4120000}"/>
    <cellStyle name="Normálna 4 4 5 2 6" xfId="6010" xr:uid="{00000000-0005-0000-0000-0000A5120000}"/>
    <cellStyle name="Normálna 4 4 5 2 7" xfId="7714" xr:uid="{00000000-0005-0000-0000-0000A6120000}"/>
    <cellStyle name="Normálna 4 4 5 3" xfId="2653" xr:uid="{00000000-0005-0000-0000-0000A7120000}"/>
    <cellStyle name="Normálna 4 4 5 3 2" xfId="3038" xr:uid="{00000000-0005-0000-0000-0000A8120000}"/>
    <cellStyle name="Normálna 4 4 5 3 2 2" xfId="4737" xr:uid="{00000000-0005-0000-0000-0000A9120000}"/>
    <cellStyle name="Normálna 4 4 5 3 2 3" xfId="6443" xr:uid="{00000000-0005-0000-0000-0000AA120000}"/>
    <cellStyle name="Normálna 4 4 5 3 2 4" xfId="8147" xr:uid="{00000000-0005-0000-0000-0000AB120000}"/>
    <cellStyle name="Normálna 4 4 5 3 3" xfId="3599" xr:uid="{00000000-0005-0000-0000-0000AC120000}"/>
    <cellStyle name="Normálna 4 4 5 3 3 2" xfId="5305" xr:uid="{00000000-0005-0000-0000-0000AD120000}"/>
    <cellStyle name="Normálna 4 4 5 3 3 3" xfId="7010" xr:uid="{00000000-0005-0000-0000-0000AE120000}"/>
    <cellStyle name="Normálna 4 4 5 3 3 4" xfId="8714" xr:uid="{00000000-0005-0000-0000-0000AF120000}"/>
    <cellStyle name="Normálna 4 4 5 3 4" xfId="4167" xr:uid="{00000000-0005-0000-0000-0000B0120000}"/>
    <cellStyle name="Normálna 4 4 5 3 5" xfId="5875" xr:uid="{00000000-0005-0000-0000-0000B1120000}"/>
    <cellStyle name="Normálna 4 4 5 3 6" xfId="7579" xr:uid="{00000000-0005-0000-0000-0000B2120000}"/>
    <cellStyle name="Normálna 4 4 5 4" xfId="3036" xr:uid="{00000000-0005-0000-0000-0000B3120000}"/>
    <cellStyle name="Normálna 4 4 5 4 2" xfId="4625" xr:uid="{00000000-0005-0000-0000-0000B4120000}"/>
    <cellStyle name="Normálna 4 4 5 4 3" xfId="6331" xr:uid="{00000000-0005-0000-0000-0000B5120000}"/>
    <cellStyle name="Normálna 4 4 5 4 4" xfId="8035" xr:uid="{00000000-0005-0000-0000-0000B6120000}"/>
    <cellStyle name="Normálna 4 4 5 5" xfId="3487" xr:uid="{00000000-0005-0000-0000-0000B7120000}"/>
    <cellStyle name="Normálna 4 4 5 5 2" xfId="5193" xr:uid="{00000000-0005-0000-0000-0000B8120000}"/>
    <cellStyle name="Normálna 4 4 5 5 3" xfId="6898" xr:uid="{00000000-0005-0000-0000-0000B9120000}"/>
    <cellStyle name="Normálna 4 4 5 5 4" xfId="8602" xr:uid="{00000000-0005-0000-0000-0000BA120000}"/>
    <cellStyle name="Normálna 4 4 5 6" xfId="4055" xr:uid="{00000000-0005-0000-0000-0000BB120000}"/>
    <cellStyle name="Normálna 4 4 5 7" xfId="5763" xr:uid="{00000000-0005-0000-0000-0000BC120000}"/>
    <cellStyle name="Normálna 4 4 5 8" xfId="7467" xr:uid="{00000000-0005-0000-0000-0000BD120000}"/>
    <cellStyle name="Normálna 4 4 6" xfId="2654" xr:uid="{00000000-0005-0000-0000-0000BE120000}"/>
    <cellStyle name="Normálna 4 4 6 2" xfId="3275" xr:uid="{00000000-0005-0000-0000-0000BF120000}"/>
    <cellStyle name="Normálna 4 4 6 2 2" xfId="3842" xr:uid="{00000000-0005-0000-0000-0000C0120000}"/>
    <cellStyle name="Normálna 4 4 6 2 2 2" xfId="4980" xr:uid="{00000000-0005-0000-0000-0000C1120000}"/>
    <cellStyle name="Normálna 4 4 6 2 2 3" xfId="6686" xr:uid="{00000000-0005-0000-0000-0000C2120000}"/>
    <cellStyle name="Normálna 4 4 6 2 2 4" xfId="8390" xr:uid="{00000000-0005-0000-0000-0000C3120000}"/>
    <cellStyle name="Normálna 4 4 6 2 3" xfId="5548" xr:uid="{00000000-0005-0000-0000-0000C4120000}"/>
    <cellStyle name="Normálna 4 4 6 2 3 2" xfId="7253" xr:uid="{00000000-0005-0000-0000-0000C5120000}"/>
    <cellStyle name="Normálna 4 4 6 2 3 3" xfId="8957" xr:uid="{00000000-0005-0000-0000-0000C6120000}"/>
    <cellStyle name="Normálna 4 4 6 2 4" xfId="4410" xr:uid="{00000000-0005-0000-0000-0000C7120000}"/>
    <cellStyle name="Normálna 4 4 6 2 5" xfId="6118" xr:uid="{00000000-0005-0000-0000-0000C8120000}"/>
    <cellStyle name="Normálna 4 4 6 2 6" xfId="7822" xr:uid="{00000000-0005-0000-0000-0000C9120000}"/>
    <cellStyle name="Normálna 4 4 6 3" xfId="3039" xr:uid="{00000000-0005-0000-0000-0000CA120000}"/>
    <cellStyle name="Normálna 4 4 6 3 2" xfId="4873" xr:uid="{00000000-0005-0000-0000-0000CB120000}"/>
    <cellStyle name="Normálna 4 4 6 3 3" xfId="6579" xr:uid="{00000000-0005-0000-0000-0000CC120000}"/>
    <cellStyle name="Normálna 4 4 6 3 4" xfId="8283" xr:uid="{00000000-0005-0000-0000-0000CD120000}"/>
    <cellStyle name="Normálna 4 4 6 4" xfId="3735" xr:uid="{00000000-0005-0000-0000-0000CE120000}"/>
    <cellStyle name="Normálna 4 4 6 4 2" xfId="5441" xr:uid="{00000000-0005-0000-0000-0000CF120000}"/>
    <cellStyle name="Normálna 4 4 6 4 3" xfId="7146" xr:uid="{00000000-0005-0000-0000-0000D0120000}"/>
    <cellStyle name="Normálna 4 4 6 4 4" xfId="8850" xr:uid="{00000000-0005-0000-0000-0000D1120000}"/>
    <cellStyle name="Normálna 4 4 6 5" xfId="4303" xr:uid="{00000000-0005-0000-0000-0000D2120000}"/>
    <cellStyle name="Normálna 4 4 6 6" xfId="6011" xr:uid="{00000000-0005-0000-0000-0000D3120000}"/>
    <cellStyle name="Normálna 4 4 6 7" xfId="7715" xr:uid="{00000000-0005-0000-0000-0000D4120000}"/>
    <cellStyle name="Normálna 4 4 7" xfId="2655" xr:uid="{00000000-0005-0000-0000-0000D5120000}"/>
    <cellStyle name="Normálna 4 4 7 2" xfId="3040" xr:uid="{00000000-0005-0000-0000-0000D6120000}"/>
    <cellStyle name="Normálna 4 4 7 2 2" xfId="4733" xr:uid="{00000000-0005-0000-0000-0000D7120000}"/>
    <cellStyle name="Normálna 4 4 7 2 3" xfId="6439" xr:uid="{00000000-0005-0000-0000-0000D8120000}"/>
    <cellStyle name="Normálna 4 4 7 2 4" xfId="8143" xr:uid="{00000000-0005-0000-0000-0000D9120000}"/>
    <cellStyle name="Normálna 4 4 7 3" xfId="3595" xr:uid="{00000000-0005-0000-0000-0000DA120000}"/>
    <cellStyle name="Normálna 4 4 7 3 2" xfId="5301" xr:uid="{00000000-0005-0000-0000-0000DB120000}"/>
    <cellStyle name="Normálna 4 4 7 3 3" xfId="7006" xr:uid="{00000000-0005-0000-0000-0000DC120000}"/>
    <cellStyle name="Normálna 4 4 7 3 4" xfId="8710" xr:uid="{00000000-0005-0000-0000-0000DD120000}"/>
    <cellStyle name="Normálna 4 4 7 4" xfId="4163" xr:uid="{00000000-0005-0000-0000-0000DE120000}"/>
    <cellStyle name="Normálna 4 4 7 5" xfId="5871" xr:uid="{00000000-0005-0000-0000-0000DF120000}"/>
    <cellStyle name="Normálna 4 4 7 6" xfId="7575" xr:uid="{00000000-0005-0000-0000-0000E0120000}"/>
    <cellStyle name="Normálna 4 4 8" xfId="3026" xr:uid="{00000000-0005-0000-0000-0000E1120000}"/>
    <cellStyle name="Normálna 4 4 8 2" xfId="4473" xr:uid="{00000000-0005-0000-0000-0000E2120000}"/>
    <cellStyle name="Normálna 4 4 8 3" xfId="6181" xr:uid="{00000000-0005-0000-0000-0000E3120000}"/>
    <cellStyle name="Normálna 4 4 8 4" xfId="7885" xr:uid="{00000000-0005-0000-0000-0000E4120000}"/>
    <cellStyle name="Normálna 4 4 9" xfId="3336" xr:uid="{00000000-0005-0000-0000-0000E5120000}"/>
    <cellStyle name="Normálna 4 4 9 2" xfId="5044" xr:uid="{00000000-0005-0000-0000-0000E6120000}"/>
    <cellStyle name="Normálna 4 4 9 3" xfId="6749" xr:uid="{00000000-0005-0000-0000-0000E7120000}"/>
    <cellStyle name="Normálna 4 4 9 4" xfId="8453" xr:uid="{00000000-0005-0000-0000-0000E8120000}"/>
    <cellStyle name="Normálna 4 5" xfId="2365" xr:uid="{00000000-0005-0000-0000-0000E9120000}"/>
    <cellStyle name="Normálna 4 5 2" xfId="2656" xr:uid="{00000000-0005-0000-0000-0000EA120000}"/>
    <cellStyle name="Normálna 4 5 2 2" xfId="3276" xr:uid="{00000000-0005-0000-0000-0000EB120000}"/>
    <cellStyle name="Normálna 4 5 2 2 2" xfId="3843" xr:uid="{00000000-0005-0000-0000-0000EC120000}"/>
    <cellStyle name="Normálna 4 5 2 2 2 2" xfId="4981" xr:uid="{00000000-0005-0000-0000-0000ED120000}"/>
    <cellStyle name="Normálna 4 5 2 2 2 3" xfId="6687" xr:uid="{00000000-0005-0000-0000-0000EE120000}"/>
    <cellStyle name="Normálna 4 5 2 2 2 4" xfId="8391" xr:uid="{00000000-0005-0000-0000-0000EF120000}"/>
    <cellStyle name="Normálna 4 5 2 2 3" xfId="5549" xr:uid="{00000000-0005-0000-0000-0000F0120000}"/>
    <cellStyle name="Normálna 4 5 2 2 3 2" xfId="7254" xr:uid="{00000000-0005-0000-0000-0000F1120000}"/>
    <cellStyle name="Normálna 4 5 2 2 3 3" xfId="8958" xr:uid="{00000000-0005-0000-0000-0000F2120000}"/>
    <cellStyle name="Normálna 4 5 2 2 4" xfId="4411" xr:uid="{00000000-0005-0000-0000-0000F3120000}"/>
    <cellStyle name="Normálna 4 5 2 2 5" xfId="6119" xr:uid="{00000000-0005-0000-0000-0000F4120000}"/>
    <cellStyle name="Normálna 4 5 2 2 6" xfId="7823" xr:uid="{00000000-0005-0000-0000-0000F5120000}"/>
    <cellStyle name="Normálna 4 5 2 3" xfId="3042" xr:uid="{00000000-0005-0000-0000-0000F6120000}"/>
    <cellStyle name="Normálna 4 5 2 3 2" xfId="4874" xr:uid="{00000000-0005-0000-0000-0000F7120000}"/>
    <cellStyle name="Normálna 4 5 2 3 3" xfId="6580" xr:uid="{00000000-0005-0000-0000-0000F8120000}"/>
    <cellStyle name="Normálna 4 5 2 3 4" xfId="8284" xr:uid="{00000000-0005-0000-0000-0000F9120000}"/>
    <cellStyle name="Normálna 4 5 2 4" xfId="3736" xr:uid="{00000000-0005-0000-0000-0000FA120000}"/>
    <cellStyle name="Normálna 4 5 2 4 2" xfId="5442" xr:uid="{00000000-0005-0000-0000-0000FB120000}"/>
    <cellStyle name="Normálna 4 5 2 4 3" xfId="7147" xr:uid="{00000000-0005-0000-0000-0000FC120000}"/>
    <cellStyle name="Normálna 4 5 2 4 4" xfId="8851" xr:uid="{00000000-0005-0000-0000-0000FD120000}"/>
    <cellStyle name="Normálna 4 5 2 5" xfId="4304" xr:uid="{00000000-0005-0000-0000-0000FE120000}"/>
    <cellStyle name="Normálna 4 5 2 6" xfId="6012" xr:uid="{00000000-0005-0000-0000-0000FF120000}"/>
    <cellStyle name="Normálna 4 5 2 7" xfId="7716" xr:uid="{00000000-0005-0000-0000-000000130000}"/>
    <cellStyle name="Normálna 4 5 3" xfId="2657" xr:uid="{00000000-0005-0000-0000-000001130000}"/>
    <cellStyle name="Normálna 4 5 3 2" xfId="3043" xr:uid="{00000000-0005-0000-0000-000002130000}"/>
    <cellStyle name="Normálna 4 5 3 2 2" xfId="4738" xr:uid="{00000000-0005-0000-0000-000003130000}"/>
    <cellStyle name="Normálna 4 5 3 2 3" xfId="6444" xr:uid="{00000000-0005-0000-0000-000004130000}"/>
    <cellStyle name="Normálna 4 5 3 2 4" xfId="8148" xr:uid="{00000000-0005-0000-0000-000005130000}"/>
    <cellStyle name="Normálna 4 5 3 3" xfId="3600" xr:uid="{00000000-0005-0000-0000-000006130000}"/>
    <cellStyle name="Normálna 4 5 3 3 2" xfId="5306" xr:uid="{00000000-0005-0000-0000-000007130000}"/>
    <cellStyle name="Normálna 4 5 3 3 3" xfId="7011" xr:uid="{00000000-0005-0000-0000-000008130000}"/>
    <cellStyle name="Normálna 4 5 3 3 4" xfId="8715" xr:uid="{00000000-0005-0000-0000-000009130000}"/>
    <cellStyle name="Normálna 4 5 3 4" xfId="4168" xr:uid="{00000000-0005-0000-0000-00000A130000}"/>
    <cellStyle name="Normálna 4 5 3 5" xfId="5876" xr:uid="{00000000-0005-0000-0000-00000B130000}"/>
    <cellStyle name="Normálna 4 5 3 6" xfId="7580" xr:uid="{00000000-0005-0000-0000-00000C130000}"/>
    <cellStyle name="Normálna 4 5 4" xfId="3041" xr:uid="{00000000-0005-0000-0000-00000D130000}"/>
    <cellStyle name="Normálna 4 5 4 2" xfId="4558" xr:uid="{00000000-0005-0000-0000-00000E130000}"/>
    <cellStyle name="Normálna 4 5 4 3" xfId="6264" xr:uid="{00000000-0005-0000-0000-00000F130000}"/>
    <cellStyle name="Normálna 4 5 4 4" xfId="7968" xr:uid="{00000000-0005-0000-0000-000010130000}"/>
    <cellStyle name="Normálna 4 5 5" xfId="3419" xr:uid="{00000000-0005-0000-0000-000011130000}"/>
    <cellStyle name="Normálna 4 5 5 2" xfId="5126" xr:uid="{00000000-0005-0000-0000-000012130000}"/>
    <cellStyle name="Normálna 4 5 5 3" xfId="6831" xr:uid="{00000000-0005-0000-0000-000013130000}"/>
    <cellStyle name="Normálna 4 5 5 4" xfId="8535" xr:uid="{00000000-0005-0000-0000-000014130000}"/>
    <cellStyle name="Normálna 4 5 6" xfId="3988" xr:uid="{00000000-0005-0000-0000-000015130000}"/>
    <cellStyle name="Normálna 4 5 7" xfId="5696" xr:uid="{00000000-0005-0000-0000-000016130000}"/>
    <cellStyle name="Normálna 4 5 8" xfId="7399" xr:uid="{00000000-0005-0000-0000-000017130000}"/>
    <cellStyle name="Normálna 4 6" xfId="2379" xr:uid="{00000000-0005-0000-0000-000018130000}"/>
    <cellStyle name="Normálna 4 6 2" xfId="2658" xr:uid="{00000000-0005-0000-0000-000019130000}"/>
    <cellStyle name="Normálna 4 6 2 2" xfId="3045" xr:uid="{00000000-0005-0000-0000-00001A130000}"/>
    <cellStyle name="Normálna 4 6 2 2 2" xfId="4739" xr:uid="{00000000-0005-0000-0000-00001B130000}"/>
    <cellStyle name="Normálna 4 6 2 2 3" xfId="6445" xr:uid="{00000000-0005-0000-0000-00001C130000}"/>
    <cellStyle name="Normálna 4 6 2 2 4" xfId="8149" xr:uid="{00000000-0005-0000-0000-00001D130000}"/>
    <cellStyle name="Normálna 4 6 2 3" xfId="3601" xr:uid="{00000000-0005-0000-0000-00001E130000}"/>
    <cellStyle name="Normálna 4 6 2 3 2" xfId="5307" xr:uid="{00000000-0005-0000-0000-00001F130000}"/>
    <cellStyle name="Normálna 4 6 2 3 3" xfId="7012" xr:uid="{00000000-0005-0000-0000-000020130000}"/>
    <cellStyle name="Normálna 4 6 2 3 4" xfId="8716" xr:uid="{00000000-0005-0000-0000-000021130000}"/>
    <cellStyle name="Normálna 4 6 2 4" xfId="4169" xr:uid="{00000000-0005-0000-0000-000022130000}"/>
    <cellStyle name="Normálna 4 6 2 5" xfId="5877" xr:uid="{00000000-0005-0000-0000-000023130000}"/>
    <cellStyle name="Normálna 4 6 2 6" xfId="7581" xr:uid="{00000000-0005-0000-0000-000024130000}"/>
    <cellStyle name="Normálna 4 6 3" xfId="3044" xr:uid="{00000000-0005-0000-0000-000025130000}"/>
    <cellStyle name="Normálna 4 6 3 2" xfId="4570" xr:uid="{00000000-0005-0000-0000-000026130000}"/>
    <cellStyle name="Normálna 4 6 3 3" xfId="6276" xr:uid="{00000000-0005-0000-0000-000027130000}"/>
    <cellStyle name="Normálna 4 6 3 4" xfId="7980" xr:uid="{00000000-0005-0000-0000-000028130000}"/>
    <cellStyle name="Normálna 4 6 4" xfId="3431" xr:uid="{00000000-0005-0000-0000-000029130000}"/>
    <cellStyle name="Normálna 4 6 4 2" xfId="5138" xr:uid="{00000000-0005-0000-0000-00002A130000}"/>
    <cellStyle name="Normálna 4 6 4 3" xfId="6843" xr:uid="{00000000-0005-0000-0000-00002B130000}"/>
    <cellStyle name="Normálna 4 6 4 4" xfId="8547" xr:uid="{00000000-0005-0000-0000-00002C130000}"/>
    <cellStyle name="Normálna 4 6 5" xfId="4000" xr:uid="{00000000-0005-0000-0000-00002D130000}"/>
    <cellStyle name="Normálna 4 6 6" xfId="5708" xr:uid="{00000000-0005-0000-0000-00002E130000}"/>
    <cellStyle name="Normálna 4 6 7" xfId="7411" xr:uid="{00000000-0005-0000-0000-00002F130000}"/>
    <cellStyle name="Normálna 5" xfId="279" xr:uid="{00000000-0005-0000-0000-000030130000}"/>
    <cellStyle name="Normálna 5 10" xfId="3895" xr:uid="{00000000-0005-0000-0000-000031130000}"/>
    <cellStyle name="Normálna 5 11" xfId="5601" xr:uid="{00000000-0005-0000-0000-000032130000}"/>
    <cellStyle name="Normálna 5 12" xfId="7305" xr:uid="{00000000-0005-0000-0000-000033130000}"/>
    <cellStyle name="Normálna 5 2" xfId="874" xr:uid="{00000000-0005-0000-0000-000034130000}"/>
    <cellStyle name="Normálna 5 2 2" xfId="2659" xr:uid="{00000000-0005-0000-0000-000035130000}"/>
    <cellStyle name="Normálna 5 2 2 2" xfId="3277" xr:uid="{00000000-0005-0000-0000-000036130000}"/>
    <cellStyle name="Normálna 5 2 2 2 2" xfId="3844" xr:uid="{00000000-0005-0000-0000-000037130000}"/>
    <cellStyle name="Normálna 5 2 2 2 2 2" xfId="4982" xr:uid="{00000000-0005-0000-0000-000038130000}"/>
    <cellStyle name="Normálna 5 2 2 2 2 3" xfId="6688" xr:uid="{00000000-0005-0000-0000-000039130000}"/>
    <cellStyle name="Normálna 5 2 2 2 2 4" xfId="8392" xr:uid="{00000000-0005-0000-0000-00003A130000}"/>
    <cellStyle name="Normálna 5 2 2 2 3" xfId="5550" xr:uid="{00000000-0005-0000-0000-00003B130000}"/>
    <cellStyle name="Normálna 5 2 2 2 3 2" xfId="7255" xr:uid="{00000000-0005-0000-0000-00003C130000}"/>
    <cellStyle name="Normálna 5 2 2 2 3 3" xfId="8959" xr:uid="{00000000-0005-0000-0000-00003D130000}"/>
    <cellStyle name="Normálna 5 2 2 2 4" xfId="4412" xr:uid="{00000000-0005-0000-0000-00003E130000}"/>
    <cellStyle name="Normálna 5 2 2 2 5" xfId="6120" xr:uid="{00000000-0005-0000-0000-00003F130000}"/>
    <cellStyle name="Normálna 5 2 2 2 6" xfId="7824" xr:uid="{00000000-0005-0000-0000-000040130000}"/>
    <cellStyle name="Normálna 5 2 2 3" xfId="3048" xr:uid="{00000000-0005-0000-0000-000041130000}"/>
    <cellStyle name="Normálna 5 2 2 3 2" xfId="4875" xr:uid="{00000000-0005-0000-0000-000042130000}"/>
    <cellStyle name="Normálna 5 2 2 3 3" xfId="6581" xr:uid="{00000000-0005-0000-0000-000043130000}"/>
    <cellStyle name="Normálna 5 2 2 3 4" xfId="8285" xr:uid="{00000000-0005-0000-0000-000044130000}"/>
    <cellStyle name="Normálna 5 2 2 4" xfId="3737" xr:uid="{00000000-0005-0000-0000-000045130000}"/>
    <cellStyle name="Normálna 5 2 2 4 2" xfId="5443" xr:uid="{00000000-0005-0000-0000-000046130000}"/>
    <cellStyle name="Normálna 5 2 2 4 3" xfId="7148" xr:uid="{00000000-0005-0000-0000-000047130000}"/>
    <cellStyle name="Normálna 5 2 2 4 4" xfId="8852" xr:uid="{00000000-0005-0000-0000-000048130000}"/>
    <cellStyle name="Normálna 5 2 2 5" xfId="4305" xr:uid="{00000000-0005-0000-0000-000049130000}"/>
    <cellStyle name="Normálna 5 2 2 6" xfId="6013" xr:uid="{00000000-0005-0000-0000-00004A130000}"/>
    <cellStyle name="Normálna 5 2 2 7" xfId="7717" xr:uid="{00000000-0005-0000-0000-00004B130000}"/>
    <cellStyle name="Normálna 5 2 3" xfId="2660" xr:uid="{00000000-0005-0000-0000-00004C130000}"/>
    <cellStyle name="Normálna 5 2 3 2" xfId="3049" xr:uid="{00000000-0005-0000-0000-00004D130000}"/>
    <cellStyle name="Normálna 5 2 3 2 2" xfId="4741" xr:uid="{00000000-0005-0000-0000-00004E130000}"/>
    <cellStyle name="Normálna 5 2 3 2 3" xfId="6447" xr:uid="{00000000-0005-0000-0000-00004F130000}"/>
    <cellStyle name="Normálna 5 2 3 2 4" xfId="8151" xr:uid="{00000000-0005-0000-0000-000050130000}"/>
    <cellStyle name="Normálna 5 2 3 3" xfId="3603" xr:uid="{00000000-0005-0000-0000-000051130000}"/>
    <cellStyle name="Normálna 5 2 3 3 2" xfId="5309" xr:uid="{00000000-0005-0000-0000-000052130000}"/>
    <cellStyle name="Normálna 5 2 3 3 3" xfId="7014" xr:uid="{00000000-0005-0000-0000-000053130000}"/>
    <cellStyle name="Normálna 5 2 3 3 4" xfId="8718" xr:uid="{00000000-0005-0000-0000-000054130000}"/>
    <cellStyle name="Normálna 5 2 3 4" xfId="4171" xr:uid="{00000000-0005-0000-0000-000055130000}"/>
    <cellStyle name="Normálna 5 2 3 5" xfId="5879" xr:uid="{00000000-0005-0000-0000-000056130000}"/>
    <cellStyle name="Normálna 5 2 3 6" xfId="7583" xr:uid="{00000000-0005-0000-0000-000057130000}"/>
    <cellStyle name="Normálna 5 2 4" xfId="3047" xr:uid="{00000000-0005-0000-0000-000058130000}"/>
    <cellStyle name="Normálna 5 2 4 2" xfId="4512" xr:uid="{00000000-0005-0000-0000-000059130000}"/>
    <cellStyle name="Normálna 5 2 4 3" xfId="6220" xr:uid="{00000000-0005-0000-0000-00005A130000}"/>
    <cellStyle name="Normálna 5 2 4 4" xfId="7924" xr:uid="{00000000-0005-0000-0000-00005B130000}"/>
    <cellStyle name="Normálna 5 2 5" xfId="3375" xr:uid="{00000000-0005-0000-0000-00005C130000}"/>
    <cellStyle name="Normálna 5 2 5 2" xfId="5083" xr:uid="{00000000-0005-0000-0000-00005D130000}"/>
    <cellStyle name="Normálna 5 2 5 3" xfId="6788" xr:uid="{00000000-0005-0000-0000-00005E130000}"/>
    <cellStyle name="Normálna 5 2 5 4" xfId="8492" xr:uid="{00000000-0005-0000-0000-00005F130000}"/>
    <cellStyle name="Normálna 5 2 6" xfId="3945" xr:uid="{00000000-0005-0000-0000-000060130000}"/>
    <cellStyle name="Normálna 5 2 7" xfId="5651" xr:uid="{00000000-0005-0000-0000-000061130000}"/>
    <cellStyle name="Normálna 5 2 8" xfId="7355" xr:uid="{00000000-0005-0000-0000-000062130000}"/>
    <cellStyle name="Normálna 5 3" xfId="875" xr:uid="{00000000-0005-0000-0000-000063130000}"/>
    <cellStyle name="Normálna 5 3 2" xfId="2661" xr:uid="{00000000-0005-0000-0000-000064130000}"/>
    <cellStyle name="Normálna 5 3 2 2" xfId="3278" xr:uid="{00000000-0005-0000-0000-000065130000}"/>
    <cellStyle name="Normálna 5 3 2 2 2" xfId="3845" xr:uid="{00000000-0005-0000-0000-000066130000}"/>
    <cellStyle name="Normálna 5 3 2 2 2 2" xfId="4983" xr:uid="{00000000-0005-0000-0000-000067130000}"/>
    <cellStyle name="Normálna 5 3 2 2 2 3" xfId="6689" xr:uid="{00000000-0005-0000-0000-000068130000}"/>
    <cellStyle name="Normálna 5 3 2 2 2 4" xfId="8393" xr:uid="{00000000-0005-0000-0000-000069130000}"/>
    <cellStyle name="Normálna 5 3 2 2 3" xfId="5551" xr:uid="{00000000-0005-0000-0000-00006A130000}"/>
    <cellStyle name="Normálna 5 3 2 2 3 2" xfId="7256" xr:uid="{00000000-0005-0000-0000-00006B130000}"/>
    <cellStyle name="Normálna 5 3 2 2 3 3" xfId="8960" xr:uid="{00000000-0005-0000-0000-00006C130000}"/>
    <cellStyle name="Normálna 5 3 2 2 4" xfId="4413" xr:uid="{00000000-0005-0000-0000-00006D130000}"/>
    <cellStyle name="Normálna 5 3 2 2 5" xfId="6121" xr:uid="{00000000-0005-0000-0000-00006E130000}"/>
    <cellStyle name="Normálna 5 3 2 2 6" xfId="7825" xr:uid="{00000000-0005-0000-0000-00006F130000}"/>
    <cellStyle name="Normálna 5 3 2 3" xfId="3051" xr:uid="{00000000-0005-0000-0000-000070130000}"/>
    <cellStyle name="Normálna 5 3 2 3 2" xfId="4876" xr:uid="{00000000-0005-0000-0000-000071130000}"/>
    <cellStyle name="Normálna 5 3 2 3 3" xfId="6582" xr:uid="{00000000-0005-0000-0000-000072130000}"/>
    <cellStyle name="Normálna 5 3 2 3 4" xfId="8286" xr:uid="{00000000-0005-0000-0000-000073130000}"/>
    <cellStyle name="Normálna 5 3 2 4" xfId="3738" xr:uid="{00000000-0005-0000-0000-000074130000}"/>
    <cellStyle name="Normálna 5 3 2 4 2" xfId="5444" xr:uid="{00000000-0005-0000-0000-000075130000}"/>
    <cellStyle name="Normálna 5 3 2 4 3" xfId="7149" xr:uid="{00000000-0005-0000-0000-000076130000}"/>
    <cellStyle name="Normálna 5 3 2 4 4" xfId="8853" xr:uid="{00000000-0005-0000-0000-000077130000}"/>
    <cellStyle name="Normálna 5 3 2 5" xfId="4306" xr:uid="{00000000-0005-0000-0000-000078130000}"/>
    <cellStyle name="Normálna 5 3 2 6" xfId="6014" xr:uid="{00000000-0005-0000-0000-000079130000}"/>
    <cellStyle name="Normálna 5 3 2 7" xfId="7718" xr:uid="{00000000-0005-0000-0000-00007A130000}"/>
    <cellStyle name="Normálna 5 3 3" xfId="2662" xr:uid="{00000000-0005-0000-0000-00007B130000}"/>
    <cellStyle name="Normálna 5 3 3 2" xfId="3052" xr:uid="{00000000-0005-0000-0000-00007C130000}"/>
    <cellStyle name="Normálna 5 3 3 2 2" xfId="4742" xr:uid="{00000000-0005-0000-0000-00007D130000}"/>
    <cellStyle name="Normálna 5 3 3 2 3" xfId="6448" xr:uid="{00000000-0005-0000-0000-00007E130000}"/>
    <cellStyle name="Normálna 5 3 3 2 4" xfId="8152" xr:uid="{00000000-0005-0000-0000-00007F130000}"/>
    <cellStyle name="Normálna 5 3 3 3" xfId="3604" xr:uid="{00000000-0005-0000-0000-000080130000}"/>
    <cellStyle name="Normálna 5 3 3 3 2" xfId="5310" xr:uid="{00000000-0005-0000-0000-000081130000}"/>
    <cellStyle name="Normálna 5 3 3 3 3" xfId="7015" xr:uid="{00000000-0005-0000-0000-000082130000}"/>
    <cellStyle name="Normálna 5 3 3 3 4" xfId="8719" xr:uid="{00000000-0005-0000-0000-000083130000}"/>
    <cellStyle name="Normálna 5 3 3 4" xfId="4172" xr:uid="{00000000-0005-0000-0000-000084130000}"/>
    <cellStyle name="Normálna 5 3 3 5" xfId="5880" xr:uid="{00000000-0005-0000-0000-000085130000}"/>
    <cellStyle name="Normálna 5 3 3 6" xfId="7584" xr:uid="{00000000-0005-0000-0000-000086130000}"/>
    <cellStyle name="Normálna 5 3 4" xfId="3050" xr:uid="{00000000-0005-0000-0000-000087130000}"/>
    <cellStyle name="Normálna 5 3 4 2" xfId="4513" xr:uid="{00000000-0005-0000-0000-000088130000}"/>
    <cellStyle name="Normálna 5 3 4 3" xfId="6221" xr:uid="{00000000-0005-0000-0000-000089130000}"/>
    <cellStyle name="Normálna 5 3 4 4" xfId="7925" xr:uid="{00000000-0005-0000-0000-00008A130000}"/>
    <cellStyle name="Normálna 5 3 5" xfId="3376" xr:uid="{00000000-0005-0000-0000-00008B130000}"/>
    <cellStyle name="Normálna 5 3 5 2" xfId="5084" xr:uid="{00000000-0005-0000-0000-00008C130000}"/>
    <cellStyle name="Normálna 5 3 5 3" xfId="6789" xr:uid="{00000000-0005-0000-0000-00008D130000}"/>
    <cellStyle name="Normálna 5 3 5 4" xfId="8493" xr:uid="{00000000-0005-0000-0000-00008E130000}"/>
    <cellStyle name="Normálna 5 3 6" xfId="3946" xr:uid="{00000000-0005-0000-0000-00008F130000}"/>
    <cellStyle name="Normálna 5 3 7" xfId="5652" xr:uid="{00000000-0005-0000-0000-000090130000}"/>
    <cellStyle name="Normálna 5 3 8" xfId="7356" xr:uid="{00000000-0005-0000-0000-000091130000}"/>
    <cellStyle name="Normálna 5 4" xfId="876" xr:uid="{00000000-0005-0000-0000-000092130000}"/>
    <cellStyle name="Normálna 5 4 2" xfId="2663" xr:uid="{00000000-0005-0000-0000-000093130000}"/>
    <cellStyle name="Normálna 5 4 2 2" xfId="3279" xr:uid="{00000000-0005-0000-0000-000094130000}"/>
    <cellStyle name="Normálna 5 4 2 2 2" xfId="3846" xr:uid="{00000000-0005-0000-0000-000095130000}"/>
    <cellStyle name="Normálna 5 4 2 2 2 2" xfId="4984" xr:uid="{00000000-0005-0000-0000-000096130000}"/>
    <cellStyle name="Normálna 5 4 2 2 2 3" xfId="6690" xr:uid="{00000000-0005-0000-0000-000097130000}"/>
    <cellStyle name="Normálna 5 4 2 2 2 4" xfId="8394" xr:uid="{00000000-0005-0000-0000-000098130000}"/>
    <cellStyle name="Normálna 5 4 2 2 3" xfId="5552" xr:uid="{00000000-0005-0000-0000-000099130000}"/>
    <cellStyle name="Normálna 5 4 2 2 3 2" xfId="7257" xr:uid="{00000000-0005-0000-0000-00009A130000}"/>
    <cellStyle name="Normálna 5 4 2 2 3 3" xfId="8961" xr:uid="{00000000-0005-0000-0000-00009B130000}"/>
    <cellStyle name="Normálna 5 4 2 2 4" xfId="4414" xr:uid="{00000000-0005-0000-0000-00009C130000}"/>
    <cellStyle name="Normálna 5 4 2 2 5" xfId="6122" xr:uid="{00000000-0005-0000-0000-00009D130000}"/>
    <cellStyle name="Normálna 5 4 2 2 6" xfId="7826" xr:uid="{00000000-0005-0000-0000-00009E130000}"/>
    <cellStyle name="Normálna 5 4 2 3" xfId="3054" xr:uid="{00000000-0005-0000-0000-00009F130000}"/>
    <cellStyle name="Normálna 5 4 2 3 2" xfId="4877" xr:uid="{00000000-0005-0000-0000-0000A0130000}"/>
    <cellStyle name="Normálna 5 4 2 3 3" xfId="6583" xr:uid="{00000000-0005-0000-0000-0000A1130000}"/>
    <cellStyle name="Normálna 5 4 2 3 4" xfId="8287" xr:uid="{00000000-0005-0000-0000-0000A2130000}"/>
    <cellStyle name="Normálna 5 4 2 4" xfId="3739" xr:uid="{00000000-0005-0000-0000-0000A3130000}"/>
    <cellStyle name="Normálna 5 4 2 4 2" xfId="5445" xr:uid="{00000000-0005-0000-0000-0000A4130000}"/>
    <cellStyle name="Normálna 5 4 2 4 3" xfId="7150" xr:uid="{00000000-0005-0000-0000-0000A5130000}"/>
    <cellStyle name="Normálna 5 4 2 4 4" xfId="8854" xr:uid="{00000000-0005-0000-0000-0000A6130000}"/>
    <cellStyle name="Normálna 5 4 2 5" xfId="4307" xr:uid="{00000000-0005-0000-0000-0000A7130000}"/>
    <cellStyle name="Normálna 5 4 2 6" xfId="6015" xr:uid="{00000000-0005-0000-0000-0000A8130000}"/>
    <cellStyle name="Normálna 5 4 2 7" xfId="7719" xr:uid="{00000000-0005-0000-0000-0000A9130000}"/>
    <cellStyle name="Normálna 5 4 3" xfId="2664" xr:uid="{00000000-0005-0000-0000-0000AA130000}"/>
    <cellStyle name="Normálna 5 4 3 2" xfId="3055" xr:uid="{00000000-0005-0000-0000-0000AB130000}"/>
    <cellStyle name="Normálna 5 4 3 2 2" xfId="4743" xr:uid="{00000000-0005-0000-0000-0000AC130000}"/>
    <cellStyle name="Normálna 5 4 3 2 3" xfId="6449" xr:uid="{00000000-0005-0000-0000-0000AD130000}"/>
    <cellStyle name="Normálna 5 4 3 2 4" xfId="8153" xr:uid="{00000000-0005-0000-0000-0000AE130000}"/>
    <cellStyle name="Normálna 5 4 3 3" xfId="3605" xr:uid="{00000000-0005-0000-0000-0000AF130000}"/>
    <cellStyle name="Normálna 5 4 3 3 2" xfId="5311" xr:uid="{00000000-0005-0000-0000-0000B0130000}"/>
    <cellStyle name="Normálna 5 4 3 3 3" xfId="7016" xr:uid="{00000000-0005-0000-0000-0000B1130000}"/>
    <cellStyle name="Normálna 5 4 3 3 4" xfId="8720" xr:uid="{00000000-0005-0000-0000-0000B2130000}"/>
    <cellStyle name="Normálna 5 4 3 4" xfId="4173" xr:uid="{00000000-0005-0000-0000-0000B3130000}"/>
    <cellStyle name="Normálna 5 4 3 5" xfId="5881" xr:uid="{00000000-0005-0000-0000-0000B4130000}"/>
    <cellStyle name="Normálna 5 4 3 6" xfId="7585" xr:uid="{00000000-0005-0000-0000-0000B5130000}"/>
    <cellStyle name="Normálna 5 4 4" xfId="3053" xr:uid="{00000000-0005-0000-0000-0000B6130000}"/>
    <cellStyle name="Normálna 5 4 4 2" xfId="4514" xr:uid="{00000000-0005-0000-0000-0000B7130000}"/>
    <cellStyle name="Normálna 5 4 4 3" xfId="6222" xr:uid="{00000000-0005-0000-0000-0000B8130000}"/>
    <cellStyle name="Normálna 5 4 4 4" xfId="7926" xr:uid="{00000000-0005-0000-0000-0000B9130000}"/>
    <cellStyle name="Normálna 5 4 5" xfId="3377" xr:uid="{00000000-0005-0000-0000-0000BA130000}"/>
    <cellStyle name="Normálna 5 4 5 2" xfId="5085" xr:uid="{00000000-0005-0000-0000-0000BB130000}"/>
    <cellStyle name="Normálna 5 4 5 3" xfId="6790" xr:uid="{00000000-0005-0000-0000-0000BC130000}"/>
    <cellStyle name="Normálna 5 4 5 4" xfId="8494" xr:uid="{00000000-0005-0000-0000-0000BD130000}"/>
    <cellStyle name="Normálna 5 4 6" xfId="3947" xr:uid="{00000000-0005-0000-0000-0000BE130000}"/>
    <cellStyle name="Normálna 5 4 7" xfId="5653" xr:uid="{00000000-0005-0000-0000-0000BF130000}"/>
    <cellStyle name="Normálna 5 4 8" xfId="7357" xr:uid="{00000000-0005-0000-0000-0000C0130000}"/>
    <cellStyle name="Normálna 5 5" xfId="2447" xr:uid="{00000000-0005-0000-0000-0000C1130000}"/>
    <cellStyle name="Normálna 5 5 2" xfId="2665" xr:uid="{00000000-0005-0000-0000-0000C2130000}"/>
    <cellStyle name="Normálna 5 5 2 2" xfId="3280" xr:uid="{00000000-0005-0000-0000-0000C3130000}"/>
    <cellStyle name="Normálna 5 5 2 2 2" xfId="3847" xr:uid="{00000000-0005-0000-0000-0000C4130000}"/>
    <cellStyle name="Normálna 5 5 2 2 2 2" xfId="4985" xr:uid="{00000000-0005-0000-0000-0000C5130000}"/>
    <cellStyle name="Normálna 5 5 2 2 2 3" xfId="6691" xr:uid="{00000000-0005-0000-0000-0000C6130000}"/>
    <cellStyle name="Normálna 5 5 2 2 2 4" xfId="8395" xr:uid="{00000000-0005-0000-0000-0000C7130000}"/>
    <cellStyle name="Normálna 5 5 2 2 3" xfId="5553" xr:uid="{00000000-0005-0000-0000-0000C8130000}"/>
    <cellStyle name="Normálna 5 5 2 2 3 2" xfId="7258" xr:uid="{00000000-0005-0000-0000-0000C9130000}"/>
    <cellStyle name="Normálna 5 5 2 2 3 3" xfId="8962" xr:uid="{00000000-0005-0000-0000-0000CA130000}"/>
    <cellStyle name="Normálna 5 5 2 2 4" xfId="4415" xr:uid="{00000000-0005-0000-0000-0000CB130000}"/>
    <cellStyle name="Normálna 5 5 2 2 5" xfId="6123" xr:uid="{00000000-0005-0000-0000-0000CC130000}"/>
    <cellStyle name="Normálna 5 5 2 2 6" xfId="7827" xr:uid="{00000000-0005-0000-0000-0000CD130000}"/>
    <cellStyle name="Normálna 5 5 2 3" xfId="3057" xr:uid="{00000000-0005-0000-0000-0000CE130000}"/>
    <cellStyle name="Normálna 5 5 2 3 2" xfId="4878" xr:uid="{00000000-0005-0000-0000-0000CF130000}"/>
    <cellStyle name="Normálna 5 5 2 3 3" xfId="6584" xr:uid="{00000000-0005-0000-0000-0000D0130000}"/>
    <cellStyle name="Normálna 5 5 2 3 4" xfId="8288" xr:uid="{00000000-0005-0000-0000-0000D1130000}"/>
    <cellStyle name="Normálna 5 5 2 4" xfId="3740" xr:uid="{00000000-0005-0000-0000-0000D2130000}"/>
    <cellStyle name="Normálna 5 5 2 4 2" xfId="5446" xr:uid="{00000000-0005-0000-0000-0000D3130000}"/>
    <cellStyle name="Normálna 5 5 2 4 3" xfId="7151" xr:uid="{00000000-0005-0000-0000-0000D4130000}"/>
    <cellStyle name="Normálna 5 5 2 4 4" xfId="8855" xr:uid="{00000000-0005-0000-0000-0000D5130000}"/>
    <cellStyle name="Normálna 5 5 2 5" xfId="4308" xr:uid="{00000000-0005-0000-0000-0000D6130000}"/>
    <cellStyle name="Normálna 5 5 2 6" xfId="6016" xr:uid="{00000000-0005-0000-0000-0000D7130000}"/>
    <cellStyle name="Normálna 5 5 2 7" xfId="7720" xr:uid="{00000000-0005-0000-0000-0000D8130000}"/>
    <cellStyle name="Normálna 5 5 3" xfId="2666" xr:uid="{00000000-0005-0000-0000-0000D9130000}"/>
    <cellStyle name="Normálna 5 5 3 2" xfId="3058" xr:uid="{00000000-0005-0000-0000-0000DA130000}"/>
    <cellStyle name="Normálna 5 5 3 2 2" xfId="4744" xr:uid="{00000000-0005-0000-0000-0000DB130000}"/>
    <cellStyle name="Normálna 5 5 3 2 3" xfId="6450" xr:uid="{00000000-0005-0000-0000-0000DC130000}"/>
    <cellStyle name="Normálna 5 5 3 2 4" xfId="8154" xr:uid="{00000000-0005-0000-0000-0000DD130000}"/>
    <cellStyle name="Normálna 5 5 3 3" xfId="3606" xr:uid="{00000000-0005-0000-0000-0000DE130000}"/>
    <cellStyle name="Normálna 5 5 3 3 2" xfId="5312" xr:uid="{00000000-0005-0000-0000-0000DF130000}"/>
    <cellStyle name="Normálna 5 5 3 3 3" xfId="7017" xr:uid="{00000000-0005-0000-0000-0000E0130000}"/>
    <cellStyle name="Normálna 5 5 3 3 4" xfId="8721" xr:uid="{00000000-0005-0000-0000-0000E1130000}"/>
    <cellStyle name="Normálna 5 5 3 4" xfId="4174" xr:uid="{00000000-0005-0000-0000-0000E2130000}"/>
    <cellStyle name="Normálna 5 5 3 5" xfId="5882" xr:uid="{00000000-0005-0000-0000-0000E3130000}"/>
    <cellStyle name="Normálna 5 5 3 6" xfId="7586" xr:uid="{00000000-0005-0000-0000-0000E4130000}"/>
    <cellStyle name="Normálna 5 5 4" xfId="3056" xr:uid="{00000000-0005-0000-0000-0000E5130000}"/>
    <cellStyle name="Normálna 5 5 4 2" xfId="4626" xr:uid="{00000000-0005-0000-0000-0000E6130000}"/>
    <cellStyle name="Normálna 5 5 4 3" xfId="6332" xr:uid="{00000000-0005-0000-0000-0000E7130000}"/>
    <cellStyle name="Normálna 5 5 4 4" xfId="8036" xr:uid="{00000000-0005-0000-0000-0000E8130000}"/>
    <cellStyle name="Normálna 5 5 5" xfId="3488" xr:uid="{00000000-0005-0000-0000-0000E9130000}"/>
    <cellStyle name="Normálna 5 5 5 2" xfId="5194" xr:uid="{00000000-0005-0000-0000-0000EA130000}"/>
    <cellStyle name="Normálna 5 5 5 3" xfId="6899" xr:uid="{00000000-0005-0000-0000-0000EB130000}"/>
    <cellStyle name="Normálna 5 5 5 4" xfId="8603" xr:uid="{00000000-0005-0000-0000-0000EC130000}"/>
    <cellStyle name="Normálna 5 5 6" xfId="4056" xr:uid="{00000000-0005-0000-0000-0000ED130000}"/>
    <cellStyle name="Normálna 5 5 7" xfId="5764" xr:uid="{00000000-0005-0000-0000-0000EE130000}"/>
    <cellStyle name="Normálna 5 5 8" xfId="7468" xr:uid="{00000000-0005-0000-0000-0000EF130000}"/>
    <cellStyle name="Normálna 5 6" xfId="2667" xr:uid="{00000000-0005-0000-0000-0000F0130000}"/>
    <cellStyle name="Normálna 5 6 2" xfId="3281" xr:uid="{00000000-0005-0000-0000-0000F1130000}"/>
    <cellStyle name="Normálna 5 6 2 2" xfId="3848" xr:uid="{00000000-0005-0000-0000-0000F2130000}"/>
    <cellStyle name="Normálna 5 6 2 2 2" xfId="4986" xr:uid="{00000000-0005-0000-0000-0000F3130000}"/>
    <cellStyle name="Normálna 5 6 2 2 3" xfId="6692" xr:uid="{00000000-0005-0000-0000-0000F4130000}"/>
    <cellStyle name="Normálna 5 6 2 2 4" xfId="8396" xr:uid="{00000000-0005-0000-0000-0000F5130000}"/>
    <cellStyle name="Normálna 5 6 2 3" xfId="5554" xr:uid="{00000000-0005-0000-0000-0000F6130000}"/>
    <cellStyle name="Normálna 5 6 2 3 2" xfId="7259" xr:uid="{00000000-0005-0000-0000-0000F7130000}"/>
    <cellStyle name="Normálna 5 6 2 3 3" xfId="8963" xr:uid="{00000000-0005-0000-0000-0000F8130000}"/>
    <cellStyle name="Normálna 5 6 2 4" xfId="4416" xr:uid="{00000000-0005-0000-0000-0000F9130000}"/>
    <cellStyle name="Normálna 5 6 2 5" xfId="6124" xr:uid="{00000000-0005-0000-0000-0000FA130000}"/>
    <cellStyle name="Normálna 5 6 2 6" xfId="7828" xr:uid="{00000000-0005-0000-0000-0000FB130000}"/>
    <cellStyle name="Normálna 5 6 3" xfId="3059" xr:uid="{00000000-0005-0000-0000-0000FC130000}"/>
    <cellStyle name="Normálna 5 6 3 2" xfId="4879" xr:uid="{00000000-0005-0000-0000-0000FD130000}"/>
    <cellStyle name="Normálna 5 6 3 3" xfId="6585" xr:uid="{00000000-0005-0000-0000-0000FE130000}"/>
    <cellStyle name="Normálna 5 6 3 4" xfId="8289" xr:uid="{00000000-0005-0000-0000-0000FF130000}"/>
    <cellStyle name="Normálna 5 6 4" xfId="3741" xr:uid="{00000000-0005-0000-0000-000000140000}"/>
    <cellStyle name="Normálna 5 6 4 2" xfId="5447" xr:uid="{00000000-0005-0000-0000-000001140000}"/>
    <cellStyle name="Normálna 5 6 4 3" xfId="7152" xr:uid="{00000000-0005-0000-0000-000002140000}"/>
    <cellStyle name="Normálna 5 6 4 4" xfId="8856" xr:uid="{00000000-0005-0000-0000-000003140000}"/>
    <cellStyle name="Normálna 5 6 5" xfId="4309" xr:uid="{00000000-0005-0000-0000-000004140000}"/>
    <cellStyle name="Normálna 5 6 6" xfId="6017" xr:uid="{00000000-0005-0000-0000-000005140000}"/>
    <cellStyle name="Normálna 5 6 7" xfId="7721" xr:uid="{00000000-0005-0000-0000-000006140000}"/>
    <cellStyle name="Normálna 5 7" xfId="2668" xr:uid="{00000000-0005-0000-0000-000007140000}"/>
    <cellStyle name="Normálna 5 7 2" xfId="3060" xr:uid="{00000000-0005-0000-0000-000008140000}"/>
    <cellStyle name="Normálna 5 7 2 2" xfId="4740" xr:uid="{00000000-0005-0000-0000-000009140000}"/>
    <cellStyle name="Normálna 5 7 2 3" xfId="6446" xr:uid="{00000000-0005-0000-0000-00000A140000}"/>
    <cellStyle name="Normálna 5 7 2 4" xfId="8150" xr:uid="{00000000-0005-0000-0000-00000B140000}"/>
    <cellStyle name="Normálna 5 7 3" xfId="3602" xr:uid="{00000000-0005-0000-0000-00000C140000}"/>
    <cellStyle name="Normálna 5 7 3 2" xfId="5308" xr:uid="{00000000-0005-0000-0000-00000D140000}"/>
    <cellStyle name="Normálna 5 7 3 3" xfId="7013" xr:uid="{00000000-0005-0000-0000-00000E140000}"/>
    <cellStyle name="Normálna 5 7 3 4" xfId="8717" xr:uid="{00000000-0005-0000-0000-00000F140000}"/>
    <cellStyle name="Normálna 5 7 4" xfId="4170" xr:uid="{00000000-0005-0000-0000-000010140000}"/>
    <cellStyle name="Normálna 5 7 5" xfId="5878" xr:uid="{00000000-0005-0000-0000-000011140000}"/>
    <cellStyle name="Normálna 5 7 6" xfId="7582" xr:uid="{00000000-0005-0000-0000-000012140000}"/>
    <cellStyle name="Normálna 5 8" xfId="3046" xr:uid="{00000000-0005-0000-0000-000013140000}"/>
    <cellStyle name="Normálna 5 8 2" xfId="4462" xr:uid="{00000000-0005-0000-0000-000014140000}"/>
    <cellStyle name="Normálna 5 8 3" xfId="6170" xr:uid="{00000000-0005-0000-0000-000015140000}"/>
    <cellStyle name="Normálna 5 8 4" xfId="7874" xr:uid="{00000000-0005-0000-0000-000016140000}"/>
    <cellStyle name="Normálna 5 9" xfId="3325" xr:uid="{00000000-0005-0000-0000-000017140000}"/>
    <cellStyle name="Normálna 5 9 2" xfId="5033" xr:uid="{00000000-0005-0000-0000-000018140000}"/>
    <cellStyle name="Normálna 5 9 3" xfId="6738" xr:uid="{00000000-0005-0000-0000-000019140000}"/>
    <cellStyle name="Normálna 5 9 4" xfId="8442" xr:uid="{00000000-0005-0000-0000-00001A140000}"/>
    <cellStyle name="Normálna 6" xfId="280" xr:uid="{00000000-0005-0000-0000-00001B140000}"/>
    <cellStyle name="Normálna 7" xfId="281" xr:uid="{00000000-0005-0000-0000-00001C140000}"/>
    <cellStyle name="Normálna 7 2" xfId="815" xr:uid="{00000000-0005-0000-0000-00001D140000}"/>
    <cellStyle name="Normálna 8" xfId="790" xr:uid="{00000000-0005-0000-0000-00001E140000}"/>
    <cellStyle name="Normálna 8 2" xfId="837" xr:uid="{00000000-0005-0000-0000-00001F140000}"/>
    <cellStyle name="Normálna 8 3" xfId="2367" xr:uid="{00000000-0005-0000-0000-000020140000}"/>
    <cellStyle name="Normálna 8 4" xfId="2448" xr:uid="{00000000-0005-0000-0000-000021140000}"/>
    <cellStyle name="Normálna 9" xfId="913" xr:uid="{00000000-0005-0000-0000-000022140000}"/>
    <cellStyle name="Normálna 9 2" xfId="2358" xr:uid="{00000000-0005-0000-0000-000023140000}"/>
    <cellStyle name="Normálna 9 3" xfId="2669" xr:uid="{00000000-0005-0000-0000-000024140000}"/>
    <cellStyle name="Normálna 9 3 2" xfId="3062" xr:uid="{00000000-0005-0000-0000-000025140000}"/>
    <cellStyle name="Normálna 9 3 2 2" xfId="4745" xr:uid="{00000000-0005-0000-0000-000026140000}"/>
    <cellStyle name="Normálna 9 3 2 3" xfId="6451" xr:uid="{00000000-0005-0000-0000-000027140000}"/>
    <cellStyle name="Normálna 9 3 2 4" xfId="8155" xr:uid="{00000000-0005-0000-0000-000028140000}"/>
    <cellStyle name="Normálna 9 3 3" xfId="3607" xr:uid="{00000000-0005-0000-0000-000029140000}"/>
    <cellStyle name="Normálna 9 3 3 2" xfId="5313" xr:uid="{00000000-0005-0000-0000-00002A140000}"/>
    <cellStyle name="Normálna 9 3 3 3" xfId="7018" xr:uid="{00000000-0005-0000-0000-00002B140000}"/>
    <cellStyle name="Normálna 9 3 3 4" xfId="8722" xr:uid="{00000000-0005-0000-0000-00002C140000}"/>
    <cellStyle name="Normálna 9 3 4" xfId="4175" xr:uid="{00000000-0005-0000-0000-00002D140000}"/>
    <cellStyle name="Normálna 9 3 5" xfId="5883" xr:uid="{00000000-0005-0000-0000-00002E140000}"/>
    <cellStyle name="Normálna 9 3 6" xfId="7587" xr:uid="{00000000-0005-0000-0000-00002F140000}"/>
    <cellStyle name="Normálna 9 4" xfId="3061" xr:uid="{00000000-0005-0000-0000-000030140000}"/>
    <cellStyle name="Normálne 10" xfId="282" xr:uid="{00000000-0005-0000-0000-000031140000}"/>
    <cellStyle name="normálne 10 10" xfId="924" xr:uid="{00000000-0005-0000-0000-000032140000}"/>
    <cellStyle name="normálne 10 100" xfId="925" xr:uid="{00000000-0005-0000-0000-000033140000}"/>
    <cellStyle name="normálne 10 101" xfId="926" xr:uid="{00000000-0005-0000-0000-000034140000}"/>
    <cellStyle name="normálne 10 102" xfId="927" xr:uid="{00000000-0005-0000-0000-000035140000}"/>
    <cellStyle name="normálne 10 103" xfId="928" xr:uid="{00000000-0005-0000-0000-000036140000}"/>
    <cellStyle name="normálne 10 104" xfId="929" xr:uid="{00000000-0005-0000-0000-000037140000}"/>
    <cellStyle name="normálne 10 105" xfId="930" xr:uid="{00000000-0005-0000-0000-000038140000}"/>
    <cellStyle name="normálne 10 106" xfId="931" xr:uid="{00000000-0005-0000-0000-000039140000}"/>
    <cellStyle name="normálne 10 107" xfId="932" xr:uid="{00000000-0005-0000-0000-00003A140000}"/>
    <cellStyle name="normálne 10 108" xfId="933" xr:uid="{00000000-0005-0000-0000-00003B140000}"/>
    <cellStyle name="normálne 10 109" xfId="934" xr:uid="{00000000-0005-0000-0000-00003C140000}"/>
    <cellStyle name="normálne 10 11" xfId="935" xr:uid="{00000000-0005-0000-0000-00003D140000}"/>
    <cellStyle name="normálne 10 110" xfId="936" xr:uid="{00000000-0005-0000-0000-00003E140000}"/>
    <cellStyle name="normálne 10 111" xfId="937" xr:uid="{00000000-0005-0000-0000-00003F140000}"/>
    <cellStyle name="normálne 10 112" xfId="938" xr:uid="{00000000-0005-0000-0000-000040140000}"/>
    <cellStyle name="normálne 10 113" xfId="939" xr:uid="{00000000-0005-0000-0000-000041140000}"/>
    <cellStyle name="normálne 10 114" xfId="940" xr:uid="{00000000-0005-0000-0000-000042140000}"/>
    <cellStyle name="normálne 10 115" xfId="941" xr:uid="{00000000-0005-0000-0000-000043140000}"/>
    <cellStyle name="normálne 10 116" xfId="942" xr:uid="{00000000-0005-0000-0000-000044140000}"/>
    <cellStyle name="normálne 10 117" xfId="943" xr:uid="{00000000-0005-0000-0000-000045140000}"/>
    <cellStyle name="normálne 10 118" xfId="944" xr:uid="{00000000-0005-0000-0000-000046140000}"/>
    <cellStyle name="normálne 10 119" xfId="945" xr:uid="{00000000-0005-0000-0000-000047140000}"/>
    <cellStyle name="normálne 10 12" xfId="946" xr:uid="{00000000-0005-0000-0000-000048140000}"/>
    <cellStyle name="normálne 10 120" xfId="947" xr:uid="{00000000-0005-0000-0000-000049140000}"/>
    <cellStyle name="normálne 10 121" xfId="948" xr:uid="{00000000-0005-0000-0000-00004A140000}"/>
    <cellStyle name="normálne 10 122" xfId="949" xr:uid="{00000000-0005-0000-0000-00004B140000}"/>
    <cellStyle name="normálne 10 123" xfId="950" xr:uid="{00000000-0005-0000-0000-00004C140000}"/>
    <cellStyle name="normálne 10 124" xfId="951" xr:uid="{00000000-0005-0000-0000-00004D140000}"/>
    <cellStyle name="normálne 10 125" xfId="952" xr:uid="{00000000-0005-0000-0000-00004E140000}"/>
    <cellStyle name="normálne 10 13" xfId="953" xr:uid="{00000000-0005-0000-0000-00004F140000}"/>
    <cellStyle name="normálne 10 14" xfId="954" xr:uid="{00000000-0005-0000-0000-000050140000}"/>
    <cellStyle name="normálne 10 15" xfId="955" xr:uid="{00000000-0005-0000-0000-000051140000}"/>
    <cellStyle name="normálne 10 16" xfId="956" xr:uid="{00000000-0005-0000-0000-000052140000}"/>
    <cellStyle name="normálne 10 17" xfId="957" xr:uid="{00000000-0005-0000-0000-000053140000}"/>
    <cellStyle name="normálne 10 18" xfId="958" xr:uid="{00000000-0005-0000-0000-000054140000}"/>
    <cellStyle name="normálne 10 19" xfId="959" xr:uid="{00000000-0005-0000-0000-000055140000}"/>
    <cellStyle name="normálne 10 2" xfId="960" xr:uid="{00000000-0005-0000-0000-000056140000}"/>
    <cellStyle name="normálne 10 2 10" xfId="961" xr:uid="{00000000-0005-0000-0000-000057140000}"/>
    <cellStyle name="normálne 10 2 11" xfId="962" xr:uid="{00000000-0005-0000-0000-000058140000}"/>
    <cellStyle name="normálne 10 2 2" xfId="963" xr:uid="{00000000-0005-0000-0000-000059140000}"/>
    <cellStyle name="normálne 10 2 3" xfId="964" xr:uid="{00000000-0005-0000-0000-00005A140000}"/>
    <cellStyle name="normálne 10 2 4" xfId="965" xr:uid="{00000000-0005-0000-0000-00005B140000}"/>
    <cellStyle name="normálne 10 2 5" xfId="966" xr:uid="{00000000-0005-0000-0000-00005C140000}"/>
    <cellStyle name="normálne 10 2 6" xfId="967" xr:uid="{00000000-0005-0000-0000-00005D140000}"/>
    <cellStyle name="normálne 10 2 7" xfId="968" xr:uid="{00000000-0005-0000-0000-00005E140000}"/>
    <cellStyle name="normálne 10 2 8" xfId="969" xr:uid="{00000000-0005-0000-0000-00005F140000}"/>
    <cellStyle name="normálne 10 2 9" xfId="970" xr:uid="{00000000-0005-0000-0000-000060140000}"/>
    <cellStyle name="normálne 10 20" xfId="971" xr:uid="{00000000-0005-0000-0000-000061140000}"/>
    <cellStyle name="normálne 10 21" xfId="972" xr:uid="{00000000-0005-0000-0000-000062140000}"/>
    <cellStyle name="normálne 10 22" xfId="973" xr:uid="{00000000-0005-0000-0000-000063140000}"/>
    <cellStyle name="normálne 10 23" xfId="974" xr:uid="{00000000-0005-0000-0000-000064140000}"/>
    <cellStyle name="normálne 10 24" xfId="975" xr:uid="{00000000-0005-0000-0000-000065140000}"/>
    <cellStyle name="normálne 10 25" xfId="976" xr:uid="{00000000-0005-0000-0000-000066140000}"/>
    <cellStyle name="normálne 10 26" xfId="977" xr:uid="{00000000-0005-0000-0000-000067140000}"/>
    <cellStyle name="normálne 10 27" xfId="978" xr:uid="{00000000-0005-0000-0000-000068140000}"/>
    <cellStyle name="normálne 10 28" xfId="979" xr:uid="{00000000-0005-0000-0000-000069140000}"/>
    <cellStyle name="normálne 10 29" xfId="980" xr:uid="{00000000-0005-0000-0000-00006A140000}"/>
    <cellStyle name="normálne 10 3" xfId="981" xr:uid="{00000000-0005-0000-0000-00006B140000}"/>
    <cellStyle name="normálne 10 30" xfId="982" xr:uid="{00000000-0005-0000-0000-00006C140000}"/>
    <cellStyle name="normálne 10 31" xfId="983" xr:uid="{00000000-0005-0000-0000-00006D140000}"/>
    <cellStyle name="normálne 10 32" xfId="984" xr:uid="{00000000-0005-0000-0000-00006E140000}"/>
    <cellStyle name="normálne 10 33" xfId="985" xr:uid="{00000000-0005-0000-0000-00006F140000}"/>
    <cellStyle name="normálne 10 34" xfId="986" xr:uid="{00000000-0005-0000-0000-000070140000}"/>
    <cellStyle name="normálne 10 35" xfId="987" xr:uid="{00000000-0005-0000-0000-000071140000}"/>
    <cellStyle name="normálne 10 36" xfId="988" xr:uid="{00000000-0005-0000-0000-000072140000}"/>
    <cellStyle name="normálne 10 37" xfId="989" xr:uid="{00000000-0005-0000-0000-000073140000}"/>
    <cellStyle name="normálne 10 38" xfId="990" xr:uid="{00000000-0005-0000-0000-000074140000}"/>
    <cellStyle name="normálne 10 39" xfId="991" xr:uid="{00000000-0005-0000-0000-000075140000}"/>
    <cellStyle name="normálne 10 4" xfId="992" xr:uid="{00000000-0005-0000-0000-000076140000}"/>
    <cellStyle name="normálne 10 4 2" xfId="993" xr:uid="{00000000-0005-0000-0000-000077140000}"/>
    <cellStyle name="normálne 10 4 3" xfId="994" xr:uid="{00000000-0005-0000-0000-000078140000}"/>
    <cellStyle name="normálne 10 4 4" xfId="995" xr:uid="{00000000-0005-0000-0000-000079140000}"/>
    <cellStyle name="normálne 10 4 5" xfId="996" xr:uid="{00000000-0005-0000-0000-00007A140000}"/>
    <cellStyle name="normálne 10 4 6" xfId="997" xr:uid="{00000000-0005-0000-0000-00007B140000}"/>
    <cellStyle name="normálne 10 4 7" xfId="998" xr:uid="{00000000-0005-0000-0000-00007C140000}"/>
    <cellStyle name="normálne 10 4 8" xfId="999" xr:uid="{00000000-0005-0000-0000-00007D140000}"/>
    <cellStyle name="normálne 10 4 9" xfId="1000" xr:uid="{00000000-0005-0000-0000-00007E140000}"/>
    <cellStyle name="normálne 10 40" xfId="1001" xr:uid="{00000000-0005-0000-0000-00007F140000}"/>
    <cellStyle name="normálne 10 41" xfId="1002" xr:uid="{00000000-0005-0000-0000-000080140000}"/>
    <cellStyle name="normálne 10 42" xfId="1003" xr:uid="{00000000-0005-0000-0000-000081140000}"/>
    <cellStyle name="normálne 10 43" xfId="1004" xr:uid="{00000000-0005-0000-0000-000082140000}"/>
    <cellStyle name="normálne 10 44" xfId="1005" xr:uid="{00000000-0005-0000-0000-000083140000}"/>
    <cellStyle name="normálne 10 45" xfId="1006" xr:uid="{00000000-0005-0000-0000-000084140000}"/>
    <cellStyle name="normálne 10 46" xfId="1007" xr:uid="{00000000-0005-0000-0000-000085140000}"/>
    <cellStyle name="normálne 10 47" xfId="1008" xr:uid="{00000000-0005-0000-0000-000086140000}"/>
    <cellStyle name="normálne 10 48" xfId="1009" xr:uid="{00000000-0005-0000-0000-000087140000}"/>
    <cellStyle name="normálne 10 49" xfId="1010" xr:uid="{00000000-0005-0000-0000-000088140000}"/>
    <cellStyle name="normálne 10 5" xfId="1011" xr:uid="{00000000-0005-0000-0000-000089140000}"/>
    <cellStyle name="normálne 10 50" xfId="1012" xr:uid="{00000000-0005-0000-0000-00008A140000}"/>
    <cellStyle name="normálne 10 51" xfId="1013" xr:uid="{00000000-0005-0000-0000-00008B140000}"/>
    <cellStyle name="normálne 10 52" xfId="1014" xr:uid="{00000000-0005-0000-0000-00008C140000}"/>
    <cellStyle name="normálne 10 53" xfId="1015" xr:uid="{00000000-0005-0000-0000-00008D140000}"/>
    <cellStyle name="normálne 10 54" xfId="1016" xr:uid="{00000000-0005-0000-0000-00008E140000}"/>
    <cellStyle name="normálne 10 55" xfId="1017" xr:uid="{00000000-0005-0000-0000-00008F140000}"/>
    <cellStyle name="normálne 10 56" xfId="1018" xr:uid="{00000000-0005-0000-0000-000090140000}"/>
    <cellStyle name="normálne 10 57" xfId="1019" xr:uid="{00000000-0005-0000-0000-000091140000}"/>
    <cellStyle name="normálne 10 58" xfId="1020" xr:uid="{00000000-0005-0000-0000-000092140000}"/>
    <cellStyle name="normálne 10 59" xfId="1021" xr:uid="{00000000-0005-0000-0000-000093140000}"/>
    <cellStyle name="normálne 10 6" xfId="1022" xr:uid="{00000000-0005-0000-0000-000094140000}"/>
    <cellStyle name="normálne 10 60" xfId="1023" xr:uid="{00000000-0005-0000-0000-000095140000}"/>
    <cellStyle name="normálne 10 61" xfId="1024" xr:uid="{00000000-0005-0000-0000-000096140000}"/>
    <cellStyle name="normálne 10 62" xfId="1025" xr:uid="{00000000-0005-0000-0000-000097140000}"/>
    <cellStyle name="normálne 10 63" xfId="1026" xr:uid="{00000000-0005-0000-0000-000098140000}"/>
    <cellStyle name="normálne 10 64" xfId="1027" xr:uid="{00000000-0005-0000-0000-000099140000}"/>
    <cellStyle name="normálne 10 65" xfId="1028" xr:uid="{00000000-0005-0000-0000-00009A140000}"/>
    <cellStyle name="normálne 10 66" xfId="1029" xr:uid="{00000000-0005-0000-0000-00009B140000}"/>
    <cellStyle name="normálne 10 67" xfId="1030" xr:uid="{00000000-0005-0000-0000-00009C140000}"/>
    <cellStyle name="normálne 10 68" xfId="1031" xr:uid="{00000000-0005-0000-0000-00009D140000}"/>
    <cellStyle name="normálne 10 69" xfId="1032" xr:uid="{00000000-0005-0000-0000-00009E140000}"/>
    <cellStyle name="normálne 10 7" xfId="1033" xr:uid="{00000000-0005-0000-0000-00009F140000}"/>
    <cellStyle name="normálne 10 70" xfId="1034" xr:uid="{00000000-0005-0000-0000-0000A0140000}"/>
    <cellStyle name="normálne 10 71" xfId="1035" xr:uid="{00000000-0005-0000-0000-0000A1140000}"/>
    <cellStyle name="normálne 10 72" xfId="1036" xr:uid="{00000000-0005-0000-0000-0000A2140000}"/>
    <cellStyle name="normálne 10 73" xfId="1037" xr:uid="{00000000-0005-0000-0000-0000A3140000}"/>
    <cellStyle name="normálne 10 74" xfId="1038" xr:uid="{00000000-0005-0000-0000-0000A4140000}"/>
    <cellStyle name="normálne 10 75" xfId="1039" xr:uid="{00000000-0005-0000-0000-0000A5140000}"/>
    <cellStyle name="normálne 10 76" xfId="1040" xr:uid="{00000000-0005-0000-0000-0000A6140000}"/>
    <cellStyle name="normálne 10 77" xfId="1041" xr:uid="{00000000-0005-0000-0000-0000A7140000}"/>
    <cellStyle name="normálne 10 78" xfId="1042" xr:uid="{00000000-0005-0000-0000-0000A8140000}"/>
    <cellStyle name="normálne 10 79" xfId="1043" xr:uid="{00000000-0005-0000-0000-0000A9140000}"/>
    <cellStyle name="normálne 10 8" xfId="1044" xr:uid="{00000000-0005-0000-0000-0000AA140000}"/>
    <cellStyle name="normálne 10 80" xfId="1045" xr:uid="{00000000-0005-0000-0000-0000AB140000}"/>
    <cellStyle name="normálne 10 81" xfId="1046" xr:uid="{00000000-0005-0000-0000-0000AC140000}"/>
    <cellStyle name="normálne 10 82" xfId="1047" xr:uid="{00000000-0005-0000-0000-0000AD140000}"/>
    <cellStyle name="normálne 10 83" xfId="1048" xr:uid="{00000000-0005-0000-0000-0000AE140000}"/>
    <cellStyle name="normálne 10 84" xfId="1049" xr:uid="{00000000-0005-0000-0000-0000AF140000}"/>
    <cellStyle name="normálne 10 85" xfId="1050" xr:uid="{00000000-0005-0000-0000-0000B0140000}"/>
    <cellStyle name="normálne 10 86" xfId="1051" xr:uid="{00000000-0005-0000-0000-0000B1140000}"/>
    <cellStyle name="normálne 10 87" xfId="1052" xr:uid="{00000000-0005-0000-0000-0000B2140000}"/>
    <cellStyle name="normálne 10 88" xfId="1053" xr:uid="{00000000-0005-0000-0000-0000B3140000}"/>
    <cellStyle name="normálne 10 89" xfId="1054" xr:uid="{00000000-0005-0000-0000-0000B4140000}"/>
    <cellStyle name="normálne 10 9" xfId="1055" xr:uid="{00000000-0005-0000-0000-0000B5140000}"/>
    <cellStyle name="normálne 10 90" xfId="1056" xr:uid="{00000000-0005-0000-0000-0000B6140000}"/>
    <cellStyle name="normálne 10 91" xfId="1057" xr:uid="{00000000-0005-0000-0000-0000B7140000}"/>
    <cellStyle name="normálne 10 92" xfId="1058" xr:uid="{00000000-0005-0000-0000-0000B8140000}"/>
    <cellStyle name="normálne 10 93" xfId="1059" xr:uid="{00000000-0005-0000-0000-0000B9140000}"/>
    <cellStyle name="normálne 10 94" xfId="1060" xr:uid="{00000000-0005-0000-0000-0000BA140000}"/>
    <cellStyle name="normálne 10 95" xfId="1061" xr:uid="{00000000-0005-0000-0000-0000BB140000}"/>
    <cellStyle name="normálne 10 96" xfId="1062" xr:uid="{00000000-0005-0000-0000-0000BC140000}"/>
    <cellStyle name="normálne 10 97" xfId="1063" xr:uid="{00000000-0005-0000-0000-0000BD140000}"/>
    <cellStyle name="normálne 10 98" xfId="1064" xr:uid="{00000000-0005-0000-0000-0000BE140000}"/>
    <cellStyle name="normálne 10 99" xfId="1065" xr:uid="{00000000-0005-0000-0000-0000BF140000}"/>
    <cellStyle name="normálne 11" xfId="283" xr:uid="{00000000-0005-0000-0000-0000C0140000}"/>
    <cellStyle name="normálne 11 2" xfId="816" xr:uid="{00000000-0005-0000-0000-0000C1140000}"/>
    <cellStyle name="normálne 11 2 10" xfId="3907" xr:uid="{00000000-0005-0000-0000-0000C2140000}"/>
    <cellStyle name="normálne 11 2 11" xfId="5613" xr:uid="{00000000-0005-0000-0000-0000C3140000}"/>
    <cellStyle name="normálne 11 2 12" xfId="7317" xr:uid="{00000000-0005-0000-0000-0000C4140000}"/>
    <cellStyle name="normálne 11 2 2" xfId="877" xr:uid="{00000000-0005-0000-0000-0000C5140000}"/>
    <cellStyle name="normálne 11 2 2 2" xfId="2670" xr:uid="{00000000-0005-0000-0000-0000C6140000}"/>
    <cellStyle name="normálne 11 2 2 2 2" xfId="3282" xr:uid="{00000000-0005-0000-0000-0000C7140000}"/>
    <cellStyle name="normálne 11 2 2 2 2 2" xfId="3849" xr:uid="{00000000-0005-0000-0000-0000C8140000}"/>
    <cellStyle name="normálne 11 2 2 2 2 2 2" xfId="4987" xr:uid="{00000000-0005-0000-0000-0000C9140000}"/>
    <cellStyle name="normálne 11 2 2 2 2 2 3" xfId="6693" xr:uid="{00000000-0005-0000-0000-0000CA140000}"/>
    <cellStyle name="normálne 11 2 2 2 2 2 4" xfId="8397" xr:uid="{00000000-0005-0000-0000-0000CB140000}"/>
    <cellStyle name="normálne 11 2 2 2 2 3" xfId="5555" xr:uid="{00000000-0005-0000-0000-0000CC140000}"/>
    <cellStyle name="normálne 11 2 2 2 2 3 2" xfId="7260" xr:uid="{00000000-0005-0000-0000-0000CD140000}"/>
    <cellStyle name="normálne 11 2 2 2 2 3 3" xfId="8964" xr:uid="{00000000-0005-0000-0000-0000CE140000}"/>
    <cellStyle name="normálne 11 2 2 2 2 4" xfId="4417" xr:uid="{00000000-0005-0000-0000-0000CF140000}"/>
    <cellStyle name="normálne 11 2 2 2 2 5" xfId="6125" xr:uid="{00000000-0005-0000-0000-0000D0140000}"/>
    <cellStyle name="normálne 11 2 2 2 2 6" xfId="7829" xr:uid="{00000000-0005-0000-0000-0000D1140000}"/>
    <cellStyle name="normálne 11 2 2 2 3" xfId="3065" xr:uid="{00000000-0005-0000-0000-0000D2140000}"/>
    <cellStyle name="normálne 11 2 2 2 3 2" xfId="4880" xr:uid="{00000000-0005-0000-0000-0000D3140000}"/>
    <cellStyle name="normálne 11 2 2 2 3 3" xfId="6586" xr:uid="{00000000-0005-0000-0000-0000D4140000}"/>
    <cellStyle name="normálne 11 2 2 2 3 4" xfId="8290" xr:uid="{00000000-0005-0000-0000-0000D5140000}"/>
    <cellStyle name="normálne 11 2 2 2 4" xfId="3742" xr:uid="{00000000-0005-0000-0000-0000D6140000}"/>
    <cellStyle name="normálne 11 2 2 2 4 2" xfId="5448" xr:uid="{00000000-0005-0000-0000-0000D7140000}"/>
    <cellStyle name="normálne 11 2 2 2 4 3" xfId="7153" xr:uid="{00000000-0005-0000-0000-0000D8140000}"/>
    <cellStyle name="normálne 11 2 2 2 4 4" xfId="8857" xr:uid="{00000000-0005-0000-0000-0000D9140000}"/>
    <cellStyle name="normálne 11 2 2 2 5" xfId="4310" xr:uid="{00000000-0005-0000-0000-0000DA140000}"/>
    <cellStyle name="normálne 11 2 2 2 6" xfId="6018" xr:uid="{00000000-0005-0000-0000-0000DB140000}"/>
    <cellStyle name="normálne 11 2 2 2 7" xfId="7722" xr:uid="{00000000-0005-0000-0000-0000DC140000}"/>
    <cellStyle name="normálne 11 2 2 3" xfId="2671" xr:uid="{00000000-0005-0000-0000-0000DD140000}"/>
    <cellStyle name="normálne 11 2 2 3 2" xfId="3066" xr:uid="{00000000-0005-0000-0000-0000DE140000}"/>
    <cellStyle name="normálne 11 2 2 3 2 2" xfId="4747" xr:uid="{00000000-0005-0000-0000-0000DF140000}"/>
    <cellStyle name="normálne 11 2 2 3 2 3" xfId="6453" xr:uid="{00000000-0005-0000-0000-0000E0140000}"/>
    <cellStyle name="normálne 11 2 2 3 2 4" xfId="8157" xr:uid="{00000000-0005-0000-0000-0000E1140000}"/>
    <cellStyle name="normálne 11 2 2 3 3" xfId="3609" xr:uid="{00000000-0005-0000-0000-0000E2140000}"/>
    <cellStyle name="normálne 11 2 2 3 3 2" xfId="5315" xr:uid="{00000000-0005-0000-0000-0000E3140000}"/>
    <cellStyle name="normálne 11 2 2 3 3 3" xfId="7020" xr:uid="{00000000-0005-0000-0000-0000E4140000}"/>
    <cellStyle name="normálne 11 2 2 3 3 4" xfId="8724" xr:uid="{00000000-0005-0000-0000-0000E5140000}"/>
    <cellStyle name="normálne 11 2 2 3 4" xfId="4177" xr:uid="{00000000-0005-0000-0000-0000E6140000}"/>
    <cellStyle name="normálne 11 2 2 3 5" xfId="5885" xr:uid="{00000000-0005-0000-0000-0000E7140000}"/>
    <cellStyle name="normálne 11 2 2 3 6" xfId="7589" xr:uid="{00000000-0005-0000-0000-0000E8140000}"/>
    <cellStyle name="normálne 11 2 2 4" xfId="3064" xr:uid="{00000000-0005-0000-0000-0000E9140000}"/>
    <cellStyle name="normálne 11 2 2 4 2" xfId="4515" xr:uid="{00000000-0005-0000-0000-0000EA140000}"/>
    <cellStyle name="normálne 11 2 2 4 3" xfId="6223" xr:uid="{00000000-0005-0000-0000-0000EB140000}"/>
    <cellStyle name="normálne 11 2 2 4 4" xfId="7927" xr:uid="{00000000-0005-0000-0000-0000EC140000}"/>
    <cellStyle name="normálne 11 2 2 5" xfId="3378" xr:uid="{00000000-0005-0000-0000-0000ED140000}"/>
    <cellStyle name="normálne 11 2 2 5 2" xfId="5086" xr:uid="{00000000-0005-0000-0000-0000EE140000}"/>
    <cellStyle name="normálne 11 2 2 5 3" xfId="6791" xr:uid="{00000000-0005-0000-0000-0000EF140000}"/>
    <cellStyle name="normálne 11 2 2 5 4" xfId="8495" xr:uid="{00000000-0005-0000-0000-0000F0140000}"/>
    <cellStyle name="normálne 11 2 2 6" xfId="3948" xr:uid="{00000000-0005-0000-0000-0000F1140000}"/>
    <cellStyle name="normálne 11 2 2 7" xfId="5654" xr:uid="{00000000-0005-0000-0000-0000F2140000}"/>
    <cellStyle name="normálne 11 2 2 8" xfId="7358" xr:uid="{00000000-0005-0000-0000-0000F3140000}"/>
    <cellStyle name="normálne 11 2 3" xfId="878" xr:uid="{00000000-0005-0000-0000-0000F4140000}"/>
    <cellStyle name="normálne 11 2 3 2" xfId="2672" xr:uid="{00000000-0005-0000-0000-0000F5140000}"/>
    <cellStyle name="normálne 11 2 3 2 2" xfId="3283" xr:uid="{00000000-0005-0000-0000-0000F6140000}"/>
    <cellStyle name="normálne 11 2 3 2 2 2" xfId="3850" xr:uid="{00000000-0005-0000-0000-0000F7140000}"/>
    <cellStyle name="normálne 11 2 3 2 2 2 2" xfId="4988" xr:uid="{00000000-0005-0000-0000-0000F8140000}"/>
    <cellStyle name="normálne 11 2 3 2 2 2 3" xfId="6694" xr:uid="{00000000-0005-0000-0000-0000F9140000}"/>
    <cellStyle name="normálne 11 2 3 2 2 2 4" xfId="8398" xr:uid="{00000000-0005-0000-0000-0000FA140000}"/>
    <cellStyle name="normálne 11 2 3 2 2 3" xfId="5556" xr:uid="{00000000-0005-0000-0000-0000FB140000}"/>
    <cellStyle name="normálne 11 2 3 2 2 3 2" xfId="7261" xr:uid="{00000000-0005-0000-0000-0000FC140000}"/>
    <cellStyle name="normálne 11 2 3 2 2 3 3" xfId="8965" xr:uid="{00000000-0005-0000-0000-0000FD140000}"/>
    <cellStyle name="normálne 11 2 3 2 2 4" xfId="4418" xr:uid="{00000000-0005-0000-0000-0000FE140000}"/>
    <cellStyle name="normálne 11 2 3 2 2 5" xfId="6126" xr:uid="{00000000-0005-0000-0000-0000FF140000}"/>
    <cellStyle name="normálne 11 2 3 2 2 6" xfId="7830" xr:uid="{00000000-0005-0000-0000-000000150000}"/>
    <cellStyle name="normálne 11 2 3 2 3" xfId="3068" xr:uid="{00000000-0005-0000-0000-000001150000}"/>
    <cellStyle name="normálne 11 2 3 2 3 2" xfId="4881" xr:uid="{00000000-0005-0000-0000-000002150000}"/>
    <cellStyle name="normálne 11 2 3 2 3 3" xfId="6587" xr:uid="{00000000-0005-0000-0000-000003150000}"/>
    <cellStyle name="normálne 11 2 3 2 3 4" xfId="8291" xr:uid="{00000000-0005-0000-0000-000004150000}"/>
    <cellStyle name="normálne 11 2 3 2 4" xfId="3743" xr:uid="{00000000-0005-0000-0000-000005150000}"/>
    <cellStyle name="normálne 11 2 3 2 4 2" xfId="5449" xr:uid="{00000000-0005-0000-0000-000006150000}"/>
    <cellStyle name="normálne 11 2 3 2 4 3" xfId="7154" xr:uid="{00000000-0005-0000-0000-000007150000}"/>
    <cellStyle name="normálne 11 2 3 2 4 4" xfId="8858" xr:uid="{00000000-0005-0000-0000-000008150000}"/>
    <cellStyle name="normálne 11 2 3 2 5" xfId="4311" xr:uid="{00000000-0005-0000-0000-000009150000}"/>
    <cellStyle name="normálne 11 2 3 2 6" xfId="6019" xr:uid="{00000000-0005-0000-0000-00000A150000}"/>
    <cellStyle name="normálne 11 2 3 2 7" xfId="7723" xr:uid="{00000000-0005-0000-0000-00000B150000}"/>
    <cellStyle name="normálne 11 2 3 3" xfId="2673" xr:uid="{00000000-0005-0000-0000-00000C150000}"/>
    <cellStyle name="normálne 11 2 3 3 2" xfId="3069" xr:uid="{00000000-0005-0000-0000-00000D150000}"/>
    <cellStyle name="normálne 11 2 3 3 2 2" xfId="4748" xr:uid="{00000000-0005-0000-0000-00000E150000}"/>
    <cellStyle name="normálne 11 2 3 3 2 3" xfId="6454" xr:uid="{00000000-0005-0000-0000-00000F150000}"/>
    <cellStyle name="normálne 11 2 3 3 2 4" xfId="8158" xr:uid="{00000000-0005-0000-0000-000010150000}"/>
    <cellStyle name="normálne 11 2 3 3 3" xfId="3610" xr:uid="{00000000-0005-0000-0000-000011150000}"/>
    <cellStyle name="normálne 11 2 3 3 3 2" xfId="5316" xr:uid="{00000000-0005-0000-0000-000012150000}"/>
    <cellStyle name="normálne 11 2 3 3 3 3" xfId="7021" xr:uid="{00000000-0005-0000-0000-000013150000}"/>
    <cellStyle name="normálne 11 2 3 3 3 4" xfId="8725" xr:uid="{00000000-0005-0000-0000-000014150000}"/>
    <cellStyle name="normálne 11 2 3 3 4" xfId="4178" xr:uid="{00000000-0005-0000-0000-000015150000}"/>
    <cellStyle name="normálne 11 2 3 3 5" xfId="5886" xr:uid="{00000000-0005-0000-0000-000016150000}"/>
    <cellStyle name="normálne 11 2 3 3 6" xfId="7590" xr:uid="{00000000-0005-0000-0000-000017150000}"/>
    <cellStyle name="normálne 11 2 3 4" xfId="3067" xr:uid="{00000000-0005-0000-0000-000018150000}"/>
    <cellStyle name="normálne 11 2 3 4 2" xfId="4516" xr:uid="{00000000-0005-0000-0000-000019150000}"/>
    <cellStyle name="normálne 11 2 3 4 3" xfId="6224" xr:uid="{00000000-0005-0000-0000-00001A150000}"/>
    <cellStyle name="normálne 11 2 3 4 4" xfId="7928" xr:uid="{00000000-0005-0000-0000-00001B150000}"/>
    <cellStyle name="normálne 11 2 3 5" xfId="3379" xr:uid="{00000000-0005-0000-0000-00001C150000}"/>
    <cellStyle name="normálne 11 2 3 5 2" xfId="5087" xr:uid="{00000000-0005-0000-0000-00001D150000}"/>
    <cellStyle name="normálne 11 2 3 5 3" xfId="6792" xr:uid="{00000000-0005-0000-0000-00001E150000}"/>
    <cellStyle name="normálne 11 2 3 5 4" xfId="8496" xr:uid="{00000000-0005-0000-0000-00001F150000}"/>
    <cellStyle name="normálne 11 2 3 6" xfId="3949" xr:uid="{00000000-0005-0000-0000-000020150000}"/>
    <cellStyle name="normálne 11 2 3 7" xfId="5655" xr:uid="{00000000-0005-0000-0000-000021150000}"/>
    <cellStyle name="normálne 11 2 3 8" xfId="7359" xr:uid="{00000000-0005-0000-0000-000022150000}"/>
    <cellStyle name="normálne 11 2 4" xfId="879" xr:uid="{00000000-0005-0000-0000-000023150000}"/>
    <cellStyle name="normálne 11 2 4 2" xfId="2674" xr:uid="{00000000-0005-0000-0000-000024150000}"/>
    <cellStyle name="normálne 11 2 4 2 2" xfId="3284" xr:uid="{00000000-0005-0000-0000-000025150000}"/>
    <cellStyle name="normálne 11 2 4 2 2 2" xfId="3851" xr:uid="{00000000-0005-0000-0000-000026150000}"/>
    <cellStyle name="normálne 11 2 4 2 2 2 2" xfId="4989" xr:uid="{00000000-0005-0000-0000-000027150000}"/>
    <cellStyle name="normálne 11 2 4 2 2 2 3" xfId="6695" xr:uid="{00000000-0005-0000-0000-000028150000}"/>
    <cellStyle name="normálne 11 2 4 2 2 2 4" xfId="8399" xr:uid="{00000000-0005-0000-0000-000029150000}"/>
    <cellStyle name="normálne 11 2 4 2 2 3" xfId="5557" xr:uid="{00000000-0005-0000-0000-00002A150000}"/>
    <cellStyle name="normálne 11 2 4 2 2 3 2" xfId="7262" xr:uid="{00000000-0005-0000-0000-00002B150000}"/>
    <cellStyle name="normálne 11 2 4 2 2 3 3" xfId="8966" xr:uid="{00000000-0005-0000-0000-00002C150000}"/>
    <cellStyle name="normálne 11 2 4 2 2 4" xfId="4419" xr:uid="{00000000-0005-0000-0000-00002D150000}"/>
    <cellStyle name="normálne 11 2 4 2 2 5" xfId="6127" xr:uid="{00000000-0005-0000-0000-00002E150000}"/>
    <cellStyle name="normálne 11 2 4 2 2 6" xfId="7831" xr:uid="{00000000-0005-0000-0000-00002F150000}"/>
    <cellStyle name="normálne 11 2 4 2 3" xfId="3071" xr:uid="{00000000-0005-0000-0000-000030150000}"/>
    <cellStyle name="normálne 11 2 4 2 3 2" xfId="4882" xr:uid="{00000000-0005-0000-0000-000031150000}"/>
    <cellStyle name="normálne 11 2 4 2 3 3" xfId="6588" xr:uid="{00000000-0005-0000-0000-000032150000}"/>
    <cellStyle name="normálne 11 2 4 2 3 4" xfId="8292" xr:uid="{00000000-0005-0000-0000-000033150000}"/>
    <cellStyle name="normálne 11 2 4 2 4" xfId="3744" xr:uid="{00000000-0005-0000-0000-000034150000}"/>
    <cellStyle name="normálne 11 2 4 2 4 2" xfId="5450" xr:uid="{00000000-0005-0000-0000-000035150000}"/>
    <cellStyle name="normálne 11 2 4 2 4 3" xfId="7155" xr:uid="{00000000-0005-0000-0000-000036150000}"/>
    <cellStyle name="normálne 11 2 4 2 4 4" xfId="8859" xr:uid="{00000000-0005-0000-0000-000037150000}"/>
    <cellStyle name="normálne 11 2 4 2 5" xfId="4312" xr:uid="{00000000-0005-0000-0000-000038150000}"/>
    <cellStyle name="normálne 11 2 4 2 6" xfId="6020" xr:uid="{00000000-0005-0000-0000-000039150000}"/>
    <cellStyle name="normálne 11 2 4 2 7" xfId="7724" xr:uid="{00000000-0005-0000-0000-00003A150000}"/>
    <cellStyle name="normálne 11 2 4 3" xfId="2675" xr:uid="{00000000-0005-0000-0000-00003B150000}"/>
    <cellStyle name="normálne 11 2 4 3 2" xfId="3072" xr:uid="{00000000-0005-0000-0000-00003C150000}"/>
    <cellStyle name="normálne 11 2 4 3 2 2" xfId="4749" xr:uid="{00000000-0005-0000-0000-00003D150000}"/>
    <cellStyle name="normálne 11 2 4 3 2 3" xfId="6455" xr:uid="{00000000-0005-0000-0000-00003E150000}"/>
    <cellStyle name="normálne 11 2 4 3 2 4" xfId="8159" xr:uid="{00000000-0005-0000-0000-00003F150000}"/>
    <cellStyle name="normálne 11 2 4 3 3" xfId="3611" xr:uid="{00000000-0005-0000-0000-000040150000}"/>
    <cellStyle name="normálne 11 2 4 3 3 2" xfId="5317" xr:uid="{00000000-0005-0000-0000-000041150000}"/>
    <cellStyle name="normálne 11 2 4 3 3 3" xfId="7022" xr:uid="{00000000-0005-0000-0000-000042150000}"/>
    <cellStyle name="normálne 11 2 4 3 3 4" xfId="8726" xr:uid="{00000000-0005-0000-0000-000043150000}"/>
    <cellStyle name="normálne 11 2 4 3 4" xfId="4179" xr:uid="{00000000-0005-0000-0000-000044150000}"/>
    <cellStyle name="normálne 11 2 4 3 5" xfId="5887" xr:uid="{00000000-0005-0000-0000-000045150000}"/>
    <cellStyle name="normálne 11 2 4 3 6" xfId="7591" xr:uid="{00000000-0005-0000-0000-000046150000}"/>
    <cellStyle name="normálne 11 2 4 4" xfId="3070" xr:uid="{00000000-0005-0000-0000-000047150000}"/>
    <cellStyle name="normálne 11 2 4 4 2" xfId="4517" xr:uid="{00000000-0005-0000-0000-000048150000}"/>
    <cellStyle name="normálne 11 2 4 4 3" xfId="6225" xr:uid="{00000000-0005-0000-0000-000049150000}"/>
    <cellStyle name="normálne 11 2 4 4 4" xfId="7929" xr:uid="{00000000-0005-0000-0000-00004A150000}"/>
    <cellStyle name="normálne 11 2 4 5" xfId="3380" xr:uid="{00000000-0005-0000-0000-00004B150000}"/>
    <cellStyle name="normálne 11 2 4 5 2" xfId="5088" xr:uid="{00000000-0005-0000-0000-00004C150000}"/>
    <cellStyle name="normálne 11 2 4 5 3" xfId="6793" xr:uid="{00000000-0005-0000-0000-00004D150000}"/>
    <cellStyle name="normálne 11 2 4 5 4" xfId="8497" xr:uid="{00000000-0005-0000-0000-00004E150000}"/>
    <cellStyle name="normálne 11 2 4 6" xfId="3950" xr:uid="{00000000-0005-0000-0000-00004F150000}"/>
    <cellStyle name="normálne 11 2 4 7" xfId="5656" xr:uid="{00000000-0005-0000-0000-000050150000}"/>
    <cellStyle name="normálne 11 2 4 8" xfId="7360" xr:uid="{00000000-0005-0000-0000-000051150000}"/>
    <cellStyle name="normálne 11 2 5" xfId="2449" xr:uid="{00000000-0005-0000-0000-000052150000}"/>
    <cellStyle name="normálne 11 2 5 2" xfId="2676" xr:uid="{00000000-0005-0000-0000-000053150000}"/>
    <cellStyle name="normálne 11 2 5 2 2" xfId="3285" xr:uid="{00000000-0005-0000-0000-000054150000}"/>
    <cellStyle name="normálne 11 2 5 2 2 2" xfId="3852" xr:uid="{00000000-0005-0000-0000-000055150000}"/>
    <cellStyle name="normálne 11 2 5 2 2 2 2" xfId="4990" xr:uid="{00000000-0005-0000-0000-000056150000}"/>
    <cellStyle name="normálne 11 2 5 2 2 2 3" xfId="6696" xr:uid="{00000000-0005-0000-0000-000057150000}"/>
    <cellStyle name="normálne 11 2 5 2 2 2 4" xfId="8400" xr:uid="{00000000-0005-0000-0000-000058150000}"/>
    <cellStyle name="normálne 11 2 5 2 2 3" xfId="5558" xr:uid="{00000000-0005-0000-0000-000059150000}"/>
    <cellStyle name="normálne 11 2 5 2 2 3 2" xfId="7263" xr:uid="{00000000-0005-0000-0000-00005A150000}"/>
    <cellStyle name="normálne 11 2 5 2 2 3 3" xfId="8967" xr:uid="{00000000-0005-0000-0000-00005B150000}"/>
    <cellStyle name="normálne 11 2 5 2 2 4" xfId="4420" xr:uid="{00000000-0005-0000-0000-00005C150000}"/>
    <cellStyle name="normálne 11 2 5 2 2 5" xfId="6128" xr:uid="{00000000-0005-0000-0000-00005D150000}"/>
    <cellStyle name="normálne 11 2 5 2 2 6" xfId="7832" xr:uid="{00000000-0005-0000-0000-00005E150000}"/>
    <cellStyle name="normálne 11 2 5 2 3" xfId="3074" xr:uid="{00000000-0005-0000-0000-00005F150000}"/>
    <cellStyle name="normálne 11 2 5 2 3 2" xfId="4883" xr:uid="{00000000-0005-0000-0000-000060150000}"/>
    <cellStyle name="normálne 11 2 5 2 3 3" xfId="6589" xr:uid="{00000000-0005-0000-0000-000061150000}"/>
    <cellStyle name="normálne 11 2 5 2 3 4" xfId="8293" xr:uid="{00000000-0005-0000-0000-000062150000}"/>
    <cellStyle name="normálne 11 2 5 2 4" xfId="3745" xr:uid="{00000000-0005-0000-0000-000063150000}"/>
    <cellStyle name="normálne 11 2 5 2 4 2" xfId="5451" xr:uid="{00000000-0005-0000-0000-000064150000}"/>
    <cellStyle name="normálne 11 2 5 2 4 3" xfId="7156" xr:uid="{00000000-0005-0000-0000-000065150000}"/>
    <cellStyle name="normálne 11 2 5 2 4 4" xfId="8860" xr:uid="{00000000-0005-0000-0000-000066150000}"/>
    <cellStyle name="normálne 11 2 5 2 5" xfId="4313" xr:uid="{00000000-0005-0000-0000-000067150000}"/>
    <cellStyle name="normálne 11 2 5 2 6" xfId="6021" xr:uid="{00000000-0005-0000-0000-000068150000}"/>
    <cellStyle name="normálne 11 2 5 2 7" xfId="7725" xr:uid="{00000000-0005-0000-0000-000069150000}"/>
    <cellStyle name="normálne 11 2 5 3" xfId="2677" xr:uid="{00000000-0005-0000-0000-00006A150000}"/>
    <cellStyle name="normálne 11 2 5 3 2" xfId="3075" xr:uid="{00000000-0005-0000-0000-00006B150000}"/>
    <cellStyle name="normálne 11 2 5 3 2 2" xfId="4750" xr:uid="{00000000-0005-0000-0000-00006C150000}"/>
    <cellStyle name="normálne 11 2 5 3 2 3" xfId="6456" xr:uid="{00000000-0005-0000-0000-00006D150000}"/>
    <cellStyle name="normálne 11 2 5 3 2 4" xfId="8160" xr:uid="{00000000-0005-0000-0000-00006E150000}"/>
    <cellStyle name="normálne 11 2 5 3 3" xfId="3612" xr:uid="{00000000-0005-0000-0000-00006F150000}"/>
    <cellStyle name="normálne 11 2 5 3 3 2" xfId="5318" xr:uid="{00000000-0005-0000-0000-000070150000}"/>
    <cellStyle name="normálne 11 2 5 3 3 3" xfId="7023" xr:uid="{00000000-0005-0000-0000-000071150000}"/>
    <cellStyle name="normálne 11 2 5 3 3 4" xfId="8727" xr:uid="{00000000-0005-0000-0000-000072150000}"/>
    <cellStyle name="normálne 11 2 5 3 4" xfId="4180" xr:uid="{00000000-0005-0000-0000-000073150000}"/>
    <cellStyle name="normálne 11 2 5 3 5" xfId="5888" xr:uid="{00000000-0005-0000-0000-000074150000}"/>
    <cellStyle name="normálne 11 2 5 3 6" xfId="7592" xr:uid="{00000000-0005-0000-0000-000075150000}"/>
    <cellStyle name="normálne 11 2 5 4" xfId="3073" xr:uid="{00000000-0005-0000-0000-000076150000}"/>
    <cellStyle name="normálne 11 2 5 4 2" xfId="4627" xr:uid="{00000000-0005-0000-0000-000077150000}"/>
    <cellStyle name="normálne 11 2 5 4 3" xfId="6333" xr:uid="{00000000-0005-0000-0000-000078150000}"/>
    <cellStyle name="normálne 11 2 5 4 4" xfId="8037" xr:uid="{00000000-0005-0000-0000-000079150000}"/>
    <cellStyle name="normálne 11 2 5 5" xfId="3489" xr:uid="{00000000-0005-0000-0000-00007A150000}"/>
    <cellStyle name="normálne 11 2 5 5 2" xfId="5195" xr:uid="{00000000-0005-0000-0000-00007B150000}"/>
    <cellStyle name="normálne 11 2 5 5 3" xfId="6900" xr:uid="{00000000-0005-0000-0000-00007C150000}"/>
    <cellStyle name="normálne 11 2 5 5 4" xfId="8604" xr:uid="{00000000-0005-0000-0000-00007D150000}"/>
    <cellStyle name="normálne 11 2 5 6" xfId="4057" xr:uid="{00000000-0005-0000-0000-00007E150000}"/>
    <cellStyle name="normálne 11 2 5 7" xfId="5765" xr:uid="{00000000-0005-0000-0000-00007F150000}"/>
    <cellStyle name="normálne 11 2 5 8" xfId="7469" xr:uid="{00000000-0005-0000-0000-000080150000}"/>
    <cellStyle name="normálne 11 2 6" xfId="2678" xr:uid="{00000000-0005-0000-0000-000081150000}"/>
    <cellStyle name="normálne 11 2 6 2" xfId="3286" xr:uid="{00000000-0005-0000-0000-000082150000}"/>
    <cellStyle name="normálne 11 2 6 2 2" xfId="3853" xr:uid="{00000000-0005-0000-0000-000083150000}"/>
    <cellStyle name="normálne 11 2 6 2 2 2" xfId="4991" xr:uid="{00000000-0005-0000-0000-000084150000}"/>
    <cellStyle name="normálne 11 2 6 2 2 3" xfId="6697" xr:uid="{00000000-0005-0000-0000-000085150000}"/>
    <cellStyle name="normálne 11 2 6 2 2 4" xfId="8401" xr:uid="{00000000-0005-0000-0000-000086150000}"/>
    <cellStyle name="normálne 11 2 6 2 3" xfId="5559" xr:uid="{00000000-0005-0000-0000-000087150000}"/>
    <cellStyle name="normálne 11 2 6 2 3 2" xfId="7264" xr:uid="{00000000-0005-0000-0000-000088150000}"/>
    <cellStyle name="normálne 11 2 6 2 3 3" xfId="8968" xr:uid="{00000000-0005-0000-0000-000089150000}"/>
    <cellStyle name="normálne 11 2 6 2 4" xfId="4421" xr:uid="{00000000-0005-0000-0000-00008A150000}"/>
    <cellStyle name="normálne 11 2 6 2 5" xfId="6129" xr:uid="{00000000-0005-0000-0000-00008B150000}"/>
    <cellStyle name="normálne 11 2 6 2 6" xfId="7833" xr:uid="{00000000-0005-0000-0000-00008C150000}"/>
    <cellStyle name="normálne 11 2 6 3" xfId="3076" xr:uid="{00000000-0005-0000-0000-00008D150000}"/>
    <cellStyle name="normálne 11 2 6 3 2" xfId="4884" xr:uid="{00000000-0005-0000-0000-00008E150000}"/>
    <cellStyle name="normálne 11 2 6 3 3" xfId="6590" xr:uid="{00000000-0005-0000-0000-00008F150000}"/>
    <cellStyle name="normálne 11 2 6 3 4" xfId="8294" xr:uid="{00000000-0005-0000-0000-000090150000}"/>
    <cellStyle name="normálne 11 2 6 4" xfId="3746" xr:uid="{00000000-0005-0000-0000-000091150000}"/>
    <cellStyle name="normálne 11 2 6 4 2" xfId="5452" xr:uid="{00000000-0005-0000-0000-000092150000}"/>
    <cellStyle name="normálne 11 2 6 4 3" xfId="7157" xr:uid="{00000000-0005-0000-0000-000093150000}"/>
    <cellStyle name="normálne 11 2 6 4 4" xfId="8861" xr:uid="{00000000-0005-0000-0000-000094150000}"/>
    <cellStyle name="normálne 11 2 6 5" xfId="4314" xr:uid="{00000000-0005-0000-0000-000095150000}"/>
    <cellStyle name="normálne 11 2 6 6" xfId="6022" xr:uid="{00000000-0005-0000-0000-000096150000}"/>
    <cellStyle name="normálne 11 2 6 7" xfId="7726" xr:uid="{00000000-0005-0000-0000-000097150000}"/>
    <cellStyle name="normálne 11 2 7" xfId="2679" xr:uid="{00000000-0005-0000-0000-000098150000}"/>
    <cellStyle name="normálne 11 2 7 2" xfId="3077" xr:uid="{00000000-0005-0000-0000-000099150000}"/>
    <cellStyle name="normálne 11 2 7 2 2" xfId="4746" xr:uid="{00000000-0005-0000-0000-00009A150000}"/>
    <cellStyle name="normálne 11 2 7 2 3" xfId="6452" xr:uid="{00000000-0005-0000-0000-00009B150000}"/>
    <cellStyle name="normálne 11 2 7 2 4" xfId="8156" xr:uid="{00000000-0005-0000-0000-00009C150000}"/>
    <cellStyle name="normálne 11 2 7 3" xfId="3608" xr:uid="{00000000-0005-0000-0000-00009D150000}"/>
    <cellStyle name="normálne 11 2 7 3 2" xfId="5314" xr:uid="{00000000-0005-0000-0000-00009E150000}"/>
    <cellStyle name="normálne 11 2 7 3 3" xfId="7019" xr:uid="{00000000-0005-0000-0000-00009F150000}"/>
    <cellStyle name="normálne 11 2 7 3 4" xfId="8723" xr:uid="{00000000-0005-0000-0000-0000A0150000}"/>
    <cellStyle name="normálne 11 2 7 4" xfId="4176" xr:uid="{00000000-0005-0000-0000-0000A1150000}"/>
    <cellStyle name="normálne 11 2 7 5" xfId="5884" xr:uid="{00000000-0005-0000-0000-0000A2150000}"/>
    <cellStyle name="normálne 11 2 7 6" xfId="7588" xr:uid="{00000000-0005-0000-0000-0000A3150000}"/>
    <cellStyle name="normálne 11 2 8" xfId="3063" xr:uid="{00000000-0005-0000-0000-0000A4150000}"/>
    <cellStyle name="normálne 11 2 8 2" xfId="4474" xr:uid="{00000000-0005-0000-0000-0000A5150000}"/>
    <cellStyle name="normálne 11 2 8 3" xfId="6182" xr:uid="{00000000-0005-0000-0000-0000A6150000}"/>
    <cellStyle name="normálne 11 2 8 4" xfId="7886" xr:uid="{00000000-0005-0000-0000-0000A7150000}"/>
    <cellStyle name="normálne 11 2 9" xfId="3337" xr:uid="{00000000-0005-0000-0000-0000A8150000}"/>
    <cellStyle name="normálne 11 2 9 2" xfId="5045" xr:uid="{00000000-0005-0000-0000-0000A9150000}"/>
    <cellStyle name="normálne 11 2 9 3" xfId="6750" xr:uid="{00000000-0005-0000-0000-0000AA150000}"/>
    <cellStyle name="normálne 11 2 9 4" xfId="8454" xr:uid="{00000000-0005-0000-0000-0000AB150000}"/>
    <cellStyle name="normálne 11 3" xfId="1066" xr:uid="{00000000-0005-0000-0000-0000AC150000}"/>
    <cellStyle name="normálne 11 3 2" xfId="2450" xr:uid="{00000000-0005-0000-0000-0000AD150000}"/>
    <cellStyle name="normálne 11 4" xfId="1067" xr:uid="{00000000-0005-0000-0000-0000AE150000}"/>
    <cellStyle name="normálne 11 4 2" xfId="2451" xr:uid="{00000000-0005-0000-0000-0000AF150000}"/>
    <cellStyle name="normálne 12" xfId="284" xr:uid="{00000000-0005-0000-0000-0000B0150000}"/>
    <cellStyle name="Normálne 12 10" xfId="817" xr:uid="{00000000-0005-0000-0000-0000B1150000}"/>
    <cellStyle name="Normálne 12 10 10" xfId="3908" xr:uid="{00000000-0005-0000-0000-0000B2150000}"/>
    <cellStyle name="Normálne 12 10 11" xfId="5614" xr:uid="{00000000-0005-0000-0000-0000B3150000}"/>
    <cellStyle name="Normálne 12 10 12" xfId="7318" xr:uid="{00000000-0005-0000-0000-0000B4150000}"/>
    <cellStyle name="Normálne 12 10 2" xfId="880" xr:uid="{00000000-0005-0000-0000-0000B5150000}"/>
    <cellStyle name="Normálne 12 10 2 2" xfId="2680" xr:uid="{00000000-0005-0000-0000-0000B6150000}"/>
    <cellStyle name="Normálne 12 10 2 2 2" xfId="3287" xr:uid="{00000000-0005-0000-0000-0000B7150000}"/>
    <cellStyle name="Normálne 12 10 2 2 2 2" xfId="3854" xr:uid="{00000000-0005-0000-0000-0000B8150000}"/>
    <cellStyle name="Normálne 12 10 2 2 2 2 2" xfId="4992" xr:uid="{00000000-0005-0000-0000-0000B9150000}"/>
    <cellStyle name="Normálne 12 10 2 2 2 2 3" xfId="6698" xr:uid="{00000000-0005-0000-0000-0000BA150000}"/>
    <cellStyle name="Normálne 12 10 2 2 2 2 4" xfId="8402" xr:uid="{00000000-0005-0000-0000-0000BB150000}"/>
    <cellStyle name="Normálne 12 10 2 2 2 3" xfId="5560" xr:uid="{00000000-0005-0000-0000-0000BC150000}"/>
    <cellStyle name="Normálne 12 10 2 2 2 3 2" xfId="7265" xr:uid="{00000000-0005-0000-0000-0000BD150000}"/>
    <cellStyle name="Normálne 12 10 2 2 2 3 3" xfId="8969" xr:uid="{00000000-0005-0000-0000-0000BE150000}"/>
    <cellStyle name="Normálne 12 10 2 2 2 4" xfId="4422" xr:uid="{00000000-0005-0000-0000-0000BF150000}"/>
    <cellStyle name="Normálne 12 10 2 2 2 5" xfId="6130" xr:uid="{00000000-0005-0000-0000-0000C0150000}"/>
    <cellStyle name="Normálne 12 10 2 2 2 6" xfId="7834" xr:uid="{00000000-0005-0000-0000-0000C1150000}"/>
    <cellStyle name="Normálne 12 10 2 2 3" xfId="3080" xr:uid="{00000000-0005-0000-0000-0000C2150000}"/>
    <cellStyle name="Normálne 12 10 2 2 3 2" xfId="4885" xr:uid="{00000000-0005-0000-0000-0000C3150000}"/>
    <cellStyle name="Normálne 12 10 2 2 3 3" xfId="6591" xr:uid="{00000000-0005-0000-0000-0000C4150000}"/>
    <cellStyle name="Normálne 12 10 2 2 3 4" xfId="8295" xr:uid="{00000000-0005-0000-0000-0000C5150000}"/>
    <cellStyle name="Normálne 12 10 2 2 4" xfId="3747" xr:uid="{00000000-0005-0000-0000-0000C6150000}"/>
    <cellStyle name="Normálne 12 10 2 2 4 2" xfId="5453" xr:uid="{00000000-0005-0000-0000-0000C7150000}"/>
    <cellStyle name="Normálne 12 10 2 2 4 3" xfId="7158" xr:uid="{00000000-0005-0000-0000-0000C8150000}"/>
    <cellStyle name="Normálne 12 10 2 2 4 4" xfId="8862" xr:uid="{00000000-0005-0000-0000-0000C9150000}"/>
    <cellStyle name="Normálne 12 10 2 2 5" xfId="4315" xr:uid="{00000000-0005-0000-0000-0000CA150000}"/>
    <cellStyle name="Normálne 12 10 2 2 6" xfId="6023" xr:uid="{00000000-0005-0000-0000-0000CB150000}"/>
    <cellStyle name="Normálne 12 10 2 2 7" xfId="7727" xr:uid="{00000000-0005-0000-0000-0000CC150000}"/>
    <cellStyle name="Normálne 12 10 2 3" xfId="2681" xr:uid="{00000000-0005-0000-0000-0000CD150000}"/>
    <cellStyle name="Normálne 12 10 2 3 2" xfId="3081" xr:uid="{00000000-0005-0000-0000-0000CE150000}"/>
    <cellStyle name="Normálne 12 10 2 3 2 2" xfId="4752" xr:uid="{00000000-0005-0000-0000-0000CF150000}"/>
    <cellStyle name="Normálne 12 10 2 3 2 3" xfId="6458" xr:uid="{00000000-0005-0000-0000-0000D0150000}"/>
    <cellStyle name="Normálne 12 10 2 3 2 4" xfId="8162" xr:uid="{00000000-0005-0000-0000-0000D1150000}"/>
    <cellStyle name="Normálne 12 10 2 3 3" xfId="3614" xr:uid="{00000000-0005-0000-0000-0000D2150000}"/>
    <cellStyle name="Normálne 12 10 2 3 3 2" xfId="5320" xr:uid="{00000000-0005-0000-0000-0000D3150000}"/>
    <cellStyle name="Normálne 12 10 2 3 3 3" xfId="7025" xr:uid="{00000000-0005-0000-0000-0000D4150000}"/>
    <cellStyle name="Normálne 12 10 2 3 3 4" xfId="8729" xr:uid="{00000000-0005-0000-0000-0000D5150000}"/>
    <cellStyle name="Normálne 12 10 2 3 4" xfId="4182" xr:uid="{00000000-0005-0000-0000-0000D6150000}"/>
    <cellStyle name="Normálne 12 10 2 3 5" xfId="5890" xr:uid="{00000000-0005-0000-0000-0000D7150000}"/>
    <cellStyle name="Normálne 12 10 2 3 6" xfId="7594" xr:uid="{00000000-0005-0000-0000-0000D8150000}"/>
    <cellStyle name="Normálne 12 10 2 4" xfId="3079" xr:uid="{00000000-0005-0000-0000-0000D9150000}"/>
    <cellStyle name="Normálne 12 10 2 4 2" xfId="4518" xr:uid="{00000000-0005-0000-0000-0000DA150000}"/>
    <cellStyle name="Normálne 12 10 2 4 3" xfId="6226" xr:uid="{00000000-0005-0000-0000-0000DB150000}"/>
    <cellStyle name="Normálne 12 10 2 4 4" xfId="7930" xr:uid="{00000000-0005-0000-0000-0000DC150000}"/>
    <cellStyle name="Normálne 12 10 2 5" xfId="3381" xr:uid="{00000000-0005-0000-0000-0000DD150000}"/>
    <cellStyle name="Normálne 12 10 2 5 2" xfId="5089" xr:uid="{00000000-0005-0000-0000-0000DE150000}"/>
    <cellStyle name="Normálne 12 10 2 5 3" xfId="6794" xr:uid="{00000000-0005-0000-0000-0000DF150000}"/>
    <cellStyle name="Normálne 12 10 2 5 4" xfId="8498" xr:uid="{00000000-0005-0000-0000-0000E0150000}"/>
    <cellStyle name="Normálne 12 10 2 6" xfId="3951" xr:uid="{00000000-0005-0000-0000-0000E1150000}"/>
    <cellStyle name="Normálne 12 10 2 7" xfId="5657" xr:uid="{00000000-0005-0000-0000-0000E2150000}"/>
    <cellStyle name="Normálne 12 10 2 8" xfId="7361" xr:uid="{00000000-0005-0000-0000-0000E3150000}"/>
    <cellStyle name="Normálne 12 10 3" xfId="881" xr:uid="{00000000-0005-0000-0000-0000E4150000}"/>
    <cellStyle name="Normálne 12 10 3 2" xfId="2682" xr:uid="{00000000-0005-0000-0000-0000E5150000}"/>
    <cellStyle name="Normálne 12 10 3 2 2" xfId="3288" xr:uid="{00000000-0005-0000-0000-0000E6150000}"/>
    <cellStyle name="Normálne 12 10 3 2 2 2" xfId="3855" xr:uid="{00000000-0005-0000-0000-0000E7150000}"/>
    <cellStyle name="Normálne 12 10 3 2 2 2 2" xfId="4993" xr:uid="{00000000-0005-0000-0000-0000E8150000}"/>
    <cellStyle name="Normálne 12 10 3 2 2 2 3" xfId="6699" xr:uid="{00000000-0005-0000-0000-0000E9150000}"/>
    <cellStyle name="Normálne 12 10 3 2 2 2 4" xfId="8403" xr:uid="{00000000-0005-0000-0000-0000EA150000}"/>
    <cellStyle name="Normálne 12 10 3 2 2 3" xfId="5561" xr:uid="{00000000-0005-0000-0000-0000EB150000}"/>
    <cellStyle name="Normálne 12 10 3 2 2 3 2" xfId="7266" xr:uid="{00000000-0005-0000-0000-0000EC150000}"/>
    <cellStyle name="Normálne 12 10 3 2 2 3 3" xfId="8970" xr:uid="{00000000-0005-0000-0000-0000ED150000}"/>
    <cellStyle name="Normálne 12 10 3 2 2 4" xfId="4423" xr:uid="{00000000-0005-0000-0000-0000EE150000}"/>
    <cellStyle name="Normálne 12 10 3 2 2 5" xfId="6131" xr:uid="{00000000-0005-0000-0000-0000EF150000}"/>
    <cellStyle name="Normálne 12 10 3 2 2 6" xfId="7835" xr:uid="{00000000-0005-0000-0000-0000F0150000}"/>
    <cellStyle name="Normálne 12 10 3 2 3" xfId="3083" xr:uid="{00000000-0005-0000-0000-0000F1150000}"/>
    <cellStyle name="Normálne 12 10 3 2 3 2" xfId="4886" xr:uid="{00000000-0005-0000-0000-0000F2150000}"/>
    <cellStyle name="Normálne 12 10 3 2 3 3" xfId="6592" xr:uid="{00000000-0005-0000-0000-0000F3150000}"/>
    <cellStyle name="Normálne 12 10 3 2 3 4" xfId="8296" xr:uid="{00000000-0005-0000-0000-0000F4150000}"/>
    <cellStyle name="Normálne 12 10 3 2 4" xfId="3748" xr:uid="{00000000-0005-0000-0000-0000F5150000}"/>
    <cellStyle name="Normálne 12 10 3 2 4 2" xfId="5454" xr:uid="{00000000-0005-0000-0000-0000F6150000}"/>
    <cellStyle name="Normálne 12 10 3 2 4 3" xfId="7159" xr:uid="{00000000-0005-0000-0000-0000F7150000}"/>
    <cellStyle name="Normálne 12 10 3 2 4 4" xfId="8863" xr:uid="{00000000-0005-0000-0000-0000F8150000}"/>
    <cellStyle name="Normálne 12 10 3 2 5" xfId="4316" xr:uid="{00000000-0005-0000-0000-0000F9150000}"/>
    <cellStyle name="Normálne 12 10 3 2 6" xfId="6024" xr:uid="{00000000-0005-0000-0000-0000FA150000}"/>
    <cellStyle name="Normálne 12 10 3 2 7" xfId="7728" xr:uid="{00000000-0005-0000-0000-0000FB150000}"/>
    <cellStyle name="Normálne 12 10 3 3" xfId="2683" xr:uid="{00000000-0005-0000-0000-0000FC150000}"/>
    <cellStyle name="Normálne 12 10 3 3 2" xfId="3084" xr:uid="{00000000-0005-0000-0000-0000FD150000}"/>
    <cellStyle name="Normálne 12 10 3 3 2 2" xfId="4753" xr:uid="{00000000-0005-0000-0000-0000FE150000}"/>
    <cellStyle name="Normálne 12 10 3 3 2 3" xfId="6459" xr:uid="{00000000-0005-0000-0000-0000FF150000}"/>
    <cellStyle name="Normálne 12 10 3 3 2 4" xfId="8163" xr:uid="{00000000-0005-0000-0000-000000160000}"/>
    <cellStyle name="Normálne 12 10 3 3 3" xfId="3615" xr:uid="{00000000-0005-0000-0000-000001160000}"/>
    <cellStyle name="Normálne 12 10 3 3 3 2" xfId="5321" xr:uid="{00000000-0005-0000-0000-000002160000}"/>
    <cellStyle name="Normálne 12 10 3 3 3 3" xfId="7026" xr:uid="{00000000-0005-0000-0000-000003160000}"/>
    <cellStyle name="Normálne 12 10 3 3 3 4" xfId="8730" xr:uid="{00000000-0005-0000-0000-000004160000}"/>
    <cellStyle name="Normálne 12 10 3 3 4" xfId="4183" xr:uid="{00000000-0005-0000-0000-000005160000}"/>
    <cellStyle name="Normálne 12 10 3 3 5" xfId="5891" xr:uid="{00000000-0005-0000-0000-000006160000}"/>
    <cellStyle name="Normálne 12 10 3 3 6" xfId="7595" xr:uid="{00000000-0005-0000-0000-000007160000}"/>
    <cellStyle name="Normálne 12 10 3 4" xfId="3082" xr:uid="{00000000-0005-0000-0000-000008160000}"/>
    <cellStyle name="Normálne 12 10 3 4 2" xfId="4519" xr:uid="{00000000-0005-0000-0000-000009160000}"/>
    <cellStyle name="Normálne 12 10 3 4 3" xfId="6227" xr:uid="{00000000-0005-0000-0000-00000A160000}"/>
    <cellStyle name="Normálne 12 10 3 4 4" xfId="7931" xr:uid="{00000000-0005-0000-0000-00000B160000}"/>
    <cellStyle name="Normálne 12 10 3 5" xfId="3382" xr:uid="{00000000-0005-0000-0000-00000C160000}"/>
    <cellStyle name="Normálne 12 10 3 5 2" xfId="5090" xr:uid="{00000000-0005-0000-0000-00000D160000}"/>
    <cellStyle name="Normálne 12 10 3 5 3" xfId="6795" xr:uid="{00000000-0005-0000-0000-00000E160000}"/>
    <cellStyle name="Normálne 12 10 3 5 4" xfId="8499" xr:uid="{00000000-0005-0000-0000-00000F160000}"/>
    <cellStyle name="Normálne 12 10 3 6" xfId="3952" xr:uid="{00000000-0005-0000-0000-000010160000}"/>
    <cellStyle name="Normálne 12 10 3 7" xfId="5658" xr:uid="{00000000-0005-0000-0000-000011160000}"/>
    <cellStyle name="Normálne 12 10 3 8" xfId="7362" xr:uid="{00000000-0005-0000-0000-000012160000}"/>
    <cellStyle name="Normálne 12 10 4" xfId="882" xr:uid="{00000000-0005-0000-0000-000013160000}"/>
    <cellStyle name="Normálne 12 10 4 2" xfId="2684" xr:uid="{00000000-0005-0000-0000-000014160000}"/>
    <cellStyle name="Normálne 12 10 4 2 2" xfId="3289" xr:uid="{00000000-0005-0000-0000-000015160000}"/>
    <cellStyle name="Normálne 12 10 4 2 2 2" xfId="3856" xr:uid="{00000000-0005-0000-0000-000016160000}"/>
    <cellStyle name="Normálne 12 10 4 2 2 2 2" xfId="4994" xr:uid="{00000000-0005-0000-0000-000017160000}"/>
    <cellStyle name="Normálne 12 10 4 2 2 2 3" xfId="6700" xr:uid="{00000000-0005-0000-0000-000018160000}"/>
    <cellStyle name="Normálne 12 10 4 2 2 2 4" xfId="8404" xr:uid="{00000000-0005-0000-0000-000019160000}"/>
    <cellStyle name="Normálne 12 10 4 2 2 3" xfId="5562" xr:uid="{00000000-0005-0000-0000-00001A160000}"/>
    <cellStyle name="Normálne 12 10 4 2 2 3 2" xfId="7267" xr:uid="{00000000-0005-0000-0000-00001B160000}"/>
    <cellStyle name="Normálne 12 10 4 2 2 3 3" xfId="8971" xr:uid="{00000000-0005-0000-0000-00001C160000}"/>
    <cellStyle name="Normálne 12 10 4 2 2 4" xfId="4424" xr:uid="{00000000-0005-0000-0000-00001D160000}"/>
    <cellStyle name="Normálne 12 10 4 2 2 5" xfId="6132" xr:uid="{00000000-0005-0000-0000-00001E160000}"/>
    <cellStyle name="Normálne 12 10 4 2 2 6" xfId="7836" xr:uid="{00000000-0005-0000-0000-00001F160000}"/>
    <cellStyle name="Normálne 12 10 4 2 3" xfId="3086" xr:uid="{00000000-0005-0000-0000-000020160000}"/>
    <cellStyle name="Normálne 12 10 4 2 3 2" xfId="4887" xr:uid="{00000000-0005-0000-0000-000021160000}"/>
    <cellStyle name="Normálne 12 10 4 2 3 3" xfId="6593" xr:uid="{00000000-0005-0000-0000-000022160000}"/>
    <cellStyle name="Normálne 12 10 4 2 3 4" xfId="8297" xr:uid="{00000000-0005-0000-0000-000023160000}"/>
    <cellStyle name="Normálne 12 10 4 2 4" xfId="3749" xr:uid="{00000000-0005-0000-0000-000024160000}"/>
    <cellStyle name="Normálne 12 10 4 2 4 2" xfId="5455" xr:uid="{00000000-0005-0000-0000-000025160000}"/>
    <cellStyle name="Normálne 12 10 4 2 4 3" xfId="7160" xr:uid="{00000000-0005-0000-0000-000026160000}"/>
    <cellStyle name="Normálne 12 10 4 2 4 4" xfId="8864" xr:uid="{00000000-0005-0000-0000-000027160000}"/>
    <cellStyle name="Normálne 12 10 4 2 5" xfId="4317" xr:uid="{00000000-0005-0000-0000-000028160000}"/>
    <cellStyle name="Normálne 12 10 4 2 6" xfId="6025" xr:uid="{00000000-0005-0000-0000-000029160000}"/>
    <cellStyle name="Normálne 12 10 4 2 7" xfId="7729" xr:uid="{00000000-0005-0000-0000-00002A160000}"/>
    <cellStyle name="Normálne 12 10 4 3" xfId="2685" xr:uid="{00000000-0005-0000-0000-00002B160000}"/>
    <cellStyle name="Normálne 12 10 4 3 2" xfId="3087" xr:uid="{00000000-0005-0000-0000-00002C160000}"/>
    <cellStyle name="Normálne 12 10 4 3 2 2" xfId="4754" xr:uid="{00000000-0005-0000-0000-00002D160000}"/>
    <cellStyle name="Normálne 12 10 4 3 2 3" xfId="6460" xr:uid="{00000000-0005-0000-0000-00002E160000}"/>
    <cellStyle name="Normálne 12 10 4 3 2 4" xfId="8164" xr:uid="{00000000-0005-0000-0000-00002F160000}"/>
    <cellStyle name="Normálne 12 10 4 3 3" xfId="3616" xr:uid="{00000000-0005-0000-0000-000030160000}"/>
    <cellStyle name="Normálne 12 10 4 3 3 2" xfId="5322" xr:uid="{00000000-0005-0000-0000-000031160000}"/>
    <cellStyle name="Normálne 12 10 4 3 3 3" xfId="7027" xr:uid="{00000000-0005-0000-0000-000032160000}"/>
    <cellStyle name="Normálne 12 10 4 3 3 4" xfId="8731" xr:uid="{00000000-0005-0000-0000-000033160000}"/>
    <cellStyle name="Normálne 12 10 4 3 4" xfId="4184" xr:uid="{00000000-0005-0000-0000-000034160000}"/>
    <cellStyle name="Normálne 12 10 4 3 5" xfId="5892" xr:uid="{00000000-0005-0000-0000-000035160000}"/>
    <cellStyle name="Normálne 12 10 4 3 6" xfId="7596" xr:uid="{00000000-0005-0000-0000-000036160000}"/>
    <cellStyle name="Normálne 12 10 4 4" xfId="3085" xr:uid="{00000000-0005-0000-0000-000037160000}"/>
    <cellStyle name="Normálne 12 10 4 4 2" xfId="4520" xr:uid="{00000000-0005-0000-0000-000038160000}"/>
    <cellStyle name="Normálne 12 10 4 4 3" xfId="6228" xr:uid="{00000000-0005-0000-0000-000039160000}"/>
    <cellStyle name="Normálne 12 10 4 4 4" xfId="7932" xr:uid="{00000000-0005-0000-0000-00003A160000}"/>
    <cellStyle name="Normálne 12 10 4 5" xfId="3383" xr:uid="{00000000-0005-0000-0000-00003B160000}"/>
    <cellStyle name="Normálne 12 10 4 5 2" xfId="5091" xr:uid="{00000000-0005-0000-0000-00003C160000}"/>
    <cellStyle name="Normálne 12 10 4 5 3" xfId="6796" xr:uid="{00000000-0005-0000-0000-00003D160000}"/>
    <cellStyle name="Normálne 12 10 4 5 4" xfId="8500" xr:uid="{00000000-0005-0000-0000-00003E160000}"/>
    <cellStyle name="Normálne 12 10 4 6" xfId="3953" xr:uid="{00000000-0005-0000-0000-00003F160000}"/>
    <cellStyle name="Normálne 12 10 4 7" xfId="5659" xr:uid="{00000000-0005-0000-0000-000040160000}"/>
    <cellStyle name="Normálne 12 10 4 8" xfId="7363" xr:uid="{00000000-0005-0000-0000-000041160000}"/>
    <cellStyle name="Normálne 12 10 5" xfId="2452" xr:uid="{00000000-0005-0000-0000-000042160000}"/>
    <cellStyle name="Normálne 12 10 5 2" xfId="2686" xr:uid="{00000000-0005-0000-0000-000043160000}"/>
    <cellStyle name="Normálne 12 10 5 2 2" xfId="3290" xr:uid="{00000000-0005-0000-0000-000044160000}"/>
    <cellStyle name="Normálne 12 10 5 2 2 2" xfId="3857" xr:uid="{00000000-0005-0000-0000-000045160000}"/>
    <cellStyle name="Normálne 12 10 5 2 2 2 2" xfId="4995" xr:uid="{00000000-0005-0000-0000-000046160000}"/>
    <cellStyle name="Normálne 12 10 5 2 2 2 3" xfId="6701" xr:uid="{00000000-0005-0000-0000-000047160000}"/>
    <cellStyle name="Normálne 12 10 5 2 2 2 4" xfId="8405" xr:uid="{00000000-0005-0000-0000-000048160000}"/>
    <cellStyle name="Normálne 12 10 5 2 2 3" xfId="5563" xr:uid="{00000000-0005-0000-0000-000049160000}"/>
    <cellStyle name="Normálne 12 10 5 2 2 3 2" xfId="7268" xr:uid="{00000000-0005-0000-0000-00004A160000}"/>
    <cellStyle name="Normálne 12 10 5 2 2 3 3" xfId="8972" xr:uid="{00000000-0005-0000-0000-00004B160000}"/>
    <cellStyle name="Normálne 12 10 5 2 2 4" xfId="4425" xr:uid="{00000000-0005-0000-0000-00004C160000}"/>
    <cellStyle name="Normálne 12 10 5 2 2 5" xfId="6133" xr:uid="{00000000-0005-0000-0000-00004D160000}"/>
    <cellStyle name="Normálne 12 10 5 2 2 6" xfId="7837" xr:uid="{00000000-0005-0000-0000-00004E160000}"/>
    <cellStyle name="Normálne 12 10 5 2 3" xfId="3089" xr:uid="{00000000-0005-0000-0000-00004F160000}"/>
    <cellStyle name="Normálne 12 10 5 2 3 2" xfId="4888" xr:uid="{00000000-0005-0000-0000-000050160000}"/>
    <cellStyle name="Normálne 12 10 5 2 3 3" xfId="6594" xr:uid="{00000000-0005-0000-0000-000051160000}"/>
    <cellStyle name="Normálne 12 10 5 2 3 4" xfId="8298" xr:uid="{00000000-0005-0000-0000-000052160000}"/>
    <cellStyle name="Normálne 12 10 5 2 4" xfId="3750" xr:uid="{00000000-0005-0000-0000-000053160000}"/>
    <cellStyle name="Normálne 12 10 5 2 4 2" xfId="5456" xr:uid="{00000000-0005-0000-0000-000054160000}"/>
    <cellStyle name="Normálne 12 10 5 2 4 3" xfId="7161" xr:uid="{00000000-0005-0000-0000-000055160000}"/>
    <cellStyle name="Normálne 12 10 5 2 4 4" xfId="8865" xr:uid="{00000000-0005-0000-0000-000056160000}"/>
    <cellStyle name="Normálne 12 10 5 2 5" xfId="4318" xr:uid="{00000000-0005-0000-0000-000057160000}"/>
    <cellStyle name="Normálne 12 10 5 2 6" xfId="6026" xr:uid="{00000000-0005-0000-0000-000058160000}"/>
    <cellStyle name="Normálne 12 10 5 2 7" xfId="7730" xr:uid="{00000000-0005-0000-0000-000059160000}"/>
    <cellStyle name="Normálne 12 10 5 3" xfId="2687" xr:uid="{00000000-0005-0000-0000-00005A160000}"/>
    <cellStyle name="Normálne 12 10 5 3 2" xfId="3090" xr:uid="{00000000-0005-0000-0000-00005B160000}"/>
    <cellStyle name="Normálne 12 10 5 3 2 2" xfId="4755" xr:uid="{00000000-0005-0000-0000-00005C160000}"/>
    <cellStyle name="Normálne 12 10 5 3 2 3" xfId="6461" xr:uid="{00000000-0005-0000-0000-00005D160000}"/>
    <cellStyle name="Normálne 12 10 5 3 2 4" xfId="8165" xr:uid="{00000000-0005-0000-0000-00005E160000}"/>
    <cellStyle name="Normálne 12 10 5 3 3" xfId="3617" xr:uid="{00000000-0005-0000-0000-00005F160000}"/>
    <cellStyle name="Normálne 12 10 5 3 3 2" xfId="5323" xr:uid="{00000000-0005-0000-0000-000060160000}"/>
    <cellStyle name="Normálne 12 10 5 3 3 3" xfId="7028" xr:uid="{00000000-0005-0000-0000-000061160000}"/>
    <cellStyle name="Normálne 12 10 5 3 3 4" xfId="8732" xr:uid="{00000000-0005-0000-0000-000062160000}"/>
    <cellStyle name="Normálne 12 10 5 3 4" xfId="4185" xr:uid="{00000000-0005-0000-0000-000063160000}"/>
    <cellStyle name="Normálne 12 10 5 3 5" xfId="5893" xr:uid="{00000000-0005-0000-0000-000064160000}"/>
    <cellStyle name="Normálne 12 10 5 3 6" xfId="7597" xr:uid="{00000000-0005-0000-0000-000065160000}"/>
    <cellStyle name="Normálne 12 10 5 4" xfId="3088" xr:uid="{00000000-0005-0000-0000-000066160000}"/>
    <cellStyle name="Normálne 12 10 5 4 2" xfId="4628" xr:uid="{00000000-0005-0000-0000-000067160000}"/>
    <cellStyle name="Normálne 12 10 5 4 3" xfId="6334" xr:uid="{00000000-0005-0000-0000-000068160000}"/>
    <cellStyle name="Normálne 12 10 5 4 4" xfId="8038" xr:uid="{00000000-0005-0000-0000-000069160000}"/>
    <cellStyle name="Normálne 12 10 5 5" xfId="3490" xr:uid="{00000000-0005-0000-0000-00006A160000}"/>
    <cellStyle name="Normálne 12 10 5 5 2" xfId="5196" xr:uid="{00000000-0005-0000-0000-00006B160000}"/>
    <cellStyle name="Normálne 12 10 5 5 3" xfId="6901" xr:uid="{00000000-0005-0000-0000-00006C160000}"/>
    <cellStyle name="Normálne 12 10 5 5 4" xfId="8605" xr:uid="{00000000-0005-0000-0000-00006D160000}"/>
    <cellStyle name="Normálne 12 10 5 6" xfId="4058" xr:uid="{00000000-0005-0000-0000-00006E160000}"/>
    <cellStyle name="Normálne 12 10 5 7" xfId="5766" xr:uid="{00000000-0005-0000-0000-00006F160000}"/>
    <cellStyle name="Normálne 12 10 5 8" xfId="7470" xr:uid="{00000000-0005-0000-0000-000070160000}"/>
    <cellStyle name="Normálne 12 10 6" xfId="2688" xr:uid="{00000000-0005-0000-0000-000071160000}"/>
    <cellStyle name="Normálne 12 10 6 2" xfId="3291" xr:uid="{00000000-0005-0000-0000-000072160000}"/>
    <cellStyle name="Normálne 12 10 6 2 2" xfId="3858" xr:uid="{00000000-0005-0000-0000-000073160000}"/>
    <cellStyle name="Normálne 12 10 6 2 2 2" xfId="4996" xr:uid="{00000000-0005-0000-0000-000074160000}"/>
    <cellStyle name="Normálne 12 10 6 2 2 3" xfId="6702" xr:uid="{00000000-0005-0000-0000-000075160000}"/>
    <cellStyle name="Normálne 12 10 6 2 2 4" xfId="8406" xr:uid="{00000000-0005-0000-0000-000076160000}"/>
    <cellStyle name="Normálne 12 10 6 2 3" xfId="5564" xr:uid="{00000000-0005-0000-0000-000077160000}"/>
    <cellStyle name="Normálne 12 10 6 2 3 2" xfId="7269" xr:uid="{00000000-0005-0000-0000-000078160000}"/>
    <cellStyle name="Normálne 12 10 6 2 3 3" xfId="8973" xr:uid="{00000000-0005-0000-0000-000079160000}"/>
    <cellStyle name="Normálne 12 10 6 2 4" xfId="4426" xr:uid="{00000000-0005-0000-0000-00007A160000}"/>
    <cellStyle name="Normálne 12 10 6 2 5" xfId="6134" xr:uid="{00000000-0005-0000-0000-00007B160000}"/>
    <cellStyle name="Normálne 12 10 6 2 6" xfId="7838" xr:uid="{00000000-0005-0000-0000-00007C160000}"/>
    <cellStyle name="Normálne 12 10 6 3" xfId="3091" xr:uid="{00000000-0005-0000-0000-00007D160000}"/>
    <cellStyle name="Normálne 12 10 6 3 2" xfId="4889" xr:uid="{00000000-0005-0000-0000-00007E160000}"/>
    <cellStyle name="Normálne 12 10 6 3 3" xfId="6595" xr:uid="{00000000-0005-0000-0000-00007F160000}"/>
    <cellStyle name="Normálne 12 10 6 3 4" xfId="8299" xr:uid="{00000000-0005-0000-0000-000080160000}"/>
    <cellStyle name="Normálne 12 10 6 4" xfId="3751" xr:uid="{00000000-0005-0000-0000-000081160000}"/>
    <cellStyle name="Normálne 12 10 6 4 2" xfId="5457" xr:uid="{00000000-0005-0000-0000-000082160000}"/>
    <cellStyle name="Normálne 12 10 6 4 3" xfId="7162" xr:uid="{00000000-0005-0000-0000-000083160000}"/>
    <cellStyle name="Normálne 12 10 6 4 4" xfId="8866" xr:uid="{00000000-0005-0000-0000-000084160000}"/>
    <cellStyle name="Normálne 12 10 6 5" xfId="4319" xr:uid="{00000000-0005-0000-0000-000085160000}"/>
    <cellStyle name="Normálne 12 10 6 6" xfId="6027" xr:uid="{00000000-0005-0000-0000-000086160000}"/>
    <cellStyle name="Normálne 12 10 6 7" xfId="7731" xr:uid="{00000000-0005-0000-0000-000087160000}"/>
    <cellStyle name="Normálne 12 10 7" xfId="2689" xr:uid="{00000000-0005-0000-0000-000088160000}"/>
    <cellStyle name="Normálne 12 10 7 2" xfId="3092" xr:uid="{00000000-0005-0000-0000-000089160000}"/>
    <cellStyle name="Normálne 12 10 7 2 2" xfId="4751" xr:uid="{00000000-0005-0000-0000-00008A160000}"/>
    <cellStyle name="Normálne 12 10 7 2 3" xfId="6457" xr:uid="{00000000-0005-0000-0000-00008B160000}"/>
    <cellStyle name="Normálne 12 10 7 2 4" xfId="8161" xr:uid="{00000000-0005-0000-0000-00008C160000}"/>
    <cellStyle name="Normálne 12 10 7 3" xfId="3613" xr:uid="{00000000-0005-0000-0000-00008D160000}"/>
    <cellStyle name="Normálne 12 10 7 3 2" xfId="5319" xr:uid="{00000000-0005-0000-0000-00008E160000}"/>
    <cellStyle name="Normálne 12 10 7 3 3" xfId="7024" xr:uid="{00000000-0005-0000-0000-00008F160000}"/>
    <cellStyle name="Normálne 12 10 7 3 4" xfId="8728" xr:uid="{00000000-0005-0000-0000-000090160000}"/>
    <cellStyle name="Normálne 12 10 7 4" xfId="4181" xr:uid="{00000000-0005-0000-0000-000091160000}"/>
    <cellStyle name="Normálne 12 10 7 5" xfId="5889" xr:uid="{00000000-0005-0000-0000-000092160000}"/>
    <cellStyle name="Normálne 12 10 7 6" xfId="7593" xr:uid="{00000000-0005-0000-0000-000093160000}"/>
    <cellStyle name="Normálne 12 10 8" xfId="3078" xr:uid="{00000000-0005-0000-0000-000094160000}"/>
    <cellStyle name="Normálne 12 10 8 2" xfId="4475" xr:uid="{00000000-0005-0000-0000-000095160000}"/>
    <cellStyle name="Normálne 12 10 8 3" xfId="6183" xr:uid="{00000000-0005-0000-0000-000096160000}"/>
    <cellStyle name="Normálne 12 10 8 4" xfId="7887" xr:uid="{00000000-0005-0000-0000-000097160000}"/>
    <cellStyle name="Normálne 12 10 9" xfId="3338" xr:uid="{00000000-0005-0000-0000-000098160000}"/>
    <cellStyle name="Normálne 12 10 9 2" xfId="5046" xr:uid="{00000000-0005-0000-0000-000099160000}"/>
    <cellStyle name="Normálne 12 10 9 3" xfId="6751" xr:uid="{00000000-0005-0000-0000-00009A160000}"/>
    <cellStyle name="Normálne 12 10 9 4" xfId="8455" xr:uid="{00000000-0005-0000-0000-00009B160000}"/>
    <cellStyle name="Normálne 12 11" xfId="2366" xr:uid="{00000000-0005-0000-0000-00009C160000}"/>
    <cellStyle name="Normálne 12 11 2" xfId="2690" xr:uid="{00000000-0005-0000-0000-00009D160000}"/>
    <cellStyle name="Normálne 12 11 2 2" xfId="3292" xr:uid="{00000000-0005-0000-0000-00009E160000}"/>
    <cellStyle name="Normálne 12 11 2 2 2" xfId="3859" xr:uid="{00000000-0005-0000-0000-00009F160000}"/>
    <cellStyle name="Normálne 12 11 2 2 2 2" xfId="4997" xr:uid="{00000000-0005-0000-0000-0000A0160000}"/>
    <cellStyle name="Normálne 12 11 2 2 2 3" xfId="6703" xr:uid="{00000000-0005-0000-0000-0000A1160000}"/>
    <cellStyle name="Normálne 12 11 2 2 2 4" xfId="8407" xr:uid="{00000000-0005-0000-0000-0000A2160000}"/>
    <cellStyle name="Normálne 12 11 2 2 3" xfId="5565" xr:uid="{00000000-0005-0000-0000-0000A3160000}"/>
    <cellStyle name="Normálne 12 11 2 2 3 2" xfId="7270" xr:uid="{00000000-0005-0000-0000-0000A4160000}"/>
    <cellStyle name="Normálne 12 11 2 2 3 3" xfId="8974" xr:uid="{00000000-0005-0000-0000-0000A5160000}"/>
    <cellStyle name="Normálne 12 11 2 2 4" xfId="4427" xr:uid="{00000000-0005-0000-0000-0000A6160000}"/>
    <cellStyle name="Normálne 12 11 2 2 5" xfId="6135" xr:uid="{00000000-0005-0000-0000-0000A7160000}"/>
    <cellStyle name="Normálne 12 11 2 2 6" xfId="7839" xr:uid="{00000000-0005-0000-0000-0000A8160000}"/>
    <cellStyle name="Normálne 12 11 2 3" xfId="3094" xr:uid="{00000000-0005-0000-0000-0000A9160000}"/>
    <cellStyle name="Normálne 12 11 2 3 2" xfId="4890" xr:uid="{00000000-0005-0000-0000-0000AA160000}"/>
    <cellStyle name="Normálne 12 11 2 3 3" xfId="6596" xr:uid="{00000000-0005-0000-0000-0000AB160000}"/>
    <cellStyle name="Normálne 12 11 2 3 4" xfId="8300" xr:uid="{00000000-0005-0000-0000-0000AC160000}"/>
    <cellStyle name="Normálne 12 11 2 4" xfId="3752" xr:uid="{00000000-0005-0000-0000-0000AD160000}"/>
    <cellStyle name="Normálne 12 11 2 4 2" xfId="5458" xr:uid="{00000000-0005-0000-0000-0000AE160000}"/>
    <cellStyle name="Normálne 12 11 2 4 3" xfId="7163" xr:uid="{00000000-0005-0000-0000-0000AF160000}"/>
    <cellStyle name="Normálne 12 11 2 4 4" xfId="8867" xr:uid="{00000000-0005-0000-0000-0000B0160000}"/>
    <cellStyle name="Normálne 12 11 2 5" xfId="4320" xr:uid="{00000000-0005-0000-0000-0000B1160000}"/>
    <cellStyle name="Normálne 12 11 2 6" xfId="6028" xr:uid="{00000000-0005-0000-0000-0000B2160000}"/>
    <cellStyle name="Normálne 12 11 2 7" xfId="7732" xr:uid="{00000000-0005-0000-0000-0000B3160000}"/>
    <cellStyle name="Normálne 12 11 3" xfId="2691" xr:uid="{00000000-0005-0000-0000-0000B4160000}"/>
    <cellStyle name="Normálne 12 11 3 2" xfId="3095" xr:uid="{00000000-0005-0000-0000-0000B5160000}"/>
    <cellStyle name="Normálne 12 11 3 2 2" xfId="4756" xr:uid="{00000000-0005-0000-0000-0000B6160000}"/>
    <cellStyle name="Normálne 12 11 3 2 3" xfId="6462" xr:uid="{00000000-0005-0000-0000-0000B7160000}"/>
    <cellStyle name="Normálne 12 11 3 2 4" xfId="8166" xr:uid="{00000000-0005-0000-0000-0000B8160000}"/>
    <cellStyle name="Normálne 12 11 3 3" xfId="3618" xr:uid="{00000000-0005-0000-0000-0000B9160000}"/>
    <cellStyle name="Normálne 12 11 3 3 2" xfId="5324" xr:uid="{00000000-0005-0000-0000-0000BA160000}"/>
    <cellStyle name="Normálne 12 11 3 3 3" xfId="7029" xr:uid="{00000000-0005-0000-0000-0000BB160000}"/>
    <cellStyle name="Normálne 12 11 3 3 4" xfId="8733" xr:uid="{00000000-0005-0000-0000-0000BC160000}"/>
    <cellStyle name="Normálne 12 11 3 4" xfId="4186" xr:uid="{00000000-0005-0000-0000-0000BD160000}"/>
    <cellStyle name="Normálne 12 11 3 5" xfId="5894" xr:uid="{00000000-0005-0000-0000-0000BE160000}"/>
    <cellStyle name="Normálne 12 11 3 6" xfId="7598" xr:uid="{00000000-0005-0000-0000-0000BF160000}"/>
    <cellStyle name="Normálne 12 11 4" xfId="3093" xr:uid="{00000000-0005-0000-0000-0000C0160000}"/>
    <cellStyle name="Normálne 12 11 4 2" xfId="4559" xr:uid="{00000000-0005-0000-0000-0000C1160000}"/>
    <cellStyle name="Normálne 12 11 4 3" xfId="6265" xr:uid="{00000000-0005-0000-0000-0000C2160000}"/>
    <cellStyle name="Normálne 12 11 4 4" xfId="7969" xr:uid="{00000000-0005-0000-0000-0000C3160000}"/>
    <cellStyle name="Normálne 12 11 5" xfId="3420" xr:uid="{00000000-0005-0000-0000-0000C4160000}"/>
    <cellStyle name="Normálne 12 11 5 2" xfId="5127" xr:uid="{00000000-0005-0000-0000-0000C5160000}"/>
    <cellStyle name="Normálne 12 11 5 3" xfId="6832" xr:uid="{00000000-0005-0000-0000-0000C6160000}"/>
    <cellStyle name="Normálne 12 11 5 4" xfId="8536" xr:uid="{00000000-0005-0000-0000-0000C7160000}"/>
    <cellStyle name="Normálne 12 11 6" xfId="3989" xr:uid="{00000000-0005-0000-0000-0000C8160000}"/>
    <cellStyle name="Normálne 12 11 7" xfId="5697" xr:uid="{00000000-0005-0000-0000-0000C9160000}"/>
    <cellStyle name="Normálne 12 11 8" xfId="7400" xr:uid="{00000000-0005-0000-0000-0000CA160000}"/>
    <cellStyle name="Normálne 12 12" xfId="2380" xr:uid="{00000000-0005-0000-0000-0000CB160000}"/>
    <cellStyle name="Normálne 12 12 2" xfId="2692" xr:uid="{00000000-0005-0000-0000-0000CC160000}"/>
    <cellStyle name="Normálne 12 12 2 2" xfId="3097" xr:uid="{00000000-0005-0000-0000-0000CD160000}"/>
    <cellStyle name="Normálne 12 12 2 2 2" xfId="4757" xr:uid="{00000000-0005-0000-0000-0000CE160000}"/>
    <cellStyle name="Normálne 12 12 2 2 3" xfId="6463" xr:uid="{00000000-0005-0000-0000-0000CF160000}"/>
    <cellStyle name="Normálne 12 12 2 2 4" xfId="8167" xr:uid="{00000000-0005-0000-0000-0000D0160000}"/>
    <cellStyle name="Normálne 12 12 2 3" xfId="3619" xr:uid="{00000000-0005-0000-0000-0000D1160000}"/>
    <cellStyle name="Normálne 12 12 2 3 2" xfId="5325" xr:uid="{00000000-0005-0000-0000-0000D2160000}"/>
    <cellStyle name="Normálne 12 12 2 3 3" xfId="7030" xr:uid="{00000000-0005-0000-0000-0000D3160000}"/>
    <cellStyle name="Normálne 12 12 2 3 4" xfId="8734" xr:uid="{00000000-0005-0000-0000-0000D4160000}"/>
    <cellStyle name="Normálne 12 12 2 4" xfId="4187" xr:uid="{00000000-0005-0000-0000-0000D5160000}"/>
    <cellStyle name="Normálne 12 12 2 5" xfId="5895" xr:uid="{00000000-0005-0000-0000-0000D6160000}"/>
    <cellStyle name="Normálne 12 12 2 6" xfId="7599" xr:uid="{00000000-0005-0000-0000-0000D7160000}"/>
    <cellStyle name="Normálne 12 12 3" xfId="3096" xr:uid="{00000000-0005-0000-0000-0000D8160000}"/>
    <cellStyle name="Normálne 12 12 3 2" xfId="4571" xr:uid="{00000000-0005-0000-0000-0000D9160000}"/>
    <cellStyle name="Normálne 12 12 3 3" xfId="6277" xr:uid="{00000000-0005-0000-0000-0000DA160000}"/>
    <cellStyle name="Normálne 12 12 3 4" xfId="7981" xr:uid="{00000000-0005-0000-0000-0000DB160000}"/>
    <cellStyle name="Normálne 12 12 4" xfId="3432" xr:uid="{00000000-0005-0000-0000-0000DC160000}"/>
    <cellStyle name="Normálne 12 12 4 2" xfId="5139" xr:uid="{00000000-0005-0000-0000-0000DD160000}"/>
    <cellStyle name="Normálne 12 12 4 3" xfId="6844" xr:uid="{00000000-0005-0000-0000-0000DE160000}"/>
    <cellStyle name="Normálne 12 12 4 4" xfId="8548" xr:uid="{00000000-0005-0000-0000-0000DF160000}"/>
    <cellStyle name="Normálne 12 12 5" xfId="4001" xr:uid="{00000000-0005-0000-0000-0000E0160000}"/>
    <cellStyle name="Normálne 12 12 6" xfId="5709" xr:uid="{00000000-0005-0000-0000-0000E1160000}"/>
    <cellStyle name="Normálne 12 12 7" xfId="7412" xr:uid="{00000000-0005-0000-0000-0000E2160000}"/>
    <cellStyle name="normálne 12 2" xfId="285" xr:uid="{00000000-0005-0000-0000-0000E3160000}"/>
    <cellStyle name="normálne 12 2 2" xfId="286" xr:uid="{00000000-0005-0000-0000-0000E4160000}"/>
    <cellStyle name="normálne 12 2 3" xfId="287" xr:uid="{00000000-0005-0000-0000-0000E5160000}"/>
    <cellStyle name="normálne 12 2 3 2" xfId="288" xr:uid="{00000000-0005-0000-0000-0000E6160000}"/>
    <cellStyle name="normálne 12 3" xfId="289" xr:uid="{00000000-0005-0000-0000-0000E7160000}"/>
    <cellStyle name="normálne 12 3 2" xfId="290" xr:uid="{00000000-0005-0000-0000-0000E8160000}"/>
    <cellStyle name="normálne 12 4" xfId="291" xr:uid="{00000000-0005-0000-0000-0000E9160000}"/>
    <cellStyle name="normálne 12 4 2" xfId="292" xr:uid="{00000000-0005-0000-0000-0000EA160000}"/>
    <cellStyle name="normálne 12 4 2 2" xfId="293" xr:uid="{00000000-0005-0000-0000-0000EB160000}"/>
    <cellStyle name="normálne 12 4 3" xfId="294" xr:uid="{00000000-0005-0000-0000-0000EC160000}"/>
    <cellStyle name="normálne 12 5" xfId="295" xr:uid="{00000000-0005-0000-0000-0000ED160000}"/>
    <cellStyle name="normálne 12 5 2" xfId="296" xr:uid="{00000000-0005-0000-0000-0000EE160000}"/>
    <cellStyle name="normálne 12 6" xfId="297" xr:uid="{00000000-0005-0000-0000-0000EF160000}"/>
    <cellStyle name="normálne 12 6 2" xfId="298" xr:uid="{00000000-0005-0000-0000-0000F0160000}"/>
    <cellStyle name="normálne 12 6 2 2" xfId="299" xr:uid="{00000000-0005-0000-0000-0000F1160000}"/>
    <cellStyle name="normálne 12 6 3" xfId="300" xr:uid="{00000000-0005-0000-0000-0000F2160000}"/>
    <cellStyle name="Normálne 12 7" xfId="818" xr:uid="{00000000-0005-0000-0000-0000F3160000}"/>
    <cellStyle name="Normálne 12 7 10" xfId="3909" xr:uid="{00000000-0005-0000-0000-0000F4160000}"/>
    <cellStyle name="Normálne 12 7 11" xfId="5615" xr:uid="{00000000-0005-0000-0000-0000F5160000}"/>
    <cellStyle name="Normálne 12 7 12" xfId="7319" xr:uid="{00000000-0005-0000-0000-0000F6160000}"/>
    <cellStyle name="Normálne 12 7 2" xfId="883" xr:uid="{00000000-0005-0000-0000-0000F7160000}"/>
    <cellStyle name="Normálne 12 7 2 2" xfId="2693" xr:uid="{00000000-0005-0000-0000-0000F8160000}"/>
    <cellStyle name="Normálne 12 7 2 2 2" xfId="3293" xr:uid="{00000000-0005-0000-0000-0000F9160000}"/>
    <cellStyle name="Normálne 12 7 2 2 2 2" xfId="3860" xr:uid="{00000000-0005-0000-0000-0000FA160000}"/>
    <cellStyle name="Normálne 12 7 2 2 2 2 2" xfId="4998" xr:uid="{00000000-0005-0000-0000-0000FB160000}"/>
    <cellStyle name="Normálne 12 7 2 2 2 2 3" xfId="6704" xr:uid="{00000000-0005-0000-0000-0000FC160000}"/>
    <cellStyle name="Normálne 12 7 2 2 2 2 4" xfId="8408" xr:uid="{00000000-0005-0000-0000-0000FD160000}"/>
    <cellStyle name="Normálne 12 7 2 2 2 3" xfId="5566" xr:uid="{00000000-0005-0000-0000-0000FE160000}"/>
    <cellStyle name="Normálne 12 7 2 2 2 3 2" xfId="7271" xr:uid="{00000000-0005-0000-0000-0000FF160000}"/>
    <cellStyle name="Normálne 12 7 2 2 2 3 3" xfId="8975" xr:uid="{00000000-0005-0000-0000-000000170000}"/>
    <cellStyle name="Normálne 12 7 2 2 2 4" xfId="4428" xr:uid="{00000000-0005-0000-0000-000001170000}"/>
    <cellStyle name="Normálne 12 7 2 2 2 5" xfId="6136" xr:uid="{00000000-0005-0000-0000-000002170000}"/>
    <cellStyle name="Normálne 12 7 2 2 2 6" xfId="7840" xr:uid="{00000000-0005-0000-0000-000003170000}"/>
    <cellStyle name="Normálne 12 7 2 2 3" xfId="3100" xr:uid="{00000000-0005-0000-0000-000004170000}"/>
    <cellStyle name="Normálne 12 7 2 2 3 2" xfId="4891" xr:uid="{00000000-0005-0000-0000-000005170000}"/>
    <cellStyle name="Normálne 12 7 2 2 3 3" xfId="6597" xr:uid="{00000000-0005-0000-0000-000006170000}"/>
    <cellStyle name="Normálne 12 7 2 2 3 4" xfId="8301" xr:uid="{00000000-0005-0000-0000-000007170000}"/>
    <cellStyle name="Normálne 12 7 2 2 4" xfId="3753" xr:uid="{00000000-0005-0000-0000-000008170000}"/>
    <cellStyle name="Normálne 12 7 2 2 4 2" xfId="5459" xr:uid="{00000000-0005-0000-0000-000009170000}"/>
    <cellStyle name="Normálne 12 7 2 2 4 3" xfId="7164" xr:uid="{00000000-0005-0000-0000-00000A170000}"/>
    <cellStyle name="Normálne 12 7 2 2 4 4" xfId="8868" xr:uid="{00000000-0005-0000-0000-00000B170000}"/>
    <cellStyle name="Normálne 12 7 2 2 5" xfId="4321" xr:uid="{00000000-0005-0000-0000-00000C170000}"/>
    <cellStyle name="Normálne 12 7 2 2 6" xfId="6029" xr:uid="{00000000-0005-0000-0000-00000D170000}"/>
    <cellStyle name="Normálne 12 7 2 2 7" xfId="7733" xr:uid="{00000000-0005-0000-0000-00000E170000}"/>
    <cellStyle name="Normálne 12 7 2 3" xfId="2694" xr:uid="{00000000-0005-0000-0000-00000F170000}"/>
    <cellStyle name="Normálne 12 7 2 3 2" xfId="3101" xr:uid="{00000000-0005-0000-0000-000010170000}"/>
    <cellStyle name="Normálne 12 7 2 3 2 2" xfId="4759" xr:uid="{00000000-0005-0000-0000-000011170000}"/>
    <cellStyle name="Normálne 12 7 2 3 2 3" xfId="6465" xr:uid="{00000000-0005-0000-0000-000012170000}"/>
    <cellStyle name="Normálne 12 7 2 3 2 4" xfId="8169" xr:uid="{00000000-0005-0000-0000-000013170000}"/>
    <cellStyle name="Normálne 12 7 2 3 3" xfId="3621" xr:uid="{00000000-0005-0000-0000-000014170000}"/>
    <cellStyle name="Normálne 12 7 2 3 3 2" xfId="5327" xr:uid="{00000000-0005-0000-0000-000015170000}"/>
    <cellStyle name="Normálne 12 7 2 3 3 3" xfId="7032" xr:uid="{00000000-0005-0000-0000-000016170000}"/>
    <cellStyle name="Normálne 12 7 2 3 3 4" xfId="8736" xr:uid="{00000000-0005-0000-0000-000017170000}"/>
    <cellStyle name="Normálne 12 7 2 3 4" xfId="4189" xr:uid="{00000000-0005-0000-0000-000018170000}"/>
    <cellStyle name="Normálne 12 7 2 3 5" xfId="5897" xr:uid="{00000000-0005-0000-0000-000019170000}"/>
    <cellStyle name="Normálne 12 7 2 3 6" xfId="7601" xr:uid="{00000000-0005-0000-0000-00001A170000}"/>
    <cellStyle name="Normálne 12 7 2 4" xfId="3099" xr:uid="{00000000-0005-0000-0000-00001B170000}"/>
    <cellStyle name="Normálne 12 7 2 4 2" xfId="4521" xr:uid="{00000000-0005-0000-0000-00001C170000}"/>
    <cellStyle name="Normálne 12 7 2 4 3" xfId="6229" xr:uid="{00000000-0005-0000-0000-00001D170000}"/>
    <cellStyle name="Normálne 12 7 2 4 4" xfId="7933" xr:uid="{00000000-0005-0000-0000-00001E170000}"/>
    <cellStyle name="Normálne 12 7 2 5" xfId="3384" xr:uid="{00000000-0005-0000-0000-00001F170000}"/>
    <cellStyle name="Normálne 12 7 2 5 2" xfId="5092" xr:uid="{00000000-0005-0000-0000-000020170000}"/>
    <cellStyle name="Normálne 12 7 2 5 3" xfId="6797" xr:uid="{00000000-0005-0000-0000-000021170000}"/>
    <cellStyle name="Normálne 12 7 2 5 4" xfId="8501" xr:uid="{00000000-0005-0000-0000-000022170000}"/>
    <cellStyle name="Normálne 12 7 2 6" xfId="3954" xr:uid="{00000000-0005-0000-0000-000023170000}"/>
    <cellStyle name="Normálne 12 7 2 7" xfId="5660" xr:uid="{00000000-0005-0000-0000-000024170000}"/>
    <cellStyle name="Normálne 12 7 2 8" xfId="7364" xr:uid="{00000000-0005-0000-0000-000025170000}"/>
    <cellStyle name="Normálne 12 7 3" xfId="884" xr:uid="{00000000-0005-0000-0000-000026170000}"/>
    <cellStyle name="Normálne 12 7 3 2" xfId="2695" xr:uid="{00000000-0005-0000-0000-000027170000}"/>
    <cellStyle name="Normálne 12 7 3 2 2" xfId="3294" xr:uid="{00000000-0005-0000-0000-000028170000}"/>
    <cellStyle name="Normálne 12 7 3 2 2 2" xfId="3861" xr:uid="{00000000-0005-0000-0000-000029170000}"/>
    <cellStyle name="Normálne 12 7 3 2 2 2 2" xfId="4999" xr:uid="{00000000-0005-0000-0000-00002A170000}"/>
    <cellStyle name="Normálne 12 7 3 2 2 2 3" xfId="6705" xr:uid="{00000000-0005-0000-0000-00002B170000}"/>
    <cellStyle name="Normálne 12 7 3 2 2 2 4" xfId="8409" xr:uid="{00000000-0005-0000-0000-00002C170000}"/>
    <cellStyle name="Normálne 12 7 3 2 2 3" xfId="5567" xr:uid="{00000000-0005-0000-0000-00002D170000}"/>
    <cellStyle name="Normálne 12 7 3 2 2 3 2" xfId="7272" xr:uid="{00000000-0005-0000-0000-00002E170000}"/>
    <cellStyle name="Normálne 12 7 3 2 2 3 3" xfId="8976" xr:uid="{00000000-0005-0000-0000-00002F170000}"/>
    <cellStyle name="Normálne 12 7 3 2 2 4" xfId="4429" xr:uid="{00000000-0005-0000-0000-000030170000}"/>
    <cellStyle name="Normálne 12 7 3 2 2 5" xfId="6137" xr:uid="{00000000-0005-0000-0000-000031170000}"/>
    <cellStyle name="Normálne 12 7 3 2 2 6" xfId="7841" xr:uid="{00000000-0005-0000-0000-000032170000}"/>
    <cellStyle name="Normálne 12 7 3 2 3" xfId="3103" xr:uid="{00000000-0005-0000-0000-000033170000}"/>
    <cellStyle name="Normálne 12 7 3 2 3 2" xfId="4892" xr:uid="{00000000-0005-0000-0000-000034170000}"/>
    <cellStyle name="Normálne 12 7 3 2 3 3" xfId="6598" xr:uid="{00000000-0005-0000-0000-000035170000}"/>
    <cellStyle name="Normálne 12 7 3 2 3 4" xfId="8302" xr:uid="{00000000-0005-0000-0000-000036170000}"/>
    <cellStyle name="Normálne 12 7 3 2 4" xfId="3754" xr:uid="{00000000-0005-0000-0000-000037170000}"/>
    <cellStyle name="Normálne 12 7 3 2 4 2" xfId="5460" xr:uid="{00000000-0005-0000-0000-000038170000}"/>
    <cellStyle name="Normálne 12 7 3 2 4 3" xfId="7165" xr:uid="{00000000-0005-0000-0000-000039170000}"/>
    <cellStyle name="Normálne 12 7 3 2 4 4" xfId="8869" xr:uid="{00000000-0005-0000-0000-00003A170000}"/>
    <cellStyle name="Normálne 12 7 3 2 5" xfId="4322" xr:uid="{00000000-0005-0000-0000-00003B170000}"/>
    <cellStyle name="Normálne 12 7 3 2 6" xfId="6030" xr:uid="{00000000-0005-0000-0000-00003C170000}"/>
    <cellStyle name="Normálne 12 7 3 2 7" xfId="7734" xr:uid="{00000000-0005-0000-0000-00003D170000}"/>
    <cellStyle name="Normálne 12 7 3 3" xfId="2696" xr:uid="{00000000-0005-0000-0000-00003E170000}"/>
    <cellStyle name="Normálne 12 7 3 3 2" xfId="3104" xr:uid="{00000000-0005-0000-0000-00003F170000}"/>
    <cellStyle name="Normálne 12 7 3 3 2 2" xfId="4760" xr:uid="{00000000-0005-0000-0000-000040170000}"/>
    <cellStyle name="Normálne 12 7 3 3 2 3" xfId="6466" xr:uid="{00000000-0005-0000-0000-000041170000}"/>
    <cellStyle name="Normálne 12 7 3 3 2 4" xfId="8170" xr:uid="{00000000-0005-0000-0000-000042170000}"/>
    <cellStyle name="Normálne 12 7 3 3 3" xfId="3622" xr:uid="{00000000-0005-0000-0000-000043170000}"/>
    <cellStyle name="Normálne 12 7 3 3 3 2" xfId="5328" xr:uid="{00000000-0005-0000-0000-000044170000}"/>
    <cellStyle name="Normálne 12 7 3 3 3 3" xfId="7033" xr:uid="{00000000-0005-0000-0000-000045170000}"/>
    <cellStyle name="Normálne 12 7 3 3 3 4" xfId="8737" xr:uid="{00000000-0005-0000-0000-000046170000}"/>
    <cellStyle name="Normálne 12 7 3 3 4" xfId="4190" xr:uid="{00000000-0005-0000-0000-000047170000}"/>
    <cellStyle name="Normálne 12 7 3 3 5" xfId="5898" xr:uid="{00000000-0005-0000-0000-000048170000}"/>
    <cellStyle name="Normálne 12 7 3 3 6" xfId="7602" xr:uid="{00000000-0005-0000-0000-000049170000}"/>
    <cellStyle name="Normálne 12 7 3 4" xfId="3102" xr:uid="{00000000-0005-0000-0000-00004A170000}"/>
    <cellStyle name="Normálne 12 7 3 4 2" xfId="4522" xr:uid="{00000000-0005-0000-0000-00004B170000}"/>
    <cellStyle name="Normálne 12 7 3 4 3" xfId="6230" xr:uid="{00000000-0005-0000-0000-00004C170000}"/>
    <cellStyle name="Normálne 12 7 3 4 4" xfId="7934" xr:uid="{00000000-0005-0000-0000-00004D170000}"/>
    <cellStyle name="Normálne 12 7 3 5" xfId="3385" xr:uid="{00000000-0005-0000-0000-00004E170000}"/>
    <cellStyle name="Normálne 12 7 3 5 2" xfId="5093" xr:uid="{00000000-0005-0000-0000-00004F170000}"/>
    <cellStyle name="Normálne 12 7 3 5 3" xfId="6798" xr:uid="{00000000-0005-0000-0000-000050170000}"/>
    <cellStyle name="Normálne 12 7 3 5 4" xfId="8502" xr:uid="{00000000-0005-0000-0000-000051170000}"/>
    <cellStyle name="Normálne 12 7 3 6" xfId="3955" xr:uid="{00000000-0005-0000-0000-000052170000}"/>
    <cellStyle name="Normálne 12 7 3 7" xfId="5661" xr:uid="{00000000-0005-0000-0000-000053170000}"/>
    <cellStyle name="Normálne 12 7 3 8" xfId="7365" xr:uid="{00000000-0005-0000-0000-000054170000}"/>
    <cellStyle name="Normálne 12 7 4" xfId="885" xr:uid="{00000000-0005-0000-0000-000055170000}"/>
    <cellStyle name="Normálne 12 7 4 2" xfId="2697" xr:uid="{00000000-0005-0000-0000-000056170000}"/>
    <cellStyle name="Normálne 12 7 4 2 2" xfId="3295" xr:uid="{00000000-0005-0000-0000-000057170000}"/>
    <cellStyle name="Normálne 12 7 4 2 2 2" xfId="3862" xr:uid="{00000000-0005-0000-0000-000058170000}"/>
    <cellStyle name="Normálne 12 7 4 2 2 2 2" xfId="5000" xr:uid="{00000000-0005-0000-0000-000059170000}"/>
    <cellStyle name="Normálne 12 7 4 2 2 2 3" xfId="6706" xr:uid="{00000000-0005-0000-0000-00005A170000}"/>
    <cellStyle name="Normálne 12 7 4 2 2 2 4" xfId="8410" xr:uid="{00000000-0005-0000-0000-00005B170000}"/>
    <cellStyle name="Normálne 12 7 4 2 2 3" xfId="5568" xr:uid="{00000000-0005-0000-0000-00005C170000}"/>
    <cellStyle name="Normálne 12 7 4 2 2 3 2" xfId="7273" xr:uid="{00000000-0005-0000-0000-00005D170000}"/>
    <cellStyle name="Normálne 12 7 4 2 2 3 3" xfId="8977" xr:uid="{00000000-0005-0000-0000-00005E170000}"/>
    <cellStyle name="Normálne 12 7 4 2 2 4" xfId="4430" xr:uid="{00000000-0005-0000-0000-00005F170000}"/>
    <cellStyle name="Normálne 12 7 4 2 2 5" xfId="6138" xr:uid="{00000000-0005-0000-0000-000060170000}"/>
    <cellStyle name="Normálne 12 7 4 2 2 6" xfId="7842" xr:uid="{00000000-0005-0000-0000-000061170000}"/>
    <cellStyle name="Normálne 12 7 4 2 3" xfId="3106" xr:uid="{00000000-0005-0000-0000-000062170000}"/>
    <cellStyle name="Normálne 12 7 4 2 3 2" xfId="4893" xr:uid="{00000000-0005-0000-0000-000063170000}"/>
    <cellStyle name="Normálne 12 7 4 2 3 3" xfId="6599" xr:uid="{00000000-0005-0000-0000-000064170000}"/>
    <cellStyle name="Normálne 12 7 4 2 3 4" xfId="8303" xr:uid="{00000000-0005-0000-0000-000065170000}"/>
    <cellStyle name="Normálne 12 7 4 2 4" xfId="3755" xr:uid="{00000000-0005-0000-0000-000066170000}"/>
    <cellStyle name="Normálne 12 7 4 2 4 2" xfId="5461" xr:uid="{00000000-0005-0000-0000-000067170000}"/>
    <cellStyle name="Normálne 12 7 4 2 4 3" xfId="7166" xr:uid="{00000000-0005-0000-0000-000068170000}"/>
    <cellStyle name="Normálne 12 7 4 2 4 4" xfId="8870" xr:uid="{00000000-0005-0000-0000-000069170000}"/>
    <cellStyle name="Normálne 12 7 4 2 5" xfId="4323" xr:uid="{00000000-0005-0000-0000-00006A170000}"/>
    <cellStyle name="Normálne 12 7 4 2 6" xfId="6031" xr:uid="{00000000-0005-0000-0000-00006B170000}"/>
    <cellStyle name="Normálne 12 7 4 2 7" xfId="7735" xr:uid="{00000000-0005-0000-0000-00006C170000}"/>
    <cellStyle name="Normálne 12 7 4 3" xfId="2698" xr:uid="{00000000-0005-0000-0000-00006D170000}"/>
    <cellStyle name="Normálne 12 7 4 3 2" xfId="3107" xr:uid="{00000000-0005-0000-0000-00006E170000}"/>
    <cellStyle name="Normálne 12 7 4 3 2 2" xfId="4761" xr:uid="{00000000-0005-0000-0000-00006F170000}"/>
    <cellStyle name="Normálne 12 7 4 3 2 3" xfId="6467" xr:uid="{00000000-0005-0000-0000-000070170000}"/>
    <cellStyle name="Normálne 12 7 4 3 2 4" xfId="8171" xr:uid="{00000000-0005-0000-0000-000071170000}"/>
    <cellStyle name="Normálne 12 7 4 3 3" xfId="3623" xr:uid="{00000000-0005-0000-0000-000072170000}"/>
    <cellStyle name="Normálne 12 7 4 3 3 2" xfId="5329" xr:uid="{00000000-0005-0000-0000-000073170000}"/>
    <cellStyle name="Normálne 12 7 4 3 3 3" xfId="7034" xr:uid="{00000000-0005-0000-0000-000074170000}"/>
    <cellStyle name="Normálne 12 7 4 3 3 4" xfId="8738" xr:uid="{00000000-0005-0000-0000-000075170000}"/>
    <cellStyle name="Normálne 12 7 4 3 4" xfId="4191" xr:uid="{00000000-0005-0000-0000-000076170000}"/>
    <cellStyle name="Normálne 12 7 4 3 5" xfId="5899" xr:uid="{00000000-0005-0000-0000-000077170000}"/>
    <cellStyle name="Normálne 12 7 4 3 6" xfId="7603" xr:uid="{00000000-0005-0000-0000-000078170000}"/>
    <cellStyle name="Normálne 12 7 4 4" xfId="3105" xr:uid="{00000000-0005-0000-0000-000079170000}"/>
    <cellStyle name="Normálne 12 7 4 4 2" xfId="4523" xr:uid="{00000000-0005-0000-0000-00007A170000}"/>
    <cellStyle name="Normálne 12 7 4 4 3" xfId="6231" xr:uid="{00000000-0005-0000-0000-00007B170000}"/>
    <cellStyle name="Normálne 12 7 4 4 4" xfId="7935" xr:uid="{00000000-0005-0000-0000-00007C170000}"/>
    <cellStyle name="Normálne 12 7 4 5" xfId="3386" xr:uid="{00000000-0005-0000-0000-00007D170000}"/>
    <cellStyle name="Normálne 12 7 4 5 2" xfId="5094" xr:uid="{00000000-0005-0000-0000-00007E170000}"/>
    <cellStyle name="Normálne 12 7 4 5 3" xfId="6799" xr:uid="{00000000-0005-0000-0000-00007F170000}"/>
    <cellStyle name="Normálne 12 7 4 5 4" xfId="8503" xr:uid="{00000000-0005-0000-0000-000080170000}"/>
    <cellStyle name="Normálne 12 7 4 6" xfId="3956" xr:uid="{00000000-0005-0000-0000-000081170000}"/>
    <cellStyle name="Normálne 12 7 4 7" xfId="5662" xr:uid="{00000000-0005-0000-0000-000082170000}"/>
    <cellStyle name="Normálne 12 7 4 8" xfId="7366" xr:uid="{00000000-0005-0000-0000-000083170000}"/>
    <cellStyle name="Normálne 12 7 5" xfId="2453" xr:uid="{00000000-0005-0000-0000-000084170000}"/>
    <cellStyle name="Normálne 12 7 5 2" xfId="2699" xr:uid="{00000000-0005-0000-0000-000085170000}"/>
    <cellStyle name="Normálne 12 7 5 2 2" xfId="3296" xr:uid="{00000000-0005-0000-0000-000086170000}"/>
    <cellStyle name="Normálne 12 7 5 2 2 2" xfId="3863" xr:uid="{00000000-0005-0000-0000-000087170000}"/>
    <cellStyle name="Normálne 12 7 5 2 2 2 2" xfId="5001" xr:uid="{00000000-0005-0000-0000-000088170000}"/>
    <cellStyle name="Normálne 12 7 5 2 2 2 3" xfId="6707" xr:uid="{00000000-0005-0000-0000-000089170000}"/>
    <cellStyle name="Normálne 12 7 5 2 2 2 4" xfId="8411" xr:uid="{00000000-0005-0000-0000-00008A170000}"/>
    <cellStyle name="Normálne 12 7 5 2 2 3" xfId="5569" xr:uid="{00000000-0005-0000-0000-00008B170000}"/>
    <cellStyle name="Normálne 12 7 5 2 2 3 2" xfId="7274" xr:uid="{00000000-0005-0000-0000-00008C170000}"/>
    <cellStyle name="Normálne 12 7 5 2 2 3 3" xfId="8978" xr:uid="{00000000-0005-0000-0000-00008D170000}"/>
    <cellStyle name="Normálne 12 7 5 2 2 4" xfId="4431" xr:uid="{00000000-0005-0000-0000-00008E170000}"/>
    <cellStyle name="Normálne 12 7 5 2 2 5" xfId="6139" xr:uid="{00000000-0005-0000-0000-00008F170000}"/>
    <cellStyle name="Normálne 12 7 5 2 2 6" xfId="7843" xr:uid="{00000000-0005-0000-0000-000090170000}"/>
    <cellStyle name="Normálne 12 7 5 2 3" xfId="3109" xr:uid="{00000000-0005-0000-0000-000091170000}"/>
    <cellStyle name="Normálne 12 7 5 2 3 2" xfId="4894" xr:uid="{00000000-0005-0000-0000-000092170000}"/>
    <cellStyle name="Normálne 12 7 5 2 3 3" xfId="6600" xr:uid="{00000000-0005-0000-0000-000093170000}"/>
    <cellStyle name="Normálne 12 7 5 2 3 4" xfId="8304" xr:uid="{00000000-0005-0000-0000-000094170000}"/>
    <cellStyle name="Normálne 12 7 5 2 4" xfId="3756" xr:uid="{00000000-0005-0000-0000-000095170000}"/>
    <cellStyle name="Normálne 12 7 5 2 4 2" xfId="5462" xr:uid="{00000000-0005-0000-0000-000096170000}"/>
    <cellStyle name="Normálne 12 7 5 2 4 3" xfId="7167" xr:uid="{00000000-0005-0000-0000-000097170000}"/>
    <cellStyle name="Normálne 12 7 5 2 4 4" xfId="8871" xr:uid="{00000000-0005-0000-0000-000098170000}"/>
    <cellStyle name="Normálne 12 7 5 2 5" xfId="4324" xr:uid="{00000000-0005-0000-0000-000099170000}"/>
    <cellStyle name="Normálne 12 7 5 2 6" xfId="6032" xr:uid="{00000000-0005-0000-0000-00009A170000}"/>
    <cellStyle name="Normálne 12 7 5 2 7" xfId="7736" xr:uid="{00000000-0005-0000-0000-00009B170000}"/>
    <cellStyle name="Normálne 12 7 5 3" xfId="2700" xr:uid="{00000000-0005-0000-0000-00009C170000}"/>
    <cellStyle name="Normálne 12 7 5 3 2" xfId="3110" xr:uid="{00000000-0005-0000-0000-00009D170000}"/>
    <cellStyle name="Normálne 12 7 5 3 2 2" xfId="4762" xr:uid="{00000000-0005-0000-0000-00009E170000}"/>
    <cellStyle name="Normálne 12 7 5 3 2 3" xfId="6468" xr:uid="{00000000-0005-0000-0000-00009F170000}"/>
    <cellStyle name="Normálne 12 7 5 3 2 4" xfId="8172" xr:uid="{00000000-0005-0000-0000-0000A0170000}"/>
    <cellStyle name="Normálne 12 7 5 3 3" xfId="3624" xr:uid="{00000000-0005-0000-0000-0000A1170000}"/>
    <cellStyle name="Normálne 12 7 5 3 3 2" xfId="5330" xr:uid="{00000000-0005-0000-0000-0000A2170000}"/>
    <cellStyle name="Normálne 12 7 5 3 3 3" xfId="7035" xr:uid="{00000000-0005-0000-0000-0000A3170000}"/>
    <cellStyle name="Normálne 12 7 5 3 3 4" xfId="8739" xr:uid="{00000000-0005-0000-0000-0000A4170000}"/>
    <cellStyle name="Normálne 12 7 5 3 4" xfId="4192" xr:uid="{00000000-0005-0000-0000-0000A5170000}"/>
    <cellStyle name="Normálne 12 7 5 3 5" xfId="5900" xr:uid="{00000000-0005-0000-0000-0000A6170000}"/>
    <cellStyle name="Normálne 12 7 5 3 6" xfId="7604" xr:uid="{00000000-0005-0000-0000-0000A7170000}"/>
    <cellStyle name="Normálne 12 7 5 4" xfId="3108" xr:uid="{00000000-0005-0000-0000-0000A8170000}"/>
    <cellStyle name="Normálne 12 7 5 4 2" xfId="4629" xr:uid="{00000000-0005-0000-0000-0000A9170000}"/>
    <cellStyle name="Normálne 12 7 5 4 3" xfId="6335" xr:uid="{00000000-0005-0000-0000-0000AA170000}"/>
    <cellStyle name="Normálne 12 7 5 4 4" xfId="8039" xr:uid="{00000000-0005-0000-0000-0000AB170000}"/>
    <cellStyle name="Normálne 12 7 5 5" xfId="3491" xr:uid="{00000000-0005-0000-0000-0000AC170000}"/>
    <cellStyle name="Normálne 12 7 5 5 2" xfId="5197" xr:uid="{00000000-0005-0000-0000-0000AD170000}"/>
    <cellStyle name="Normálne 12 7 5 5 3" xfId="6902" xr:uid="{00000000-0005-0000-0000-0000AE170000}"/>
    <cellStyle name="Normálne 12 7 5 5 4" xfId="8606" xr:uid="{00000000-0005-0000-0000-0000AF170000}"/>
    <cellStyle name="Normálne 12 7 5 6" xfId="4059" xr:uid="{00000000-0005-0000-0000-0000B0170000}"/>
    <cellStyle name="Normálne 12 7 5 7" xfId="5767" xr:uid="{00000000-0005-0000-0000-0000B1170000}"/>
    <cellStyle name="Normálne 12 7 5 8" xfId="7471" xr:uid="{00000000-0005-0000-0000-0000B2170000}"/>
    <cellStyle name="Normálne 12 7 6" xfId="2701" xr:uid="{00000000-0005-0000-0000-0000B3170000}"/>
    <cellStyle name="Normálne 12 7 6 2" xfId="3297" xr:uid="{00000000-0005-0000-0000-0000B4170000}"/>
    <cellStyle name="Normálne 12 7 6 2 2" xfId="3864" xr:uid="{00000000-0005-0000-0000-0000B5170000}"/>
    <cellStyle name="Normálne 12 7 6 2 2 2" xfId="5002" xr:uid="{00000000-0005-0000-0000-0000B6170000}"/>
    <cellStyle name="Normálne 12 7 6 2 2 3" xfId="6708" xr:uid="{00000000-0005-0000-0000-0000B7170000}"/>
    <cellStyle name="Normálne 12 7 6 2 2 4" xfId="8412" xr:uid="{00000000-0005-0000-0000-0000B8170000}"/>
    <cellStyle name="Normálne 12 7 6 2 3" xfId="5570" xr:uid="{00000000-0005-0000-0000-0000B9170000}"/>
    <cellStyle name="Normálne 12 7 6 2 3 2" xfId="7275" xr:uid="{00000000-0005-0000-0000-0000BA170000}"/>
    <cellStyle name="Normálne 12 7 6 2 3 3" xfId="8979" xr:uid="{00000000-0005-0000-0000-0000BB170000}"/>
    <cellStyle name="Normálne 12 7 6 2 4" xfId="4432" xr:uid="{00000000-0005-0000-0000-0000BC170000}"/>
    <cellStyle name="Normálne 12 7 6 2 5" xfId="6140" xr:uid="{00000000-0005-0000-0000-0000BD170000}"/>
    <cellStyle name="Normálne 12 7 6 2 6" xfId="7844" xr:uid="{00000000-0005-0000-0000-0000BE170000}"/>
    <cellStyle name="Normálne 12 7 6 3" xfId="3111" xr:uid="{00000000-0005-0000-0000-0000BF170000}"/>
    <cellStyle name="Normálne 12 7 6 3 2" xfId="4895" xr:uid="{00000000-0005-0000-0000-0000C0170000}"/>
    <cellStyle name="Normálne 12 7 6 3 3" xfId="6601" xr:uid="{00000000-0005-0000-0000-0000C1170000}"/>
    <cellStyle name="Normálne 12 7 6 3 4" xfId="8305" xr:uid="{00000000-0005-0000-0000-0000C2170000}"/>
    <cellStyle name="Normálne 12 7 6 4" xfId="3757" xr:uid="{00000000-0005-0000-0000-0000C3170000}"/>
    <cellStyle name="Normálne 12 7 6 4 2" xfId="5463" xr:uid="{00000000-0005-0000-0000-0000C4170000}"/>
    <cellStyle name="Normálne 12 7 6 4 3" xfId="7168" xr:uid="{00000000-0005-0000-0000-0000C5170000}"/>
    <cellStyle name="Normálne 12 7 6 4 4" xfId="8872" xr:uid="{00000000-0005-0000-0000-0000C6170000}"/>
    <cellStyle name="Normálne 12 7 6 5" xfId="4325" xr:uid="{00000000-0005-0000-0000-0000C7170000}"/>
    <cellStyle name="Normálne 12 7 6 6" xfId="6033" xr:uid="{00000000-0005-0000-0000-0000C8170000}"/>
    <cellStyle name="Normálne 12 7 6 7" xfId="7737" xr:uid="{00000000-0005-0000-0000-0000C9170000}"/>
    <cellStyle name="Normálne 12 7 7" xfId="2702" xr:uid="{00000000-0005-0000-0000-0000CA170000}"/>
    <cellStyle name="Normálne 12 7 7 2" xfId="3112" xr:uid="{00000000-0005-0000-0000-0000CB170000}"/>
    <cellStyle name="Normálne 12 7 7 2 2" xfId="4758" xr:uid="{00000000-0005-0000-0000-0000CC170000}"/>
    <cellStyle name="Normálne 12 7 7 2 3" xfId="6464" xr:uid="{00000000-0005-0000-0000-0000CD170000}"/>
    <cellStyle name="Normálne 12 7 7 2 4" xfId="8168" xr:uid="{00000000-0005-0000-0000-0000CE170000}"/>
    <cellStyle name="Normálne 12 7 7 3" xfId="3620" xr:uid="{00000000-0005-0000-0000-0000CF170000}"/>
    <cellStyle name="Normálne 12 7 7 3 2" xfId="5326" xr:uid="{00000000-0005-0000-0000-0000D0170000}"/>
    <cellStyle name="Normálne 12 7 7 3 3" xfId="7031" xr:uid="{00000000-0005-0000-0000-0000D1170000}"/>
    <cellStyle name="Normálne 12 7 7 3 4" xfId="8735" xr:uid="{00000000-0005-0000-0000-0000D2170000}"/>
    <cellStyle name="Normálne 12 7 7 4" xfId="4188" xr:uid="{00000000-0005-0000-0000-0000D3170000}"/>
    <cellStyle name="Normálne 12 7 7 5" xfId="5896" xr:uid="{00000000-0005-0000-0000-0000D4170000}"/>
    <cellStyle name="Normálne 12 7 7 6" xfId="7600" xr:uid="{00000000-0005-0000-0000-0000D5170000}"/>
    <cellStyle name="Normálne 12 7 8" xfId="3098" xr:uid="{00000000-0005-0000-0000-0000D6170000}"/>
    <cellStyle name="Normálne 12 7 8 2" xfId="4476" xr:uid="{00000000-0005-0000-0000-0000D7170000}"/>
    <cellStyle name="Normálne 12 7 8 3" xfId="6184" xr:uid="{00000000-0005-0000-0000-0000D8170000}"/>
    <cellStyle name="Normálne 12 7 8 4" xfId="7888" xr:uid="{00000000-0005-0000-0000-0000D9170000}"/>
    <cellStyle name="Normálne 12 7 9" xfId="3339" xr:uid="{00000000-0005-0000-0000-0000DA170000}"/>
    <cellStyle name="Normálne 12 7 9 2" xfId="5047" xr:uid="{00000000-0005-0000-0000-0000DB170000}"/>
    <cellStyle name="Normálne 12 7 9 3" xfId="6752" xr:uid="{00000000-0005-0000-0000-0000DC170000}"/>
    <cellStyle name="Normálne 12 7 9 4" xfId="8456" xr:uid="{00000000-0005-0000-0000-0000DD170000}"/>
    <cellStyle name="Normálne 12 8" xfId="819" xr:uid="{00000000-0005-0000-0000-0000DE170000}"/>
    <cellStyle name="Normálne 12 8 10" xfId="3910" xr:uid="{00000000-0005-0000-0000-0000DF170000}"/>
    <cellStyle name="Normálne 12 8 11" xfId="5616" xr:uid="{00000000-0005-0000-0000-0000E0170000}"/>
    <cellStyle name="Normálne 12 8 12" xfId="7320" xr:uid="{00000000-0005-0000-0000-0000E1170000}"/>
    <cellStyle name="Normálne 12 8 2" xfId="886" xr:uid="{00000000-0005-0000-0000-0000E2170000}"/>
    <cellStyle name="Normálne 12 8 2 2" xfId="2703" xr:uid="{00000000-0005-0000-0000-0000E3170000}"/>
    <cellStyle name="Normálne 12 8 2 2 2" xfId="3298" xr:uid="{00000000-0005-0000-0000-0000E4170000}"/>
    <cellStyle name="Normálne 12 8 2 2 2 2" xfId="3865" xr:uid="{00000000-0005-0000-0000-0000E5170000}"/>
    <cellStyle name="Normálne 12 8 2 2 2 2 2" xfId="5003" xr:uid="{00000000-0005-0000-0000-0000E6170000}"/>
    <cellStyle name="Normálne 12 8 2 2 2 2 3" xfId="6709" xr:uid="{00000000-0005-0000-0000-0000E7170000}"/>
    <cellStyle name="Normálne 12 8 2 2 2 2 4" xfId="8413" xr:uid="{00000000-0005-0000-0000-0000E8170000}"/>
    <cellStyle name="Normálne 12 8 2 2 2 3" xfId="5571" xr:uid="{00000000-0005-0000-0000-0000E9170000}"/>
    <cellStyle name="Normálne 12 8 2 2 2 3 2" xfId="7276" xr:uid="{00000000-0005-0000-0000-0000EA170000}"/>
    <cellStyle name="Normálne 12 8 2 2 2 3 3" xfId="8980" xr:uid="{00000000-0005-0000-0000-0000EB170000}"/>
    <cellStyle name="Normálne 12 8 2 2 2 4" xfId="4433" xr:uid="{00000000-0005-0000-0000-0000EC170000}"/>
    <cellStyle name="Normálne 12 8 2 2 2 5" xfId="6141" xr:uid="{00000000-0005-0000-0000-0000ED170000}"/>
    <cellStyle name="Normálne 12 8 2 2 2 6" xfId="7845" xr:uid="{00000000-0005-0000-0000-0000EE170000}"/>
    <cellStyle name="Normálne 12 8 2 2 3" xfId="3115" xr:uid="{00000000-0005-0000-0000-0000EF170000}"/>
    <cellStyle name="Normálne 12 8 2 2 3 2" xfId="4896" xr:uid="{00000000-0005-0000-0000-0000F0170000}"/>
    <cellStyle name="Normálne 12 8 2 2 3 3" xfId="6602" xr:uid="{00000000-0005-0000-0000-0000F1170000}"/>
    <cellStyle name="Normálne 12 8 2 2 3 4" xfId="8306" xr:uid="{00000000-0005-0000-0000-0000F2170000}"/>
    <cellStyle name="Normálne 12 8 2 2 4" xfId="3758" xr:uid="{00000000-0005-0000-0000-0000F3170000}"/>
    <cellStyle name="Normálne 12 8 2 2 4 2" xfId="5464" xr:uid="{00000000-0005-0000-0000-0000F4170000}"/>
    <cellStyle name="Normálne 12 8 2 2 4 3" xfId="7169" xr:uid="{00000000-0005-0000-0000-0000F5170000}"/>
    <cellStyle name="Normálne 12 8 2 2 4 4" xfId="8873" xr:uid="{00000000-0005-0000-0000-0000F6170000}"/>
    <cellStyle name="Normálne 12 8 2 2 5" xfId="4326" xr:uid="{00000000-0005-0000-0000-0000F7170000}"/>
    <cellStyle name="Normálne 12 8 2 2 6" xfId="6034" xr:uid="{00000000-0005-0000-0000-0000F8170000}"/>
    <cellStyle name="Normálne 12 8 2 2 7" xfId="7738" xr:uid="{00000000-0005-0000-0000-0000F9170000}"/>
    <cellStyle name="Normálne 12 8 2 3" xfId="2704" xr:uid="{00000000-0005-0000-0000-0000FA170000}"/>
    <cellStyle name="Normálne 12 8 2 3 2" xfId="3116" xr:uid="{00000000-0005-0000-0000-0000FB170000}"/>
    <cellStyle name="Normálne 12 8 2 3 2 2" xfId="4764" xr:uid="{00000000-0005-0000-0000-0000FC170000}"/>
    <cellStyle name="Normálne 12 8 2 3 2 3" xfId="6470" xr:uid="{00000000-0005-0000-0000-0000FD170000}"/>
    <cellStyle name="Normálne 12 8 2 3 2 4" xfId="8174" xr:uid="{00000000-0005-0000-0000-0000FE170000}"/>
    <cellStyle name="Normálne 12 8 2 3 3" xfId="3626" xr:uid="{00000000-0005-0000-0000-0000FF170000}"/>
    <cellStyle name="Normálne 12 8 2 3 3 2" xfId="5332" xr:uid="{00000000-0005-0000-0000-000000180000}"/>
    <cellStyle name="Normálne 12 8 2 3 3 3" xfId="7037" xr:uid="{00000000-0005-0000-0000-000001180000}"/>
    <cellStyle name="Normálne 12 8 2 3 3 4" xfId="8741" xr:uid="{00000000-0005-0000-0000-000002180000}"/>
    <cellStyle name="Normálne 12 8 2 3 4" xfId="4194" xr:uid="{00000000-0005-0000-0000-000003180000}"/>
    <cellStyle name="Normálne 12 8 2 3 5" xfId="5902" xr:uid="{00000000-0005-0000-0000-000004180000}"/>
    <cellStyle name="Normálne 12 8 2 3 6" xfId="7606" xr:uid="{00000000-0005-0000-0000-000005180000}"/>
    <cellStyle name="Normálne 12 8 2 4" xfId="3114" xr:uid="{00000000-0005-0000-0000-000006180000}"/>
    <cellStyle name="Normálne 12 8 2 4 2" xfId="4524" xr:uid="{00000000-0005-0000-0000-000007180000}"/>
    <cellStyle name="Normálne 12 8 2 4 3" xfId="6232" xr:uid="{00000000-0005-0000-0000-000008180000}"/>
    <cellStyle name="Normálne 12 8 2 4 4" xfId="7936" xr:uid="{00000000-0005-0000-0000-000009180000}"/>
    <cellStyle name="Normálne 12 8 2 5" xfId="3387" xr:uid="{00000000-0005-0000-0000-00000A180000}"/>
    <cellStyle name="Normálne 12 8 2 5 2" xfId="5095" xr:uid="{00000000-0005-0000-0000-00000B180000}"/>
    <cellStyle name="Normálne 12 8 2 5 3" xfId="6800" xr:uid="{00000000-0005-0000-0000-00000C180000}"/>
    <cellStyle name="Normálne 12 8 2 5 4" xfId="8504" xr:uid="{00000000-0005-0000-0000-00000D180000}"/>
    <cellStyle name="Normálne 12 8 2 6" xfId="3957" xr:uid="{00000000-0005-0000-0000-00000E180000}"/>
    <cellStyle name="Normálne 12 8 2 7" xfId="5663" xr:uid="{00000000-0005-0000-0000-00000F180000}"/>
    <cellStyle name="Normálne 12 8 2 8" xfId="7367" xr:uid="{00000000-0005-0000-0000-000010180000}"/>
    <cellStyle name="Normálne 12 8 3" xfId="887" xr:uid="{00000000-0005-0000-0000-000011180000}"/>
    <cellStyle name="Normálne 12 8 3 2" xfId="2705" xr:uid="{00000000-0005-0000-0000-000012180000}"/>
    <cellStyle name="Normálne 12 8 3 2 2" xfId="3299" xr:uid="{00000000-0005-0000-0000-000013180000}"/>
    <cellStyle name="Normálne 12 8 3 2 2 2" xfId="3866" xr:uid="{00000000-0005-0000-0000-000014180000}"/>
    <cellStyle name="Normálne 12 8 3 2 2 2 2" xfId="5004" xr:uid="{00000000-0005-0000-0000-000015180000}"/>
    <cellStyle name="Normálne 12 8 3 2 2 2 3" xfId="6710" xr:uid="{00000000-0005-0000-0000-000016180000}"/>
    <cellStyle name="Normálne 12 8 3 2 2 2 4" xfId="8414" xr:uid="{00000000-0005-0000-0000-000017180000}"/>
    <cellStyle name="Normálne 12 8 3 2 2 3" xfId="5572" xr:uid="{00000000-0005-0000-0000-000018180000}"/>
    <cellStyle name="Normálne 12 8 3 2 2 3 2" xfId="7277" xr:uid="{00000000-0005-0000-0000-000019180000}"/>
    <cellStyle name="Normálne 12 8 3 2 2 3 3" xfId="8981" xr:uid="{00000000-0005-0000-0000-00001A180000}"/>
    <cellStyle name="Normálne 12 8 3 2 2 4" xfId="4434" xr:uid="{00000000-0005-0000-0000-00001B180000}"/>
    <cellStyle name="Normálne 12 8 3 2 2 5" xfId="6142" xr:uid="{00000000-0005-0000-0000-00001C180000}"/>
    <cellStyle name="Normálne 12 8 3 2 2 6" xfId="7846" xr:uid="{00000000-0005-0000-0000-00001D180000}"/>
    <cellStyle name="Normálne 12 8 3 2 3" xfId="3118" xr:uid="{00000000-0005-0000-0000-00001E180000}"/>
    <cellStyle name="Normálne 12 8 3 2 3 2" xfId="4897" xr:uid="{00000000-0005-0000-0000-00001F180000}"/>
    <cellStyle name="Normálne 12 8 3 2 3 3" xfId="6603" xr:uid="{00000000-0005-0000-0000-000020180000}"/>
    <cellStyle name="Normálne 12 8 3 2 3 4" xfId="8307" xr:uid="{00000000-0005-0000-0000-000021180000}"/>
    <cellStyle name="Normálne 12 8 3 2 4" xfId="3759" xr:uid="{00000000-0005-0000-0000-000022180000}"/>
    <cellStyle name="Normálne 12 8 3 2 4 2" xfId="5465" xr:uid="{00000000-0005-0000-0000-000023180000}"/>
    <cellStyle name="Normálne 12 8 3 2 4 3" xfId="7170" xr:uid="{00000000-0005-0000-0000-000024180000}"/>
    <cellStyle name="Normálne 12 8 3 2 4 4" xfId="8874" xr:uid="{00000000-0005-0000-0000-000025180000}"/>
    <cellStyle name="Normálne 12 8 3 2 5" xfId="4327" xr:uid="{00000000-0005-0000-0000-000026180000}"/>
    <cellStyle name="Normálne 12 8 3 2 6" xfId="6035" xr:uid="{00000000-0005-0000-0000-000027180000}"/>
    <cellStyle name="Normálne 12 8 3 2 7" xfId="7739" xr:uid="{00000000-0005-0000-0000-000028180000}"/>
    <cellStyle name="Normálne 12 8 3 3" xfId="2706" xr:uid="{00000000-0005-0000-0000-000029180000}"/>
    <cellStyle name="Normálne 12 8 3 3 2" xfId="3119" xr:uid="{00000000-0005-0000-0000-00002A180000}"/>
    <cellStyle name="Normálne 12 8 3 3 2 2" xfId="4765" xr:uid="{00000000-0005-0000-0000-00002B180000}"/>
    <cellStyle name="Normálne 12 8 3 3 2 3" xfId="6471" xr:uid="{00000000-0005-0000-0000-00002C180000}"/>
    <cellStyle name="Normálne 12 8 3 3 2 4" xfId="8175" xr:uid="{00000000-0005-0000-0000-00002D180000}"/>
    <cellStyle name="Normálne 12 8 3 3 3" xfId="3627" xr:uid="{00000000-0005-0000-0000-00002E180000}"/>
    <cellStyle name="Normálne 12 8 3 3 3 2" xfId="5333" xr:uid="{00000000-0005-0000-0000-00002F180000}"/>
    <cellStyle name="Normálne 12 8 3 3 3 3" xfId="7038" xr:uid="{00000000-0005-0000-0000-000030180000}"/>
    <cellStyle name="Normálne 12 8 3 3 3 4" xfId="8742" xr:uid="{00000000-0005-0000-0000-000031180000}"/>
    <cellStyle name="Normálne 12 8 3 3 4" xfId="4195" xr:uid="{00000000-0005-0000-0000-000032180000}"/>
    <cellStyle name="Normálne 12 8 3 3 5" xfId="5903" xr:uid="{00000000-0005-0000-0000-000033180000}"/>
    <cellStyle name="Normálne 12 8 3 3 6" xfId="7607" xr:uid="{00000000-0005-0000-0000-000034180000}"/>
    <cellStyle name="Normálne 12 8 3 4" xfId="3117" xr:uid="{00000000-0005-0000-0000-000035180000}"/>
    <cellStyle name="Normálne 12 8 3 4 2" xfId="4525" xr:uid="{00000000-0005-0000-0000-000036180000}"/>
    <cellStyle name="Normálne 12 8 3 4 3" xfId="6233" xr:uid="{00000000-0005-0000-0000-000037180000}"/>
    <cellStyle name="Normálne 12 8 3 4 4" xfId="7937" xr:uid="{00000000-0005-0000-0000-000038180000}"/>
    <cellStyle name="Normálne 12 8 3 5" xfId="3388" xr:uid="{00000000-0005-0000-0000-000039180000}"/>
    <cellStyle name="Normálne 12 8 3 5 2" xfId="5096" xr:uid="{00000000-0005-0000-0000-00003A180000}"/>
    <cellStyle name="Normálne 12 8 3 5 3" xfId="6801" xr:uid="{00000000-0005-0000-0000-00003B180000}"/>
    <cellStyle name="Normálne 12 8 3 5 4" xfId="8505" xr:uid="{00000000-0005-0000-0000-00003C180000}"/>
    <cellStyle name="Normálne 12 8 3 6" xfId="3958" xr:uid="{00000000-0005-0000-0000-00003D180000}"/>
    <cellStyle name="Normálne 12 8 3 7" xfId="5664" xr:uid="{00000000-0005-0000-0000-00003E180000}"/>
    <cellStyle name="Normálne 12 8 3 8" xfId="7368" xr:uid="{00000000-0005-0000-0000-00003F180000}"/>
    <cellStyle name="Normálne 12 8 4" xfId="888" xr:uid="{00000000-0005-0000-0000-000040180000}"/>
    <cellStyle name="Normálne 12 8 4 2" xfId="2707" xr:uid="{00000000-0005-0000-0000-000041180000}"/>
    <cellStyle name="Normálne 12 8 4 2 2" xfId="3300" xr:uid="{00000000-0005-0000-0000-000042180000}"/>
    <cellStyle name="Normálne 12 8 4 2 2 2" xfId="3867" xr:uid="{00000000-0005-0000-0000-000043180000}"/>
    <cellStyle name="Normálne 12 8 4 2 2 2 2" xfId="5005" xr:uid="{00000000-0005-0000-0000-000044180000}"/>
    <cellStyle name="Normálne 12 8 4 2 2 2 3" xfId="6711" xr:uid="{00000000-0005-0000-0000-000045180000}"/>
    <cellStyle name="Normálne 12 8 4 2 2 2 4" xfId="8415" xr:uid="{00000000-0005-0000-0000-000046180000}"/>
    <cellStyle name="Normálne 12 8 4 2 2 3" xfId="5573" xr:uid="{00000000-0005-0000-0000-000047180000}"/>
    <cellStyle name="Normálne 12 8 4 2 2 3 2" xfId="7278" xr:uid="{00000000-0005-0000-0000-000048180000}"/>
    <cellStyle name="Normálne 12 8 4 2 2 3 3" xfId="8982" xr:uid="{00000000-0005-0000-0000-000049180000}"/>
    <cellStyle name="Normálne 12 8 4 2 2 4" xfId="4435" xr:uid="{00000000-0005-0000-0000-00004A180000}"/>
    <cellStyle name="Normálne 12 8 4 2 2 5" xfId="6143" xr:uid="{00000000-0005-0000-0000-00004B180000}"/>
    <cellStyle name="Normálne 12 8 4 2 2 6" xfId="7847" xr:uid="{00000000-0005-0000-0000-00004C180000}"/>
    <cellStyle name="Normálne 12 8 4 2 3" xfId="3121" xr:uid="{00000000-0005-0000-0000-00004D180000}"/>
    <cellStyle name="Normálne 12 8 4 2 3 2" xfId="4898" xr:uid="{00000000-0005-0000-0000-00004E180000}"/>
    <cellStyle name="Normálne 12 8 4 2 3 3" xfId="6604" xr:uid="{00000000-0005-0000-0000-00004F180000}"/>
    <cellStyle name="Normálne 12 8 4 2 3 4" xfId="8308" xr:uid="{00000000-0005-0000-0000-000050180000}"/>
    <cellStyle name="Normálne 12 8 4 2 4" xfId="3760" xr:uid="{00000000-0005-0000-0000-000051180000}"/>
    <cellStyle name="Normálne 12 8 4 2 4 2" xfId="5466" xr:uid="{00000000-0005-0000-0000-000052180000}"/>
    <cellStyle name="Normálne 12 8 4 2 4 3" xfId="7171" xr:uid="{00000000-0005-0000-0000-000053180000}"/>
    <cellStyle name="Normálne 12 8 4 2 4 4" xfId="8875" xr:uid="{00000000-0005-0000-0000-000054180000}"/>
    <cellStyle name="Normálne 12 8 4 2 5" xfId="4328" xr:uid="{00000000-0005-0000-0000-000055180000}"/>
    <cellStyle name="Normálne 12 8 4 2 6" xfId="6036" xr:uid="{00000000-0005-0000-0000-000056180000}"/>
    <cellStyle name="Normálne 12 8 4 2 7" xfId="7740" xr:uid="{00000000-0005-0000-0000-000057180000}"/>
    <cellStyle name="Normálne 12 8 4 3" xfId="2708" xr:uid="{00000000-0005-0000-0000-000058180000}"/>
    <cellStyle name="Normálne 12 8 4 3 2" xfId="3122" xr:uid="{00000000-0005-0000-0000-000059180000}"/>
    <cellStyle name="Normálne 12 8 4 3 2 2" xfId="4766" xr:uid="{00000000-0005-0000-0000-00005A180000}"/>
    <cellStyle name="Normálne 12 8 4 3 2 3" xfId="6472" xr:uid="{00000000-0005-0000-0000-00005B180000}"/>
    <cellStyle name="Normálne 12 8 4 3 2 4" xfId="8176" xr:uid="{00000000-0005-0000-0000-00005C180000}"/>
    <cellStyle name="Normálne 12 8 4 3 3" xfId="3628" xr:uid="{00000000-0005-0000-0000-00005D180000}"/>
    <cellStyle name="Normálne 12 8 4 3 3 2" xfId="5334" xr:uid="{00000000-0005-0000-0000-00005E180000}"/>
    <cellStyle name="Normálne 12 8 4 3 3 3" xfId="7039" xr:uid="{00000000-0005-0000-0000-00005F180000}"/>
    <cellStyle name="Normálne 12 8 4 3 3 4" xfId="8743" xr:uid="{00000000-0005-0000-0000-000060180000}"/>
    <cellStyle name="Normálne 12 8 4 3 4" xfId="4196" xr:uid="{00000000-0005-0000-0000-000061180000}"/>
    <cellStyle name="Normálne 12 8 4 3 5" xfId="5904" xr:uid="{00000000-0005-0000-0000-000062180000}"/>
    <cellStyle name="Normálne 12 8 4 3 6" xfId="7608" xr:uid="{00000000-0005-0000-0000-000063180000}"/>
    <cellStyle name="Normálne 12 8 4 4" xfId="3120" xr:uid="{00000000-0005-0000-0000-000064180000}"/>
    <cellStyle name="Normálne 12 8 4 4 2" xfId="4526" xr:uid="{00000000-0005-0000-0000-000065180000}"/>
    <cellStyle name="Normálne 12 8 4 4 3" xfId="6234" xr:uid="{00000000-0005-0000-0000-000066180000}"/>
    <cellStyle name="Normálne 12 8 4 4 4" xfId="7938" xr:uid="{00000000-0005-0000-0000-000067180000}"/>
    <cellStyle name="Normálne 12 8 4 5" xfId="3389" xr:uid="{00000000-0005-0000-0000-000068180000}"/>
    <cellStyle name="Normálne 12 8 4 5 2" xfId="5097" xr:uid="{00000000-0005-0000-0000-000069180000}"/>
    <cellStyle name="Normálne 12 8 4 5 3" xfId="6802" xr:uid="{00000000-0005-0000-0000-00006A180000}"/>
    <cellStyle name="Normálne 12 8 4 5 4" xfId="8506" xr:uid="{00000000-0005-0000-0000-00006B180000}"/>
    <cellStyle name="Normálne 12 8 4 6" xfId="3959" xr:uid="{00000000-0005-0000-0000-00006C180000}"/>
    <cellStyle name="Normálne 12 8 4 7" xfId="5665" xr:uid="{00000000-0005-0000-0000-00006D180000}"/>
    <cellStyle name="Normálne 12 8 4 8" xfId="7369" xr:uid="{00000000-0005-0000-0000-00006E180000}"/>
    <cellStyle name="Normálne 12 8 5" xfId="2454" xr:uid="{00000000-0005-0000-0000-00006F180000}"/>
    <cellStyle name="Normálne 12 8 5 2" xfId="2709" xr:uid="{00000000-0005-0000-0000-000070180000}"/>
    <cellStyle name="Normálne 12 8 5 2 2" xfId="3301" xr:uid="{00000000-0005-0000-0000-000071180000}"/>
    <cellStyle name="Normálne 12 8 5 2 2 2" xfId="3868" xr:uid="{00000000-0005-0000-0000-000072180000}"/>
    <cellStyle name="Normálne 12 8 5 2 2 2 2" xfId="5006" xr:uid="{00000000-0005-0000-0000-000073180000}"/>
    <cellStyle name="Normálne 12 8 5 2 2 2 3" xfId="6712" xr:uid="{00000000-0005-0000-0000-000074180000}"/>
    <cellStyle name="Normálne 12 8 5 2 2 2 4" xfId="8416" xr:uid="{00000000-0005-0000-0000-000075180000}"/>
    <cellStyle name="Normálne 12 8 5 2 2 3" xfId="5574" xr:uid="{00000000-0005-0000-0000-000076180000}"/>
    <cellStyle name="Normálne 12 8 5 2 2 3 2" xfId="7279" xr:uid="{00000000-0005-0000-0000-000077180000}"/>
    <cellStyle name="Normálne 12 8 5 2 2 3 3" xfId="8983" xr:uid="{00000000-0005-0000-0000-000078180000}"/>
    <cellStyle name="Normálne 12 8 5 2 2 4" xfId="4436" xr:uid="{00000000-0005-0000-0000-000079180000}"/>
    <cellStyle name="Normálne 12 8 5 2 2 5" xfId="6144" xr:uid="{00000000-0005-0000-0000-00007A180000}"/>
    <cellStyle name="Normálne 12 8 5 2 2 6" xfId="7848" xr:uid="{00000000-0005-0000-0000-00007B180000}"/>
    <cellStyle name="Normálne 12 8 5 2 3" xfId="3124" xr:uid="{00000000-0005-0000-0000-00007C180000}"/>
    <cellStyle name="Normálne 12 8 5 2 3 2" xfId="4899" xr:uid="{00000000-0005-0000-0000-00007D180000}"/>
    <cellStyle name="Normálne 12 8 5 2 3 3" xfId="6605" xr:uid="{00000000-0005-0000-0000-00007E180000}"/>
    <cellStyle name="Normálne 12 8 5 2 3 4" xfId="8309" xr:uid="{00000000-0005-0000-0000-00007F180000}"/>
    <cellStyle name="Normálne 12 8 5 2 4" xfId="3761" xr:uid="{00000000-0005-0000-0000-000080180000}"/>
    <cellStyle name="Normálne 12 8 5 2 4 2" xfId="5467" xr:uid="{00000000-0005-0000-0000-000081180000}"/>
    <cellStyle name="Normálne 12 8 5 2 4 3" xfId="7172" xr:uid="{00000000-0005-0000-0000-000082180000}"/>
    <cellStyle name="Normálne 12 8 5 2 4 4" xfId="8876" xr:uid="{00000000-0005-0000-0000-000083180000}"/>
    <cellStyle name="Normálne 12 8 5 2 5" xfId="4329" xr:uid="{00000000-0005-0000-0000-000084180000}"/>
    <cellStyle name="Normálne 12 8 5 2 6" xfId="6037" xr:uid="{00000000-0005-0000-0000-000085180000}"/>
    <cellStyle name="Normálne 12 8 5 2 7" xfId="7741" xr:uid="{00000000-0005-0000-0000-000086180000}"/>
    <cellStyle name="Normálne 12 8 5 3" xfId="2710" xr:uid="{00000000-0005-0000-0000-000087180000}"/>
    <cellStyle name="Normálne 12 8 5 3 2" xfId="3125" xr:uid="{00000000-0005-0000-0000-000088180000}"/>
    <cellStyle name="Normálne 12 8 5 3 2 2" xfId="4767" xr:uid="{00000000-0005-0000-0000-000089180000}"/>
    <cellStyle name="Normálne 12 8 5 3 2 3" xfId="6473" xr:uid="{00000000-0005-0000-0000-00008A180000}"/>
    <cellStyle name="Normálne 12 8 5 3 2 4" xfId="8177" xr:uid="{00000000-0005-0000-0000-00008B180000}"/>
    <cellStyle name="Normálne 12 8 5 3 3" xfId="3629" xr:uid="{00000000-0005-0000-0000-00008C180000}"/>
    <cellStyle name="Normálne 12 8 5 3 3 2" xfId="5335" xr:uid="{00000000-0005-0000-0000-00008D180000}"/>
    <cellStyle name="Normálne 12 8 5 3 3 3" xfId="7040" xr:uid="{00000000-0005-0000-0000-00008E180000}"/>
    <cellStyle name="Normálne 12 8 5 3 3 4" xfId="8744" xr:uid="{00000000-0005-0000-0000-00008F180000}"/>
    <cellStyle name="Normálne 12 8 5 3 4" xfId="4197" xr:uid="{00000000-0005-0000-0000-000090180000}"/>
    <cellStyle name="Normálne 12 8 5 3 5" xfId="5905" xr:uid="{00000000-0005-0000-0000-000091180000}"/>
    <cellStyle name="Normálne 12 8 5 3 6" xfId="7609" xr:uid="{00000000-0005-0000-0000-000092180000}"/>
    <cellStyle name="Normálne 12 8 5 4" xfId="3123" xr:uid="{00000000-0005-0000-0000-000093180000}"/>
    <cellStyle name="Normálne 12 8 5 4 2" xfId="4630" xr:uid="{00000000-0005-0000-0000-000094180000}"/>
    <cellStyle name="Normálne 12 8 5 4 3" xfId="6336" xr:uid="{00000000-0005-0000-0000-000095180000}"/>
    <cellStyle name="Normálne 12 8 5 4 4" xfId="8040" xr:uid="{00000000-0005-0000-0000-000096180000}"/>
    <cellStyle name="Normálne 12 8 5 5" xfId="3492" xr:uid="{00000000-0005-0000-0000-000097180000}"/>
    <cellStyle name="Normálne 12 8 5 5 2" xfId="5198" xr:uid="{00000000-0005-0000-0000-000098180000}"/>
    <cellStyle name="Normálne 12 8 5 5 3" xfId="6903" xr:uid="{00000000-0005-0000-0000-000099180000}"/>
    <cellStyle name="Normálne 12 8 5 5 4" xfId="8607" xr:uid="{00000000-0005-0000-0000-00009A180000}"/>
    <cellStyle name="Normálne 12 8 5 6" xfId="4060" xr:uid="{00000000-0005-0000-0000-00009B180000}"/>
    <cellStyle name="Normálne 12 8 5 7" xfId="5768" xr:uid="{00000000-0005-0000-0000-00009C180000}"/>
    <cellStyle name="Normálne 12 8 5 8" xfId="7472" xr:uid="{00000000-0005-0000-0000-00009D180000}"/>
    <cellStyle name="Normálne 12 8 6" xfId="2711" xr:uid="{00000000-0005-0000-0000-00009E180000}"/>
    <cellStyle name="Normálne 12 8 6 2" xfId="3302" xr:uid="{00000000-0005-0000-0000-00009F180000}"/>
    <cellStyle name="Normálne 12 8 6 2 2" xfId="3869" xr:uid="{00000000-0005-0000-0000-0000A0180000}"/>
    <cellStyle name="Normálne 12 8 6 2 2 2" xfId="5007" xr:uid="{00000000-0005-0000-0000-0000A1180000}"/>
    <cellStyle name="Normálne 12 8 6 2 2 3" xfId="6713" xr:uid="{00000000-0005-0000-0000-0000A2180000}"/>
    <cellStyle name="Normálne 12 8 6 2 2 4" xfId="8417" xr:uid="{00000000-0005-0000-0000-0000A3180000}"/>
    <cellStyle name="Normálne 12 8 6 2 3" xfId="5575" xr:uid="{00000000-0005-0000-0000-0000A4180000}"/>
    <cellStyle name="Normálne 12 8 6 2 3 2" xfId="7280" xr:uid="{00000000-0005-0000-0000-0000A5180000}"/>
    <cellStyle name="Normálne 12 8 6 2 3 3" xfId="8984" xr:uid="{00000000-0005-0000-0000-0000A6180000}"/>
    <cellStyle name="Normálne 12 8 6 2 4" xfId="4437" xr:uid="{00000000-0005-0000-0000-0000A7180000}"/>
    <cellStyle name="Normálne 12 8 6 2 5" xfId="6145" xr:uid="{00000000-0005-0000-0000-0000A8180000}"/>
    <cellStyle name="Normálne 12 8 6 2 6" xfId="7849" xr:uid="{00000000-0005-0000-0000-0000A9180000}"/>
    <cellStyle name="Normálne 12 8 6 3" xfId="3126" xr:uid="{00000000-0005-0000-0000-0000AA180000}"/>
    <cellStyle name="Normálne 12 8 6 3 2" xfId="4900" xr:uid="{00000000-0005-0000-0000-0000AB180000}"/>
    <cellStyle name="Normálne 12 8 6 3 3" xfId="6606" xr:uid="{00000000-0005-0000-0000-0000AC180000}"/>
    <cellStyle name="Normálne 12 8 6 3 4" xfId="8310" xr:uid="{00000000-0005-0000-0000-0000AD180000}"/>
    <cellStyle name="Normálne 12 8 6 4" xfId="3762" xr:uid="{00000000-0005-0000-0000-0000AE180000}"/>
    <cellStyle name="Normálne 12 8 6 4 2" xfId="5468" xr:uid="{00000000-0005-0000-0000-0000AF180000}"/>
    <cellStyle name="Normálne 12 8 6 4 3" xfId="7173" xr:uid="{00000000-0005-0000-0000-0000B0180000}"/>
    <cellStyle name="Normálne 12 8 6 4 4" xfId="8877" xr:uid="{00000000-0005-0000-0000-0000B1180000}"/>
    <cellStyle name="Normálne 12 8 6 5" xfId="4330" xr:uid="{00000000-0005-0000-0000-0000B2180000}"/>
    <cellStyle name="Normálne 12 8 6 6" xfId="6038" xr:uid="{00000000-0005-0000-0000-0000B3180000}"/>
    <cellStyle name="Normálne 12 8 6 7" xfId="7742" xr:uid="{00000000-0005-0000-0000-0000B4180000}"/>
    <cellStyle name="Normálne 12 8 7" xfId="2712" xr:uid="{00000000-0005-0000-0000-0000B5180000}"/>
    <cellStyle name="Normálne 12 8 7 2" xfId="3127" xr:uid="{00000000-0005-0000-0000-0000B6180000}"/>
    <cellStyle name="Normálne 12 8 7 2 2" xfId="4763" xr:uid="{00000000-0005-0000-0000-0000B7180000}"/>
    <cellStyle name="Normálne 12 8 7 2 3" xfId="6469" xr:uid="{00000000-0005-0000-0000-0000B8180000}"/>
    <cellStyle name="Normálne 12 8 7 2 4" xfId="8173" xr:uid="{00000000-0005-0000-0000-0000B9180000}"/>
    <cellStyle name="Normálne 12 8 7 3" xfId="3625" xr:uid="{00000000-0005-0000-0000-0000BA180000}"/>
    <cellStyle name="Normálne 12 8 7 3 2" xfId="5331" xr:uid="{00000000-0005-0000-0000-0000BB180000}"/>
    <cellStyle name="Normálne 12 8 7 3 3" xfId="7036" xr:uid="{00000000-0005-0000-0000-0000BC180000}"/>
    <cellStyle name="Normálne 12 8 7 3 4" xfId="8740" xr:uid="{00000000-0005-0000-0000-0000BD180000}"/>
    <cellStyle name="Normálne 12 8 7 4" xfId="4193" xr:uid="{00000000-0005-0000-0000-0000BE180000}"/>
    <cellStyle name="Normálne 12 8 7 5" xfId="5901" xr:uid="{00000000-0005-0000-0000-0000BF180000}"/>
    <cellStyle name="Normálne 12 8 7 6" xfId="7605" xr:uid="{00000000-0005-0000-0000-0000C0180000}"/>
    <cellStyle name="Normálne 12 8 8" xfId="3113" xr:uid="{00000000-0005-0000-0000-0000C1180000}"/>
    <cellStyle name="Normálne 12 8 8 2" xfId="4477" xr:uid="{00000000-0005-0000-0000-0000C2180000}"/>
    <cellStyle name="Normálne 12 8 8 3" xfId="6185" xr:uid="{00000000-0005-0000-0000-0000C3180000}"/>
    <cellStyle name="Normálne 12 8 8 4" xfId="7889" xr:uid="{00000000-0005-0000-0000-0000C4180000}"/>
    <cellStyle name="Normálne 12 8 9" xfId="3340" xr:uid="{00000000-0005-0000-0000-0000C5180000}"/>
    <cellStyle name="Normálne 12 8 9 2" xfId="5048" xr:uid="{00000000-0005-0000-0000-0000C6180000}"/>
    <cellStyle name="Normálne 12 8 9 3" xfId="6753" xr:uid="{00000000-0005-0000-0000-0000C7180000}"/>
    <cellStyle name="Normálne 12 8 9 4" xfId="8457" xr:uid="{00000000-0005-0000-0000-0000C8180000}"/>
    <cellStyle name="Normálne 12 9" xfId="820" xr:uid="{00000000-0005-0000-0000-0000C9180000}"/>
    <cellStyle name="Normálne 12 9 10" xfId="3911" xr:uid="{00000000-0005-0000-0000-0000CA180000}"/>
    <cellStyle name="Normálne 12 9 11" xfId="5617" xr:uid="{00000000-0005-0000-0000-0000CB180000}"/>
    <cellStyle name="Normálne 12 9 12" xfId="7321" xr:uid="{00000000-0005-0000-0000-0000CC180000}"/>
    <cellStyle name="Normálne 12 9 2" xfId="889" xr:uid="{00000000-0005-0000-0000-0000CD180000}"/>
    <cellStyle name="Normálne 12 9 2 2" xfId="2713" xr:uid="{00000000-0005-0000-0000-0000CE180000}"/>
    <cellStyle name="Normálne 12 9 2 2 2" xfId="3303" xr:uid="{00000000-0005-0000-0000-0000CF180000}"/>
    <cellStyle name="Normálne 12 9 2 2 2 2" xfId="3870" xr:uid="{00000000-0005-0000-0000-0000D0180000}"/>
    <cellStyle name="Normálne 12 9 2 2 2 2 2" xfId="5008" xr:uid="{00000000-0005-0000-0000-0000D1180000}"/>
    <cellStyle name="Normálne 12 9 2 2 2 2 3" xfId="6714" xr:uid="{00000000-0005-0000-0000-0000D2180000}"/>
    <cellStyle name="Normálne 12 9 2 2 2 2 4" xfId="8418" xr:uid="{00000000-0005-0000-0000-0000D3180000}"/>
    <cellStyle name="Normálne 12 9 2 2 2 3" xfId="5576" xr:uid="{00000000-0005-0000-0000-0000D4180000}"/>
    <cellStyle name="Normálne 12 9 2 2 2 3 2" xfId="7281" xr:uid="{00000000-0005-0000-0000-0000D5180000}"/>
    <cellStyle name="Normálne 12 9 2 2 2 3 3" xfId="8985" xr:uid="{00000000-0005-0000-0000-0000D6180000}"/>
    <cellStyle name="Normálne 12 9 2 2 2 4" xfId="4438" xr:uid="{00000000-0005-0000-0000-0000D7180000}"/>
    <cellStyle name="Normálne 12 9 2 2 2 5" xfId="6146" xr:uid="{00000000-0005-0000-0000-0000D8180000}"/>
    <cellStyle name="Normálne 12 9 2 2 2 6" xfId="7850" xr:uid="{00000000-0005-0000-0000-0000D9180000}"/>
    <cellStyle name="Normálne 12 9 2 2 3" xfId="3130" xr:uid="{00000000-0005-0000-0000-0000DA180000}"/>
    <cellStyle name="Normálne 12 9 2 2 3 2" xfId="4901" xr:uid="{00000000-0005-0000-0000-0000DB180000}"/>
    <cellStyle name="Normálne 12 9 2 2 3 3" xfId="6607" xr:uid="{00000000-0005-0000-0000-0000DC180000}"/>
    <cellStyle name="Normálne 12 9 2 2 3 4" xfId="8311" xr:uid="{00000000-0005-0000-0000-0000DD180000}"/>
    <cellStyle name="Normálne 12 9 2 2 4" xfId="3763" xr:uid="{00000000-0005-0000-0000-0000DE180000}"/>
    <cellStyle name="Normálne 12 9 2 2 4 2" xfId="5469" xr:uid="{00000000-0005-0000-0000-0000DF180000}"/>
    <cellStyle name="Normálne 12 9 2 2 4 3" xfId="7174" xr:uid="{00000000-0005-0000-0000-0000E0180000}"/>
    <cellStyle name="Normálne 12 9 2 2 4 4" xfId="8878" xr:uid="{00000000-0005-0000-0000-0000E1180000}"/>
    <cellStyle name="Normálne 12 9 2 2 5" xfId="4331" xr:uid="{00000000-0005-0000-0000-0000E2180000}"/>
    <cellStyle name="Normálne 12 9 2 2 6" xfId="6039" xr:uid="{00000000-0005-0000-0000-0000E3180000}"/>
    <cellStyle name="Normálne 12 9 2 2 7" xfId="7743" xr:uid="{00000000-0005-0000-0000-0000E4180000}"/>
    <cellStyle name="Normálne 12 9 2 3" xfId="2714" xr:uid="{00000000-0005-0000-0000-0000E5180000}"/>
    <cellStyle name="Normálne 12 9 2 3 2" xfId="3131" xr:uid="{00000000-0005-0000-0000-0000E6180000}"/>
    <cellStyle name="Normálne 12 9 2 3 2 2" xfId="4769" xr:uid="{00000000-0005-0000-0000-0000E7180000}"/>
    <cellStyle name="Normálne 12 9 2 3 2 3" xfId="6475" xr:uid="{00000000-0005-0000-0000-0000E8180000}"/>
    <cellStyle name="Normálne 12 9 2 3 2 4" xfId="8179" xr:uid="{00000000-0005-0000-0000-0000E9180000}"/>
    <cellStyle name="Normálne 12 9 2 3 3" xfId="3631" xr:uid="{00000000-0005-0000-0000-0000EA180000}"/>
    <cellStyle name="Normálne 12 9 2 3 3 2" xfId="5337" xr:uid="{00000000-0005-0000-0000-0000EB180000}"/>
    <cellStyle name="Normálne 12 9 2 3 3 3" xfId="7042" xr:uid="{00000000-0005-0000-0000-0000EC180000}"/>
    <cellStyle name="Normálne 12 9 2 3 3 4" xfId="8746" xr:uid="{00000000-0005-0000-0000-0000ED180000}"/>
    <cellStyle name="Normálne 12 9 2 3 4" xfId="4199" xr:uid="{00000000-0005-0000-0000-0000EE180000}"/>
    <cellStyle name="Normálne 12 9 2 3 5" xfId="5907" xr:uid="{00000000-0005-0000-0000-0000EF180000}"/>
    <cellStyle name="Normálne 12 9 2 3 6" xfId="7611" xr:uid="{00000000-0005-0000-0000-0000F0180000}"/>
    <cellStyle name="Normálne 12 9 2 4" xfId="3129" xr:uid="{00000000-0005-0000-0000-0000F1180000}"/>
    <cellStyle name="Normálne 12 9 2 4 2" xfId="4527" xr:uid="{00000000-0005-0000-0000-0000F2180000}"/>
    <cellStyle name="Normálne 12 9 2 4 3" xfId="6235" xr:uid="{00000000-0005-0000-0000-0000F3180000}"/>
    <cellStyle name="Normálne 12 9 2 4 4" xfId="7939" xr:uid="{00000000-0005-0000-0000-0000F4180000}"/>
    <cellStyle name="Normálne 12 9 2 5" xfId="3390" xr:uid="{00000000-0005-0000-0000-0000F5180000}"/>
    <cellStyle name="Normálne 12 9 2 5 2" xfId="5098" xr:uid="{00000000-0005-0000-0000-0000F6180000}"/>
    <cellStyle name="Normálne 12 9 2 5 3" xfId="6803" xr:uid="{00000000-0005-0000-0000-0000F7180000}"/>
    <cellStyle name="Normálne 12 9 2 5 4" xfId="8507" xr:uid="{00000000-0005-0000-0000-0000F8180000}"/>
    <cellStyle name="Normálne 12 9 2 6" xfId="3960" xr:uid="{00000000-0005-0000-0000-0000F9180000}"/>
    <cellStyle name="Normálne 12 9 2 7" xfId="5666" xr:uid="{00000000-0005-0000-0000-0000FA180000}"/>
    <cellStyle name="Normálne 12 9 2 8" xfId="7370" xr:uid="{00000000-0005-0000-0000-0000FB180000}"/>
    <cellStyle name="Normálne 12 9 3" xfId="890" xr:uid="{00000000-0005-0000-0000-0000FC180000}"/>
    <cellStyle name="Normálne 12 9 3 2" xfId="2715" xr:uid="{00000000-0005-0000-0000-0000FD180000}"/>
    <cellStyle name="Normálne 12 9 3 2 2" xfId="3304" xr:uid="{00000000-0005-0000-0000-0000FE180000}"/>
    <cellStyle name="Normálne 12 9 3 2 2 2" xfId="3871" xr:uid="{00000000-0005-0000-0000-0000FF180000}"/>
    <cellStyle name="Normálne 12 9 3 2 2 2 2" xfId="5009" xr:uid="{00000000-0005-0000-0000-000000190000}"/>
    <cellStyle name="Normálne 12 9 3 2 2 2 3" xfId="6715" xr:uid="{00000000-0005-0000-0000-000001190000}"/>
    <cellStyle name="Normálne 12 9 3 2 2 2 4" xfId="8419" xr:uid="{00000000-0005-0000-0000-000002190000}"/>
    <cellStyle name="Normálne 12 9 3 2 2 3" xfId="5577" xr:uid="{00000000-0005-0000-0000-000003190000}"/>
    <cellStyle name="Normálne 12 9 3 2 2 3 2" xfId="7282" xr:uid="{00000000-0005-0000-0000-000004190000}"/>
    <cellStyle name="Normálne 12 9 3 2 2 3 3" xfId="8986" xr:uid="{00000000-0005-0000-0000-000005190000}"/>
    <cellStyle name="Normálne 12 9 3 2 2 4" xfId="4439" xr:uid="{00000000-0005-0000-0000-000006190000}"/>
    <cellStyle name="Normálne 12 9 3 2 2 5" xfId="6147" xr:uid="{00000000-0005-0000-0000-000007190000}"/>
    <cellStyle name="Normálne 12 9 3 2 2 6" xfId="7851" xr:uid="{00000000-0005-0000-0000-000008190000}"/>
    <cellStyle name="Normálne 12 9 3 2 3" xfId="3133" xr:uid="{00000000-0005-0000-0000-000009190000}"/>
    <cellStyle name="Normálne 12 9 3 2 3 2" xfId="4902" xr:uid="{00000000-0005-0000-0000-00000A190000}"/>
    <cellStyle name="Normálne 12 9 3 2 3 3" xfId="6608" xr:uid="{00000000-0005-0000-0000-00000B190000}"/>
    <cellStyle name="Normálne 12 9 3 2 3 4" xfId="8312" xr:uid="{00000000-0005-0000-0000-00000C190000}"/>
    <cellStyle name="Normálne 12 9 3 2 4" xfId="3764" xr:uid="{00000000-0005-0000-0000-00000D190000}"/>
    <cellStyle name="Normálne 12 9 3 2 4 2" xfId="5470" xr:uid="{00000000-0005-0000-0000-00000E190000}"/>
    <cellStyle name="Normálne 12 9 3 2 4 3" xfId="7175" xr:uid="{00000000-0005-0000-0000-00000F190000}"/>
    <cellStyle name="Normálne 12 9 3 2 4 4" xfId="8879" xr:uid="{00000000-0005-0000-0000-000010190000}"/>
    <cellStyle name="Normálne 12 9 3 2 5" xfId="4332" xr:uid="{00000000-0005-0000-0000-000011190000}"/>
    <cellStyle name="Normálne 12 9 3 2 6" xfId="6040" xr:uid="{00000000-0005-0000-0000-000012190000}"/>
    <cellStyle name="Normálne 12 9 3 2 7" xfId="7744" xr:uid="{00000000-0005-0000-0000-000013190000}"/>
    <cellStyle name="Normálne 12 9 3 3" xfId="2716" xr:uid="{00000000-0005-0000-0000-000014190000}"/>
    <cellStyle name="Normálne 12 9 3 3 2" xfId="3134" xr:uid="{00000000-0005-0000-0000-000015190000}"/>
    <cellStyle name="Normálne 12 9 3 3 2 2" xfId="4770" xr:uid="{00000000-0005-0000-0000-000016190000}"/>
    <cellStyle name="Normálne 12 9 3 3 2 3" xfId="6476" xr:uid="{00000000-0005-0000-0000-000017190000}"/>
    <cellStyle name="Normálne 12 9 3 3 2 4" xfId="8180" xr:uid="{00000000-0005-0000-0000-000018190000}"/>
    <cellStyle name="Normálne 12 9 3 3 3" xfId="3632" xr:uid="{00000000-0005-0000-0000-000019190000}"/>
    <cellStyle name="Normálne 12 9 3 3 3 2" xfId="5338" xr:uid="{00000000-0005-0000-0000-00001A190000}"/>
    <cellStyle name="Normálne 12 9 3 3 3 3" xfId="7043" xr:uid="{00000000-0005-0000-0000-00001B190000}"/>
    <cellStyle name="Normálne 12 9 3 3 3 4" xfId="8747" xr:uid="{00000000-0005-0000-0000-00001C190000}"/>
    <cellStyle name="Normálne 12 9 3 3 4" xfId="4200" xr:uid="{00000000-0005-0000-0000-00001D190000}"/>
    <cellStyle name="Normálne 12 9 3 3 5" xfId="5908" xr:uid="{00000000-0005-0000-0000-00001E190000}"/>
    <cellStyle name="Normálne 12 9 3 3 6" xfId="7612" xr:uid="{00000000-0005-0000-0000-00001F190000}"/>
    <cellStyle name="Normálne 12 9 3 4" xfId="3132" xr:uid="{00000000-0005-0000-0000-000020190000}"/>
    <cellStyle name="Normálne 12 9 3 4 2" xfId="4528" xr:uid="{00000000-0005-0000-0000-000021190000}"/>
    <cellStyle name="Normálne 12 9 3 4 3" xfId="6236" xr:uid="{00000000-0005-0000-0000-000022190000}"/>
    <cellStyle name="Normálne 12 9 3 4 4" xfId="7940" xr:uid="{00000000-0005-0000-0000-000023190000}"/>
    <cellStyle name="Normálne 12 9 3 5" xfId="3391" xr:uid="{00000000-0005-0000-0000-000024190000}"/>
    <cellStyle name="Normálne 12 9 3 5 2" xfId="5099" xr:uid="{00000000-0005-0000-0000-000025190000}"/>
    <cellStyle name="Normálne 12 9 3 5 3" xfId="6804" xr:uid="{00000000-0005-0000-0000-000026190000}"/>
    <cellStyle name="Normálne 12 9 3 5 4" xfId="8508" xr:uid="{00000000-0005-0000-0000-000027190000}"/>
    <cellStyle name="Normálne 12 9 3 6" xfId="3961" xr:uid="{00000000-0005-0000-0000-000028190000}"/>
    <cellStyle name="Normálne 12 9 3 7" xfId="5667" xr:uid="{00000000-0005-0000-0000-000029190000}"/>
    <cellStyle name="Normálne 12 9 3 8" xfId="7371" xr:uid="{00000000-0005-0000-0000-00002A190000}"/>
    <cellStyle name="Normálne 12 9 4" xfId="891" xr:uid="{00000000-0005-0000-0000-00002B190000}"/>
    <cellStyle name="Normálne 12 9 4 2" xfId="2717" xr:uid="{00000000-0005-0000-0000-00002C190000}"/>
    <cellStyle name="Normálne 12 9 4 2 2" xfId="3305" xr:uid="{00000000-0005-0000-0000-00002D190000}"/>
    <cellStyle name="Normálne 12 9 4 2 2 2" xfId="3872" xr:uid="{00000000-0005-0000-0000-00002E190000}"/>
    <cellStyle name="Normálne 12 9 4 2 2 2 2" xfId="5010" xr:uid="{00000000-0005-0000-0000-00002F190000}"/>
    <cellStyle name="Normálne 12 9 4 2 2 2 3" xfId="6716" xr:uid="{00000000-0005-0000-0000-000030190000}"/>
    <cellStyle name="Normálne 12 9 4 2 2 2 4" xfId="8420" xr:uid="{00000000-0005-0000-0000-000031190000}"/>
    <cellStyle name="Normálne 12 9 4 2 2 3" xfId="5578" xr:uid="{00000000-0005-0000-0000-000032190000}"/>
    <cellStyle name="Normálne 12 9 4 2 2 3 2" xfId="7283" xr:uid="{00000000-0005-0000-0000-000033190000}"/>
    <cellStyle name="Normálne 12 9 4 2 2 3 3" xfId="8987" xr:uid="{00000000-0005-0000-0000-000034190000}"/>
    <cellStyle name="Normálne 12 9 4 2 2 4" xfId="4440" xr:uid="{00000000-0005-0000-0000-000035190000}"/>
    <cellStyle name="Normálne 12 9 4 2 2 5" xfId="6148" xr:uid="{00000000-0005-0000-0000-000036190000}"/>
    <cellStyle name="Normálne 12 9 4 2 2 6" xfId="7852" xr:uid="{00000000-0005-0000-0000-000037190000}"/>
    <cellStyle name="Normálne 12 9 4 2 3" xfId="3136" xr:uid="{00000000-0005-0000-0000-000038190000}"/>
    <cellStyle name="Normálne 12 9 4 2 3 2" xfId="4903" xr:uid="{00000000-0005-0000-0000-000039190000}"/>
    <cellStyle name="Normálne 12 9 4 2 3 3" xfId="6609" xr:uid="{00000000-0005-0000-0000-00003A190000}"/>
    <cellStyle name="Normálne 12 9 4 2 3 4" xfId="8313" xr:uid="{00000000-0005-0000-0000-00003B190000}"/>
    <cellStyle name="Normálne 12 9 4 2 4" xfId="3765" xr:uid="{00000000-0005-0000-0000-00003C190000}"/>
    <cellStyle name="Normálne 12 9 4 2 4 2" xfId="5471" xr:uid="{00000000-0005-0000-0000-00003D190000}"/>
    <cellStyle name="Normálne 12 9 4 2 4 3" xfId="7176" xr:uid="{00000000-0005-0000-0000-00003E190000}"/>
    <cellStyle name="Normálne 12 9 4 2 4 4" xfId="8880" xr:uid="{00000000-0005-0000-0000-00003F190000}"/>
    <cellStyle name="Normálne 12 9 4 2 5" xfId="4333" xr:uid="{00000000-0005-0000-0000-000040190000}"/>
    <cellStyle name="Normálne 12 9 4 2 6" xfId="6041" xr:uid="{00000000-0005-0000-0000-000041190000}"/>
    <cellStyle name="Normálne 12 9 4 2 7" xfId="7745" xr:uid="{00000000-0005-0000-0000-000042190000}"/>
    <cellStyle name="Normálne 12 9 4 3" xfId="2718" xr:uid="{00000000-0005-0000-0000-000043190000}"/>
    <cellStyle name="Normálne 12 9 4 3 2" xfId="3137" xr:uid="{00000000-0005-0000-0000-000044190000}"/>
    <cellStyle name="Normálne 12 9 4 3 2 2" xfId="4771" xr:uid="{00000000-0005-0000-0000-000045190000}"/>
    <cellStyle name="Normálne 12 9 4 3 2 3" xfId="6477" xr:uid="{00000000-0005-0000-0000-000046190000}"/>
    <cellStyle name="Normálne 12 9 4 3 2 4" xfId="8181" xr:uid="{00000000-0005-0000-0000-000047190000}"/>
    <cellStyle name="Normálne 12 9 4 3 3" xfId="3633" xr:uid="{00000000-0005-0000-0000-000048190000}"/>
    <cellStyle name="Normálne 12 9 4 3 3 2" xfId="5339" xr:uid="{00000000-0005-0000-0000-000049190000}"/>
    <cellStyle name="Normálne 12 9 4 3 3 3" xfId="7044" xr:uid="{00000000-0005-0000-0000-00004A190000}"/>
    <cellStyle name="Normálne 12 9 4 3 3 4" xfId="8748" xr:uid="{00000000-0005-0000-0000-00004B190000}"/>
    <cellStyle name="Normálne 12 9 4 3 4" xfId="4201" xr:uid="{00000000-0005-0000-0000-00004C190000}"/>
    <cellStyle name="Normálne 12 9 4 3 5" xfId="5909" xr:uid="{00000000-0005-0000-0000-00004D190000}"/>
    <cellStyle name="Normálne 12 9 4 3 6" xfId="7613" xr:uid="{00000000-0005-0000-0000-00004E190000}"/>
    <cellStyle name="Normálne 12 9 4 4" xfId="3135" xr:uid="{00000000-0005-0000-0000-00004F190000}"/>
    <cellStyle name="Normálne 12 9 4 4 2" xfId="4529" xr:uid="{00000000-0005-0000-0000-000050190000}"/>
    <cellStyle name="Normálne 12 9 4 4 3" xfId="6237" xr:uid="{00000000-0005-0000-0000-000051190000}"/>
    <cellStyle name="Normálne 12 9 4 4 4" xfId="7941" xr:uid="{00000000-0005-0000-0000-000052190000}"/>
    <cellStyle name="Normálne 12 9 4 5" xfId="3392" xr:uid="{00000000-0005-0000-0000-000053190000}"/>
    <cellStyle name="Normálne 12 9 4 5 2" xfId="5100" xr:uid="{00000000-0005-0000-0000-000054190000}"/>
    <cellStyle name="Normálne 12 9 4 5 3" xfId="6805" xr:uid="{00000000-0005-0000-0000-000055190000}"/>
    <cellStyle name="Normálne 12 9 4 5 4" xfId="8509" xr:uid="{00000000-0005-0000-0000-000056190000}"/>
    <cellStyle name="Normálne 12 9 4 6" xfId="3962" xr:uid="{00000000-0005-0000-0000-000057190000}"/>
    <cellStyle name="Normálne 12 9 4 7" xfId="5668" xr:uid="{00000000-0005-0000-0000-000058190000}"/>
    <cellStyle name="Normálne 12 9 4 8" xfId="7372" xr:uid="{00000000-0005-0000-0000-000059190000}"/>
    <cellStyle name="Normálne 12 9 5" xfId="2455" xr:uid="{00000000-0005-0000-0000-00005A190000}"/>
    <cellStyle name="Normálne 12 9 5 2" xfId="2719" xr:uid="{00000000-0005-0000-0000-00005B190000}"/>
    <cellStyle name="Normálne 12 9 5 2 2" xfId="3306" xr:uid="{00000000-0005-0000-0000-00005C190000}"/>
    <cellStyle name="Normálne 12 9 5 2 2 2" xfId="3873" xr:uid="{00000000-0005-0000-0000-00005D190000}"/>
    <cellStyle name="Normálne 12 9 5 2 2 2 2" xfId="5011" xr:uid="{00000000-0005-0000-0000-00005E190000}"/>
    <cellStyle name="Normálne 12 9 5 2 2 2 3" xfId="6717" xr:uid="{00000000-0005-0000-0000-00005F190000}"/>
    <cellStyle name="Normálne 12 9 5 2 2 2 4" xfId="8421" xr:uid="{00000000-0005-0000-0000-000060190000}"/>
    <cellStyle name="Normálne 12 9 5 2 2 3" xfId="5579" xr:uid="{00000000-0005-0000-0000-000061190000}"/>
    <cellStyle name="Normálne 12 9 5 2 2 3 2" xfId="7284" xr:uid="{00000000-0005-0000-0000-000062190000}"/>
    <cellStyle name="Normálne 12 9 5 2 2 3 3" xfId="8988" xr:uid="{00000000-0005-0000-0000-000063190000}"/>
    <cellStyle name="Normálne 12 9 5 2 2 4" xfId="4441" xr:uid="{00000000-0005-0000-0000-000064190000}"/>
    <cellStyle name="Normálne 12 9 5 2 2 5" xfId="6149" xr:uid="{00000000-0005-0000-0000-000065190000}"/>
    <cellStyle name="Normálne 12 9 5 2 2 6" xfId="7853" xr:uid="{00000000-0005-0000-0000-000066190000}"/>
    <cellStyle name="Normálne 12 9 5 2 3" xfId="3139" xr:uid="{00000000-0005-0000-0000-000067190000}"/>
    <cellStyle name="Normálne 12 9 5 2 3 2" xfId="4904" xr:uid="{00000000-0005-0000-0000-000068190000}"/>
    <cellStyle name="Normálne 12 9 5 2 3 3" xfId="6610" xr:uid="{00000000-0005-0000-0000-000069190000}"/>
    <cellStyle name="Normálne 12 9 5 2 3 4" xfId="8314" xr:uid="{00000000-0005-0000-0000-00006A190000}"/>
    <cellStyle name="Normálne 12 9 5 2 4" xfId="3766" xr:uid="{00000000-0005-0000-0000-00006B190000}"/>
    <cellStyle name="Normálne 12 9 5 2 4 2" xfId="5472" xr:uid="{00000000-0005-0000-0000-00006C190000}"/>
    <cellStyle name="Normálne 12 9 5 2 4 3" xfId="7177" xr:uid="{00000000-0005-0000-0000-00006D190000}"/>
    <cellStyle name="Normálne 12 9 5 2 4 4" xfId="8881" xr:uid="{00000000-0005-0000-0000-00006E190000}"/>
    <cellStyle name="Normálne 12 9 5 2 5" xfId="4334" xr:uid="{00000000-0005-0000-0000-00006F190000}"/>
    <cellStyle name="Normálne 12 9 5 2 6" xfId="6042" xr:uid="{00000000-0005-0000-0000-000070190000}"/>
    <cellStyle name="Normálne 12 9 5 2 7" xfId="7746" xr:uid="{00000000-0005-0000-0000-000071190000}"/>
    <cellStyle name="Normálne 12 9 5 3" xfId="2720" xr:uid="{00000000-0005-0000-0000-000072190000}"/>
    <cellStyle name="Normálne 12 9 5 3 2" xfId="3140" xr:uid="{00000000-0005-0000-0000-000073190000}"/>
    <cellStyle name="Normálne 12 9 5 3 2 2" xfId="4772" xr:uid="{00000000-0005-0000-0000-000074190000}"/>
    <cellStyle name="Normálne 12 9 5 3 2 3" xfId="6478" xr:uid="{00000000-0005-0000-0000-000075190000}"/>
    <cellStyle name="Normálne 12 9 5 3 2 4" xfId="8182" xr:uid="{00000000-0005-0000-0000-000076190000}"/>
    <cellStyle name="Normálne 12 9 5 3 3" xfId="3634" xr:uid="{00000000-0005-0000-0000-000077190000}"/>
    <cellStyle name="Normálne 12 9 5 3 3 2" xfId="5340" xr:uid="{00000000-0005-0000-0000-000078190000}"/>
    <cellStyle name="Normálne 12 9 5 3 3 3" xfId="7045" xr:uid="{00000000-0005-0000-0000-000079190000}"/>
    <cellStyle name="Normálne 12 9 5 3 3 4" xfId="8749" xr:uid="{00000000-0005-0000-0000-00007A190000}"/>
    <cellStyle name="Normálne 12 9 5 3 4" xfId="4202" xr:uid="{00000000-0005-0000-0000-00007B190000}"/>
    <cellStyle name="Normálne 12 9 5 3 5" xfId="5910" xr:uid="{00000000-0005-0000-0000-00007C190000}"/>
    <cellStyle name="Normálne 12 9 5 3 6" xfId="7614" xr:uid="{00000000-0005-0000-0000-00007D190000}"/>
    <cellStyle name="Normálne 12 9 5 4" xfId="3138" xr:uid="{00000000-0005-0000-0000-00007E190000}"/>
    <cellStyle name="Normálne 12 9 5 4 2" xfId="4631" xr:uid="{00000000-0005-0000-0000-00007F190000}"/>
    <cellStyle name="Normálne 12 9 5 4 3" xfId="6337" xr:uid="{00000000-0005-0000-0000-000080190000}"/>
    <cellStyle name="Normálne 12 9 5 4 4" xfId="8041" xr:uid="{00000000-0005-0000-0000-000081190000}"/>
    <cellStyle name="Normálne 12 9 5 5" xfId="3493" xr:uid="{00000000-0005-0000-0000-000082190000}"/>
    <cellStyle name="Normálne 12 9 5 5 2" xfId="5199" xr:uid="{00000000-0005-0000-0000-000083190000}"/>
    <cellStyle name="Normálne 12 9 5 5 3" xfId="6904" xr:uid="{00000000-0005-0000-0000-000084190000}"/>
    <cellStyle name="Normálne 12 9 5 5 4" xfId="8608" xr:uid="{00000000-0005-0000-0000-000085190000}"/>
    <cellStyle name="Normálne 12 9 5 6" xfId="4061" xr:uid="{00000000-0005-0000-0000-000086190000}"/>
    <cellStyle name="Normálne 12 9 5 7" xfId="5769" xr:uid="{00000000-0005-0000-0000-000087190000}"/>
    <cellStyle name="Normálne 12 9 5 8" xfId="7473" xr:uid="{00000000-0005-0000-0000-000088190000}"/>
    <cellStyle name="Normálne 12 9 6" xfId="2721" xr:uid="{00000000-0005-0000-0000-000089190000}"/>
    <cellStyle name="Normálne 12 9 6 2" xfId="3307" xr:uid="{00000000-0005-0000-0000-00008A190000}"/>
    <cellStyle name="Normálne 12 9 6 2 2" xfId="3874" xr:uid="{00000000-0005-0000-0000-00008B190000}"/>
    <cellStyle name="Normálne 12 9 6 2 2 2" xfId="5012" xr:uid="{00000000-0005-0000-0000-00008C190000}"/>
    <cellStyle name="Normálne 12 9 6 2 2 3" xfId="6718" xr:uid="{00000000-0005-0000-0000-00008D190000}"/>
    <cellStyle name="Normálne 12 9 6 2 2 4" xfId="8422" xr:uid="{00000000-0005-0000-0000-00008E190000}"/>
    <cellStyle name="Normálne 12 9 6 2 3" xfId="5580" xr:uid="{00000000-0005-0000-0000-00008F190000}"/>
    <cellStyle name="Normálne 12 9 6 2 3 2" xfId="7285" xr:uid="{00000000-0005-0000-0000-000090190000}"/>
    <cellStyle name="Normálne 12 9 6 2 3 3" xfId="8989" xr:uid="{00000000-0005-0000-0000-000091190000}"/>
    <cellStyle name="Normálne 12 9 6 2 4" xfId="4442" xr:uid="{00000000-0005-0000-0000-000092190000}"/>
    <cellStyle name="Normálne 12 9 6 2 5" xfId="6150" xr:uid="{00000000-0005-0000-0000-000093190000}"/>
    <cellStyle name="Normálne 12 9 6 2 6" xfId="7854" xr:uid="{00000000-0005-0000-0000-000094190000}"/>
    <cellStyle name="Normálne 12 9 6 3" xfId="3141" xr:uid="{00000000-0005-0000-0000-000095190000}"/>
    <cellStyle name="Normálne 12 9 6 3 2" xfId="4905" xr:uid="{00000000-0005-0000-0000-000096190000}"/>
    <cellStyle name="Normálne 12 9 6 3 3" xfId="6611" xr:uid="{00000000-0005-0000-0000-000097190000}"/>
    <cellStyle name="Normálne 12 9 6 3 4" xfId="8315" xr:uid="{00000000-0005-0000-0000-000098190000}"/>
    <cellStyle name="Normálne 12 9 6 4" xfId="3767" xr:uid="{00000000-0005-0000-0000-000099190000}"/>
    <cellStyle name="Normálne 12 9 6 4 2" xfId="5473" xr:uid="{00000000-0005-0000-0000-00009A190000}"/>
    <cellStyle name="Normálne 12 9 6 4 3" xfId="7178" xr:uid="{00000000-0005-0000-0000-00009B190000}"/>
    <cellStyle name="Normálne 12 9 6 4 4" xfId="8882" xr:uid="{00000000-0005-0000-0000-00009C190000}"/>
    <cellStyle name="Normálne 12 9 6 5" xfId="4335" xr:uid="{00000000-0005-0000-0000-00009D190000}"/>
    <cellStyle name="Normálne 12 9 6 6" xfId="6043" xr:uid="{00000000-0005-0000-0000-00009E190000}"/>
    <cellStyle name="Normálne 12 9 6 7" xfId="7747" xr:uid="{00000000-0005-0000-0000-00009F190000}"/>
    <cellStyle name="Normálne 12 9 7" xfId="2722" xr:uid="{00000000-0005-0000-0000-0000A0190000}"/>
    <cellStyle name="Normálne 12 9 7 2" xfId="3142" xr:uid="{00000000-0005-0000-0000-0000A1190000}"/>
    <cellStyle name="Normálne 12 9 7 2 2" xfId="4768" xr:uid="{00000000-0005-0000-0000-0000A2190000}"/>
    <cellStyle name="Normálne 12 9 7 2 3" xfId="6474" xr:uid="{00000000-0005-0000-0000-0000A3190000}"/>
    <cellStyle name="Normálne 12 9 7 2 4" xfId="8178" xr:uid="{00000000-0005-0000-0000-0000A4190000}"/>
    <cellStyle name="Normálne 12 9 7 3" xfId="3630" xr:uid="{00000000-0005-0000-0000-0000A5190000}"/>
    <cellStyle name="Normálne 12 9 7 3 2" xfId="5336" xr:uid="{00000000-0005-0000-0000-0000A6190000}"/>
    <cellStyle name="Normálne 12 9 7 3 3" xfId="7041" xr:uid="{00000000-0005-0000-0000-0000A7190000}"/>
    <cellStyle name="Normálne 12 9 7 3 4" xfId="8745" xr:uid="{00000000-0005-0000-0000-0000A8190000}"/>
    <cellStyle name="Normálne 12 9 7 4" xfId="4198" xr:uid="{00000000-0005-0000-0000-0000A9190000}"/>
    <cellStyle name="Normálne 12 9 7 5" xfId="5906" xr:uid="{00000000-0005-0000-0000-0000AA190000}"/>
    <cellStyle name="Normálne 12 9 7 6" xfId="7610" xr:uid="{00000000-0005-0000-0000-0000AB190000}"/>
    <cellStyle name="Normálne 12 9 8" xfId="3128" xr:uid="{00000000-0005-0000-0000-0000AC190000}"/>
    <cellStyle name="Normálne 12 9 8 2" xfId="4478" xr:uid="{00000000-0005-0000-0000-0000AD190000}"/>
    <cellStyle name="Normálne 12 9 8 3" xfId="6186" xr:uid="{00000000-0005-0000-0000-0000AE190000}"/>
    <cellStyle name="Normálne 12 9 8 4" xfId="7890" xr:uid="{00000000-0005-0000-0000-0000AF190000}"/>
    <cellStyle name="Normálne 12 9 9" xfId="3341" xr:uid="{00000000-0005-0000-0000-0000B0190000}"/>
    <cellStyle name="Normálne 12 9 9 2" xfId="5049" xr:uid="{00000000-0005-0000-0000-0000B1190000}"/>
    <cellStyle name="Normálne 12 9 9 3" xfId="6754" xr:uid="{00000000-0005-0000-0000-0000B2190000}"/>
    <cellStyle name="Normálne 12 9 9 4" xfId="8458" xr:uid="{00000000-0005-0000-0000-0000B3190000}"/>
    <cellStyle name="normálne 13" xfId="301" xr:uid="{00000000-0005-0000-0000-0000B4190000}"/>
    <cellStyle name="normálne 13 10" xfId="1068" xr:uid="{00000000-0005-0000-0000-0000B5190000}"/>
    <cellStyle name="normálne 13 11" xfId="1069" xr:uid="{00000000-0005-0000-0000-0000B6190000}"/>
    <cellStyle name="normálne 13 12" xfId="1070" xr:uid="{00000000-0005-0000-0000-0000B7190000}"/>
    <cellStyle name="normálne 13 13" xfId="1071" xr:uid="{00000000-0005-0000-0000-0000B8190000}"/>
    <cellStyle name="normálne 13 14" xfId="1072" xr:uid="{00000000-0005-0000-0000-0000B9190000}"/>
    <cellStyle name="normálne 13 15" xfId="1073" xr:uid="{00000000-0005-0000-0000-0000BA190000}"/>
    <cellStyle name="normálne 13 16" xfId="1074" xr:uid="{00000000-0005-0000-0000-0000BB190000}"/>
    <cellStyle name="normálne 13 17" xfId="1075" xr:uid="{00000000-0005-0000-0000-0000BC190000}"/>
    <cellStyle name="normálne 13 18" xfId="1076" xr:uid="{00000000-0005-0000-0000-0000BD190000}"/>
    <cellStyle name="normálne 13 19" xfId="1077" xr:uid="{00000000-0005-0000-0000-0000BE190000}"/>
    <cellStyle name="Normálne 13 2" xfId="821" xr:uid="{00000000-0005-0000-0000-0000BF190000}"/>
    <cellStyle name="normálne 13 20" xfId="1078" xr:uid="{00000000-0005-0000-0000-0000C0190000}"/>
    <cellStyle name="normálne 13 21" xfId="1079" xr:uid="{00000000-0005-0000-0000-0000C1190000}"/>
    <cellStyle name="normálne 13 22" xfId="1080" xr:uid="{00000000-0005-0000-0000-0000C2190000}"/>
    <cellStyle name="normálne 13 23" xfId="1081" xr:uid="{00000000-0005-0000-0000-0000C3190000}"/>
    <cellStyle name="normálne 13 24" xfId="1082" xr:uid="{00000000-0005-0000-0000-0000C4190000}"/>
    <cellStyle name="normálne 13 25" xfId="1083" xr:uid="{00000000-0005-0000-0000-0000C5190000}"/>
    <cellStyle name="normálne 13 26" xfId="1084" xr:uid="{00000000-0005-0000-0000-0000C6190000}"/>
    <cellStyle name="normálne 13 27" xfId="1085" xr:uid="{00000000-0005-0000-0000-0000C7190000}"/>
    <cellStyle name="normálne 13 28" xfId="1086" xr:uid="{00000000-0005-0000-0000-0000C8190000}"/>
    <cellStyle name="normálne 13 29" xfId="2456" xr:uid="{00000000-0005-0000-0000-0000C9190000}"/>
    <cellStyle name="normálne 13 29 2" xfId="2723" xr:uid="{00000000-0005-0000-0000-0000CA190000}"/>
    <cellStyle name="normálne 13 29 2 2" xfId="3308" xr:uid="{00000000-0005-0000-0000-0000CB190000}"/>
    <cellStyle name="normálne 13 29 2 2 2" xfId="3875" xr:uid="{00000000-0005-0000-0000-0000CC190000}"/>
    <cellStyle name="normálne 13 29 2 2 2 2" xfId="5013" xr:uid="{00000000-0005-0000-0000-0000CD190000}"/>
    <cellStyle name="normálne 13 29 2 2 2 3" xfId="6719" xr:uid="{00000000-0005-0000-0000-0000CE190000}"/>
    <cellStyle name="normálne 13 29 2 2 2 4" xfId="8423" xr:uid="{00000000-0005-0000-0000-0000CF190000}"/>
    <cellStyle name="normálne 13 29 2 2 3" xfId="5581" xr:uid="{00000000-0005-0000-0000-0000D0190000}"/>
    <cellStyle name="normálne 13 29 2 2 3 2" xfId="7286" xr:uid="{00000000-0005-0000-0000-0000D1190000}"/>
    <cellStyle name="normálne 13 29 2 2 3 3" xfId="8990" xr:uid="{00000000-0005-0000-0000-0000D2190000}"/>
    <cellStyle name="normálne 13 29 2 2 4" xfId="4443" xr:uid="{00000000-0005-0000-0000-0000D3190000}"/>
    <cellStyle name="normálne 13 29 2 2 5" xfId="6151" xr:uid="{00000000-0005-0000-0000-0000D4190000}"/>
    <cellStyle name="normálne 13 29 2 2 6" xfId="7855" xr:uid="{00000000-0005-0000-0000-0000D5190000}"/>
    <cellStyle name="normálne 13 29 2 3" xfId="3145" xr:uid="{00000000-0005-0000-0000-0000D6190000}"/>
    <cellStyle name="normálne 13 29 2 3 2" xfId="4906" xr:uid="{00000000-0005-0000-0000-0000D7190000}"/>
    <cellStyle name="normálne 13 29 2 3 3" xfId="6612" xr:uid="{00000000-0005-0000-0000-0000D8190000}"/>
    <cellStyle name="normálne 13 29 2 3 4" xfId="8316" xr:uid="{00000000-0005-0000-0000-0000D9190000}"/>
    <cellStyle name="normálne 13 29 2 4" xfId="3768" xr:uid="{00000000-0005-0000-0000-0000DA190000}"/>
    <cellStyle name="normálne 13 29 2 4 2" xfId="5474" xr:uid="{00000000-0005-0000-0000-0000DB190000}"/>
    <cellStyle name="normálne 13 29 2 4 3" xfId="7179" xr:uid="{00000000-0005-0000-0000-0000DC190000}"/>
    <cellStyle name="normálne 13 29 2 4 4" xfId="8883" xr:uid="{00000000-0005-0000-0000-0000DD190000}"/>
    <cellStyle name="normálne 13 29 2 5" xfId="4336" xr:uid="{00000000-0005-0000-0000-0000DE190000}"/>
    <cellStyle name="normálne 13 29 2 6" xfId="6044" xr:uid="{00000000-0005-0000-0000-0000DF190000}"/>
    <cellStyle name="normálne 13 29 2 7" xfId="7748" xr:uid="{00000000-0005-0000-0000-0000E0190000}"/>
    <cellStyle name="normálne 13 29 3" xfId="2724" xr:uid="{00000000-0005-0000-0000-0000E1190000}"/>
    <cellStyle name="normálne 13 29 3 2" xfId="3146" xr:uid="{00000000-0005-0000-0000-0000E2190000}"/>
    <cellStyle name="normálne 13 29 3 2 2" xfId="4774" xr:uid="{00000000-0005-0000-0000-0000E3190000}"/>
    <cellStyle name="normálne 13 29 3 2 3" xfId="6480" xr:uid="{00000000-0005-0000-0000-0000E4190000}"/>
    <cellStyle name="normálne 13 29 3 2 4" xfId="8184" xr:uid="{00000000-0005-0000-0000-0000E5190000}"/>
    <cellStyle name="normálne 13 29 3 3" xfId="3636" xr:uid="{00000000-0005-0000-0000-0000E6190000}"/>
    <cellStyle name="normálne 13 29 3 3 2" xfId="5342" xr:uid="{00000000-0005-0000-0000-0000E7190000}"/>
    <cellStyle name="normálne 13 29 3 3 3" xfId="7047" xr:uid="{00000000-0005-0000-0000-0000E8190000}"/>
    <cellStyle name="normálne 13 29 3 3 4" xfId="8751" xr:uid="{00000000-0005-0000-0000-0000E9190000}"/>
    <cellStyle name="normálne 13 29 3 4" xfId="4204" xr:uid="{00000000-0005-0000-0000-0000EA190000}"/>
    <cellStyle name="normálne 13 29 3 5" xfId="5912" xr:uid="{00000000-0005-0000-0000-0000EB190000}"/>
    <cellStyle name="normálne 13 29 3 6" xfId="7616" xr:uid="{00000000-0005-0000-0000-0000EC190000}"/>
    <cellStyle name="normálne 13 29 4" xfId="3144" xr:uid="{00000000-0005-0000-0000-0000ED190000}"/>
    <cellStyle name="normálne 13 29 4 2" xfId="4632" xr:uid="{00000000-0005-0000-0000-0000EE190000}"/>
    <cellStyle name="normálne 13 29 4 3" xfId="6338" xr:uid="{00000000-0005-0000-0000-0000EF190000}"/>
    <cellStyle name="normálne 13 29 4 4" xfId="8042" xr:uid="{00000000-0005-0000-0000-0000F0190000}"/>
    <cellStyle name="normálne 13 29 5" xfId="3494" xr:uid="{00000000-0005-0000-0000-0000F1190000}"/>
    <cellStyle name="normálne 13 29 5 2" xfId="5200" xr:uid="{00000000-0005-0000-0000-0000F2190000}"/>
    <cellStyle name="normálne 13 29 5 3" xfId="6905" xr:uid="{00000000-0005-0000-0000-0000F3190000}"/>
    <cellStyle name="normálne 13 29 5 4" xfId="8609" xr:uid="{00000000-0005-0000-0000-0000F4190000}"/>
    <cellStyle name="normálne 13 29 6" xfId="4062" xr:uid="{00000000-0005-0000-0000-0000F5190000}"/>
    <cellStyle name="normálne 13 29 7" xfId="5770" xr:uid="{00000000-0005-0000-0000-0000F6190000}"/>
    <cellStyle name="normálne 13 29 8" xfId="7474" xr:uid="{00000000-0005-0000-0000-0000F7190000}"/>
    <cellStyle name="normálne 13 3" xfId="892" xr:uid="{00000000-0005-0000-0000-0000F8190000}"/>
    <cellStyle name="normálne 13 3 2" xfId="2725" xr:uid="{00000000-0005-0000-0000-0000F9190000}"/>
    <cellStyle name="normálne 13 3 2 2" xfId="3309" xr:uid="{00000000-0005-0000-0000-0000FA190000}"/>
    <cellStyle name="normálne 13 3 2 2 2" xfId="3876" xr:uid="{00000000-0005-0000-0000-0000FB190000}"/>
    <cellStyle name="normálne 13 3 2 2 2 2" xfId="5014" xr:uid="{00000000-0005-0000-0000-0000FC190000}"/>
    <cellStyle name="normálne 13 3 2 2 2 3" xfId="6720" xr:uid="{00000000-0005-0000-0000-0000FD190000}"/>
    <cellStyle name="normálne 13 3 2 2 2 4" xfId="8424" xr:uid="{00000000-0005-0000-0000-0000FE190000}"/>
    <cellStyle name="normálne 13 3 2 2 3" xfId="5582" xr:uid="{00000000-0005-0000-0000-0000FF190000}"/>
    <cellStyle name="normálne 13 3 2 2 3 2" xfId="7287" xr:uid="{00000000-0005-0000-0000-0000001A0000}"/>
    <cellStyle name="normálne 13 3 2 2 3 3" xfId="8991" xr:uid="{00000000-0005-0000-0000-0000011A0000}"/>
    <cellStyle name="normálne 13 3 2 2 4" xfId="4444" xr:uid="{00000000-0005-0000-0000-0000021A0000}"/>
    <cellStyle name="normálne 13 3 2 2 5" xfId="6152" xr:uid="{00000000-0005-0000-0000-0000031A0000}"/>
    <cellStyle name="normálne 13 3 2 2 6" xfId="7856" xr:uid="{00000000-0005-0000-0000-0000041A0000}"/>
    <cellStyle name="normálne 13 3 2 3" xfId="3148" xr:uid="{00000000-0005-0000-0000-0000051A0000}"/>
    <cellStyle name="normálne 13 3 2 3 2" xfId="4907" xr:uid="{00000000-0005-0000-0000-0000061A0000}"/>
    <cellStyle name="normálne 13 3 2 3 3" xfId="6613" xr:uid="{00000000-0005-0000-0000-0000071A0000}"/>
    <cellStyle name="normálne 13 3 2 3 4" xfId="8317" xr:uid="{00000000-0005-0000-0000-0000081A0000}"/>
    <cellStyle name="normálne 13 3 2 4" xfId="3769" xr:uid="{00000000-0005-0000-0000-0000091A0000}"/>
    <cellStyle name="normálne 13 3 2 4 2" xfId="5475" xr:uid="{00000000-0005-0000-0000-00000A1A0000}"/>
    <cellStyle name="normálne 13 3 2 4 3" xfId="7180" xr:uid="{00000000-0005-0000-0000-00000B1A0000}"/>
    <cellStyle name="normálne 13 3 2 4 4" xfId="8884" xr:uid="{00000000-0005-0000-0000-00000C1A0000}"/>
    <cellStyle name="normálne 13 3 2 5" xfId="4337" xr:uid="{00000000-0005-0000-0000-00000D1A0000}"/>
    <cellStyle name="normálne 13 3 2 6" xfId="6045" xr:uid="{00000000-0005-0000-0000-00000E1A0000}"/>
    <cellStyle name="normálne 13 3 2 7" xfId="7749" xr:uid="{00000000-0005-0000-0000-00000F1A0000}"/>
    <cellStyle name="normálne 13 3 3" xfId="2726" xr:uid="{00000000-0005-0000-0000-0000101A0000}"/>
    <cellStyle name="normálne 13 3 3 2" xfId="3149" xr:uid="{00000000-0005-0000-0000-0000111A0000}"/>
    <cellStyle name="normálne 13 3 3 2 2" xfId="4775" xr:uid="{00000000-0005-0000-0000-0000121A0000}"/>
    <cellStyle name="normálne 13 3 3 2 3" xfId="6481" xr:uid="{00000000-0005-0000-0000-0000131A0000}"/>
    <cellStyle name="normálne 13 3 3 2 4" xfId="8185" xr:uid="{00000000-0005-0000-0000-0000141A0000}"/>
    <cellStyle name="normálne 13 3 3 3" xfId="3637" xr:uid="{00000000-0005-0000-0000-0000151A0000}"/>
    <cellStyle name="normálne 13 3 3 3 2" xfId="5343" xr:uid="{00000000-0005-0000-0000-0000161A0000}"/>
    <cellStyle name="normálne 13 3 3 3 3" xfId="7048" xr:uid="{00000000-0005-0000-0000-0000171A0000}"/>
    <cellStyle name="normálne 13 3 3 3 4" xfId="8752" xr:uid="{00000000-0005-0000-0000-0000181A0000}"/>
    <cellStyle name="normálne 13 3 3 4" xfId="4205" xr:uid="{00000000-0005-0000-0000-0000191A0000}"/>
    <cellStyle name="normálne 13 3 3 5" xfId="5913" xr:uid="{00000000-0005-0000-0000-00001A1A0000}"/>
    <cellStyle name="normálne 13 3 3 6" xfId="7617" xr:uid="{00000000-0005-0000-0000-00001B1A0000}"/>
    <cellStyle name="normálne 13 3 4" xfId="3147" xr:uid="{00000000-0005-0000-0000-00001C1A0000}"/>
    <cellStyle name="normálne 13 3 4 2" xfId="4530" xr:uid="{00000000-0005-0000-0000-00001D1A0000}"/>
    <cellStyle name="normálne 13 3 4 3" xfId="6238" xr:uid="{00000000-0005-0000-0000-00001E1A0000}"/>
    <cellStyle name="normálne 13 3 4 4" xfId="7942" xr:uid="{00000000-0005-0000-0000-00001F1A0000}"/>
    <cellStyle name="normálne 13 3 5" xfId="3393" xr:uid="{00000000-0005-0000-0000-0000201A0000}"/>
    <cellStyle name="normálne 13 3 5 2" xfId="5101" xr:uid="{00000000-0005-0000-0000-0000211A0000}"/>
    <cellStyle name="normálne 13 3 5 3" xfId="6806" xr:uid="{00000000-0005-0000-0000-0000221A0000}"/>
    <cellStyle name="normálne 13 3 5 4" xfId="8510" xr:uid="{00000000-0005-0000-0000-0000231A0000}"/>
    <cellStyle name="normálne 13 3 6" xfId="3963" xr:uid="{00000000-0005-0000-0000-0000241A0000}"/>
    <cellStyle name="normálne 13 3 7" xfId="5669" xr:uid="{00000000-0005-0000-0000-0000251A0000}"/>
    <cellStyle name="normálne 13 3 8" xfId="7373" xr:uid="{00000000-0005-0000-0000-0000261A0000}"/>
    <cellStyle name="normálne 13 30" xfId="2457" xr:uid="{00000000-0005-0000-0000-0000271A0000}"/>
    <cellStyle name="normálne 13 30 2" xfId="2727" xr:uid="{00000000-0005-0000-0000-0000281A0000}"/>
    <cellStyle name="normálne 13 30 2 2" xfId="3310" xr:uid="{00000000-0005-0000-0000-0000291A0000}"/>
    <cellStyle name="normálne 13 30 2 2 2" xfId="3877" xr:uid="{00000000-0005-0000-0000-00002A1A0000}"/>
    <cellStyle name="normálne 13 30 2 2 2 2" xfId="5015" xr:uid="{00000000-0005-0000-0000-00002B1A0000}"/>
    <cellStyle name="normálne 13 30 2 2 2 3" xfId="6721" xr:uid="{00000000-0005-0000-0000-00002C1A0000}"/>
    <cellStyle name="normálne 13 30 2 2 2 4" xfId="8425" xr:uid="{00000000-0005-0000-0000-00002D1A0000}"/>
    <cellStyle name="normálne 13 30 2 2 3" xfId="5583" xr:uid="{00000000-0005-0000-0000-00002E1A0000}"/>
    <cellStyle name="normálne 13 30 2 2 3 2" xfId="7288" xr:uid="{00000000-0005-0000-0000-00002F1A0000}"/>
    <cellStyle name="normálne 13 30 2 2 3 3" xfId="8992" xr:uid="{00000000-0005-0000-0000-0000301A0000}"/>
    <cellStyle name="normálne 13 30 2 2 4" xfId="4445" xr:uid="{00000000-0005-0000-0000-0000311A0000}"/>
    <cellStyle name="normálne 13 30 2 2 5" xfId="6153" xr:uid="{00000000-0005-0000-0000-0000321A0000}"/>
    <cellStyle name="normálne 13 30 2 2 6" xfId="7857" xr:uid="{00000000-0005-0000-0000-0000331A0000}"/>
    <cellStyle name="normálne 13 30 2 3" xfId="3151" xr:uid="{00000000-0005-0000-0000-0000341A0000}"/>
    <cellStyle name="normálne 13 30 2 3 2" xfId="4908" xr:uid="{00000000-0005-0000-0000-0000351A0000}"/>
    <cellStyle name="normálne 13 30 2 3 3" xfId="6614" xr:uid="{00000000-0005-0000-0000-0000361A0000}"/>
    <cellStyle name="normálne 13 30 2 3 4" xfId="8318" xr:uid="{00000000-0005-0000-0000-0000371A0000}"/>
    <cellStyle name="normálne 13 30 2 4" xfId="3770" xr:uid="{00000000-0005-0000-0000-0000381A0000}"/>
    <cellStyle name="normálne 13 30 2 4 2" xfId="5476" xr:uid="{00000000-0005-0000-0000-0000391A0000}"/>
    <cellStyle name="normálne 13 30 2 4 3" xfId="7181" xr:uid="{00000000-0005-0000-0000-00003A1A0000}"/>
    <cellStyle name="normálne 13 30 2 4 4" xfId="8885" xr:uid="{00000000-0005-0000-0000-00003B1A0000}"/>
    <cellStyle name="normálne 13 30 2 5" xfId="4338" xr:uid="{00000000-0005-0000-0000-00003C1A0000}"/>
    <cellStyle name="normálne 13 30 2 6" xfId="6046" xr:uid="{00000000-0005-0000-0000-00003D1A0000}"/>
    <cellStyle name="normálne 13 30 2 7" xfId="7750" xr:uid="{00000000-0005-0000-0000-00003E1A0000}"/>
    <cellStyle name="normálne 13 30 3" xfId="2728" xr:uid="{00000000-0005-0000-0000-00003F1A0000}"/>
    <cellStyle name="normálne 13 30 3 2" xfId="3152" xr:uid="{00000000-0005-0000-0000-0000401A0000}"/>
    <cellStyle name="normálne 13 30 3 2 2" xfId="4776" xr:uid="{00000000-0005-0000-0000-0000411A0000}"/>
    <cellStyle name="normálne 13 30 3 2 3" xfId="6482" xr:uid="{00000000-0005-0000-0000-0000421A0000}"/>
    <cellStyle name="normálne 13 30 3 2 4" xfId="8186" xr:uid="{00000000-0005-0000-0000-0000431A0000}"/>
    <cellStyle name="normálne 13 30 3 3" xfId="3638" xr:uid="{00000000-0005-0000-0000-0000441A0000}"/>
    <cellStyle name="normálne 13 30 3 3 2" xfId="5344" xr:uid="{00000000-0005-0000-0000-0000451A0000}"/>
    <cellStyle name="normálne 13 30 3 3 3" xfId="7049" xr:uid="{00000000-0005-0000-0000-0000461A0000}"/>
    <cellStyle name="normálne 13 30 3 3 4" xfId="8753" xr:uid="{00000000-0005-0000-0000-0000471A0000}"/>
    <cellStyle name="normálne 13 30 3 4" xfId="4206" xr:uid="{00000000-0005-0000-0000-0000481A0000}"/>
    <cellStyle name="normálne 13 30 3 5" xfId="5914" xr:uid="{00000000-0005-0000-0000-0000491A0000}"/>
    <cellStyle name="normálne 13 30 3 6" xfId="7618" xr:uid="{00000000-0005-0000-0000-00004A1A0000}"/>
    <cellStyle name="normálne 13 30 4" xfId="3150" xr:uid="{00000000-0005-0000-0000-00004B1A0000}"/>
    <cellStyle name="normálne 13 30 4 2" xfId="4633" xr:uid="{00000000-0005-0000-0000-00004C1A0000}"/>
    <cellStyle name="normálne 13 30 4 3" xfId="6339" xr:uid="{00000000-0005-0000-0000-00004D1A0000}"/>
    <cellStyle name="normálne 13 30 4 4" xfId="8043" xr:uid="{00000000-0005-0000-0000-00004E1A0000}"/>
    <cellStyle name="normálne 13 30 5" xfId="3495" xr:uid="{00000000-0005-0000-0000-00004F1A0000}"/>
    <cellStyle name="normálne 13 30 5 2" xfId="5201" xr:uid="{00000000-0005-0000-0000-0000501A0000}"/>
    <cellStyle name="normálne 13 30 5 3" xfId="6906" xr:uid="{00000000-0005-0000-0000-0000511A0000}"/>
    <cellStyle name="normálne 13 30 5 4" xfId="8610" xr:uid="{00000000-0005-0000-0000-0000521A0000}"/>
    <cellStyle name="normálne 13 30 6" xfId="4063" xr:uid="{00000000-0005-0000-0000-0000531A0000}"/>
    <cellStyle name="normálne 13 30 7" xfId="5771" xr:uid="{00000000-0005-0000-0000-0000541A0000}"/>
    <cellStyle name="normálne 13 30 8" xfId="7475" xr:uid="{00000000-0005-0000-0000-0000551A0000}"/>
    <cellStyle name="normálne 13 31" xfId="2729" xr:uid="{00000000-0005-0000-0000-0000561A0000}"/>
    <cellStyle name="normálne 13 31 2" xfId="3311" xr:uid="{00000000-0005-0000-0000-0000571A0000}"/>
    <cellStyle name="normálne 13 31 2 2" xfId="3878" xr:uid="{00000000-0005-0000-0000-0000581A0000}"/>
    <cellStyle name="normálne 13 31 2 2 2" xfId="5016" xr:uid="{00000000-0005-0000-0000-0000591A0000}"/>
    <cellStyle name="normálne 13 31 2 2 3" xfId="6722" xr:uid="{00000000-0005-0000-0000-00005A1A0000}"/>
    <cellStyle name="normálne 13 31 2 2 4" xfId="8426" xr:uid="{00000000-0005-0000-0000-00005B1A0000}"/>
    <cellStyle name="normálne 13 31 2 3" xfId="5584" xr:uid="{00000000-0005-0000-0000-00005C1A0000}"/>
    <cellStyle name="normálne 13 31 2 3 2" xfId="7289" xr:uid="{00000000-0005-0000-0000-00005D1A0000}"/>
    <cellStyle name="normálne 13 31 2 3 3" xfId="8993" xr:uid="{00000000-0005-0000-0000-00005E1A0000}"/>
    <cellStyle name="normálne 13 31 2 4" xfId="4446" xr:uid="{00000000-0005-0000-0000-00005F1A0000}"/>
    <cellStyle name="normálne 13 31 2 5" xfId="6154" xr:uid="{00000000-0005-0000-0000-0000601A0000}"/>
    <cellStyle name="normálne 13 31 2 6" xfId="7858" xr:uid="{00000000-0005-0000-0000-0000611A0000}"/>
    <cellStyle name="normálne 13 31 3" xfId="3153" xr:uid="{00000000-0005-0000-0000-0000621A0000}"/>
    <cellStyle name="normálne 13 31 3 2" xfId="4909" xr:uid="{00000000-0005-0000-0000-0000631A0000}"/>
    <cellStyle name="normálne 13 31 3 3" xfId="6615" xr:uid="{00000000-0005-0000-0000-0000641A0000}"/>
    <cellStyle name="normálne 13 31 3 4" xfId="8319" xr:uid="{00000000-0005-0000-0000-0000651A0000}"/>
    <cellStyle name="normálne 13 31 4" xfId="3771" xr:uid="{00000000-0005-0000-0000-0000661A0000}"/>
    <cellStyle name="normálne 13 31 4 2" xfId="5477" xr:uid="{00000000-0005-0000-0000-0000671A0000}"/>
    <cellStyle name="normálne 13 31 4 3" xfId="7182" xr:uid="{00000000-0005-0000-0000-0000681A0000}"/>
    <cellStyle name="normálne 13 31 4 4" xfId="8886" xr:uid="{00000000-0005-0000-0000-0000691A0000}"/>
    <cellStyle name="normálne 13 31 5" xfId="4339" xr:uid="{00000000-0005-0000-0000-00006A1A0000}"/>
    <cellStyle name="normálne 13 31 6" xfId="6047" xr:uid="{00000000-0005-0000-0000-00006B1A0000}"/>
    <cellStyle name="normálne 13 31 7" xfId="7751" xr:uid="{00000000-0005-0000-0000-00006C1A0000}"/>
    <cellStyle name="normálne 13 32" xfId="2730" xr:uid="{00000000-0005-0000-0000-00006D1A0000}"/>
    <cellStyle name="normálne 13 32 2" xfId="3312" xr:uid="{00000000-0005-0000-0000-00006E1A0000}"/>
    <cellStyle name="normálne 13 32 2 2" xfId="3879" xr:uid="{00000000-0005-0000-0000-00006F1A0000}"/>
    <cellStyle name="normálne 13 32 2 2 2" xfId="5017" xr:uid="{00000000-0005-0000-0000-0000701A0000}"/>
    <cellStyle name="normálne 13 32 2 2 3" xfId="6723" xr:uid="{00000000-0005-0000-0000-0000711A0000}"/>
    <cellStyle name="normálne 13 32 2 2 4" xfId="8427" xr:uid="{00000000-0005-0000-0000-0000721A0000}"/>
    <cellStyle name="normálne 13 32 2 3" xfId="5585" xr:uid="{00000000-0005-0000-0000-0000731A0000}"/>
    <cellStyle name="normálne 13 32 2 3 2" xfId="7290" xr:uid="{00000000-0005-0000-0000-0000741A0000}"/>
    <cellStyle name="normálne 13 32 2 3 3" xfId="8994" xr:uid="{00000000-0005-0000-0000-0000751A0000}"/>
    <cellStyle name="normálne 13 32 2 4" xfId="4447" xr:uid="{00000000-0005-0000-0000-0000761A0000}"/>
    <cellStyle name="normálne 13 32 2 5" xfId="6155" xr:uid="{00000000-0005-0000-0000-0000771A0000}"/>
    <cellStyle name="normálne 13 32 2 6" xfId="7859" xr:uid="{00000000-0005-0000-0000-0000781A0000}"/>
    <cellStyle name="normálne 13 32 3" xfId="3154" xr:uid="{00000000-0005-0000-0000-0000791A0000}"/>
    <cellStyle name="normálne 13 32 3 2" xfId="4910" xr:uid="{00000000-0005-0000-0000-00007A1A0000}"/>
    <cellStyle name="normálne 13 32 3 3" xfId="6616" xr:uid="{00000000-0005-0000-0000-00007B1A0000}"/>
    <cellStyle name="normálne 13 32 3 4" xfId="8320" xr:uid="{00000000-0005-0000-0000-00007C1A0000}"/>
    <cellStyle name="normálne 13 32 4" xfId="3772" xr:uid="{00000000-0005-0000-0000-00007D1A0000}"/>
    <cellStyle name="normálne 13 32 4 2" xfId="5478" xr:uid="{00000000-0005-0000-0000-00007E1A0000}"/>
    <cellStyle name="normálne 13 32 4 3" xfId="7183" xr:uid="{00000000-0005-0000-0000-00007F1A0000}"/>
    <cellStyle name="normálne 13 32 4 4" xfId="8887" xr:uid="{00000000-0005-0000-0000-0000801A0000}"/>
    <cellStyle name="normálne 13 32 5" xfId="4340" xr:uid="{00000000-0005-0000-0000-0000811A0000}"/>
    <cellStyle name="normálne 13 32 6" xfId="6048" xr:uid="{00000000-0005-0000-0000-0000821A0000}"/>
    <cellStyle name="normálne 13 32 7" xfId="7752" xr:uid="{00000000-0005-0000-0000-0000831A0000}"/>
    <cellStyle name="normálne 13 33" xfId="2731" xr:uid="{00000000-0005-0000-0000-0000841A0000}"/>
    <cellStyle name="normálne 13 33 2" xfId="3155" xr:uid="{00000000-0005-0000-0000-0000851A0000}"/>
    <cellStyle name="normálne 13 33 2 2" xfId="4773" xr:uid="{00000000-0005-0000-0000-0000861A0000}"/>
    <cellStyle name="normálne 13 33 2 3" xfId="6479" xr:uid="{00000000-0005-0000-0000-0000871A0000}"/>
    <cellStyle name="normálne 13 33 2 4" xfId="8183" xr:uid="{00000000-0005-0000-0000-0000881A0000}"/>
    <cellStyle name="normálne 13 33 3" xfId="3635" xr:uid="{00000000-0005-0000-0000-0000891A0000}"/>
    <cellStyle name="normálne 13 33 3 2" xfId="5341" xr:uid="{00000000-0005-0000-0000-00008A1A0000}"/>
    <cellStyle name="normálne 13 33 3 3" xfId="7046" xr:uid="{00000000-0005-0000-0000-00008B1A0000}"/>
    <cellStyle name="normálne 13 33 3 4" xfId="8750" xr:uid="{00000000-0005-0000-0000-00008C1A0000}"/>
    <cellStyle name="normálne 13 33 4" xfId="4203" xr:uid="{00000000-0005-0000-0000-00008D1A0000}"/>
    <cellStyle name="normálne 13 33 5" xfId="5911" xr:uid="{00000000-0005-0000-0000-00008E1A0000}"/>
    <cellStyle name="normálne 13 33 6" xfId="7615" xr:uid="{00000000-0005-0000-0000-00008F1A0000}"/>
    <cellStyle name="normálne 13 34" xfId="2732" xr:uid="{00000000-0005-0000-0000-0000901A0000}"/>
    <cellStyle name="normálne 13 34 2" xfId="3156" xr:uid="{00000000-0005-0000-0000-0000911A0000}"/>
    <cellStyle name="normálne 13 34 2 2" xfId="4788" xr:uid="{00000000-0005-0000-0000-0000921A0000}"/>
    <cellStyle name="normálne 13 34 2 3" xfId="6494" xr:uid="{00000000-0005-0000-0000-0000931A0000}"/>
    <cellStyle name="normálne 13 34 2 4" xfId="8198" xr:uid="{00000000-0005-0000-0000-0000941A0000}"/>
    <cellStyle name="normálne 13 34 3" xfId="3650" xr:uid="{00000000-0005-0000-0000-0000951A0000}"/>
    <cellStyle name="normálne 13 34 3 2" xfId="5356" xr:uid="{00000000-0005-0000-0000-0000961A0000}"/>
    <cellStyle name="normálne 13 34 3 3" xfId="7061" xr:uid="{00000000-0005-0000-0000-0000971A0000}"/>
    <cellStyle name="normálne 13 34 3 4" xfId="8765" xr:uid="{00000000-0005-0000-0000-0000981A0000}"/>
    <cellStyle name="normálne 13 34 4" xfId="4218" xr:uid="{00000000-0005-0000-0000-0000991A0000}"/>
    <cellStyle name="normálne 13 34 5" xfId="5926" xr:uid="{00000000-0005-0000-0000-00009A1A0000}"/>
    <cellStyle name="normálne 13 34 6" xfId="7630" xr:uid="{00000000-0005-0000-0000-00009B1A0000}"/>
    <cellStyle name="normálne 13 35" xfId="3143" xr:uid="{00000000-0005-0000-0000-00009C1A0000}"/>
    <cellStyle name="normálne 13 35 2" xfId="4463" xr:uid="{00000000-0005-0000-0000-00009D1A0000}"/>
    <cellStyle name="normálne 13 35 3" xfId="6171" xr:uid="{00000000-0005-0000-0000-00009E1A0000}"/>
    <cellStyle name="normálne 13 35 4" xfId="7875" xr:uid="{00000000-0005-0000-0000-00009F1A0000}"/>
    <cellStyle name="normálne 13 36" xfId="3326" xr:uid="{00000000-0005-0000-0000-0000A01A0000}"/>
    <cellStyle name="normálne 13 36 2" xfId="4540" xr:uid="{00000000-0005-0000-0000-0000A11A0000}"/>
    <cellStyle name="normálne 13 36 3" xfId="6248" xr:uid="{00000000-0005-0000-0000-0000A21A0000}"/>
    <cellStyle name="normálne 13 36 4" xfId="7952" xr:uid="{00000000-0005-0000-0000-0000A31A0000}"/>
    <cellStyle name="normálne 13 37" xfId="5034" xr:uid="{00000000-0005-0000-0000-0000A41A0000}"/>
    <cellStyle name="normálne 13 37 2" xfId="6739" xr:uid="{00000000-0005-0000-0000-0000A51A0000}"/>
    <cellStyle name="normálne 13 37 3" xfId="8443" xr:uid="{00000000-0005-0000-0000-0000A61A0000}"/>
    <cellStyle name="normálne 13 38" xfId="3896" xr:uid="{00000000-0005-0000-0000-0000A71A0000}"/>
    <cellStyle name="normálne 13 39" xfId="5602" xr:uid="{00000000-0005-0000-0000-0000A81A0000}"/>
    <cellStyle name="normálne 13 4" xfId="893" xr:uid="{00000000-0005-0000-0000-0000A91A0000}"/>
    <cellStyle name="normálne 13 4 2" xfId="2733" xr:uid="{00000000-0005-0000-0000-0000AA1A0000}"/>
    <cellStyle name="normálne 13 4 2 2" xfId="3313" xr:uid="{00000000-0005-0000-0000-0000AB1A0000}"/>
    <cellStyle name="normálne 13 4 2 2 2" xfId="3880" xr:uid="{00000000-0005-0000-0000-0000AC1A0000}"/>
    <cellStyle name="normálne 13 4 2 2 2 2" xfId="5018" xr:uid="{00000000-0005-0000-0000-0000AD1A0000}"/>
    <cellStyle name="normálne 13 4 2 2 2 3" xfId="6724" xr:uid="{00000000-0005-0000-0000-0000AE1A0000}"/>
    <cellStyle name="normálne 13 4 2 2 2 4" xfId="8428" xr:uid="{00000000-0005-0000-0000-0000AF1A0000}"/>
    <cellStyle name="normálne 13 4 2 2 3" xfId="5586" xr:uid="{00000000-0005-0000-0000-0000B01A0000}"/>
    <cellStyle name="normálne 13 4 2 2 3 2" xfId="7291" xr:uid="{00000000-0005-0000-0000-0000B11A0000}"/>
    <cellStyle name="normálne 13 4 2 2 3 3" xfId="8995" xr:uid="{00000000-0005-0000-0000-0000B21A0000}"/>
    <cellStyle name="normálne 13 4 2 2 4" xfId="4448" xr:uid="{00000000-0005-0000-0000-0000B31A0000}"/>
    <cellStyle name="normálne 13 4 2 2 5" xfId="6156" xr:uid="{00000000-0005-0000-0000-0000B41A0000}"/>
    <cellStyle name="normálne 13 4 2 2 6" xfId="7860" xr:uid="{00000000-0005-0000-0000-0000B51A0000}"/>
    <cellStyle name="normálne 13 4 2 3" xfId="3158" xr:uid="{00000000-0005-0000-0000-0000B61A0000}"/>
    <cellStyle name="normálne 13 4 2 3 2" xfId="4911" xr:uid="{00000000-0005-0000-0000-0000B71A0000}"/>
    <cellStyle name="normálne 13 4 2 3 3" xfId="6617" xr:uid="{00000000-0005-0000-0000-0000B81A0000}"/>
    <cellStyle name="normálne 13 4 2 3 4" xfId="8321" xr:uid="{00000000-0005-0000-0000-0000B91A0000}"/>
    <cellStyle name="normálne 13 4 2 4" xfId="3773" xr:uid="{00000000-0005-0000-0000-0000BA1A0000}"/>
    <cellStyle name="normálne 13 4 2 4 2" xfId="5479" xr:uid="{00000000-0005-0000-0000-0000BB1A0000}"/>
    <cellStyle name="normálne 13 4 2 4 3" xfId="7184" xr:uid="{00000000-0005-0000-0000-0000BC1A0000}"/>
    <cellStyle name="normálne 13 4 2 4 4" xfId="8888" xr:uid="{00000000-0005-0000-0000-0000BD1A0000}"/>
    <cellStyle name="normálne 13 4 2 5" xfId="4341" xr:uid="{00000000-0005-0000-0000-0000BE1A0000}"/>
    <cellStyle name="normálne 13 4 2 6" xfId="6049" xr:uid="{00000000-0005-0000-0000-0000BF1A0000}"/>
    <cellStyle name="normálne 13 4 2 7" xfId="7753" xr:uid="{00000000-0005-0000-0000-0000C01A0000}"/>
    <cellStyle name="normálne 13 4 3" xfId="2734" xr:uid="{00000000-0005-0000-0000-0000C11A0000}"/>
    <cellStyle name="normálne 13 4 3 2" xfId="3159" xr:uid="{00000000-0005-0000-0000-0000C21A0000}"/>
    <cellStyle name="normálne 13 4 3 2 2" xfId="4777" xr:uid="{00000000-0005-0000-0000-0000C31A0000}"/>
    <cellStyle name="normálne 13 4 3 2 3" xfId="6483" xr:uid="{00000000-0005-0000-0000-0000C41A0000}"/>
    <cellStyle name="normálne 13 4 3 2 4" xfId="8187" xr:uid="{00000000-0005-0000-0000-0000C51A0000}"/>
    <cellStyle name="normálne 13 4 3 3" xfId="3639" xr:uid="{00000000-0005-0000-0000-0000C61A0000}"/>
    <cellStyle name="normálne 13 4 3 3 2" xfId="5345" xr:uid="{00000000-0005-0000-0000-0000C71A0000}"/>
    <cellStyle name="normálne 13 4 3 3 3" xfId="7050" xr:uid="{00000000-0005-0000-0000-0000C81A0000}"/>
    <cellStyle name="normálne 13 4 3 3 4" xfId="8754" xr:uid="{00000000-0005-0000-0000-0000C91A0000}"/>
    <cellStyle name="normálne 13 4 3 4" xfId="4207" xr:uid="{00000000-0005-0000-0000-0000CA1A0000}"/>
    <cellStyle name="normálne 13 4 3 5" xfId="5915" xr:uid="{00000000-0005-0000-0000-0000CB1A0000}"/>
    <cellStyle name="normálne 13 4 3 6" xfId="7619" xr:uid="{00000000-0005-0000-0000-0000CC1A0000}"/>
    <cellStyle name="normálne 13 4 4" xfId="3157" xr:uid="{00000000-0005-0000-0000-0000CD1A0000}"/>
    <cellStyle name="normálne 13 4 4 2" xfId="4531" xr:uid="{00000000-0005-0000-0000-0000CE1A0000}"/>
    <cellStyle name="normálne 13 4 4 3" xfId="6239" xr:uid="{00000000-0005-0000-0000-0000CF1A0000}"/>
    <cellStyle name="normálne 13 4 4 4" xfId="7943" xr:uid="{00000000-0005-0000-0000-0000D01A0000}"/>
    <cellStyle name="normálne 13 4 5" xfId="3394" xr:uid="{00000000-0005-0000-0000-0000D11A0000}"/>
    <cellStyle name="normálne 13 4 5 2" xfId="5102" xr:uid="{00000000-0005-0000-0000-0000D21A0000}"/>
    <cellStyle name="normálne 13 4 5 3" xfId="6807" xr:uid="{00000000-0005-0000-0000-0000D31A0000}"/>
    <cellStyle name="normálne 13 4 5 4" xfId="8511" xr:uid="{00000000-0005-0000-0000-0000D41A0000}"/>
    <cellStyle name="normálne 13 4 6" xfId="3964" xr:uid="{00000000-0005-0000-0000-0000D51A0000}"/>
    <cellStyle name="normálne 13 4 7" xfId="5670" xr:uid="{00000000-0005-0000-0000-0000D61A0000}"/>
    <cellStyle name="normálne 13 4 8" xfId="7374" xr:uid="{00000000-0005-0000-0000-0000D71A0000}"/>
    <cellStyle name="normálne 13 40" xfId="5679" xr:uid="{00000000-0005-0000-0000-0000D81A0000}"/>
    <cellStyle name="normálne 13 41" xfId="5596" xr:uid="{00000000-0005-0000-0000-0000D91A0000}"/>
    <cellStyle name="normálne 13 42" xfId="5680" xr:uid="{00000000-0005-0000-0000-0000DA1A0000}"/>
    <cellStyle name="normálne 13 43" xfId="7306" xr:uid="{00000000-0005-0000-0000-0000DB1A0000}"/>
    <cellStyle name="normálne 13 44" xfId="7383" xr:uid="{00000000-0005-0000-0000-0000DC1A0000}"/>
    <cellStyle name="normálne 13 45" xfId="7458" xr:uid="{00000000-0005-0000-0000-0000DD1A0000}"/>
    <cellStyle name="normálne 13 46" xfId="9005" xr:uid="{00000000-0005-0000-0000-0000DE1A0000}"/>
    <cellStyle name="normálne 13 47" xfId="9007" xr:uid="{00000000-0005-0000-0000-0000DF1A0000}"/>
    <cellStyle name="normálne 13 48" xfId="9006" xr:uid="{00000000-0005-0000-0000-0000E01A0000}"/>
    <cellStyle name="normálne 13 49" xfId="9004" xr:uid="{00000000-0005-0000-0000-0000E11A0000}"/>
    <cellStyle name="normálne 13 5" xfId="894" xr:uid="{00000000-0005-0000-0000-0000E21A0000}"/>
    <cellStyle name="normálne 13 5 2" xfId="2735" xr:uid="{00000000-0005-0000-0000-0000E31A0000}"/>
    <cellStyle name="normálne 13 5 2 2" xfId="3314" xr:uid="{00000000-0005-0000-0000-0000E41A0000}"/>
    <cellStyle name="normálne 13 5 2 2 2" xfId="3881" xr:uid="{00000000-0005-0000-0000-0000E51A0000}"/>
    <cellStyle name="normálne 13 5 2 2 2 2" xfId="5019" xr:uid="{00000000-0005-0000-0000-0000E61A0000}"/>
    <cellStyle name="normálne 13 5 2 2 2 3" xfId="6725" xr:uid="{00000000-0005-0000-0000-0000E71A0000}"/>
    <cellStyle name="normálne 13 5 2 2 2 4" xfId="8429" xr:uid="{00000000-0005-0000-0000-0000E81A0000}"/>
    <cellStyle name="normálne 13 5 2 2 3" xfId="5587" xr:uid="{00000000-0005-0000-0000-0000E91A0000}"/>
    <cellStyle name="normálne 13 5 2 2 3 2" xfId="7292" xr:uid="{00000000-0005-0000-0000-0000EA1A0000}"/>
    <cellStyle name="normálne 13 5 2 2 3 3" xfId="8996" xr:uid="{00000000-0005-0000-0000-0000EB1A0000}"/>
    <cellStyle name="normálne 13 5 2 2 4" xfId="4449" xr:uid="{00000000-0005-0000-0000-0000EC1A0000}"/>
    <cellStyle name="normálne 13 5 2 2 5" xfId="6157" xr:uid="{00000000-0005-0000-0000-0000ED1A0000}"/>
    <cellStyle name="normálne 13 5 2 2 6" xfId="7861" xr:uid="{00000000-0005-0000-0000-0000EE1A0000}"/>
    <cellStyle name="normálne 13 5 2 3" xfId="3161" xr:uid="{00000000-0005-0000-0000-0000EF1A0000}"/>
    <cellStyle name="normálne 13 5 2 3 2" xfId="4912" xr:uid="{00000000-0005-0000-0000-0000F01A0000}"/>
    <cellStyle name="normálne 13 5 2 3 3" xfId="6618" xr:uid="{00000000-0005-0000-0000-0000F11A0000}"/>
    <cellStyle name="normálne 13 5 2 3 4" xfId="8322" xr:uid="{00000000-0005-0000-0000-0000F21A0000}"/>
    <cellStyle name="normálne 13 5 2 4" xfId="3774" xr:uid="{00000000-0005-0000-0000-0000F31A0000}"/>
    <cellStyle name="normálne 13 5 2 4 2" xfId="5480" xr:uid="{00000000-0005-0000-0000-0000F41A0000}"/>
    <cellStyle name="normálne 13 5 2 4 3" xfId="7185" xr:uid="{00000000-0005-0000-0000-0000F51A0000}"/>
    <cellStyle name="normálne 13 5 2 4 4" xfId="8889" xr:uid="{00000000-0005-0000-0000-0000F61A0000}"/>
    <cellStyle name="normálne 13 5 2 5" xfId="4342" xr:uid="{00000000-0005-0000-0000-0000F71A0000}"/>
    <cellStyle name="normálne 13 5 2 6" xfId="6050" xr:uid="{00000000-0005-0000-0000-0000F81A0000}"/>
    <cellStyle name="normálne 13 5 2 7" xfId="7754" xr:uid="{00000000-0005-0000-0000-0000F91A0000}"/>
    <cellStyle name="normálne 13 5 3" xfId="2736" xr:uid="{00000000-0005-0000-0000-0000FA1A0000}"/>
    <cellStyle name="normálne 13 5 3 2" xfId="3162" xr:uid="{00000000-0005-0000-0000-0000FB1A0000}"/>
    <cellStyle name="normálne 13 5 3 2 2" xfId="4778" xr:uid="{00000000-0005-0000-0000-0000FC1A0000}"/>
    <cellStyle name="normálne 13 5 3 2 3" xfId="6484" xr:uid="{00000000-0005-0000-0000-0000FD1A0000}"/>
    <cellStyle name="normálne 13 5 3 2 4" xfId="8188" xr:uid="{00000000-0005-0000-0000-0000FE1A0000}"/>
    <cellStyle name="normálne 13 5 3 3" xfId="3640" xr:uid="{00000000-0005-0000-0000-0000FF1A0000}"/>
    <cellStyle name="normálne 13 5 3 3 2" xfId="5346" xr:uid="{00000000-0005-0000-0000-0000001B0000}"/>
    <cellStyle name="normálne 13 5 3 3 3" xfId="7051" xr:uid="{00000000-0005-0000-0000-0000011B0000}"/>
    <cellStyle name="normálne 13 5 3 3 4" xfId="8755" xr:uid="{00000000-0005-0000-0000-0000021B0000}"/>
    <cellStyle name="normálne 13 5 3 4" xfId="4208" xr:uid="{00000000-0005-0000-0000-0000031B0000}"/>
    <cellStyle name="normálne 13 5 3 5" xfId="5916" xr:uid="{00000000-0005-0000-0000-0000041B0000}"/>
    <cellStyle name="normálne 13 5 3 6" xfId="7620" xr:uid="{00000000-0005-0000-0000-0000051B0000}"/>
    <cellStyle name="normálne 13 5 4" xfId="3160" xr:uid="{00000000-0005-0000-0000-0000061B0000}"/>
    <cellStyle name="normálne 13 5 4 2" xfId="4532" xr:uid="{00000000-0005-0000-0000-0000071B0000}"/>
    <cellStyle name="normálne 13 5 4 3" xfId="6240" xr:uid="{00000000-0005-0000-0000-0000081B0000}"/>
    <cellStyle name="normálne 13 5 4 4" xfId="7944" xr:uid="{00000000-0005-0000-0000-0000091B0000}"/>
    <cellStyle name="normálne 13 5 5" xfId="3395" xr:uid="{00000000-0005-0000-0000-00000A1B0000}"/>
    <cellStyle name="normálne 13 5 5 2" xfId="5103" xr:uid="{00000000-0005-0000-0000-00000B1B0000}"/>
    <cellStyle name="normálne 13 5 5 3" xfId="6808" xr:uid="{00000000-0005-0000-0000-00000C1B0000}"/>
    <cellStyle name="normálne 13 5 5 4" xfId="8512" xr:uid="{00000000-0005-0000-0000-00000D1B0000}"/>
    <cellStyle name="normálne 13 5 6" xfId="3965" xr:uid="{00000000-0005-0000-0000-00000E1B0000}"/>
    <cellStyle name="normálne 13 5 7" xfId="5671" xr:uid="{00000000-0005-0000-0000-00000F1B0000}"/>
    <cellStyle name="normálne 13 5 8" xfId="7375" xr:uid="{00000000-0005-0000-0000-0000101B0000}"/>
    <cellStyle name="normálne 13 6" xfId="1087" xr:uid="{00000000-0005-0000-0000-0000111B0000}"/>
    <cellStyle name="normálne 13 7" xfId="1088" xr:uid="{00000000-0005-0000-0000-0000121B0000}"/>
    <cellStyle name="normálne 13 8" xfId="1089" xr:uid="{00000000-0005-0000-0000-0000131B0000}"/>
    <cellStyle name="normálne 13 9" xfId="1090" xr:uid="{00000000-0005-0000-0000-0000141B0000}"/>
    <cellStyle name="normálne 14" xfId="822" xr:uid="{00000000-0005-0000-0000-0000151B0000}"/>
    <cellStyle name="normálne 14 10" xfId="1091" xr:uid="{00000000-0005-0000-0000-0000161B0000}"/>
    <cellStyle name="normálne 14 11" xfId="1092" xr:uid="{00000000-0005-0000-0000-0000171B0000}"/>
    <cellStyle name="normálne 14 12" xfId="1093" xr:uid="{00000000-0005-0000-0000-0000181B0000}"/>
    <cellStyle name="normálne 14 13" xfId="1094" xr:uid="{00000000-0005-0000-0000-0000191B0000}"/>
    <cellStyle name="normálne 14 14" xfId="1095" xr:uid="{00000000-0005-0000-0000-00001A1B0000}"/>
    <cellStyle name="normálne 14 15" xfId="1096" xr:uid="{00000000-0005-0000-0000-00001B1B0000}"/>
    <cellStyle name="normálne 14 16" xfId="1097" xr:uid="{00000000-0005-0000-0000-00001C1B0000}"/>
    <cellStyle name="normálne 14 17" xfId="1098" xr:uid="{00000000-0005-0000-0000-00001D1B0000}"/>
    <cellStyle name="normálne 14 18" xfId="1099" xr:uid="{00000000-0005-0000-0000-00001E1B0000}"/>
    <cellStyle name="normálne 14 19" xfId="1100" xr:uid="{00000000-0005-0000-0000-00001F1B0000}"/>
    <cellStyle name="normálne 14 2" xfId="1101" xr:uid="{00000000-0005-0000-0000-0000201B0000}"/>
    <cellStyle name="normálne 14 2 2" xfId="1102" xr:uid="{00000000-0005-0000-0000-0000211B0000}"/>
    <cellStyle name="normálne 14 2 3" xfId="1103" xr:uid="{00000000-0005-0000-0000-0000221B0000}"/>
    <cellStyle name="normálne 14 2 4" xfId="1104" xr:uid="{00000000-0005-0000-0000-0000231B0000}"/>
    <cellStyle name="normálne 14 2 5" xfId="1105" xr:uid="{00000000-0005-0000-0000-0000241B0000}"/>
    <cellStyle name="normálne 14 2 6" xfId="1106" xr:uid="{00000000-0005-0000-0000-0000251B0000}"/>
    <cellStyle name="normálne 14 2 7" xfId="1107" xr:uid="{00000000-0005-0000-0000-0000261B0000}"/>
    <cellStyle name="normálne 14 2 8" xfId="1108" xr:uid="{00000000-0005-0000-0000-0000271B0000}"/>
    <cellStyle name="normálne 14 2 9" xfId="1109" xr:uid="{00000000-0005-0000-0000-0000281B0000}"/>
    <cellStyle name="normálne 14 20" xfId="1110" xr:uid="{00000000-0005-0000-0000-0000291B0000}"/>
    <cellStyle name="normálne 14 21" xfId="1111" xr:uid="{00000000-0005-0000-0000-00002A1B0000}"/>
    <cellStyle name="normálne 14 3" xfId="1112" xr:uid="{00000000-0005-0000-0000-00002B1B0000}"/>
    <cellStyle name="normálne 14 3 2" xfId="1113" xr:uid="{00000000-0005-0000-0000-00002C1B0000}"/>
    <cellStyle name="normálne 14 3 3" xfId="1114" xr:uid="{00000000-0005-0000-0000-00002D1B0000}"/>
    <cellStyle name="normálne 14 3 4" xfId="1115" xr:uid="{00000000-0005-0000-0000-00002E1B0000}"/>
    <cellStyle name="normálne 14 3 5" xfId="1116" xr:uid="{00000000-0005-0000-0000-00002F1B0000}"/>
    <cellStyle name="normálne 14 3 6" xfId="1117" xr:uid="{00000000-0005-0000-0000-0000301B0000}"/>
    <cellStyle name="normálne 14 3 7" xfId="1118" xr:uid="{00000000-0005-0000-0000-0000311B0000}"/>
    <cellStyle name="normálne 14 3 8" xfId="1119" xr:uid="{00000000-0005-0000-0000-0000321B0000}"/>
    <cellStyle name="normálne 14 3 9" xfId="1120" xr:uid="{00000000-0005-0000-0000-0000331B0000}"/>
    <cellStyle name="normálne 14 4" xfId="1121" xr:uid="{00000000-0005-0000-0000-0000341B0000}"/>
    <cellStyle name="normálne 14 5" xfId="1122" xr:uid="{00000000-0005-0000-0000-0000351B0000}"/>
    <cellStyle name="normálne 14 6" xfId="1123" xr:uid="{00000000-0005-0000-0000-0000361B0000}"/>
    <cellStyle name="normálne 14 7" xfId="1124" xr:uid="{00000000-0005-0000-0000-0000371B0000}"/>
    <cellStyle name="normálne 14 8" xfId="1125" xr:uid="{00000000-0005-0000-0000-0000381B0000}"/>
    <cellStyle name="normálne 14 9" xfId="1126" xr:uid="{00000000-0005-0000-0000-0000391B0000}"/>
    <cellStyle name="normálne 15" xfId="823" xr:uid="{00000000-0005-0000-0000-00003A1B0000}"/>
    <cellStyle name="normálne 15 10" xfId="1127" xr:uid="{00000000-0005-0000-0000-00003B1B0000}"/>
    <cellStyle name="normálne 15 11" xfId="1128" xr:uid="{00000000-0005-0000-0000-00003C1B0000}"/>
    <cellStyle name="normálne 15 12" xfId="1129" xr:uid="{00000000-0005-0000-0000-00003D1B0000}"/>
    <cellStyle name="normálne 15 13" xfId="1130" xr:uid="{00000000-0005-0000-0000-00003E1B0000}"/>
    <cellStyle name="normálne 15 14" xfId="1131" xr:uid="{00000000-0005-0000-0000-00003F1B0000}"/>
    <cellStyle name="normálne 15 15" xfId="1132" xr:uid="{00000000-0005-0000-0000-0000401B0000}"/>
    <cellStyle name="normálne 15 16" xfId="1133" xr:uid="{00000000-0005-0000-0000-0000411B0000}"/>
    <cellStyle name="normálne 15 17" xfId="1134" xr:uid="{00000000-0005-0000-0000-0000421B0000}"/>
    <cellStyle name="normálne 15 18" xfId="1135" xr:uid="{00000000-0005-0000-0000-0000431B0000}"/>
    <cellStyle name="normálne 15 19" xfId="1136" xr:uid="{00000000-0005-0000-0000-0000441B0000}"/>
    <cellStyle name="normálne 15 2" xfId="1137" xr:uid="{00000000-0005-0000-0000-0000451B0000}"/>
    <cellStyle name="normálne 15 20" xfId="1138" xr:uid="{00000000-0005-0000-0000-0000461B0000}"/>
    <cellStyle name="normálne 15 21" xfId="1139" xr:uid="{00000000-0005-0000-0000-0000471B0000}"/>
    <cellStyle name="normálne 15 22" xfId="1140" xr:uid="{00000000-0005-0000-0000-0000481B0000}"/>
    <cellStyle name="normálne 15 23" xfId="1141" xr:uid="{00000000-0005-0000-0000-0000491B0000}"/>
    <cellStyle name="normálne 15 24" xfId="1142" xr:uid="{00000000-0005-0000-0000-00004A1B0000}"/>
    <cellStyle name="normálne 15 25" xfId="1143" xr:uid="{00000000-0005-0000-0000-00004B1B0000}"/>
    <cellStyle name="normálne 15 26" xfId="1144" xr:uid="{00000000-0005-0000-0000-00004C1B0000}"/>
    <cellStyle name="normálne 15 27" xfId="1145" xr:uid="{00000000-0005-0000-0000-00004D1B0000}"/>
    <cellStyle name="normálne 15 28" xfId="1146" xr:uid="{00000000-0005-0000-0000-00004E1B0000}"/>
    <cellStyle name="normálne 15 29" xfId="1147" xr:uid="{00000000-0005-0000-0000-00004F1B0000}"/>
    <cellStyle name="normálne 15 3" xfId="1148" xr:uid="{00000000-0005-0000-0000-0000501B0000}"/>
    <cellStyle name="normálne 15 30" xfId="1149" xr:uid="{00000000-0005-0000-0000-0000511B0000}"/>
    <cellStyle name="normálne 15 31" xfId="1150" xr:uid="{00000000-0005-0000-0000-0000521B0000}"/>
    <cellStyle name="normálne 15 32" xfId="1151" xr:uid="{00000000-0005-0000-0000-0000531B0000}"/>
    <cellStyle name="normálne 15 33" xfId="1152" xr:uid="{00000000-0005-0000-0000-0000541B0000}"/>
    <cellStyle name="normálne 15 34" xfId="1153" xr:uid="{00000000-0005-0000-0000-0000551B0000}"/>
    <cellStyle name="normálne 15 35" xfId="1154" xr:uid="{00000000-0005-0000-0000-0000561B0000}"/>
    <cellStyle name="normálne 15 36" xfId="1155" xr:uid="{00000000-0005-0000-0000-0000571B0000}"/>
    <cellStyle name="normálne 15 37" xfId="1156" xr:uid="{00000000-0005-0000-0000-0000581B0000}"/>
    <cellStyle name="normálne 15 38" xfId="1157" xr:uid="{00000000-0005-0000-0000-0000591B0000}"/>
    <cellStyle name="normálne 15 39" xfId="1158" xr:uid="{00000000-0005-0000-0000-00005A1B0000}"/>
    <cellStyle name="normálne 15 4" xfId="1159" xr:uid="{00000000-0005-0000-0000-00005B1B0000}"/>
    <cellStyle name="normálne 15 40" xfId="1160" xr:uid="{00000000-0005-0000-0000-00005C1B0000}"/>
    <cellStyle name="normálne 15 41" xfId="1161" xr:uid="{00000000-0005-0000-0000-00005D1B0000}"/>
    <cellStyle name="normálne 15 42" xfId="1162" xr:uid="{00000000-0005-0000-0000-00005E1B0000}"/>
    <cellStyle name="normálne 15 43" xfId="1163" xr:uid="{00000000-0005-0000-0000-00005F1B0000}"/>
    <cellStyle name="normálne 15 44" xfId="1164" xr:uid="{00000000-0005-0000-0000-0000601B0000}"/>
    <cellStyle name="normálne 15 45" xfId="1165" xr:uid="{00000000-0005-0000-0000-0000611B0000}"/>
    <cellStyle name="normálne 15 46" xfId="1166" xr:uid="{00000000-0005-0000-0000-0000621B0000}"/>
    <cellStyle name="normálne 15 47" xfId="1167" xr:uid="{00000000-0005-0000-0000-0000631B0000}"/>
    <cellStyle name="normálne 15 48" xfId="1168" xr:uid="{00000000-0005-0000-0000-0000641B0000}"/>
    <cellStyle name="normálne 15 49" xfId="1169" xr:uid="{00000000-0005-0000-0000-0000651B0000}"/>
    <cellStyle name="normálne 15 5" xfId="1170" xr:uid="{00000000-0005-0000-0000-0000661B0000}"/>
    <cellStyle name="normálne 15 50" xfId="1171" xr:uid="{00000000-0005-0000-0000-0000671B0000}"/>
    <cellStyle name="normálne 15 51" xfId="1172" xr:uid="{00000000-0005-0000-0000-0000681B0000}"/>
    <cellStyle name="normálne 15 52" xfId="1173" xr:uid="{00000000-0005-0000-0000-0000691B0000}"/>
    <cellStyle name="normálne 15 53" xfId="1174" xr:uid="{00000000-0005-0000-0000-00006A1B0000}"/>
    <cellStyle name="normálne 15 54" xfId="1175" xr:uid="{00000000-0005-0000-0000-00006B1B0000}"/>
    <cellStyle name="normálne 15 55" xfId="1176" xr:uid="{00000000-0005-0000-0000-00006C1B0000}"/>
    <cellStyle name="normálne 15 56" xfId="1177" xr:uid="{00000000-0005-0000-0000-00006D1B0000}"/>
    <cellStyle name="normálne 15 57" xfId="1178" xr:uid="{00000000-0005-0000-0000-00006E1B0000}"/>
    <cellStyle name="normálne 15 58" xfId="1179" xr:uid="{00000000-0005-0000-0000-00006F1B0000}"/>
    <cellStyle name="normálne 15 59" xfId="1180" xr:uid="{00000000-0005-0000-0000-0000701B0000}"/>
    <cellStyle name="normálne 15 6" xfId="1181" xr:uid="{00000000-0005-0000-0000-0000711B0000}"/>
    <cellStyle name="normálne 15 60" xfId="1182" xr:uid="{00000000-0005-0000-0000-0000721B0000}"/>
    <cellStyle name="normálne 15 61" xfId="1183" xr:uid="{00000000-0005-0000-0000-0000731B0000}"/>
    <cellStyle name="normálne 15 62" xfId="1184" xr:uid="{00000000-0005-0000-0000-0000741B0000}"/>
    <cellStyle name="normálne 15 63" xfId="1185" xr:uid="{00000000-0005-0000-0000-0000751B0000}"/>
    <cellStyle name="normálne 15 7" xfId="1186" xr:uid="{00000000-0005-0000-0000-0000761B0000}"/>
    <cellStyle name="normálne 15 8" xfId="1187" xr:uid="{00000000-0005-0000-0000-0000771B0000}"/>
    <cellStyle name="normálne 15 9" xfId="1188" xr:uid="{00000000-0005-0000-0000-0000781B0000}"/>
    <cellStyle name="Normálne 16" xfId="824" xr:uid="{00000000-0005-0000-0000-0000791B0000}"/>
    <cellStyle name="normálne 16 10" xfId="1189" xr:uid="{00000000-0005-0000-0000-00007A1B0000}"/>
    <cellStyle name="normálne 16 11" xfId="1190" xr:uid="{00000000-0005-0000-0000-00007B1B0000}"/>
    <cellStyle name="normálne 16 12" xfId="1191" xr:uid="{00000000-0005-0000-0000-00007C1B0000}"/>
    <cellStyle name="normálne 16 13" xfId="1192" xr:uid="{00000000-0005-0000-0000-00007D1B0000}"/>
    <cellStyle name="normálne 16 14" xfId="1193" xr:uid="{00000000-0005-0000-0000-00007E1B0000}"/>
    <cellStyle name="normálne 16 15" xfId="1194" xr:uid="{00000000-0005-0000-0000-00007F1B0000}"/>
    <cellStyle name="normálne 16 16" xfId="1195" xr:uid="{00000000-0005-0000-0000-0000801B0000}"/>
    <cellStyle name="normálne 16 17" xfId="1196" xr:uid="{00000000-0005-0000-0000-0000811B0000}"/>
    <cellStyle name="normálne 16 18" xfId="1197" xr:uid="{00000000-0005-0000-0000-0000821B0000}"/>
    <cellStyle name="normálne 16 19" xfId="1198" xr:uid="{00000000-0005-0000-0000-0000831B0000}"/>
    <cellStyle name="normálne 16 2" xfId="1199" xr:uid="{00000000-0005-0000-0000-0000841B0000}"/>
    <cellStyle name="normálne 16 20" xfId="1200" xr:uid="{00000000-0005-0000-0000-0000851B0000}"/>
    <cellStyle name="normálne 16 21" xfId="1201" xr:uid="{00000000-0005-0000-0000-0000861B0000}"/>
    <cellStyle name="normálne 16 22" xfId="1202" xr:uid="{00000000-0005-0000-0000-0000871B0000}"/>
    <cellStyle name="normálne 16 23" xfId="1203" xr:uid="{00000000-0005-0000-0000-0000881B0000}"/>
    <cellStyle name="normálne 16 24" xfId="1204" xr:uid="{00000000-0005-0000-0000-0000891B0000}"/>
    <cellStyle name="Normálne 16 25" xfId="2737" xr:uid="{00000000-0005-0000-0000-00008A1B0000}"/>
    <cellStyle name="Normálne 16 26" xfId="2738" xr:uid="{00000000-0005-0000-0000-00008B1B0000}"/>
    <cellStyle name="Normálne 16 27" xfId="3315" xr:uid="{00000000-0005-0000-0000-00008C1B0000}"/>
    <cellStyle name="Normálne 16 28" xfId="3316" xr:uid="{00000000-0005-0000-0000-00008D1B0000}"/>
    <cellStyle name="normálne 16 3" xfId="1205" xr:uid="{00000000-0005-0000-0000-00008E1B0000}"/>
    <cellStyle name="normálne 16 4" xfId="1206" xr:uid="{00000000-0005-0000-0000-00008F1B0000}"/>
    <cellStyle name="normálne 16 5" xfId="1207" xr:uid="{00000000-0005-0000-0000-0000901B0000}"/>
    <cellStyle name="normálne 16 6" xfId="1208" xr:uid="{00000000-0005-0000-0000-0000911B0000}"/>
    <cellStyle name="normálne 16 7" xfId="1209" xr:uid="{00000000-0005-0000-0000-0000921B0000}"/>
    <cellStyle name="normálne 16 8" xfId="1210" xr:uid="{00000000-0005-0000-0000-0000931B0000}"/>
    <cellStyle name="normálne 16 9" xfId="1211" xr:uid="{00000000-0005-0000-0000-0000941B0000}"/>
    <cellStyle name="normálne 17" xfId="895" xr:uid="{00000000-0005-0000-0000-0000951B0000}"/>
    <cellStyle name="normálne 17 10" xfId="1212" xr:uid="{00000000-0005-0000-0000-0000961B0000}"/>
    <cellStyle name="normálne 17 11" xfId="1213" xr:uid="{00000000-0005-0000-0000-0000971B0000}"/>
    <cellStyle name="normálne 17 12" xfId="1214" xr:uid="{00000000-0005-0000-0000-0000981B0000}"/>
    <cellStyle name="normálne 17 13" xfId="1215" xr:uid="{00000000-0005-0000-0000-0000991B0000}"/>
    <cellStyle name="normálne 17 14" xfId="1216" xr:uid="{00000000-0005-0000-0000-00009A1B0000}"/>
    <cellStyle name="normálne 17 15" xfId="1217" xr:uid="{00000000-0005-0000-0000-00009B1B0000}"/>
    <cellStyle name="normálne 17 16" xfId="1218" xr:uid="{00000000-0005-0000-0000-00009C1B0000}"/>
    <cellStyle name="normálne 17 17" xfId="1219" xr:uid="{00000000-0005-0000-0000-00009D1B0000}"/>
    <cellStyle name="normálne 17 18" xfId="1220" xr:uid="{00000000-0005-0000-0000-00009E1B0000}"/>
    <cellStyle name="normálne 17 19" xfId="1221" xr:uid="{00000000-0005-0000-0000-00009F1B0000}"/>
    <cellStyle name="normálne 17 2" xfId="1222" xr:uid="{00000000-0005-0000-0000-0000A01B0000}"/>
    <cellStyle name="normálne 17 2 2" xfId="2458" xr:uid="{00000000-0005-0000-0000-0000A11B0000}"/>
    <cellStyle name="normálne 17 20" xfId="1223" xr:uid="{00000000-0005-0000-0000-0000A21B0000}"/>
    <cellStyle name="normálne 17 21" xfId="1224" xr:uid="{00000000-0005-0000-0000-0000A31B0000}"/>
    <cellStyle name="normálne 17 22" xfId="1225" xr:uid="{00000000-0005-0000-0000-0000A41B0000}"/>
    <cellStyle name="normálne 17 23" xfId="1226" xr:uid="{00000000-0005-0000-0000-0000A51B0000}"/>
    <cellStyle name="normálne 17 24" xfId="1227" xr:uid="{00000000-0005-0000-0000-0000A61B0000}"/>
    <cellStyle name="normálne 17 25" xfId="1228" xr:uid="{00000000-0005-0000-0000-0000A71B0000}"/>
    <cellStyle name="normálne 17 26" xfId="1229" xr:uid="{00000000-0005-0000-0000-0000A81B0000}"/>
    <cellStyle name="normálne 17 27" xfId="1230" xr:uid="{00000000-0005-0000-0000-0000A91B0000}"/>
    <cellStyle name="normálne 17 28" xfId="1231" xr:uid="{00000000-0005-0000-0000-0000AA1B0000}"/>
    <cellStyle name="normálne 17 29" xfId="1232" xr:uid="{00000000-0005-0000-0000-0000AB1B0000}"/>
    <cellStyle name="normálne 17 3" xfId="1233" xr:uid="{00000000-0005-0000-0000-0000AC1B0000}"/>
    <cellStyle name="normálne 17 30" xfId="1234" xr:uid="{00000000-0005-0000-0000-0000AD1B0000}"/>
    <cellStyle name="normálne 17 31" xfId="1235" xr:uid="{00000000-0005-0000-0000-0000AE1B0000}"/>
    <cellStyle name="normálne 17 32" xfId="1236" xr:uid="{00000000-0005-0000-0000-0000AF1B0000}"/>
    <cellStyle name="normálne 17 33" xfId="1237" xr:uid="{00000000-0005-0000-0000-0000B01B0000}"/>
    <cellStyle name="normálne 17 34" xfId="1238" xr:uid="{00000000-0005-0000-0000-0000B11B0000}"/>
    <cellStyle name="normálne 17 35" xfId="1239" xr:uid="{00000000-0005-0000-0000-0000B21B0000}"/>
    <cellStyle name="normálne 17 36" xfId="1240" xr:uid="{00000000-0005-0000-0000-0000B31B0000}"/>
    <cellStyle name="normálne 17 37" xfId="1241" xr:uid="{00000000-0005-0000-0000-0000B41B0000}"/>
    <cellStyle name="normálne 17 38" xfId="1242" xr:uid="{00000000-0005-0000-0000-0000B51B0000}"/>
    <cellStyle name="normálne 17 39" xfId="1243" xr:uid="{00000000-0005-0000-0000-0000B61B0000}"/>
    <cellStyle name="normálne 17 4" xfId="1244" xr:uid="{00000000-0005-0000-0000-0000B71B0000}"/>
    <cellStyle name="normálne 17 40" xfId="1245" xr:uid="{00000000-0005-0000-0000-0000B81B0000}"/>
    <cellStyle name="normálne 17 41" xfId="1246" xr:uid="{00000000-0005-0000-0000-0000B91B0000}"/>
    <cellStyle name="normálne 17 42" xfId="1247" xr:uid="{00000000-0005-0000-0000-0000BA1B0000}"/>
    <cellStyle name="normálne 17 43" xfId="1248" xr:uid="{00000000-0005-0000-0000-0000BB1B0000}"/>
    <cellStyle name="normálne 17 44" xfId="1249" xr:uid="{00000000-0005-0000-0000-0000BC1B0000}"/>
    <cellStyle name="normálne 17 45" xfId="1250" xr:uid="{00000000-0005-0000-0000-0000BD1B0000}"/>
    <cellStyle name="normálne 17 46" xfId="1251" xr:uid="{00000000-0005-0000-0000-0000BE1B0000}"/>
    <cellStyle name="normálne 17 47" xfId="1252" xr:uid="{00000000-0005-0000-0000-0000BF1B0000}"/>
    <cellStyle name="Normálne 17 48" xfId="2381" xr:uid="{00000000-0005-0000-0000-0000C01B0000}"/>
    <cellStyle name="Normálne 17 48 2" xfId="2739" xr:uid="{00000000-0005-0000-0000-0000C11B0000}"/>
    <cellStyle name="Normálne 17 48 2 2" xfId="3317" xr:uid="{00000000-0005-0000-0000-0000C21B0000}"/>
    <cellStyle name="Normálne 17 48 2 2 2" xfId="3882" xr:uid="{00000000-0005-0000-0000-0000C31B0000}"/>
    <cellStyle name="Normálne 17 48 2 2 2 2" xfId="5020" xr:uid="{00000000-0005-0000-0000-0000C41B0000}"/>
    <cellStyle name="Normálne 17 48 2 2 2 3" xfId="6726" xr:uid="{00000000-0005-0000-0000-0000C51B0000}"/>
    <cellStyle name="Normálne 17 48 2 2 2 4" xfId="8430" xr:uid="{00000000-0005-0000-0000-0000C61B0000}"/>
    <cellStyle name="Normálne 17 48 2 2 3" xfId="5588" xr:uid="{00000000-0005-0000-0000-0000C71B0000}"/>
    <cellStyle name="Normálne 17 48 2 2 3 2" xfId="7293" xr:uid="{00000000-0005-0000-0000-0000C81B0000}"/>
    <cellStyle name="Normálne 17 48 2 2 3 3" xfId="8997" xr:uid="{00000000-0005-0000-0000-0000C91B0000}"/>
    <cellStyle name="Normálne 17 48 2 2 4" xfId="4450" xr:uid="{00000000-0005-0000-0000-0000CA1B0000}"/>
    <cellStyle name="Normálne 17 48 2 2 5" xfId="6158" xr:uid="{00000000-0005-0000-0000-0000CB1B0000}"/>
    <cellStyle name="Normálne 17 48 2 2 6" xfId="7862" xr:uid="{00000000-0005-0000-0000-0000CC1B0000}"/>
    <cellStyle name="Normálne 17 48 2 3" xfId="3164" xr:uid="{00000000-0005-0000-0000-0000CD1B0000}"/>
    <cellStyle name="Normálne 17 48 2 3 2" xfId="4913" xr:uid="{00000000-0005-0000-0000-0000CE1B0000}"/>
    <cellStyle name="Normálne 17 48 2 3 3" xfId="6619" xr:uid="{00000000-0005-0000-0000-0000CF1B0000}"/>
    <cellStyle name="Normálne 17 48 2 3 4" xfId="8323" xr:uid="{00000000-0005-0000-0000-0000D01B0000}"/>
    <cellStyle name="Normálne 17 48 2 4" xfId="3775" xr:uid="{00000000-0005-0000-0000-0000D11B0000}"/>
    <cellStyle name="Normálne 17 48 2 4 2" xfId="5481" xr:uid="{00000000-0005-0000-0000-0000D21B0000}"/>
    <cellStyle name="Normálne 17 48 2 4 3" xfId="7186" xr:uid="{00000000-0005-0000-0000-0000D31B0000}"/>
    <cellStyle name="Normálne 17 48 2 4 4" xfId="8890" xr:uid="{00000000-0005-0000-0000-0000D41B0000}"/>
    <cellStyle name="Normálne 17 48 2 5" xfId="4343" xr:uid="{00000000-0005-0000-0000-0000D51B0000}"/>
    <cellStyle name="Normálne 17 48 2 6" xfId="6051" xr:uid="{00000000-0005-0000-0000-0000D61B0000}"/>
    <cellStyle name="Normálne 17 48 2 7" xfId="7755" xr:uid="{00000000-0005-0000-0000-0000D71B0000}"/>
    <cellStyle name="Normálne 17 48 3" xfId="2740" xr:uid="{00000000-0005-0000-0000-0000D81B0000}"/>
    <cellStyle name="Normálne 17 48 3 2" xfId="3165" xr:uid="{00000000-0005-0000-0000-0000D91B0000}"/>
    <cellStyle name="Normálne 17 48 3 2 2" xfId="4779" xr:uid="{00000000-0005-0000-0000-0000DA1B0000}"/>
    <cellStyle name="Normálne 17 48 3 2 3" xfId="6485" xr:uid="{00000000-0005-0000-0000-0000DB1B0000}"/>
    <cellStyle name="Normálne 17 48 3 2 4" xfId="8189" xr:uid="{00000000-0005-0000-0000-0000DC1B0000}"/>
    <cellStyle name="Normálne 17 48 3 3" xfId="3641" xr:uid="{00000000-0005-0000-0000-0000DD1B0000}"/>
    <cellStyle name="Normálne 17 48 3 3 2" xfId="5347" xr:uid="{00000000-0005-0000-0000-0000DE1B0000}"/>
    <cellStyle name="Normálne 17 48 3 3 3" xfId="7052" xr:uid="{00000000-0005-0000-0000-0000DF1B0000}"/>
    <cellStyle name="Normálne 17 48 3 3 4" xfId="8756" xr:uid="{00000000-0005-0000-0000-0000E01B0000}"/>
    <cellStyle name="Normálne 17 48 3 4" xfId="4209" xr:uid="{00000000-0005-0000-0000-0000E11B0000}"/>
    <cellStyle name="Normálne 17 48 3 5" xfId="5917" xr:uid="{00000000-0005-0000-0000-0000E21B0000}"/>
    <cellStyle name="Normálne 17 48 3 6" xfId="7621" xr:uid="{00000000-0005-0000-0000-0000E31B0000}"/>
    <cellStyle name="Normálne 17 48 4" xfId="3163" xr:uid="{00000000-0005-0000-0000-0000E41B0000}"/>
    <cellStyle name="Normálne 17 48 4 2" xfId="4572" xr:uid="{00000000-0005-0000-0000-0000E51B0000}"/>
    <cellStyle name="Normálne 17 48 4 3" xfId="6278" xr:uid="{00000000-0005-0000-0000-0000E61B0000}"/>
    <cellStyle name="Normálne 17 48 4 4" xfId="7982" xr:uid="{00000000-0005-0000-0000-0000E71B0000}"/>
    <cellStyle name="Normálne 17 48 5" xfId="3433" xr:uid="{00000000-0005-0000-0000-0000E81B0000}"/>
    <cellStyle name="Normálne 17 48 5 2" xfId="5140" xr:uid="{00000000-0005-0000-0000-0000E91B0000}"/>
    <cellStyle name="Normálne 17 48 5 3" xfId="6845" xr:uid="{00000000-0005-0000-0000-0000EA1B0000}"/>
    <cellStyle name="Normálne 17 48 5 4" xfId="8549" xr:uid="{00000000-0005-0000-0000-0000EB1B0000}"/>
    <cellStyle name="Normálne 17 48 6" xfId="4002" xr:uid="{00000000-0005-0000-0000-0000EC1B0000}"/>
    <cellStyle name="Normálne 17 48 7" xfId="5710" xr:uid="{00000000-0005-0000-0000-0000ED1B0000}"/>
    <cellStyle name="Normálne 17 48 8" xfId="7413" xr:uid="{00000000-0005-0000-0000-0000EE1B0000}"/>
    <cellStyle name="Normálne 17 49" xfId="2382" xr:uid="{00000000-0005-0000-0000-0000EF1B0000}"/>
    <cellStyle name="Normálne 17 49 2" xfId="2741" xr:uid="{00000000-0005-0000-0000-0000F01B0000}"/>
    <cellStyle name="Normálne 17 49 2 2" xfId="3318" xr:uid="{00000000-0005-0000-0000-0000F11B0000}"/>
    <cellStyle name="Normálne 17 49 2 2 2" xfId="3883" xr:uid="{00000000-0005-0000-0000-0000F21B0000}"/>
    <cellStyle name="Normálne 17 49 2 2 2 2" xfId="5021" xr:uid="{00000000-0005-0000-0000-0000F31B0000}"/>
    <cellStyle name="Normálne 17 49 2 2 2 3" xfId="6727" xr:uid="{00000000-0005-0000-0000-0000F41B0000}"/>
    <cellStyle name="Normálne 17 49 2 2 2 4" xfId="8431" xr:uid="{00000000-0005-0000-0000-0000F51B0000}"/>
    <cellStyle name="Normálne 17 49 2 2 3" xfId="5589" xr:uid="{00000000-0005-0000-0000-0000F61B0000}"/>
    <cellStyle name="Normálne 17 49 2 2 3 2" xfId="7294" xr:uid="{00000000-0005-0000-0000-0000F71B0000}"/>
    <cellStyle name="Normálne 17 49 2 2 3 3" xfId="8998" xr:uid="{00000000-0005-0000-0000-0000F81B0000}"/>
    <cellStyle name="Normálne 17 49 2 2 4" xfId="4451" xr:uid="{00000000-0005-0000-0000-0000F91B0000}"/>
    <cellStyle name="Normálne 17 49 2 2 5" xfId="6159" xr:uid="{00000000-0005-0000-0000-0000FA1B0000}"/>
    <cellStyle name="Normálne 17 49 2 2 6" xfId="7863" xr:uid="{00000000-0005-0000-0000-0000FB1B0000}"/>
    <cellStyle name="Normálne 17 49 2 3" xfId="3167" xr:uid="{00000000-0005-0000-0000-0000FC1B0000}"/>
    <cellStyle name="Normálne 17 49 2 3 2" xfId="4914" xr:uid="{00000000-0005-0000-0000-0000FD1B0000}"/>
    <cellStyle name="Normálne 17 49 2 3 3" xfId="6620" xr:uid="{00000000-0005-0000-0000-0000FE1B0000}"/>
    <cellStyle name="Normálne 17 49 2 3 4" xfId="8324" xr:uid="{00000000-0005-0000-0000-0000FF1B0000}"/>
    <cellStyle name="Normálne 17 49 2 4" xfId="3776" xr:uid="{00000000-0005-0000-0000-0000001C0000}"/>
    <cellStyle name="Normálne 17 49 2 4 2" xfId="5482" xr:uid="{00000000-0005-0000-0000-0000011C0000}"/>
    <cellStyle name="Normálne 17 49 2 4 3" xfId="7187" xr:uid="{00000000-0005-0000-0000-0000021C0000}"/>
    <cellStyle name="Normálne 17 49 2 4 4" xfId="8891" xr:uid="{00000000-0005-0000-0000-0000031C0000}"/>
    <cellStyle name="Normálne 17 49 2 5" xfId="4344" xr:uid="{00000000-0005-0000-0000-0000041C0000}"/>
    <cellStyle name="Normálne 17 49 2 6" xfId="6052" xr:uid="{00000000-0005-0000-0000-0000051C0000}"/>
    <cellStyle name="Normálne 17 49 2 7" xfId="7756" xr:uid="{00000000-0005-0000-0000-0000061C0000}"/>
    <cellStyle name="Normálne 17 49 3" xfId="2742" xr:uid="{00000000-0005-0000-0000-0000071C0000}"/>
    <cellStyle name="Normálne 17 49 3 2" xfId="3168" xr:uid="{00000000-0005-0000-0000-0000081C0000}"/>
    <cellStyle name="Normálne 17 49 3 2 2" xfId="4780" xr:uid="{00000000-0005-0000-0000-0000091C0000}"/>
    <cellStyle name="Normálne 17 49 3 2 3" xfId="6486" xr:uid="{00000000-0005-0000-0000-00000A1C0000}"/>
    <cellStyle name="Normálne 17 49 3 2 4" xfId="8190" xr:uid="{00000000-0005-0000-0000-00000B1C0000}"/>
    <cellStyle name="Normálne 17 49 3 3" xfId="3642" xr:uid="{00000000-0005-0000-0000-00000C1C0000}"/>
    <cellStyle name="Normálne 17 49 3 3 2" xfId="5348" xr:uid="{00000000-0005-0000-0000-00000D1C0000}"/>
    <cellStyle name="Normálne 17 49 3 3 3" xfId="7053" xr:uid="{00000000-0005-0000-0000-00000E1C0000}"/>
    <cellStyle name="Normálne 17 49 3 3 4" xfId="8757" xr:uid="{00000000-0005-0000-0000-00000F1C0000}"/>
    <cellStyle name="Normálne 17 49 3 4" xfId="4210" xr:uid="{00000000-0005-0000-0000-0000101C0000}"/>
    <cellStyle name="Normálne 17 49 3 5" xfId="5918" xr:uid="{00000000-0005-0000-0000-0000111C0000}"/>
    <cellStyle name="Normálne 17 49 3 6" xfId="7622" xr:uid="{00000000-0005-0000-0000-0000121C0000}"/>
    <cellStyle name="Normálne 17 49 4" xfId="3166" xr:uid="{00000000-0005-0000-0000-0000131C0000}"/>
    <cellStyle name="Normálne 17 49 4 2" xfId="4573" xr:uid="{00000000-0005-0000-0000-0000141C0000}"/>
    <cellStyle name="Normálne 17 49 4 3" xfId="6279" xr:uid="{00000000-0005-0000-0000-0000151C0000}"/>
    <cellStyle name="Normálne 17 49 4 4" xfId="7983" xr:uid="{00000000-0005-0000-0000-0000161C0000}"/>
    <cellStyle name="Normálne 17 49 5" xfId="3434" xr:uid="{00000000-0005-0000-0000-0000171C0000}"/>
    <cellStyle name="Normálne 17 49 5 2" xfId="5141" xr:uid="{00000000-0005-0000-0000-0000181C0000}"/>
    <cellStyle name="Normálne 17 49 5 3" xfId="6846" xr:uid="{00000000-0005-0000-0000-0000191C0000}"/>
    <cellStyle name="Normálne 17 49 5 4" xfId="8550" xr:uid="{00000000-0005-0000-0000-00001A1C0000}"/>
    <cellStyle name="Normálne 17 49 6" xfId="4003" xr:uid="{00000000-0005-0000-0000-00001B1C0000}"/>
    <cellStyle name="Normálne 17 49 7" xfId="5711" xr:uid="{00000000-0005-0000-0000-00001C1C0000}"/>
    <cellStyle name="Normálne 17 49 8" xfId="7414" xr:uid="{00000000-0005-0000-0000-00001D1C0000}"/>
    <cellStyle name="normálne 17 5" xfId="1253" xr:uid="{00000000-0005-0000-0000-00001E1C0000}"/>
    <cellStyle name="Normálne 17 50" xfId="2383" xr:uid="{00000000-0005-0000-0000-00001F1C0000}"/>
    <cellStyle name="Normálne 17 50 2" xfId="2743" xr:uid="{00000000-0005-0000-0000-0000201C0000}"/>
    <cellStyle name="Normálne 17 50 2 2" xfId="3319" xr:uid="{00000000-0005-0000-0000-0000211C0000}"/>
    <cellStyle name="Normálne 17 50 2 2 2" xfId="3884" xr:uid="{00000000-0005-0000-0000-0000221C0000}"/>
    <cellStyle name="Normálne 17 50 2 2 2 2" xfId="5022" xr:uid="{00000000-0005-0000-0000-0000231C0000}"/>
    <cellStyle name="Normálne 17 50 2 2 2 3" xfId="6728" xr:uid="{00000000-0005-0000-0000-0000241C0000}"/>
    <cellStyle name="Normálne 17 50 2 2 2 4" xfId="8432" xr:uid="{00000000-0005-0000-0000-0000251C0000}"/>
    <cellStyle name="Normálne 17 50 2 2 3" xfId="5590" xr:uid="{00000000-0005-0000-0000-0000261C0000}"/>
    <cellStyle name="Normálne 17 50 2 2 3 2" xfId="7295" xr:uid="{00000000-0005-0000-0000-0000271C0000}"/>
    <cellStyle name="Normálne 17 50 2 2 3 3" xfId="8999" xr:uid="{00000000-0005-0000-0000-0000281C0000}"/>
    <cellStyle name="Normálne 17 50 2 2 4" xfId="4452" xr:uid="{00000000-0005-0000-0000-0000291C0000}"/>
    <cellStyle name="Normálne 17 50 2 2 5" xfId="6160" xr:uid="{00000000-0005-0000-0000-00002A1C0000}"/>
    <cellStyle name="Normálne 17 50 2 2 6" xfId="7864" xr:uid="{00000000-0005-0000-0000-00002B1C0000}"/>
    <cellStyle name="Normálne 17 50 2 3" xfId="3170" xr:uid="{00000000-0005-0000-0000-00002C1C0000}"/>
    <cellStyle name="Normálne 17 50 2 3 2" xfId="4915" xr:uid="{00000000-0005-0000-0000-00002D1C0000}"/>
    <cellStyle name="Normálne 17 50 2 3 3" xfId="6621" xr:uid="{00000000-0005-0000-0000-00002E1C0000}"/>
    <cellStyle name="Normálne 17 50 2 3 4" xfId="8325" xr:uid="{00000000-0005-0000-0000-00002F1C0000}"/>
    <cellStyle name="Normálne 17 50 2 4" xfId="3777" xr:uid="{00000000-0005-0000-0000-0000301C0000}"/>
    <cellStyle name="Normálne 17 50 2 4 2" xfId="5483" xr:uid="{00000000-0005-0000-0000-0000311C0000}"/>
    <cellStyle name="Normálne 17 50 2 4 3" xfId="7188" xr:uid="{00000000-0005-0000-0000-0000321C0000}"/>
    <cellStyle name="Normálne 17 50 2 4 4" xfId="8892" xr:uid="{00000000-0005-0000-0000-0000331C0000}"/>
    <cellStyle name="Normálne 17 50 2 5" xfId="4345" xr:uid="{00000000-0005-0000-0000-0000341C0000}"/>
    <cellStyle name="Normálne 17 50 2 6" xfId="6053" xr:uid="{00000000-0005-0000-0000-0000351C0000}"/>
    <cellStyle name="Normálne 17 50 2 7" xfId="7757" xr:uid="{00000000-0005-0000-0000-0000361C0000}"/>
    <cellStyle name="Normálne 17 50 3" xfId="2744" xr:uid="{00000000-0005-0000-0000-0000371C0000}"/>
    <cellStyle name="Normálne 17 50 3 2" xfId="3171" xr:uid="{00000000-0005-0000-0000-0000381C0000}"/>
    <cellStyle name="Normálne 17 50 3 2 2" xfId="4781" xr:uid="{00000000-0005-0000-0000-0000391C0000}"/>
    <cellStyle name="Normálne 17 50 3 2 3" xfId="6487" xr:uid="{00000000-0005-0000-0000-00003A1C0000}"/>
    <cellStyle name="Normálne 17 50 3 2 4" xfId="8191" xr:uid="{00000000-0005-0000-0000-00003B1C0000}"/>
    <cellStyle name="Normálne 17 50 3 3" xfId="3643" xr:uid="{00000000-0005-0000-0000-00003C1C0000}"/>
    <cellStyle name="Normálne 17 50 3 3 2" xfId="5349" xr:uid="{00000000-0005-0000-0000-00003D1C0000}"/>
    <cellStyle name="Normálne 17 50 3 3 3" xfId="7054" xr:uid="{00000000-0005-0000-0000-00003E1C0000}"/>
    <cellStyle name="Normálne 17 50 3 3 4" xfId="8758" xr:uid="{00000000-0005-0000-0000-00003F1C0000}"/>
    <cellStyle name="Normálne 17 50 3 4" xfId="4211" xr:uid="{00000000-0005-0000-0000-0000401C0000}"/>
    <cellStyle name="Normálne 17 50 3 5" xfId="5919" xr:uid="{00000000-0005-0000-0000-0000411C0000}"/>
    <cellStyle name="Normálne 17 50 3 6" xfId="7623" xr:uid="{00000000-0005-0000-0000-0000421C0000}"/>
    <cellStyle name="Normálne 17 50 4" xfId="3169" xr:uid="{00000000-0005-0000-0000-0000431C0000}"/>
    <cellStyle name="Normálne 17 50 4 2" xfId="4574" xr:uid="{00000000-0005-0000-0000-0000441C0000}"/>
    <cellStyle name="Normálne 17 50 4 3" xfId="6280" xr:uid="{00000000-0005-0000-0000-0000451C0000}"/>
    <cellStyle name="Normálne 17 50 4 4" xfId="7984" xr:uid="{00000000-0005-0000-0000-0000461C0000}"/>
    <cellStyle name="Normálne 17 50 5" xfId="3435" xr:uid="{00000000-0005-0000-0000-0000471C0000}"/>
    <cellStyle name="Normálne 17 50 5 2" xfId="5142" xr:uid="{00000000-0005-0000-0000-0000481C0000}"/>
    <cellStyle name="Normálne 17 50 5 3" xfId="6847" xr:uid="{00000000-0005-0000-0000-0000491C0000}"/>
    <cellStyle name="Normálne 17 50 5 4" xfId="8551" xr:uid="{00000000-0005-0000-0000-00004A1C0000}"/>
    <cellStyle name="Normálne 17 50 6" xfId="4004" xr:uid="{00000000-0005-0000-0000-00004B1C0000}"/>
    <cellStyle name="Normálne 17 50 7" xfId="5712" xr:uid="{00000000-0005-0000-0000-00004C1C0000}"/>
    <cellStyle name="Normálne 17 50 8" xfId="7415" xr:uid="{00000000-0005-0000-0000-00004D1C0000}"/>
    <cellStyle name="Normálne 17 51" xfId="2384" xr:uid="{00000000-0005-0000-0000-00004E1C0000}"/>
    <cellStyle name="Normálne 17 51 2" xfId="2745" xr:uid="{00000000-0005-0000-0000-00004F1C0000}"/>
    <cellStyle name="Normálne 17 51 2 2" xfId="3173" xr:uid="{00000000-0005-0000-0000-0000501C0000}"/>
    <cellStyle name="Normálne 17 51 2 2 2" xfId="4782" xr:uid="{00000000-0005-0000-0000-0000511C0000}"/>
    <cellStyle name="Normálne 17 51 2 2 3" xfId="6488" xr:uid="{00000000-0005-0000-0000-0000521C0000}"/>
    <cellStyle name="Normálne 17 51 2 2 4" xfId="8192" xr:uid="{00000000-0005-0000-0000-0000531C0000}"/>
    <cellStyle name="Normálne 17 51 2 3" xfId="3644" xr:uid="{00000000-0005-0000-0000-0000541C0000}"/>
    <cellStyle name="Normálne 17 51 2 3 2" xfId="5350" xr:uid="{00000000-0005-0000-0000-0000551C0000}"/>
    <cellStyle name="Normálne 17 51 2 3 3" xfId="7055" xr:uid="{00000000-0005-0000-0000-0000561C0000}"/>
    <cellStyle name="Normálne 17 51 2 3 4" xfId="8759" xr:uid="{00000000-0005-0000-0000-0000571C0000}"/>
    <cellStyle name="Normálne 17 51 2 4" xfId="4212" xr:uid="{00000000-0005-0000-0000-0000581C0000}"/>
    <cellStyle name="Normálne 17 51 2 5" xfId="5920" xr:uid="{00000000-0005-0000-0000-0000591C0000}"/>
    <cellStyle name="Normálne 17 51 2 6" xfId="7624" xr:uid="{00000000-0005-0000-0000-00005A1C0000}"/>
    <cellStyle name="Normálne 17 51 3" xfId="3172" xr:uid="{00000000-0005-0000-0000-00005B1C0000}"/>
    <cellStyle name="Normálne 17 51 3 2" xfId="4575" xr:uid="{00000000-0005-0000-0000-00005C1C0000}"/>
    <cellStyle name="Normálne 17 51 3 3" xfId="6281" xr:uid="{00000000-0005-0000-0000-00005D1C0000}"/>
    <cellStyle name="Normálne 17 51 3 4" xfId="7985" xr:uid="{00000000-0005-0000-0000-00005E1C0000}"/>
    <cellStyle name="Normálne 17 51 4" xfId="3436" xr:uid="{00000000-0005-0000-0000-00005F1C0000}"/>
    <cellStyle name="Normálne 17 51 4 2" xfId="5143" xr:uid="{00000000-0005-0000-0000-0000601C0000}"/>
    <cellStyle name="Normálne 17 51 4 3" xfId="6848" xr:uid="{00000000-0005-0000-0000-0000611C0000}"/>
    <cellStyle name="Normálne 17 51 4 4" xfId="8552" xr:uid="{00000000-0005-0000-0000-0000621C0000}"/>
    <cellStyle name="Normálne 17 51 5" xfId="4005" xr:uid="{00000000-0005-0000-0000-0000631C0000}"/>
    <cellStyle name="Normálne 17 51 6" xfId="5713" xr:uid="{00000000-0005-0000-0000-0000641C0000}"/>
    <cellStyle name="Normálne 17 51 7" xfId="7416" xr:uid="{00000000-0005-0000-0000-0000651C0000}"/>
    <cellStyle name="Normálne 17 52" xfId="2385" xr:uid="{00000000-0005-0000-0000-0000661C0000}"/>
    <cellStyle name="Normálne 17 52 2" xfId="2746" xr:uid="{00000000-0005-0000-0000-0000671C0000}"/>
    <cellStyle name="Normálne 17 52 2 2" xfId="3175" xr:uid="{00000000-0005-0000-0000-0000681C0000}"/>
    <cellStyle name="Normálne 17 52 2 2 2" xfId="4783" xr:uid="{00000000-0005-0000-0000-0000691C0000}"/>
    <cellStyle name="Normálne 17 52 2 2 3" xfId="6489" xr:uid="{00000000-0005-0000-0000-00006A1C0000}"/>
    <cellStyle name="Normálne 17 52 2 2 4" xfId="8193" xr:uid="{00000000-0005-0000-0000-00006B1C0000}"/>
    <cellStyle name="Normálne 17 52 2 3" xfId="3645" xr:uid="{00000000-0005-0000-0000-00006C1C0000}"/>
    <cellStyle name="Normálne 17 52 2 3 2" xfId="5351" xr:uid="{00000000-0005-0000-0000-00006D1C0000}"/>
    <cellStyle name="Normálne 17 52 2 3 3" xfId="7056" xr:uid="{00000000-0005-0000-0000-00006E1C0000}"/>
    <cellStyle name="Normálne 17 52 2 3 4" xfId="8760" xr:uid="{00000000-0005-0000-0000-00006F1C0000}"/>
    <cellStyle name="Normálne 17 52 2 4" xfId="4213" xr:uid="{00000000-0005-0000-0000-0000701C0000}"/>
    <cellStyle name="Normálne 17 52 2 5" xfId="5921" xr:uid="{00000000-0005-0000-0000-0000711C0000}"/>
    <cellStyle name="Normálne 17 52 2 6" xfId="7625" xr:uid="{00000000-0005-0000-0000-0000721C0000}"/>
    <cellStyle name="Normálne 17 52 3" xfId="3174" xr:uid="{00000000-0005-0000-0000-0000731C0000}"/>
    <cellStyle name="Normálne 17 52 3 2" xfId="4576" xr:uid="{00000000-0005-0000-0000-0000741C0000}"/>
    <cellStyle name="Normálne 17 52 3 3" xfId="6282" xr:uid="{00000000-0005-0000-0000-0000751C0000}"/>
    <cellStyle name="Normálne 17 52 3 4" xfId="7986" xr:uid="{00000000-0005-0000-0000-0000761C0000}"/>
    <cellStyle name="Normálne 17 52 4" xfId="3437" xr:uid="{00000000-0005-0000-0000-0000771C0000}"/>
    <cellStyle name="Normálne 17 52 4 2" xfId="5144" xr:uid="{00000000-0005-0000-0000-0000781C0000}"/>
    <cellStyle name="Normálne 17 52 4 3" xfId="6849" xr:uid="{00000000-0005-0000-0000-0000791C0000}"/>
    <cellStyle name="Normálne 17 52 4 4" xfId="8553" xr:uid="{00000000-0005-0000-0000-00007A1C0000}"/>
    <cellStyle name="Normálne 17 52 5" xfId="4006" xr:uid="{00000000-0005-0000-0000-00007B1C0000}"/>
    <cellStyle name="Normálne 17 52 6" xfId="5714" xr:uid="{00000000-0005-0000-0000-00007C1C0000}"/>
    <cellStyle name="Normálne 17 52 7" xfId="7417" xr:uid="{00000000-0005-0000-0000-00007D1C0000}"/>
    <cellStyle name="Normálne 17 53" xfId="2386" xr:uid="{00000000-0005-0000-0000-00007E1C0000}"/>
    <cellStyle name="Normálne 17 53 2" xfId="2747" xr:uid="{00000000-0005-0000-0000-00007F1C0000}"/>
    <cellStyle name="Normálne 17 53 2 2" xfId="3177" xr:uid="{00000000-0005-0000-0000-0000801C0000}"/>
    <cellStyle name="Normálne 17 53 2 2 2" xfId="4784" xr:uid="{00000000-0005-0000-0000-0000811C0000}"/>
    <cellStyle name="Normálne 17 53 2 2 3" xfId="6490" xr:uid="{00000000-0005-0000-0000-0000821C0000}"/>
    <cellStyle name="Normálne 17 53 2 2 4" xfId="8194" xr:uid="{00000000-0005-0000-0000-0000831C0000}"/>
    <cellStyle name="Normálne 17 53 2 3" xfId="3646" xr:uid="{00000000-0005-0000-0000-0000841C0000}"/>
    <cellStyle name="Normálne 17 53 2 3 2" xfId="5352" xr:uid="{00000000-0005-0000-0000-0000851C0000}"/>
    <cellStyle name="Normálne 17 53 2 3 3" xfId="7057" xr:uid="{00000000-0005-0000-0000-0000861C0000}"/>
    <cellStyle name="Normálne 17 53 2 3 4" xfId="8761" xr:uid="{00000000-0005-0000-0000-0000871C0000}"/>
    <cellStyle name="Normálne 17 53 2 4" xfId="4214" xr:uid="{00000000-0005-0000-0000-0000881C0000}"/>
    <cellStyle name="Normálne 17 53 2 5" xfId="5922" xr:uid="{00000000-0005-0000-0000-0000891C0000}"/>
    <cellStyle name="Normálne 17 53 2 6" xfId="7626" xr:uid="{00000000-0005-0000-0000-00008A1C0000}"/>
    <cellStyle name="Normálne 17 53 3" xfId="3176" xr:uid="{00000000-0005-0000-0000-00008B1C0000}"/>
    <cellStyle name="Normálne 17 53 3 2" xfId="4577" xr:uid="{00000000-0005-0000-0000-00008C1C0000}"/>
    <cellStyle name="Normálne 17 53 3 3" xfId="6283" xr:uid="{00000000-0005-0000-0000-00008D1C0000}"/>
    <cellStyle name="Normálne 17 53 3 4" xfId="7987" xr:uid="{00000000-0005-0000-0000-00008E1C0000}"/>
    <cellStyle name="Normálne 17 53 4" xfId="3438" xr:uid="{00000000-0005-0000-0000-00008F1C0000}"/>
    <cellStyle name="Normálne 17 53 4 2" xfId="5145" xr:uid="{00000000-0005-0000-0000-0000901C0000}"/>
    <cellStyle name="Normálne 17 53 4 3" xfId="6850" xr:uid="{00000000-0005-0000-0000-0000911C0000}"/>
    <cellStyle name="Normálne 17 53 4 4" xfId="8554" xr:uid="{00000000-0005-0000-0000-0000921C0000}"/>
    <cellStyle name="Normálne 17 53 5" xfId="4007" xr:uid="{00000000-0005-0000-0000-0000931C0000}"/>
    <cellStyle name="Normálne 17 53 6" xfId="5715" xr:uid="{00000000-0005-0000-0000-0000941C0000}"/>
    <cellStyle name="Normálne 17 53 7" xfId="7418" xr:uid="{00000000-0005-0000-0000-0000951C0000}"/>
    <cellStyle name="Normálne 17 54" xfId="2387" xr:uid="{00000000-0005-0000-0000-0000961C0000}"/>
    <cellStyle name="Normálne 17 54 2" xfId="2748" xr:uid="{00000000-0005-0000-0000-0000971C0000}"/>
    <cellStyle name="Normálne 17 54 2 2" xfId="3179" xr:uid="{00000000-0005-0000-0000-0000981C0000}"/>
    <cellStyle name="Normálne 17 54 2 2 2" xfId="4785" xr:uid="{00000000-0005-0000-0000-0000991C0000}"/>
    <cellStyle name="Normálne 17 54 2 2 3" xfId="6491" xr:uid="{00000000-0005-0000-0000-00009A1C0000}"/>
    <cellStyle name="Normálne 17 54 2 2 4" xfId="8195" xr:uid="{00000000-0005-0000-0000-00009B1C0000}"/>
    <cellStyle name="Normálne 17 54 2 3" xfId="3647" xr:uid="{00000000-0005-0000-0000-00009C1C0000}"/>
    <cellStyle name="Normálne 17 54 2 3 2" xfId="5353" xr:uid="{00000000-0005-0000-0000-00009D1C0000}"/>
    <cellStyle name="Normálne 17 54 2 3 3" xfId="7058" xr:uid="{00000000-0005-0000-0000-00009E1C0000}"/>
    <cellStyle name="Normálne 17 54 2 3 4" xfId="8762" xr:uid="{00000000-0005-0000-0000-00009F1C0000}"/>
    <cellStyle name="Normálne 17 54 2 4" xfId="4215" xr:uid="{00000000-0005-0000-0000-0000A01C0000}"/>
    <cellStyle name="Normálne 17 54 2 5" xfId="5923" xr:uid="{00000000-0005-0000-0000-0000A11C0000}"/>
    <cellStyle name="Normálne 17 54 2 6" xfId="7627" xr:uid="{00000000-0005-0000-0000-0000A21C0000}"/>
    <cellStyle name="Normálne 17 54 3" xfId="3178" xr:uid="{00000000-0005-0000-0000-0000A31C0000}"/>
    <cellStyle name="Normálne 17 54 3 2" xfId="4578" xr:uid="{00000000-0005-0000-0000-0000A41C0000}"/>
    <cellStyle name="Normálne 17 54 3 3" xfId="6284" xr:uid="{00000000-0005-0000-0000-0000A51C0000}"/>
    <cellStyle name="Normálne 17 54 3 4" xfId="7988" xr:uid="{00000000-0005-0000-0000-0000A61C0000}"/>
    <cellStyle name="Normálne 17 54 4" xfId="3439" xr:uid="{00000000-0005-0000-0000-0000A71C0000}"/>
    <cellStyle name="Normálne 17 54 4 2" xfId="5146" xr:uid="{00000000-0005-0000-0000-0000A81C0000}"/>
    <cellStyle name="Normálne 17 54 4 3" xfId="6851" xr:uid="{00000000-0005-0000-0000-0000A91C0000}"/>
    <cellStyle name="Normálne 17 54 4 4" xfId="8555" xr:uid="{00000000-0005-0000-0000-0000AA1C0000}"/>
    <cellStyle name="Normálne 17 54 5" xfId="4008" xr:uid="{00000000-0005-0000-0000-0000AB1C0000}"/>
    <cellStyle name="Normálne 17 54 6" xfId="5716" xr:uid="{00000000-0005-0000-0000-0000AC1C0000}"/>
    <cellStyle name="Normálne 17 54 7" xfId="7419" xr:uid="{00000000-0005-0000-0000-0000AD1C0000}"/>
    <cellStyle name="Normálne 17 55" xfId="2459" xr:uid="{00000000-0005-0000-0000-0000AE1C0000}"/>
    <cellStyle name="Normálne 17 55 2" xfId="2749" xr:uid="{00000000-0005-0000-0000-0000AF1C0000}"/>
    <cellStyle name="Normálne 17 55 2 2" xfId="3181" xr:uid="{00000000-0005-0000-0000-0000B01C0000}"/>
    <cellStyle name="Normálne 17 55 2 2 2" xfId="4786" xr:uid="{00000000-0005-0000-0000-0000B11C0000}"/>
    <cellStyle name="Normálne 17 55 2 2 3" xfId="6492" xr:uid="{00000000-0005-0000-0000-0000B21C0000}"/>
    <cellStyle name="Normálne 17 55 2 2 4" xfId="8196" xr:uid="{00000000-0005-0000-0000-0000B31C0000}"/>
    <cellStyle name="Normálne 17 55 2 3" xfId="3648" xr:uid="{00000000-0005-0000-0000-0000B41C0000}"/>
    <cellStyle name="Normálne 17 55 2 3 2" xfId="5354" xr:uid="{00000000-0005-0000-0000-0000B51C0000}"/>
    <cellStyle name="Normálne 17 55 2 3 3" xfId="7059" xr:uid="{00000000-0005-0000-0000-0000B61C0000}"/>
    <cellStyle name="Normálne 17 55 2 3 4" xfId="8763" xr:uid="{00000000-0005-0000-0000-0000B71C0000}"/>
    <cellStyle name="Normálne 17 55 2 4" xfId="4216" xr:uid="{00000000-0005-0000-0000-0000B81C0000}"/>
    <cellStyle name="Normálne 17 55 2 5" xfId="5924" xr:uid="{00000000-0005-0000-0000-0000B91C0000}"/>
    <cellStyle name="Normálne 17 55 2 6" xfId="7628" xr:uid="{00000000-0005-0000-0000-0000BA1C0000}"/>
    <cellStyle name="Normálne 17 55 3" xfId="3180" xr:uid="{00000000-0005-0000-0000-0000BB1C0000}"/>
    <cellStyle name="Normálne 17 55 3 2" xfId="4634" xr:uid="{00000000-0005-0000-0000-0000BC1C0000}"/>
    <cellStyle name="Normálne 17 55 3 3" xfId="6340" xr:uid="{00000000-0005-0000-0000-0000BD1C0000}"/>
    <cellStyle name="Normálne 17 55 3 4" xfId="8044" xr:uid="{00000000-0005-0000-0000-0000BE1C0000}"/>
    <cellStyle name="Normálne 17 55 4" xfId="3496" xr:uid="{00000000-0005-0000-0000-0000BF1C0000}"/>
    <cellStyle name="Normálne 17 55 4 2" xfId="5202" xr:uid="{00000000-0005-0000-0000-0000C01C0000}"/>
    <cellStyle name="Normálne 17 55 4 3" xfId="6907" xr:uid="{00000000-0005-0000-0000-0000C11C0000}"/>
    <cellStyle name="Normálne 17 55 4 4" xfId="8611" xr:uid="{00000000-0005-0000-0000-0000C21C0000}"/>
    <cellStyle name="Normálne 17 55 5" xfId="4064" xr:uid="{00000000-0005-0000-0000-0000C31C0000}"/>
    <cellStyle name="Normálne 17 55 6" xfId="5772" xr:uid="{00000000-0005-0000-0000-0000C41C0000}"/>
    <cellStyle name="Normálne 17 55 7" xfId="7476" xr:uid="{00000000-0005-0000-0000-0000C51C0000}"/>
    <cellStyle name="Normálne 17 56" xfId="2460" xr:uid="{00000000-0005-0000-0000-0000C61C0000}"/>
    <cellStyle name="Normálne 17 56 2" xfId="2750" xr:uid="{00000000-0005-0000-0000-0000C71C0000}"/>
    <cellStyle name="Normálne 17 56 2 2" xfId="3183" xr:uid="{00000000-0005-0000-0000-0000C81C0000}"/>
    <cellStyle name="Normálne 17 56 2 2 2" xfId="4787" xr:uid="{00000000-0005-0000-0000-0000C91C0000}"/>
    <cellStyle name="Normálne 17 56 2 2 3" xfId="6493" xr:uid="{00000000-0005-0000-0000-0000CA1C0000}"/>
    <cellStyle name="Normálne 17 56 2 2 4" xfId="8197" xr:uid="{00000000-0005-0000-0000-0000CB1C0000}"/>
    <cellStyle name="Normálne 17 56 2 3" xfId="3649" xr:uid="{00000000-0005-0000-0000-0000CC1C0000}"/>
    <cellStyle name="Normálne 17 56 2 3 2" xfId="5355" xr:uid="{00000000-0005-0000-0000-0000CD1C0000}"/>
    <cellStyle name="Normálne 17 56 2 3 3" xfId="7060" xr:uid="{00000000-0005-0000-0000-0000CE1C0000}"/>
    <cellStyle name="Normálne 17 56 2 3 4" xfId="8764" xr:uid="{00000000-0005-0000-0000-0000CF1C0000}"/>
    <cellStyle name="Normálne 17 56 2 4" xfId="4217" xr:uid="{00000000-0005-0000-0000-0000D01C0000}"/>
    <cellStyle name="Normálne 17 56 2 5" xfId="5925" xr:uid="{00000000-0005-0000-0000-0000D11C0000}"/>
    <cellStyle name="Normálne 17 56 2 6" xfId="7629" xr:uid="{00000000-0005-0000-0000-0000D21C0000}"/>
    <cellStyle name="Normálne 17 56 3" xfId="3182" xr:uid="{00000000-0005-0000-0000-0000D31C0000}"/>
    <cellStyle name="Normálne 17 56 3 2" xfId="4635" xr:uid="{00000000-0005-0000-0000-0000D41C0000}"/>
    <cellStyle name="Normálne 17 56 3 3" xfId="6341" xr:uid="{00000000-0005-0000-0000-0000D51C0000}"/>
    <cellStyle name="Normálne 17 56 3 4" xfId="8045" xr:uid="{00000000-0005-0000-0000-0000D61C0000}"/>
    <cellStyle name="Normálne 17 56 4" xfId="3497" xr:uid="{00000000-0005-0000-0000-0000D71C0000}"/>
    <cellStyle name="Normálne 17 56 4 2" xfId="5203" xr:uid="{00000000-0005-0000-0000-0000D81C0000}"/>
    <cellStyle name="Normálne 17 56 4 3" xfId="6908" xr:uid="{00000000-0005-0000-0000-0000D91C0000}"/>
    <cellStyle name="Normálne 17 56 4 4" xfId="8612" xr:uid="{00000000-0005-0000-0000-0000DA1C0000}"/>
    <cellStyle name="Normálne 17 56 5" xfId="4065" xr:uid="{00000000-0005-0000-0000-0000DB1C0000}"/>
    <cellStyle name="Normálne 17 56 6" xfId="5773" xr:uid="{00000000-0005-0000-0000-0000DC1C0000}"/>
    <cellStyle name="Normálne 17 56 7" xfId="7477" xr:uid="{00000000-0005-0000-0000-0000DD1C0000}"/>
    <cellStyle name="normálne 17 6" xfId="1254" xr:uid="{00000000-0005-0000-0000-0000DE1C0000}"/>
    <cellStyle name="normálne 17 7" xfId="1255" xr:uid="{00000000-0005-0000-0000-0000DF1C0000}"/>
    <cellStyle name="normálne 17 8" xfId="1256" xr:uid="{00000000-0005-0000-0000-0000E01C0000}"/>
    <cellStyle name="normálne 17 9" xfId="1257" xr:uid="{00000000-0005-0000-0000-0000E11C0000}"/>
    <cellStyle name="normálne 18" xfId="896" xr:uid="{00000000-0005-0000-0000-0000E21C0000}"/>
    <cellStyle name="normálne 18 10" xfId="1258" xr:uid="{00000000-0005-0000-0000-0000E31C0000}"/>
    <cellStyle name="normálne 18 11" xfId="1259" xr:uid="{00000000-0005-0000-0000-0000E41C0000}"/>
    <cellStyle name="normálne 18 12" xfId="1260" xr:uid="{00000000-0005-0000-0000-0000E51C0000}"/>
    <cellStyle name="normálne 18 13" xfId="1261" xr:uid="{00000000-0005-0000-0000-0000E61C0000}"/>
    <cellStyle name="normálne 18 14" xfId="1262" xr:uid="{00000000-0005-0000-0000-0000E71C0000}"/>
    <cellStyle name="normálne 18 15" xfId="1263" xr:uid="{00000000-0005-0000-0000-0000E81C0000}"/>
    <cellStyle name="normálne 18 16" xfId="1264" xr:uid="{00000000-0005-0000-0000-0000E91C0000}"/>
    <cellStyle name="normálne 18 17" xfId="1265" xr:uid="{00000000-0005-0000-0000-0000EA1C0000}"/>
    <cellStyle name="normálne 18 18" xfId="1266" xr:uid="{00000000-0005-0000-0000-0000EB1C0000}"/>
    <cellStyle name="normálne 18 19" xfId="1267" xr:uid="{00000000-0005-0000-0000-0000EC1C0000}"/>
    <cellStyle name="normálne 18 2" xfId="1268" xr:uid="{00000000-0005-0000-0000-0000ED1C0000}"/>
    <cellStyle name="normálne 18 20" xfId="1269" xr:uid="{00000000-0005-0000-0000-0000EE1C0000}"/>
    <cellStyle name="normálne 18 21" xfId="1270" xr:uid="{00000000-0005-0000-0000-0000EF1C0000}"/>
    <cellStyle name="normálne 18 22" xfId="1271" xr:uid="{00000000-0005-0000-0000-0000F01C0000}"/>
    <cellStyle name="normálne 18 23" xfId="1272" xr:uid="{00000000-0005-0000-0000-0000F11C0000}"/>
    <cellStyle name="normálne 18 24" xfId="1273" xr:uid="{00000000-0005-0000-0000-0000F21C0000}"/>
    <cellStyle name="normálne 18 25" xfId="1274" xr:uid="{00000000-0005-0000-0000-0000F31C0000}"/>
    <cellStyle name="normálne 18 26" xfId="1275" xr:uid="{00000000-0005-0000-0000-0000F41C0000}"/>
    <cellStyle name="normálne 18 27" xfId="1276" xr:uid="{00000000-0005-0000-0000-0000F51C0000}"/>
    <cellStyle name="normálne 18 28" xfId="1277" xr:uid="{00000000-0005-0000-0000-0000F61C0000}"/>
    <cellStyle name="normálne 18 29" xfId="1278" xr:uid="{00000000-0005-0000-0000-0000F71C0000}"/>
    <cellStyle name="normálne 18 3" xfId="1279" xr:uid="{00000000-0005-0000-0000-0000F81C0000}"/>
    <cellStyle name="normálne 18 30" xfId="1280" xr:uid="{00000000-0005-0000-0000-0000F91C0000}"/>
    <cellStyle name="normálne 18 31" xfId="1281" xr:uid="{00000000-0005-0000-0000-0000FA1C0000}"/>
    <cellStyle name="normálne 18 32" xfId="1282" xr:uid="{00000000-0005-0000-0000-0000FB1C0000}"/>
    <cellStyle name="normálne 18 33" xfId="1283" xr:uid="{00000000-0005-0000-0000-0000FC1C0000}"/>
    <cellStyle name="normálne 18 34" xfId="1284" xr:uid="{00000000-0005-0000-0000-0000FD1C0000}"/>
    <cellStyle name="normálne 18 35" xfId="1285" xr:uid="{00000000-0005-0000-0000-0000FE1C0000}"/>
    <cellStyle name="normálne 18 36" xfId="1286" xr:uid="{00000000-0005-0000-0000-0000FF1C0000}"/>
    <cellStyle name="normálne 18 37" xfId="1287" xr:uid="{00000000-0005-0000-0000-0000001D0000}"/>
    <cellStyle name="normálne 18 38" xfId="1288" xr:uid="{00000000-0005-0000-0000-0000011D0000}"/>
    <cellStyle name="normálne 18 39" xfId="1289" xr:uid="{00000000-0005-0000-0000-0000021D0000}"/>
    <cellStyle name="normálne 18 4" xfId="1290" xr:uid="{00000000-0005-0000-0000-0000031D0000}"/>
    <cellStyle name="normálne 18 40" xfId="1291" xr:uid="{00000000-0005-0000-0000-0000041D0000}"/>
    <cellStyle name="normálne 18 41" xfId="1292" xr:uid="{00000000-0005-0000-0000-0000051D0000}"/>
    <cellStyle name="normálne 18 42" xfId="1293" xr:uid="{00000000-0005-0000-0000-0000061D0000}"/>
    <cellStyle name="normálne 18 43" xfId="1294" xr:uid="{00000000-0005-0000-0000-0000071D0000}"/>
    <cellStyle name="normálne 18 44" xfId="1295" xr:uid="{00000000-0005-0000-0000-0000081D0000}"/>
    <cellStyle name="normálne 18 45" xfId="1296" xr:uid="{00000000-0005-0000-0000-0000091D0000}"/>
    <cellStyle name="normálne 18 46" xfId="1297" xr:uid="{00000000-0005-0000-0000-00000A1D0000}"/>
    <cellStyle name="normálne 18 47" xfId="1298" xr:uid="{00000000-0005-0000-0000-00000B1D0000}"/>
    <cellStyle name="normálne 18 48" xfId="1299" xr:uid="{00000000-0005-0000-0000-00000C1D0000}"/>
    <cellStyle name="normálne 18 49" xfId="1300" xr:uid="{00000000-0005-0000-0000-00000D1D0000}"/>
    <cellStyle name="normálne 18 5" xfId="1301" xr:uid="{00000000-0005-0000-0000-00000E1D0000}"/>
    <cellStyle name="normálne 18 50" xfId="1302" xr:uid="{00000000-0005-0000-0000-00000F1D0000}"/>
    <cellStyle name="normálne 18 51" xfId="1303" xr:uid="{00000000-0005-0000-0000-0000101D0000}"/>
    <cellStyle name="normálne 18 52" xfId="1304" xr:uid="{00000000-0005-0000-0000-0000111D0000}"/>
    <cellStyle name="normálne 18 53" xfId="1305" xr:uid="{00000000-0005-0000-0000-0000121D0000}"/>
    <cellStyle name="normálne 18 54" xfId="1306" xr:uid="{00000000-0005-0000-0000-0000131D0000}"/>
    <cellStyle name="normálne 18 55" xfId="1307" xr:uid="{00000000-0005-0000-0000-0000141D0000}"/>
    <cellStyle name="normálne 18 56" xfId="1308" xr:uid="{00000000-0005-0000-0000-0000151D0000}"/>
    <cellStyle name="normálne 18 57" xfId="1309" xr:uid="{00000000-0005-0000-0000-0000161D0000}"/>
    <cellStyle name="normálne 18 58" xfId="1310" xr:uid="{00000000-0005-0000-0000-0000171D0000}"/>
    <cellStyle name="normálne 18 59" xfId="1311" xr:uid="{00000000-0005-0000-0000-0000181D0000}"/>
    <cellStyle name="normálne 18 6" xfId="1312" xr:uid="{00000000-0005-0000-0000-0000191D0000}"/>
    <cellStyle name="normálne 18 60" xfId="1313" xr:uid="{00000000-0005-0000-0000-00001A1D0000}"/>
    <cellStyle name="normálne 18 61" xfId="1314" xr:uid="{00000000-0005-0000-0000-00001B1D0000}"/>
    <cellStyle name="normálne 18 62" xfId="1315" xr:uid="{00000000-0005-0000-0000-00001C1D0000}"/>
    <cellStyle name="normálne 18 7" xfId="1316" xr:uid="{00000000-0005-0000-0000-00001D1D0000}"/>
    <cellStyle name="normálne 18 8" xfId="1317" xr:uid="{00000000-0005-0000-0000-00001E1D0000}"/>
    <cellStyle name="normálne 18 9" xfId="1318" xr:uid="{00000000-0005-0000-0000-00001F1D0000}"/>
    <cellStyle name="normálne 19" xfId="897" xr:uid="{00000000-0005-0000-0000-0000201D0000}"/>
    <cellStyle name="normálne 19 10" xfId="1319" xr:uid="{00000000-0005-0000-0000-0000211D0000}"/>
    <cellStyle name="normálne 19 100" xfId="1320" xr:uid="{00000000-0005-0000-0000-0000221D0000}"/>
    <cellStyle name="normálne 19 101" xfId="1321" xr:uid="{00000000-0005-0000-0000-0000231D0000}"/>
    <cellStyle name="normálne 19 102" xfId="1322" xr:uid="{00000000-0005-0000-0000-0000241D0000}"/>
    <cellStyle name="normálne 19 103" xfId="1323" xr:uid="{00000000-0005-0000-0000-0000251D0000}"/>
    <cellStyle name="normálne 19 104" xfId="1324" xr:uid="{00000000-0005-0000-0000-0000261D0000}"/>
    <cellStyle name="normálne 19 105" xfId="1325" xr:uid="{00000000-0005-0000-0000-0000271D0000}"/>
    <cellStyle name="normálne 19 106" xfId="1326" xr:uid="{00000000-0005-0000-0000-0000281D0000}"/>
    <cellStyle name="normálne 19 107" xfId="1327" xr:uid="{00000000-0005-0000-0000-0000291D0000}"/>
    <cellStyle name="normálne 19 108" xfId="1328" xr:uid="{00000000-0005-0000-0000-00002A1D0000}"/>
    <cellStyle name="normálne 19 109" xfId="1329" xr:uid="{00000000-0005-0000-0000-00002B1D0000}"/>
    <cellStyle name="normálne 19 11" xfId="1330" xr:uid="{00000000-0005-0000-0000-00002C1D0000}"/>
    <cellStyle name="normálne 19 110" xfId="1331" xr:uid="{00000000-0005-0000-0000-00002D1D0000}"/>
    <cellStyle name="normálne 19 111" xfId="1332" xr:uid="{00000000-0005-0000-0000-00002E1D0000}"/>
    <cellStyle name="normálne 19 112" xfId="1333" xr:uid="{00000000-0005-0000-0000-00002F1D0000}"/>
    <cellStyle name="normálne 19 113" xfId="1334" xr:uid="{00000000-0005-0000-0000-0000301D0000}"/>
    <cellStyle name="normálne 19 114" xfId="1335" xr:uid="{00000000-0005-0000-0000-0000311D0000}"/>
    <cellStyle name="normálne 19 115" xfId="1336" xr:uid="{00000000-0005-0000-0000-0000321D0000}"/>
    <cellStyle name="normálne 19 116" xfId="1337" xr:uid="{00000000-0005-0000-0000-0000331D0000}"/>
    <cellStyle name="normálne 19 117" xfId="1338" xr:uid="{00000000-0005-0000-0000-0000341D0000}"/>
    <cellStyle name="normálne 19 118" xfId="1339" xr:uid="{00000000-0005-0000-0000-0000351D0000}"/>
    <cellStyle name="normálne 19 119" xfId="1340" xr:uid="{00000000-0005-0000-0000-0000361D0000}"/>
    <cellStyle name="normálne 19 12" xfId="1341" xr:uid="{00000000-0005-0000-0000-0000371D0000}"/>
    <cellStyle name="normálne 19 120" xfId="1342" xr:uid="{00000000-0005-0000-0000-0000381D0000}"/>
    <cellStyle name="normálne 19 121" xfId="1343" xr:uid="{00000000-0005-0000-0000-0000391D0000}"/>
    <cellStyle name="normálne 19 122" xfId="1344" xr:uid="{00000000-0005-0000-0000-00003A1D0000}"/>
    <cellStyle name="normálne 19 123" xfId="1345" xr:uid="{00000000-0005-0000-0000-00003B1D0000}"/>
    <cellStyle name="normálne 19 124" xfId="1346" xr:uid="{00000000-0005-0000-0000-00003C1D0000}"/>
    <cellStyle name="normálne 19 13" xfId="1347" xr:uid="{00000000-0005-0000-0000-00003D1D0000}"/>
    <cellStyle name="normálne 19 14" xfId="1348" xr:uid="{00000000-0005-0000-0000-00003E1D0000}"/>
    <cellStyle name="normálne 19 15" xfId="1349" xr:uid="{00000000-0005-0000-0000-00003F1D0000}"/>
    <cellStyle name="normálne 19 16" xfId="1350" xr:uid="{00000000-0005-0000-0000-0000401D0000}"/>
    <cellStyle name="normálne 19 17" xfId="1351" xr:uid="{00000000-0005-0000-0000-0000411D0000}"/>
    <cellStyle name="normálne 19 18" xfId="1352" xr:uid="{00000000-0005-0000-0000-0000421D0000}"/>
    <cellStyle name="normálne 19 19" xfId="1353" xr:uid="{00000000-0005-0000-0000-0000431D0000}"/>
    <cellStyle name="normálne 19 2" xfId="1354" xr:uid="{00000000-0005-0000-0000-0000441D0000}"/>
    <cellStyle name="normálne 19 20" xfId="1355" xr:uid="{00000000-0005-0000-0000-0000451D0000}"/>
    <cellStyle name="normálne 19 21" xfId="1356" xr:uid="{00000000-0005-0000-0000-0000461D0000}"/>
    <cellStyle name="normálne 19 22" xfId="1357" xr:uid="{00000000-0005-0000-0000-0000471D0000}"/>
    <cellStyle name="normálne 19 23" xfId="1358" xr:uid="{00000000-0005-0000-0000-0000481D0000}"/>
    <cellStyle name="normálne 19 24" xfId="1359" xr:uid="{00000000-0005-0000-0000-0000491D0000}"/>
    <cellStyle name="normálne 19 25" xfId="1360" xr:uid="{00000000-0005-0000-0000-00004A1D0000}"/>
    <cellStyle name="normálne 19 26" xfId="1361" xr:uid="{00000000-0005-0000-0000-00004B1D0000}"/>
    <cellStyle name="normálne 19 27" xfId="1362" xr:uid="{00000000-0005-0000-0000-00004C1D0000}"/>
    <cellStyle name="normálne 19 28" xfId="1363" xr:uid="{00000000-0005-0000-0000-00004D1D0000}"/>
    <cellStyle name="normálne 19 29" xfId="1364" xr:uid="{00000000-0005-0000-0000-00004E1D0000}"/>
    <cellStyle name="normálne 19 3" xfId="1365" xr:uid="{00000000-0005-0000-0000-00004F1D0000}"/>
    <cellStyle name="normálne 19 30" xfId="1366" xr:uid="{00000000-0005-0000-0000-0000501D0000}"/>
    <cellStyle name="normálne 19 31" xfId="1367" xr:uid="{00000000-0005-0000-0000-0000511D0000}"/>
    <cellStyle name="normálne 19 32" xfId="1368" xr:uid="{00000000-0005-0000-0000-0000521D0000}"/>
    <cellStyle name="normálne 19 33" xfId="1369" xr:uid="{00000000-0005-0000-0000-0000531D0000}"/>
    <cellStyle name="normálne 19 34" xfId="1370" xr:uid="{00000000-0005-0000-0000-0000541D0000}"/>
    <cellStyle name="normálne 19 35" xfId="1371" xr:uid="{00000000-0005-0000-0000-0000551D0000}"/>
    <cellStyle name="normálne 19 36" xfId="1372" xr:uid="{00000000-0005-0000-0000-0000561D0000}"/>
    <cellStyle name="normálne 19 37" xfId="1373" xr:uid="{00000000-0005-0000-0000-0000571D0000}"/>
    <cellStyle name="normálne 19 38" xfId="1374" xr:uid="{00000000-0005-0000-0000-0000581D0000}"/>
    <cellStyle name="normálne 19 39" xfId="1375" xr:uid="{00000000-0005-0000-0000-0000591D0000}"/>
    <cellStyle name="normálne 19 4" xfId="1376" xr:uid="{00000000-0005-0000-0000-00005A1D0000}"/>
    <cellStyle name="normálne 19 40" xfId="1377" xr:uid="{00000000-0005-0000-0000-00005B1D0000}"/>
    <cellStyle name="normálne 19 41" xfId="1378" xr:uid="{00000000-0005-0000-0000-00005C1D0000}"/>
    <cellStyle name="normálne 19 42" xfId="1379" xr:uid="{00000000-0005-0000-0000-00005D1D0000}"/>
    <cellStyle name="normálne 19 43" xfId="1380" xr:uid="{00000000-0005-0000-0000-00005E1D0000}"/>
    <cellStyle name="normálne 19 44" xfId="1381" xr:uid="{00000000-0005-0000-0000-00005F1D0000}"/>
    <cellStyle name="normálne 19 45" xfId="1382" xr:uid="{00000000-0005-0000-0000-0000601D0000}"/>
    <cellStyle name="normálne 19 46" xfId="1383" xr:uid="{00000000-0005-0000-0000-0000611D0000}"/>
    <cellStyle name="normálne 19 47" xfId="1384" xr:uid="{00000000-0005-0000-0000-0000621D0000}"/>
    <cellStyle name="normálne 19 48" xfId="1385" xr:uid="{00000000-0005-0000-0000-0000631D0000}"/>
    <cellStyle name="normálne 19 49" xfId="1386" xr:uid="{00000000-0005-0000-0000-0000641D0000}"/>
    <cellStyle name="normálne 19 5" xfId="1387" xr:uid="{00000000-0005-0000-0000-0000651D0000}"/>
    <cellStyle name="normálne 19 50" xfId="1388" xr:uid="{00000000-0005-0000-0000-0000661D0000}"/>
    <cellStyle name="normálne 19 51" xfId="1389" xr:uid="{00000000-0005-0000-0000-0000671D0000}"/>
    <cellStyle name="normálne 19 52" xfId="1390" xr:uid="{00000000-0005-0000-0000-0000681D0000}"/>
    <cellStyle name="normálne 19 53" xfId="1391" xr:uid="{00000000-0005-0000-0000-0000691D0000}"/>
    <cellStyle name="normálne 19 54" xfId="1392" xr:uid="{00000000-0005-0000-0000-00006A1D0000}"/>
    <cellStyle name="normálne 19 55" xfId="1393" xr:uid="{00000000-0005-0000-0000-00006B1D0000}"/>
    <cellStyle name="normálne 19 56" xfId="1394" xr:uid="{00000000-0005-0000-0000-00006C1D0000}"/>
    <cellStyle name="normálne 19 57" xfId="1395" xr:uid="{00000000-0005-0000-0000-00006D1D0000}"/>
    <cellStyle name="normálne 19 58" xfId="1396" xr:uid="{00000000-0005-0000-0000-00006E1D0000}"/>
    <cellStyle name="normálne 19 59" xfId="1397" xr:uid="{00000000-0005-0000-0000-00006F1D0000}"/>
    <cellStyle name="normálne 19 6" xfId="1398" xr:uid="{00000000-0005-0000-0000-0000701D0000}"/>
    <cellStyle name="normálne 19 60" xfId="1399" xr:uid="{00000000-0005-0000-0000-0000711D0000}"/>
    <cellStyle name="normálne 19 61" xfId="1400" xr:uid="{00000000-0005-0000-0000-0000721D0000}"/>
    <cellStyle name="normálne 19 62" xfId="1401" xr:uid="{00000000-0005-0000-0000-0000731D0000}"/>
    <cellStyle name="normálne 19 63" xfId="1402" xr:uid="{00000000-0005-0000-0000-0000741D0000}"/>
    <cellStyle name="normálne 19 64" xfId="1403" xr:uid="{00000000-0005-0000-0000-0000751D0000}"/>
    <cellStyle name="normálne 19 65" xfId="1404" xr:uid="{00000000-0005-0000-0000-0000761D0000}"/>
    <cellStyle name="normálne 19 66" xfId="1405" xr:uid="{00000000-0005-0000-0000-0000771D0000}"/>
    <cellStyle name="normálne 19 67" xfId="1406" xr:uid="{00000000-0005-0000-0000-0000781D0000}"/>
    <cellStyle name="normálne 19 68" xfId="1407" xr:uid="{00000000-0005-0000-0000-0000791D0000}"/>
    <cellStyle name="normálne 19 69" xfId="1408" xr:uid="{00000000-0005-0000-0000-00007A1D0000}"/>
    <cellStyle name="normálne 19 7" xfId="1409" xr:uid="{00000000-0005-0000-0000-00007B1D0000}"/>
    <cellStyle name="normálne 19 70" xfId="1410" xr:uid="{00000000-0005-0000-0000-00007C1D0000}"/>
    <cellStyle name="normálne 19 71" xfId="1411" xr:uid="{00000000-0005-0000-0000-00007D1D0000}"/>
    <cellStyle name="normálne 19 72" xfId="1412" xr:uid="{00000000-0005-0000-0000-00007E1D0000}"/>
    <cellStyle name="normálne 19 73" xfId="1413" xr:uid="{00000000-0005-0000-0000-00007F1D0000}"/>
    <cellStyle name="normálne 19 74" xfId="1414" xr:uid="{00000000-0005-0000-0000-0000801D0000}"/>
    <cellStyle name="normálne 19 75" xfId="1415" xr:uid="{00000000-0005-0000-0000-0000811D0000}"/>
    <cellStyle name="normálne 19 76" xfId="1416" xr:uid="{00000000-0005-0000-0000-0000821D0000}"/>
    <cellStyle name="normálne 19 77" xfId="1417" xr:uid="{00000000-0005-0000-0000-0000831D0000}"/>
    <cellStyle name="normálne 19 78" xfId="1418" xr:uid="{00000000-0005-0000-0000-0000841D0000}"/>
    <cellStyle name="normálne 19 79" xfId="1419" xr:uid="{00000000-0005-0000-0000-0000851D0000}"/>
    <cellStyle name="normálne 19 8" xfId="1420" xr:uid="{00000000-0005-0000-0000-0000861D0000}"/>
    <cellStyle name="normálne 19 80" xfId="1421" xr:uid="{00000000-0005-0000-0000-0000871D0000}"/>
    <cellStyle name="normálne 19 81" xfId="1422" xr:uid="{00000000-0005-0000-0000-0000881D0000}"/>
    <cellStyle name="normálne 19 82" xfId="1423" xr:uid="{00000000-0005-0000-0000-0000891D0000}"/>
    <cellStyle name="normálne 19 83" xfId="1424" xr:uid="{00000000-0005-0000-0000-00008A1D0000}"/>
    <cellStyle name="normálne 19 84" xfId="1425" xr:uid="{00000000-0005-0000-0000-00008B1D0000}"/>
    <cellStyle name="normálne 19 85" xfId="1426" xr:uid="{00000000-0005-0000-0000-00008C1D0000}"/>
    <cellStyle name="normálne 19 86" xfId="1427" xr:uid="{00000000-0005-0000-0000-00008D1D0000}"/>
    <cellStyle name="normálne 19 87" xfId="1428" xr:uid="{00000000-0005-0000-0000-00008E1D0000}"/>
    <cellStyle name="normálne 19 88" xfId="1429" xr:uid="{00000000-0005-0000-0000-00008F1D0000}"/>
    <cellStyle name="normálne 19 89" xfId="1430" xr:uid="{00000000-0005-0000-0000-0000901D0000}"/>
    <cellStyle name="normálne 19 9" xfId="1431" xr:uid="{00000000-0005-0000-0000-0000911D0000}"/>
    <cellStyle name="normálne 19 90" xfId="1432" xr:uid="{00000000-0005-0000-0000-0000921D0000}"/>
    <cellStyle name="normálne 19 91" xfId="1433" xr:uid="{00000000-0005-0000-0000-0000931D0000}"/>
    <cellStyle name="normálne 19 92" xfId="1434" xr:uid="{00000000-0005-0000-0000-0000941D0000}"/>
    <cellStyle name="normálne 19 93" xfId="1435" xr:uid="{00000000-0005-0000-0000-0000951D0000}"/>
    <cellStyle name="normálne 19 94" xfId="1436" xr:uid="{00000000-0005-0000-0000-0000961D0000}"/>
    <cellStyle name="normálne 19 95" xfId="1437" xr:uid="{00000000-0005-0000-0000-0000971D0000}"/>
    <cellStyle name="normálne 19 96" xfId="1438" xr:uid="{00000000-0005-0000-0000-0000981D0000}"/>
    <cellStyle name="normálne 19 97" xfId="1439" xr:uid="{00000000-0005-0000-0000-0000991D0000}"/>
    <cellStyle name="normálne 19 98" xfId="1440" xr:uid="{00000000-0005-0000-0000-00009A1D0000}"/>
    <cellStyle name="normálne 19 99" xfId="1441" xr:uid="{00000000-0005-0000-0000-00009B1D0000}"/>
    <cellStyle name="normálne 2" xfId="302" xr:uid="{00000000-0005-0000-0000-00009C1D0000}"/>
    <cellStyle name="normálne 2 10" xfId="1442" xr:uid="{00000000-0005-0000-0000-00009D1D0000}"/>
    <cellStyle name="normálne 2 100" xfId="1443" xr:uid="{00000000-0005-0000-0000-00009E1D0000}"/>
    <cellStyle name="normálne 2 101" xfId="1444" xr:uid="{00000000-0005-0000-0000-00009F1D0000}"/>
    <cellStyle name="normálne 2 102" xfId="1445" xr:uid="{00000000-0005-0000-0000-0000A01D0000}"/>
    <cellStyle name="normálne 2 103" xfId="1446" xr:uid="{00000000-0005-0000-0000-0000A11D0000}"/>
    <cellStyle name="normálne 2 104" xfId="1447" xr:uid="{00000000-0005-0000-0000-0000A21D0000}"/>
    <cellStyle name="normálne 2 105" xfId="1448" xr:uid="{00000000-0005-0000-0000-0000A31D0000}"/>
    <cellStyle name="normálne 2 106" xfId="1449" xr:uid="{00000000-0005-0000-0000-0000A41D0000}"/>
    <cellStyle name="normálne 2 107" xfId="1450" xr:uid="{00000000-0005-0000-0000-0000A51D0000}"/>
    <cellStyle name="normálne 2 108" xfId="1451" xr:uid="{00000000-0005-0000-0000-0000A61D0000}"/>
    <cellStyle name="normálne 2 109" xfId="1452" xr:uid="{00000000-0005-0000-0000-0000A71D0000}"/>
    <cellStyle name="normálne 2 11" xfId="1453" xr:uid="{00000000-0005-0000-0000-0000A81D0000}"/>
    <cellStyle name="normálne 2 12" xfId="1454" xr:uid="{00000000-0005-0000-0000-0000A91D0000}"/>
    <cellStyle name="normálne 2 13" xfId="1455" xr:uid="{00000000-0005-0000-0000-0000AA1D0000}"/>
    <cellStyle name="normálne 2 14" xfId="1456" xr:uid="{00000000-0005-0000-0000-0000AB1D0000}"/>
    <cellStyle name="normálne 2 15" xfId="1457" xr:uid="{00000000-0005-0000-0000-0000AC1D0000}"/>
    <cellStyle name="normálne 2 16" xfId="1458" xr:uid="{00000000-0005-0000-0000-0000AD1D0000}"/>
    <cellStyle name="normálne 2 17" xfId="1459" xr:uid="{00000000-0005-0000-0000-0000AE1D0000}"/>
    <cellStyle name="normálne 2 18" xfId="1460" xr:uid="{00000000-0005-0000-0000-0000AF1D0000}"/>
    <cellStyle name="normálne 2 19" xfId="1461" xr:uid="{00000000-0005-0000-0000-0000B01D0000}"/>
    <cellStyle name="normálne 2 2" xfId="303" xr:uid="{00000000-0005-0000-0000-0000B11D0000}"/>
    <cellStyle name="normálne 2 2 2" xfId="304" xr:uid="{00000000-0005-0000-0000-0000B21D0000}"/>
    <cellStyle name="normálne 2 2 2 2" xfId="825" xr:uid="{00000000-0005-0000-0000-0000B31D0000}"/>
    <cellStyle name="normálne 2 2 3" xfId="826" xr:uid="{00000000-0005-0000-0000-0000B41D0000}"/>
    <cellStyle name="normálne 2 2 3 2" xfId="827" xr:uid="{00000000-0005-0000-0000-0000B51D0000}"/>
    <cellStyle name="normálne 2 20" xfId="1462" xr:uid="{00000000-0005-0000-0000-0000B61D0000}"/>
    <cellStyle name="normálne 2 21" xfId="1463" xr:uid="{00000000-0005-0000-0000-0000B71D0000}"/>
    <cellStyle name="normálne 2 22" xfId="1464" xr:uid="{00000000-0005-0000-0000-0000B81D0000}"/>
    <cellStyle name="normálne 2 23" xfId="1465" xr:uid="{00000000-0005-0000-0000-0000B91D0000}"/>
    <cellStyle name="normálne 2 24" xfId="1466" xr:uid="{00000000-0005-0000-0000-0000BA1D0000}"/>
    <cellStyle name="normálne 2 25" xfId="1467" xr:uid="{00000000-0005-0000-0000-0000BB1D0000}"/>
    <cellStyle name="normálne 2 26" xfId="1468" xr:uid="{00000000-0005-0000-0000-0000BC1D0000}"/>
    <cellStyle name="normálne 2 27" xfId="1469" xr:uid="{00000000-0005-0000-0000-0000BD1D0000}"/>
    <cellStyle name="normálne 2 28" xfId="1470" xr:uid="{00000000-0005-0000-0000-0000BE1D0000}"/>
    <cellStyle name="normálne 2 29" xfId="1471" xr:uid="{00000000-0005-0000-0000-0000BF1D0000}"/>
    <cellStyle name="normálne 2 3" xfId="305" xr:uid="{00000000-0005-0000-0000-0000C01D0000}"/>
    <cellStyle name="normálne 2 3 2" xfId="306" xr:uid="{00000000-0005-0000-0000-0000C11D0000}"/>
    <cellStyle name="normálne 2 30" xfId="1472" xr:uid="{00000000-0005-0000-0000-0000C21D0000}"/>
    <cellStyle name="normálne 2 31" xfId="1473" xr:uid="{00000000-0005-0000-0000-0000C31D0000}"/>
    <cellStyle name="normálne 2 32" xfId="1474" xr:uid="{00000000-0005-0000-0000-0000C41D0000}"/>
    <cellStyle name="normálne 2 33" xfId="1475" xr:uid="{00000000-0005-0000-0000-0000C51D0000}"/>
    <cellStyle name="normálne 2 34" xfId="1476" xr:uid="{00000000-0005-0000-0000-0000C61D0000}"/>
    <cellStyle name="normálne 2 35" xfId="1477" xr:uid="{00000000-0005-0000-0000-0000C71D0000}"/>
    <cellStyle name="normálne 2 36" xfId="1478" xr:uid="{00000000-0005-0000-0000-0000C81D0000}"/>
    <cellStyle name="normálne 2 37" xfId="1479" xr:uid="{00000000-0005-0000-0000-0000C91D0000}"/>
    <cellStyle name="normálne 2 38" xfId="1480" xr:uid="{00000000-0005-0000-0000-0000CA1D0000}"/>
    <cellStyle name="normálne 2 39" xfId="1481" xr:uid="{00000000-0005-0000-0000-0000CB1D0000}"/>
    <cellStyle name="Normálne 2 4" xfId="307" xr:uid="{00000000-0005-0000-0000-0000CC1D0000}"/>
    <cellStyle name="normálne 2 40" xfId="1482" xr:uid="{00000000-0005-0000-0000-0000CD1D0000}"/>
    <cellStyle name="normálne 2 41" xfId="1483" xr:uid="{00000000-0005-0000-0000-0000CE1D0000}"/>
    <cellStyle name="normálne 2 42" xfId="1484" xr:uid="{00000000-0005-0000-0000-0000CF1D0000}"/>
    <cellStyle name="normálne 2 43" xfId="1485" xr:uid="{00000000-0005-0000-0000-0000D01D0000}"/>
    <cellStyle name="normálne 2 44" xfId="1486" xr:uid="{00000000-0005-0000-0000-0000D11D0000}"/>
    <cellStyle name="normálne 2 45" xfId="1487" xr:uid="{00000000-0005-0000-0000-0000D21D0000}"/>
    <cellStyle name="normálne 2 46" xfId="1488" xr:uid="{00000000-0005-0000-0000-0000D31D0000}"/>
    <cellStyle name="normálne 2 47" xfId="1489" xr:uid="{00000000-0005-0000-0000-0000D41D0000}"/>
    <cellStyle name="normálne 2 48" xfId="1490" xr:uid="{00000000-0005-0000-0000-0000D51D0000}"/>
    <cellStyle name="normálne 2 49" xfId="1491" xr:uid="{00000000-0005-0000-0000-0000D61D0000}"/>
    <cellStyle name="normálne 2 5" xfId="308" xr:uid="{00000000-0005-0000-0000-0000D71D0000}"/>
    <cellStyle name="normálne 2 50" xfId="1492" xr:uid="{00000000-0005-0000-0000-0000D81D0000}"/>
    <cellStyle name="normálne 2 51" xfId="1493" xr:uid="{00000000-0005-0000-0000-0000D91D0000}"/>
    <cellStyle name="normálne 2 52" xfId="1494" xr:uid="{00000000-0005-0000-0000-0000DA1D0000}"/>
    <cellStyle name="normálne 2 53" xfId="1495" xr:uid="{00000000-0005-0000-0000-0000DB1D0000}"/>
    <cellStyle name="normálne 2 54" xfId="1496" xr:uid="{00000000-0005-0000-0000-0000DC1D0000}"/>
    <cellStyle name="normálne 2 55" xfId="1497" xr:uid="{00000000-0005-0000-0000-0000DD1D0000}"/>
    <cellStyle name="normálne 2 56" xfId="1498" xr:uid="{00000000-0005-0000-0000-0000DE1D0000}"/>
    <cellStyle name="normálne 2 57" xfId="1499" xr:uid="{00000000-0005-0000-0000-0000DF1D0000}"/>
    <cellStyle name="normálne 2 58" xfId="1500" xr:uid="{00000000-0005-0000-0000-0000E01D0000}"/>
    <cellStyle name="normálne 2 59" xfId="1501" xr:uid="{00000000-0005-0000-0000-0000E11D0000}"/>
    <cellStyle name="Normálne 2 6" xfId="309" xr:uid="{00000000-0005-0000-0000-0000E21D0000}"/>
    <cellStyle name="normálne 2 60" xfId="1502" xr:uid="{00000000-0005-0000-0000-0000E31D0000}"/>
    <cellStyle name="normálne 2 61" xfId="1503" xr:uid="{00000000-0005-0000-0000-0000E41D0000}"/>
    <cellStyle name="normálne 2 62" xfId="1504" xr:uid="{00000000-0005-0000-0000-0000E51D0000}"/>
    <cellStyle name="normálne 2 63" xfId="1505" xr:uid="{00000000-0005-0000-0000-0000E61D0000}"/>
    <cellStyle name="normálne 2 64" xfId="1506" xr:uid="{00000000-0005-0000-0000-0000E71D0000}"/>
    <cellStyle name="normálne 2 65" xfId="1507" xr:uid="{00000000-0005-0000-0000-0000E81D0000}"/>
    <cellStyle name="normálne 2 66" xfId="1508" xr:uid="{00000000-0005-0000-0000-0000E91D0000}"/>
    <cellStyle name="normálne 2 67" xfId="1509" xr:uid="{00000000-0005-0000-0000-0000EA1D0000}"/>
    <cellStyle name="normálne 2 68" xfId="1510" xr:uid="{00000000-0005-0000-0000-0000EB1D0000}"/>
    <cellStyle name="normálne 2 69" xfId="1511" xr:uid="{00000000-0005-0000-0000-0000EC1D0000}"/>
    <cellStyle name="normálne 2 7" xfId="310" xr:uid="{00000000-0005-0000-0000-0000ED1D0000}"/>
    <cellStyle name="normálne 2 70" xfId="1512" xr:uid="{00000000-0005-0000-0000-0000EE1D0000}"/>
    <cellStyle name="normálne 2 71" xfId="1513" xr:uid="{00000000-0005-0000-0000-0000EF1D0000}"/>
    <cellStyle name="normálne 2 72" xfId="1514" xr:uid="{00000000-0005-0000-0000-0000F01D0000}"/>
    <cellStyle name="normálne 2 73" xfId="1515" xr:uid="{00000000-0005-0000-0000-0000F11D0000}"/>
    <cellStyle name="normálne 2 74" xfId="1516" xr:uid="{00000000-0005-0000-0000-0000F21D0000}"/>
    <cellStyle name="normálne 2 75" xfId="1517" xr:uid="{00000000-0005-0000-0000-0000F31D0000}"/>
    <cellStyle name="normálne 2 76" xfId="1518" xr:uid="{00000000-0005-0000-0000-0000F41D0000}"/>
    <cellStyle name="normálne 2 77" xfId="1519" xr:uid="{00000000-0005-0000-0000-0000F51D0000}"/>
    <cellStyle name="normálne 2 78" xfId="1520" xr:uid="{00000000-0005-0000-0000-0000F61D0000}"/>
    <cellStyle name="normálne 2 79" xfId="1521" xr:uid="{00000000-0005-0000-0000-0000F71D0000}"/>
    <cellStyle name="normálne 2 8" xfId="1522" xr:uid="{00000000-0005-0000-0000-0000F81D0000}"/>
    <cellStyle name="normálne 2 80" xfId="1523" xr:uid="{00000000-0005-0000-0000-0000F91D0000}"/>
    <cellStyle name="normálne 2 81" xfId="1524" xr:uid="{00000000-0005-0000-0000-0000FA1D0000}"/>
    <cellStyle name="normálne 2 82" xfId="1525" xr:uid="{00000000-0005-0000-0000-0000FB1D0000}"/>
    <cellStyle name="normálne 2 83" xfId="1526" xr:uid="{00000000-0005-0000-0000-0000FC1D0000}"/>
    <cellStyle name="normálne 2 84" xfId="1527" xr:uid="{00000000-0005-0000-0000-0000FD1D0000}"/>
    <cellStyle name="normálne 2 85" xfId="1528" xr:uid="{00000000-0005-0000-0000-0000FE1D0000}"/>
    <cellStyle name="normálne 2 86" xfId="1529" xr:uid="{00000000-0005-0000-0000-0000FF1D0000}"/>
    <cellStyle name="normálne 2 87" xfId="1530" xr:uid="{00000000-0005-0000-0000-0000001E0000}"/>
    <cellStyle name="normálne 2 88" xfId="1531" xr:uid="{00000000-0005-0000-0000-0000011E0000}"/>
    <cellStyle name="normálne 2 89" xfId="1532" xr:uid="{00000000-0005-0000-0000-0000021E0000}"/>
    <cellStyle name="normálne 2 9" xfId="1533" xr:uid="{00000000-0005-0000-0000-0000031E0000}"/>
    <cellStyle name="normálne 2 90" xfId="1534" xr:uid="{00000000-0005-0000-0000-0000041E0000}"/>
    <cellStyle name="normálne 2 91" xfId="1535" xr:uid="{00000000-0005-0000-0000-0000051E0000}"/>
    <cellStyle name="normálne 2 92" xfId="1536" xr:uid="{00000000-0005-0000-0000-0000061E0000}"/>
    <cellStyle name="normálne 2 93" xfId="1537" xr:uid="{00000000-0005-0000-0000-0000071E0000}"/>
    <cellStyle name="normálne 2 94" xfId="1538" xr:uid="{00000000-0005-0000-0000-0000081E0000}"/>
    <cellStyle name="normálne 2 95" xfId="1539" xr:uid="{00000000-0005-0000-0000-0000091E0000}"/>
    <cellStyle name="normálne 2 96" xfId="1540" xr:uid="{00000000-0005-0000-0000-00000A1E0000}"/>
    <cellStyle name="normálne 2 97" xfId="1541" xr:uid="{00000000-0005-0000-0000-00000B1E0000}"/>
    <cellStyle name="normálne 2 98" xfId="1542" xr:uid="{00000000-0005-0000-0000-00000C1E0000}"/>
    <cellStyle name="normálne 2 99" xfId="1543" xr:uid="{00000000-0005-0000-0000-00000D1E0000}"/>
    <cellStyle name="normálne 20" xfId="898" xr:uid="{00000000-0005-0000-0000-00000E1E0000}"/>
    <cellStyle name="normálne 20 10" xfId="1544" xr:uid="{00000000-0005-0000-0000-00000F1E0000}"/>
    <cellStyle name="normálne 20 100" xfId="1545" xr:uid="{00000000-0005-0000-0000-0000101E0000}"/>
    <cellStyle name="normálne 20 101" xfId="1546" xr:uid="{00000000-0005-0000-0000-0000111E0000}"/>
    <cellStyle name="normálne 20 102" xfId="1547" xr:uid="{00000000-0005-0000-0000-0000121E0000}"/>
    <cellStyle name="normálne 20 103" xfId="1548" xr:uid="{00000000-0005-0000-0000-0000131E0000}"/>
    <cellStyle name="normálne 20 104" xfId="1549" xr:uid="{00000000-0005-0000-0000-0000141E0000}"/>
    <cellStyle name="normálne 20 105" xfId="1550" xr:uid="{00000000-0005-0000-0000-0000151E0000}"/>
    <cellStyle name="normálne 20 106" xfId="1551" xr:uid="{00000000-0005-0000-0000-0000161E0000}"/>
    <cellStyle name="normálne 20 107" xfId="1552" xr:uid="{00000000-0005-0000-0000-0000171E0000}"/>
    <cellStyle name="normálne 20 108" xfId="1553" xr:uid="{00000000-0005-0000-0000-0000181E0000}"/>
    <cellStyle name="normálne 20 109" xfId="1554" xr:uid="{00000000-0005-0000-0000-0000191E0000}"/>
    <cellStyle name="normálne 20 11" xfId="1555" xr:uid="{00000000-0005-0000-0000-00001A1E0000}"/>
    <cellStyle name="normálne 20 110" xfId="1556" xr:uid="{00000000-0005-0000-0000-00001B1E0000}"/>
    <cellStyle name="normálne 20 111" xfId="1557" xr:uid="{00000000-0005-0000-0000-00001C1E0000}"/>
    <cellStyle name="normálne 20 112" xfId="1558" xr:uid="{00000000-0005-0000-0000-00001D1E0000}"/>
    <cellStyle name="normálne 20 113" xfId="1559" xr:uid="{00000000-0005-0000-0000-00001E1E0000}"/>
    <cellStyle name="normálne 20 114" xfId="1560" xr:uid="{00000000-0005-0000-0000-00001F1E0000}"/>
    <cellStyle name="normálne 20 115" xfId="1561" xr:uid="{00000000-0005-0000-0000-0000201E0000}"/>
    <cellStyle name="normálne 20 116" xfId="1562" xr:uid="{00000000-0005-0000-0000-0000211E0000}"/>
    <cellStyle name="normálne 20 117" xfId="1563" xr:uid="{00000000-0005-0000-0000-0000221E0000}"/>
    <cellStyle name="normálne 20 118" xfId="1564" xr:uid="{00000000-0005-0000-0000-0000231E0000}"/>
    <cellStyle name="normálne 20 119" xfId="1565" xr:uid="{00000000-0005-0000-0000-0000241E0000}"/>
    <cellStyle name="normálne 20 12" xfId="1566" xr:uid="{00000000-0005-0000-0000-0000251E0000}"/>
    <cellStyle name="normálne 20 120" xfId="1567" xr:uid="{00000000-0005-0000-0000-0000261E0000}"/>
    <cellStyle name="normálne 20 121" xfId="1568" xr:uid="{00000000-0005-0000-0000-0000271E0000}"/>
    <cellStyle name="normálne 20 122" xfId="1569" xr:uid="{00000000-0005-0000-0000-0000281E0000}"/>
    <cellStyle name="normálne 20 123" xfId="1570" xr:uid="{00000000-0005-0000-0000-0000291E0000}"/>
    <cellStyle name="normálne 20 124" xfId="1571" xr:uid="{00000000-0005-0000-0000-00002A1E0000}"/>
    <cellStyle name="normálne 20 13" xfId="1572" xr:uid="{00000000-0005-0000-0000-00002B1E0000}"/>
    <cellStyle name="normálne 20 14" xfId="1573" xr:uid="{00000000-0005-0000-0000-00002C1E0000}"/>
    <cellStyle name="normálne 20 15" xfId="1574" xr:uid="{00000000-0005-0000-0000-00002D1E0000}"/>
    <cellStyle name="normálne 20 16" xfId="1575" xr:uid="{00000000-0005-0000-0000-00002E1E0000}"/>
    <cellStyle name="normálne 20 17" xfId="1576" xr:uid="{00000000-0005-0000-0000-00002F1E0000}"/>
    <cellStyle name="normálne 20 18" xfId="1577" xr:uid="{00000000-0005-0000-0000-0000301E0000}"/>
    <cellStyle name="normálne 20 19" xfId="1578" xr:uid="{00000000-0005-0000-0000-0000311E0000}"/>
    <cellStyle name="normálne 20 2" xfId="1579" xr:uid="{00000000-0005-0000-0000-0000321E0000}"/>
    <cellStyle name="normálne 20 20" xfId="1580" xr:uid="{00000000-0005-0000-0000-0000331E0000}"/>
    <cellStyle name="normálne 20 21" xfId="1581" xr:uid="{00000000-0005-0000-0000-0000341E0000}"/>
    <cellStyle name="normálne 20 22" xfId="1582" xr:uid="{00000000-0005-0000-0000-0000351E0000}"/>
    <cellStyle name="normálne 20 23" xfId="1583" xr:uid="{00000000-0005-0000-0000-0000361E0000}"/>
    <cellStyle name="normálne 20 24" xfId="1584" xr:uid="{00000000-0005-0000-0000-0000371E0000}"/>
    <cellStyle name="normálne 20 25" xfId="1585" xr:uid="{00000000-0005-0000-0000-0000381E0000}"/>
    <cellStyle name="normálne 20 26" xfId="1586" xr:uid="{00000000-0005-0000-0000-0000391E0000}"/>
    <cellStyle name="normálne 20 27" xfId="1587" xr:uid="{00000000-0005-0000-0000-00003A1E0000}"/>
    <cellStyle name="normálne 20 28" xfId="1588" xr:uid="{00000000-0005-0000-0000-00003B1E0000}"/>
    <cellStyle name="normálne 20 29" xfId="1589" xr:uid="{00000000-0005-0000-0000-00003C1E0000}"/>
    <cellStyle name="normálne 20 3" xfId="1590" xr:uid="{00000000-0005-0000-0000-00003D1E0000}"/>
    <cellStyle name="normálne 20 30" xfId="1591" xr:uid="{00000000-0005-0000-0000-00003E1E0000}"/>
    <cellStyle name="normálne 20 31" xfId="1592" xr:uid="{00000000-0005-0000-0000-00003F1E0000}"/>
    <cellStyle name="normálne 20 32" xfId="1593" xr:uid="{00000000-0005-0000-0000-0000401E0000}"/>
    <cellStyle name="normálne 20 33" xfId="1594" xr:uid="{00000000-0005-0000-0000-0000411E0000}"/>
    <cellStyle name="normálne 20 34" xfId="1595" xr:uid="{00000000-0005-0000-0000-0000421E0000}"/>
    <cellStyle name="normálne 20 35" xfId="1596" xr:uid="{00000000-0005-0000-0000-0000431E0000}"/>
    <cellStyle name="normálne 20 36" xfId="1597" xr:uid="{00000000-0005-0000-0000-0000441E0000}"/>
    <cellStyle name="normálne 20 37" xfId="1598" xr:uid="{00000000-0005-0000-0000-0000451E0000}"/>
    <cellStyle name="normálne 20 38" xfId="1599" xr:uid="{00000000-0005-0000-0000-0000461E0000}"/>
    <cellStyle name="normálne 20 39" xfId="1600" xr:uid="{00000000-0005-0000-0000-0000471E0000}"/>
    <cellStyle name="normálne 20 4" xfId="1601" xr:uid="{00000000-0005-0000-0000-0000481E0000}"/>
    <cellStyle name="normálne 20 40" xfId="1602" xr:uid="{00000000-0005-0000-0000-0000491E0000}"/>
    <cellStyle name="normálne 20 41" xfId="1603" xr:uid="{00000000-0005-0000-0000-00004A1E0000}"/>
    <cellStyle name="normálne 20 42" xfId="1604" xr:uid="{00000000-0005-0000-0000-00004B1E0000}"/>
    <cellStyle name="normálne 20 43" xfId="1605" xr:uid="{00000000-0005-0000-0000-00004C1E0000}"/>
    <cellStyle name="normálne 20 44" xfId="1606" xr:uid="{00000000-0005-0000-0000-00004D1E0000}"/>
    <cellStyle name="normálne 20 45" xfId="1607" xr:uid="{00000000-0005-0000-0000-00004E1E0000}"/>
    <cellStyle name="normálne 20 46" xfId="1608" xr:uid="{00000000-0005-0000-0000-00004F1E0000}"/>
    <cellStyle name="normálne 20 47" xfId="1609" xr:uid="{00000000-0005-0000-0000-0000501E0000}"/>
    <cellStyle name="normálne 20 48" xfId="1610" xr:uid="{00000000-0005-0000-0000-0000511E0000}"/>
    <cellStyle name="normálne 20 49" xfId="1611" xr:uid="{00000000-0005-0000-0000-0000521E0000}"/>
    <cellStyle name="normálne 20 5" xfId="1612" xr:uid="{00000000-0005-0000-0000-0000531E0000}"/>
    <cellStyle name="normálne 20 50" xfId="1613" xr:uid="{00000000-0005-0000-0000-0000541E0000}"/>
    <cellStyle name="normálne 20 51" xfId="1614" xr:uid="{00000000-0005-0000-0000-0000551E0000}"/>
    <cellStyle name="normálne 20 52" xfId="1615" xr:uid="{00000000-0005-0000-0000-0000561E0000}"/>
    <cellStyle name="normálne 20 53" xfId="1616" xr:uid="{00000000-0005-0000-0000-0000571E0000}"/>
    <cellStyle name="normálne 20 54" xfId="1617" xr:uid="{00000000-0005-0000-0000-0000581E0000}"/>
    <cellStyle name="normálne 20 55" xfId="1618" xr:uid="{00000000-0005-0000-0000-0000591E0000}"/>
    <cellStyle name="normálne 20 56" xfId="1619" xr:uid="{00000000-0005-0000-0000-00005A1E0000}"/>
    <cellStyle name="normálne 20 57" xfId="1620" xr:uid="{00000000-0005-0000-0000-00005B1E0000}"/>
    <cellStyle name="normálne 20 58" xfId="1621" xr:uid="{00000000-0005-0000-0000-00005C1E0000}"/>
    <cellStyle name="normálne 20 59" xfId="1622" xr:uid="{00000000-0005-0000-0000-00005D1E0000}"/>
    <cellStyle name="normálne 20 6" xfId="1623" xr:uid="{00000000-0005-0000-0000-00005E1E0000}"/>
    <cellStyle name="normálne 20 60" xfId="1624" xr:uid="{00000000-0005-0000-0000-00005F1E0000}"/>
    <cellStyle name="normálne 20 61" xfId="1625" xr:uid="{00000000-0005-0000-0000-0000601E0000}"/>
    <cellStyle name="normálne 20 62" xfId="1626" xr:uid="{00000000-0005-0000-0000-0000611E0000}"/>
    <cellStyle name="normálne 20 63" xfId="1627" xr:uid="{00000000-0005-0000-0000-0000621E0000}"/>
    <cellStyle name="normálne 20 64" xfId="1628" xr:uid="{00000000-0005-0000-0000-0000631E0000}"/>
    <cellStyle name="normálne 20 65" xfId="1629" xr:uid="{00000000-0005-0000-0000-0000641E0000}"/>
    <cellStyle name="normálne 20 66" xfId="1630" xr:uid="{00000000-0005-0000-0000-0000651E0000}"/>
    <cellStyle name="normálne 20 67" xfId="1631" xr:uid="{00000000-0005-0000-0000-0000661E0000}"/>
    <cellStyle name="normálne 20 68" xfId="1632" xr:uid="{00000000-0005-0000-0000-0000671E0000}"/>
    <cellStyle name="normálne 20 69" xfId="1633" xr:uid="{00000000-0005-0000-0000-0000681E0000}"/>
    <cellStyle name="normálne 20 7" xfId="1634" xr:uid="{00000000-0005-0000-0000-0000691E0000}"/>
    <cellStyle name="normálne 20 70" xfId="1635" xr:uid="{00000000-0005-0000-0000-00006A1E0000}"/>
    <cellStyle name="normálne 20 71" xfId="1636" xr:uid="{00000000-0005-0000-0000-00006B1E0000}"/>
    <cellStyle name="normálne 20 72" xfId="1637" xr:uid="{00000000-0005-0000-0000-00006C1E0000}"/>
    <cellStyle name="normálne 20 73" xfId="1638" xr:uid="{00000000-0005-0000-0000-00006D1E0000}"/>
    <cellStyle name="normálne 20 74" xfId="1639" xr:uid="{00000000-0005-0000-0000-00006E1E0000}"/>
    <cellStyle name="normálne 20 75" xfId="1640" xr:uid="{00000000-0005-0000-0000-00006F1E0000}"/>
    <cellStyle name="normálne 20 76" xfId="1641" xr:uid="{00000000-0005-0000-0000-0000701E0000}"/>
    <cellStyle name="normálne 20 77" xfId="1642" xr:uid="{00000000-0005-0000-0000-0000711E0000}"/>
    <cellStyle name="normálne 20 78" xfId="1643" xr:uid="{00000000-0005-0000-0000-0000721E0000}"/>
    <cellStyle name="normálne 20 79" xfId="1644" xr:uid="{00000000-0005-0000-0000-0000731E0000}"/>
    <cellStyle name="normálne 20 8" xfId="1645" xr:uid="{00000000-0005-0000-0000-0000741E0000}"/>
    <cellStyle name="normálne 20 80" xfId="1646" xr:uid="{00000000-0005-0000-0000-0000751E0000}"/>
    <cellStyle name="normálne 20 81" xfId="1647" xr:uid="{00000000-0005-0000-0000-0000761E0000}"/>
    <cellStyle name="normálne 20 82" xfId="1648" xr:uid="{00000000-0005-0000-0000-0000771E0000}"/>
    <cellStyle name="normálne 20 83" xfId="1649" xr:uid="{00000000-0005-0000-0000-0000781E0000}"/>
    <cellStyle name="normálne 20 84" xfId="1650" xr:uid="{00000000-0005-0000-0000-0000791E0000}"/>
    <cellStyle name="normálne 20 85" xfId="1651" xr:uid="{00000000-0005-0000-0000-00007A1E0000}"/>
    <cellStyle name="normálne 20 86" xfId="1652" xr:uid="{00000000-0005-0000-0000-00007B1E0000}"/>
    <cellStyle name="normálne 20 87" xfId="1653" xr:uid="{00000000-0005-0000-0000-00007C1E0000}"/>
    <cellStyle name="normálne 20 88" xfId="1654" xr:uid="{00000000-0005-0000-0000-00007D1E0000}"/>
    <cellStyle name="normálne 20 89" xfId="1655" xr:uid="{00000000-0005-0000-0000-00007E1E0000}"/>
    <cellStyle name="normálne 20 9" xfId="1656" xr:uid="{00000000-0005-0000-0000-00007F1E0000}"/>
    <cellStyle name="normálne 20 90" xfId="1657" xr:uid="{00000000-0005-0000-0000-0000801E0000}"/>
    <cellStyle name="normálne 20 91" xfId="1658" xr:uid="{00000000-0005-0000-0000-0000811E0000}"/>
    <cellStyle name="normálne 20 92" xfId="1659" xr:uid="{00000000-0005-0000-0000-0000821E0000}"/>
    <cellStyle name="normálne 20 93" xfId="1660" xr:uid="{00000000-0005-0000-0000-0000831E0000}"/>
    <cellStyle name="normálne 20 94" xfId="1661" xr:uid="{00000000-0005-0000-0000-0000841E0000}"/>
    <cellStyle name="normálne 20 95" xfId="1662" xr:uid="{00000000-0005-0000-0000-0000851E0000}"/>
    <cellStyle name="normálne 20 96" xfId="1663" xr:uid="{00000000-0005-0000-0000-0000861E0000}"/>
    <cellStyle name="normálne 20 97" xfId="1664" xr:uid="{00000000-0005-0000-0000-0000871E0000}"/>
    <cellStyle name="normálne 20 98" xfId="1665" xr:uid="{00000000-0005-0000-0000-0000881E0000}"/>
    <cellStyle name="normálne 20 99" xfId="1666" xr:uid="{00000000-0005-0000-0000-0000891E0000}"/>
    <cellStyle name="normálne 21" xfId="899" xr:uid="{00000000-0005-0000-0000-00008A1E0000}"/>
    <cellStyle name="normálne 21 2" xfId="1667" xr:uid="{00000000-0005-0000-0000-00008B1E0000}"/>
    <cellStyle name="normálne 21 3" xfId="1668" xr:uid="{00000000-0005-0000-0000-00008C1E0000}"/>
    <cellStyle name="normálne 21 4" xfId="1669" xr:uid="{00000000-0005-0000-0000-00008D1E0000}"/>
    <cellStyle name="normálne 21 5" xfId="1670" xr:uid="{00000000-0005-0000-0000-00008E1E0000}"/>
    <cellStyle name="normálne 21 6" xfId="1671" xr:uid="{00000000-0005-0000-0000-00008F1E0000}"/>
    <cellStyle name="normálne 21 7" xfId="1672" xr:uid="{00000000-0005-0000-0000-0000901E0000}"/>
    <cellStyle name="normálne 22" xfId="900" xr:uid="{00000000-0005-0000-0000-0000911E0000}"/>
    <cellStyle name="normálne 22 10" xfId="1673" xr:uid="{00000000-0005-0000-0000-0000921E0000}"/>
    <cellStyle name="normálne 22 11" xfId="1674" xr:uid="{00000000-0005-0000-0000-0000931E0000}"/>
    <cellStyle name="normálne 22 2" xfId="1675" xr:uid="{00000000-0005-0000-0000-0000941E0000}"/>
    <cellStyle name="normálne 22 3" xfId="1676" xr:uid="{00000000-0005-0000-0000-0000951E0000}"/>
    <cellStyle name="normálne 22 4" xfId="1677" xr:uid="{00000000-0005-0000-0000-0000961E0000}"/>
    <cellStyle name="normálne 22 5" xfId="1678" xr:uid="{00000000-0005-0000-0000-0000971E0000}"/>
    <cellStyle name="normálne 22 6" xfId="1679" xr:uid="{00000000-0005-0000-0000-0000981E0000}"/>
    <cellStyle name="normálne 22 7" xfId="1680" xr:uid="{00000000-0005-0000-0000-0000991E0000}"/>
    <cellStyle name="normálne 22 8" xfId="1681" xr:uid="{00000000-0005-0000-0000-00009A1E0000}"/>
    <cellStyle name="normálne 22 9" xfId="1682" xr:uid="{00000000-0005-0000-0000-00009B1E0000}"/>
    <cellStyle name="normálne 23" xfId="901" xr:uid="{00000000-0005-0000-0000-00009C1E0000}"/>
    <cellStyle name="normálne 23 2" xfId="1683" xr:uid="{00000000-0005-0000-0000-00009D1E0000}"/>
    <cellStyle name="normálne 23 3" xfId="1684" xr:uid="{00000000-0005-0000-0000-00009E1E0000}"/>
    <cellStyle name="normálne 24" xfId="902" xr:uid="{00000000-0005-0000-0000-00009F1E0000}"/>
    <cellStyle name="normálne 25" xfId="903" xr:uid="{00000000-0005-0000-0000-0000A01E0000}"/>
    <cellStyle name="normálne 26" xfId="311" xr:uid="{00000000-0005-0000-0000-0000A11E0000}"/>
    <cellStyle name="normálne 26 2" xfId="312" xr:uid="{00000000-0005-0000-0000-0000A21E0000}"/>
    <cellStyle name="normálne 26 3" xfId="313" xr:uid="{00000000-0005-0000-0000-0000A31E0000}"/>
    <cellStyle name="normálne 27" xfId="314" xr:uid="{00000000-0005-0000-0000-0000A41E0000}"/>
    <cellStyle name="normálne 27 2" xfId="315" xr:uid="{00000000-0005-0000-0000-0000A51E0000}"/>
    <cellStyle name="normálne 27 3" xfId="316" xr:uid="{00000000-0005-0000-0000-0000A61E0000}"/>
    <cellStyle name="normálne 27 4" xfId="1685" xr:uid="{00000000-0005-0000-0000-0000A71E0000}"/>
    <cellStyle name="normálne 28" xfId="317" xr:uid="{00000000-0005-0000-0000-0000A81E0000}"/>
    <cellStyle name="normálne 28 10" xfId="1686" xr:uid="{00000000-0005-0000-0000-0000A91E0000}"/>
    <cellStyle name="normálne 28 100" xfId="1687" xr:uid="{00000000-0005-0000-0000-0000AA1E0000}"/>
    <cellStyle name="normálne 28 101" xfId="1688" xr:uid="{00000000-0005-0000-0000-0000AB1E0000}"/>
    <cellStyle name="normálne 28 102" xfId="1689" xr:uid="{00000000-0005-0000-0000-0000AC1E0000}"/>
    <cellStyle name="normálne 28 103" xfId="1690" xr:uid="{00000000-0005-0000-0000-0000AD1E0000}"/>
    <cellStyle name="normálne 28 104" xfId="1691" xr:uid="{00000000-0005-0000-0000-0000AE1E0000}"/>
    <cellStyle name="normálne 28 105" xfId="1692" xr:uid="{00000000-0005-0000-0000-0000AF1E0000}"/>
    <cellStyle name="normálne 28 106" xfId="1693" xr:uid="{00000000-0005-0000-0000-0000B01E0000}"/>
    <cellStyle name="normálne 28 107" xfId="1694" xr:uid="{00000000-0005-0000-0000-0000B11E0000}"/>
    <cellStyle name="normálne 28 108" xfId="1695" xr:uid="{00000000-0005-0000-0000-0000B21E0000}"/>
    <cellStyle name="normálne 28 109" xfId="1696" xr:uid="{00000000-0005-0000-0000-0000B31E0000}"/>
    <cellStyle name="normálne 28 11" xfId="1697" xr:uid="{00000000-0005-0000-0000-0000B41E0000}"/>
    <cellStyle name="normálne 28 110" xfId="1698" xr:uid="{00000000-0005-0000-0000-0000B51E0000}"/>
    <cellStyle name="normálne 28 111" xfId="1699" xr:uid="{00000000-0005-0000-0000-0000B61E0000}"/>
    <cellStyle name="normálne 28 112" xfId="1700" xr:uid="{00000000-0005-0000-0000-0000B71E0000}"/>
    <cellStyle name="normálne 28 113" xfId="1701" xr:uid="{00000000-0005-0000-0000-0000B81E0000}"/>
    <cellStyle name="normálne 28 114" xfId="1702" xr:uid="{00000000-0005-0000-0000-0000B91E0000}"/>
    <cellStyle name="normálne 28 115" xfId="1703" xr:uid="{00000000-0005-0000-0000-0000BA1E0000}"/>
    <cellStyle name="normálne 28 116" xfId="1704" xr:uid="{00000000-0005-0000-0000-0000BB1E0000}"/>
    <cellStyle name="normálne 28 117" xfId="1705" xr:uid="{00000000-0005-0000-0000-0000BC1E0000}"/>
    <cellStyle name="normálne 28 118" xfId="1706" xr:uid="{00000000-0005-0000-0000-0000BD1E0000}"/>
    <cellStyle name="normálne 28 119" xfId="1707" xr:uid="{00000000-0005-0000-0000-0000BE1E0000}"/>
    <cellStyle name="normálne 28 12" xfId="1708" xr:uid="{00000000-0005-0000-0000-0000BF1E0000}"/>
    <cellStyle name="normálne 28 120" xfId="1709" xr:uid="{00000000-0005-0000-0000-0000C01E0000}"/>
    <cellStyle name="normálne 28 121" xfId="1710" xr:uid="{00000000-0005-0000-0000-0000C11E0000}"/>
    <cellStyle name="normálne 28 13" xfId="1711" xr:uid="{00000000-0005-0000-0000-0000C21E0000}"/>
    <cellStyle name="normálne 28 14" xfId="1712" xr:uid="{00000000-0005-0000-0000-0000C31E0000}"/>
    <cellStyle name="normálne 28 15" xfId="1713" xr:uid="{00000000-0005-0000-0000-0000C41E0000}"/>
    <cellStyle name="normálne 28 16" xfId="1714" xr:uid="{00000000-0005-0000-0000-0000C51E0000}"/>
    <cellStyle name="normálne 28 17" xfId="1715" xr:uid="{00000000-0005-0000-0000-0000C61E0000}"/>
    <cellStyle name="normálne 28 18" xfId="1716" xr:uid="{00000000-0005-0000-0000-0000C71E0000}"/>
    <cellStyle name="normálne 28 19" xfId="1717" xr:uid="{00000000-0005-0000-0000-0000C81E0000}"/>
    <cellStyle name="normálne 28 2" xfId="1718" xr:uid="{00000000-0005-0000-0000-0000C91E0000}"/>
    <cellStyle name="normálne 28 20" xfId="1719" xr:uid="{00000000-0005-0000-0000-0000CA1E0000}"/>
    <cellStyle name="normálne 28 21" xfId="1720" xr:uid="{00000000-0005-0000-0000-0000CB1E0000}"/>
    <cellStyle name="normálne 28 22" xfId="1721" xr:uid="{00000000-0005-0000-0000-0000CC1E0000}"/>
    <cellStyle name="normálne 28 23" xfId="1722" xr:uid="{00000000-0005-0000-0000-0000CD1E0000}"/>
    <cellStyle name="normálne 28 24" xfId="1723" xr:uid="{00000000-0005-0000-0000-0000CE1E0000}"/>
    <cellStyle name="normálne 28 25" xfId="1724" xr:uid="{00000000-0005-0000-0000-0000CF1E0000}"/>
    <cellStyle name="normálne 28 26" xfId="1725" xr:uid="{00000000-0005-0000-0000-0000D01E0000}"/>
    <cellStyle name="normálne 28 27" xfId="1726" xr:uid="{00000000-0005-0000-0000-0000D11E0000}"/>
    <cellStyle name="normálne 28 28" xfId="1727" xr:uid="{00000000-0005-0000-0000-0000D21E0000}"/>
    <cellStyle name="normálne 28 29" xfId="1728" xr:uid="{00000000-0005-0000-0000-0000D31E0000}"/>
    <cellStyle name="normálne 28 3" xfId="1729" xr:uid="{00000000-0005-0000-0000-0000D41E0000}"/>
    <cellStyle name="normálne 28 30" xfId="1730" xr:uid="{00000000-0005-0000-0000-0000D51E0000}"/>
    <cellStyle name="normálne 28 31" xfId="1731" xr:uid="{00000000-0005-0000-0000-0000D61E0000}"/>
    <cellStyle name="normálne 28 32" xfId="1732" xr:uid="{00000000-0005-0000-0000-0000D71E0000}"/>
    <cellStyle name="normálne 28 33" xfId="1733" xr:uid="{00000000-0005-0000-0000-0000D81E0000}"/>
    <cellStyle name="normálne 28 34" xfId="1734" xr:uid="{00000000-0005-0000-0000-0000D91E0000}"/>
    <cellStyle name="normálne 28 35" xfId="1735" xr:uid="{00000000-0005-0000-0000-0000DA1E0000}"/>
    <cellStyle name="normálne 28 36" xfId="1736" xr:uid="{00000000-0005-0000-0000-0000DB1E0000}"/>
    <cellStyle name="normálne 28 37" xfId="1737" xr:uid="{00000000-0005-0000-0000-0000DC1E0000}"/>
    <cellStyle name="normálne 28 38" xfId="1738" xr:uid="{00000000-0005-0000-0000-0000DD1E0000}"/>
    <cellStyle name="normálne 28 39" xfId="1739" xr:uid="{00000000-0005-0000-0000-0000DE1E0000}"/>
    <cellStyle name="normálne 28 4" xfId="1740" xr:uid="{00000000-0005-0000-0000-0000DF1E0000}"/>
    <cellStyle name="normálne 28 40" xfId="1741" xr:uid="{00000000-0005-0000-0000-0000E01E0000}"/>
    <cellStyle name="normálne 28 41" xfId="1742" xr:uid="{00000000-0005-0000-0000-0000E11E0000}"/>
    <cellStyle name="normálne 28 42" xfId="1743" xr:uid="{00000000-0005-0000-0000-0000E21E0000}"/>
    <cellStyle name="normálne 28 43" xfId="1744" xr:uid="{00000000-0005-0000-0000-0000E31E0000}"/>
    <cellStyle name="normálne 28 44" xfId="1745" xr:uid="{00000000-0005-0000-0000-0000E41E0000}"/>
    <cellStyle name="normálne 28 45" xfId="1746" xr:uid="{00000000-0005-0000-0000-0000E51E0000}"/>
    <cellStyle name="normálne 28 46" xfId="1747" xr:uid="{00000000-0005-0000-0000-0000E61E0000}"/>
    <cellStyle name="normálne 28 47" xfId="1748" xr:uid="{00000000-0005-0000-0000-0000E71E0000}"/>
    <cellStyle name="normálne 28 48" xfId="1749" xr:uid="{00000000-0005-0000-0000-0000E81E0000}"/>
    <cellStyle name="normálne 28 49" xfId="1750" xr:uid="{00000000-0005-0000-0000-0000E91E0000}"/>
    <cellStyle name="normálne 28 5" xfId="1751" xr:uid="{00000000-0005-0000-0000-0000EA1E0000}"/>
    <cellStyle name="normálne 28 50" xfId="1752" xr:uid="{00000000-0005-0000-0000-0000EB1E0000}"/>
    <cellStyle name="normálne 28 51" xfId="1753" xr:uid="{00000000-0005-0000-0000-0000EC1E0000}"/>
    <cellStyle name="normálne 28 52" xfId="1754" xr:uid="{00000000-0005-0000-0000-0000ED1E0000}"/>
    <cellStyle name="normálne 28 53" xfId="1755" xr:uid="{00000000-0005-0000-0000-0000EE1E0000}"/>
    <cellStyle name="normálne 28 54" xfId="1756" xr:uid="{00000000-0005-0000-0000-0000EF1E0000}"/>
    <cellStyle name="normálne 28 55" xfId="1757" xr:uid="{00000000-0005-0000-0000-0000F01E0000}"/>
    <cellStyle name="normálne 28 56" xfId="1758" xr:uid="{00000000-0005-0000-0000-0000F11E0000}"/>
    <cellStyle name="normálne 28 57" xfId="1759" xr:uid="{00000000-0005-0000-0000-0000F21E0000}"/>
    <cellStyle name="normálne 28 58" xfId="1760" xr:uid="{00000000-0005-0000-0000-0000F31E0000}"/>
    <cellStyle name="normálne 28 59" xfId="1761" xr:uid="{00000000-0005-0000-0000-0000F41E0000}"/>
    <cellStyle name="normálne 28 6" xfId="1762" xr:uid="{00000000-0005-0000-0000-0000F51E0000}"/>
    <cellStyle name="normálne 28 60" xfId="1763" xr:uid="{00000000-0005-0000-0000-0000F61E0000}"/>
    <cellStyle name="normálne 28 61" xfId="1764" xr:uid="{00000000-0005-0000-0000-0000F71E0000}"/>
    <cellStyle name="normálne 28 62" xfId="1765" xr:uid="{00000000-0005-0000-0000-0000F81E0000}"/>
    <cellStyle name="normálne 28 63" xfId="1766" xr:uid="{00000000-0005-0000-0000-0000F91E0000}"/>
    <cellStyle name="normálne 28 64" xfId="1767" xr:uid="{00000000-0005-0000-0000-0000FA1E0000}"/>
    <cellStyle name="normálne 28 65" xfId="1768" xr:uid="{00000000-0005-0000-0000-0000FB1E0000}"/>
    <cellStyle name="normálne 28 66" xfId="1769" xr:uid="{00000000-0005-0000-0000-0000FC1E0000}"/>
    <cellStyle name="normálne 28 67" xfId="1770" xr:uid="{00000000-0005-0000-0000-0000FD1E0000}"/>
    <cellStyle name="normálne 28 68" xfId="1771" xr:uid="{00000000-0005-0000-0000-0000FE1E0000}"/>
    <cellStyle name="normálne 28 69" xfId="1772" xr:uid="{00000000-0005-0000-0000-0000FF1E0000}"/>
    <cellStyle name="normálne 28 7" xfId="1773" xr:uid="{00000000-0005-0000-0000-0000001F0000}"/>
    <cellStyle name="normálne 28 70" xfId="1774" xr:uid="{00000000-0005-0000-0000-0000011F0000}"/>
    <cellStyle name="normálne 28 71" xfId="1775" xr:uid="{00000000-0005-0000-0000-0000021F0000}"/>
    <cellStyle name="normálne 28 72" xfId="1776" xr:uid="{00000000-0005-0000-0000-0000031F0000}"/>
    <cellStyle name="normálne 28 73" xfId="1777" xr:uid="{00000000-0005-0000-0000-0000041F0000}"/>
    <cellStyle name="normálne 28 74" xfId="1778" xr:uid="{00000000-0005-0000-0000-0000051F0000}"/>
    <cellStyle name="normálne 28 75" xfId="1779" xr:uid="{00000000-0005-0000-0000-0000061F0000}"/>
    <cellStyle name="normálne 28 76" xfId="1780" xr:uid="{00000000-0005-0000-0000-0000071F0000}"/>
    <cellStyle name="normálne 28 77" xfId="1781" xr:uid="{00000000-0005-0000-0000-0000081F0000}"/>
    <cellStyle name="normálne 28 78" xfId="1782" xr:uid="{00000000-0005-0000-0000-0000091F0000}"/>
    <cellStyle name="normálne 28 79" xfId="1783" xr:uid="{00000000-0005-0000-0000-00000A1F0000}"/>
    <cellStyle name="normálne 28 8" xfId="1784" xr:uid="{00000000-0005-0000-0000-00000B1F0000}"/>
    <cellStyle name="normálne 28 80" xfId="1785" xr:uid="{00000000-0005-0000-0000-00000C1F0000}"/>
    <cellStyle name="normálne 28 81" xfId="1786" xr:uid="{00000000-0005-0000-0000-00000D1F0000}"/>
    <cellStyle name="normálne 28 82" xfId="1787" xr:uid="{00000000-0005-0000-0000-00000E1F0000}"/>
    <cellStyle name="normálne 28 83" xfId="1788" xr:uid="{00000000-0005-0000-0000-00000F1F0000}"/>
    <cellStyle name="normálne 28 84" xfId="1789" xr:uid="{00000000-0005-0000-0000-0000101F0000}"/>
    <cellStyle name="normálne 28 85" xfId="1790" xr:uid="{00000000-0005-0000-0000-0000111F0000}"/>
    <cellStyle name="normálne 28 86" xfId="1791" xr:uid="{00000000-0005-0000-0000-0000121F0000}"/>
    <cellStyle name="normálne 28 87" xfId="1792" xr:uid="{00000000-0005-0000-0000-0000131F0000}"/>
    <cellStyle name="normálne 28 88" xfId="1793" xr:uid="{00000000-0005-0000-0000-0000141F0000}"/>
    <cellStyle name="normálne 28 89" xfId="1794" xr:uid="{00000000-0005-0000-0000-0000151F0000}"/>
    <cellStyle name="normálne 28 9" xfId="1795" xr:uid="{00000000-0005-0000-0000-0000161F0000}"/>
    <cellStyle name="normálne 28 90" xfId="1796" xr:uid="{00000000-0005-0000-0000-0000171F0000}"/>
    <cellStyle name="normálne 28 91" xfId="1797" xr:uid="{00000000-0005-0000-0000-0000181F0000}"/>
    <cellStyle name="normálne 28 92" xfId="1798" xr:uid="{00000000-0005-0000-0000-0000191F0000}"/>
    <cellStyle name="normálne 28 93" xfId="1799" xr:uid="{00000000-0005-0000-0000-00001A1F0000}"/>
    <cellStyle name="normálne 28 94" xfId="1800" xr:uid="{00000000-0005-0000-0000-00001B1F0000}"/>
    <cellStyle name="normálne 28 95" xfId="1801" xr:uid="{00000000-0005-0000-0000-00001C1F0000}"/>
    <cellStyle name="normálne 28 96" xfId="1802" xr:uid="{00000000-0005-0000-0000-00001D1F0000}"/>
    <cellStyle name="normálne 28 97" xfId="1803" xr:uid="{00000000-0005-0000-0000-00001E1F0000}"/>
    <cellStyle name="normálne 28 98" xfId="1804" xr:uid="{00000000-0005-0000-0000-00001F1F0000}"/>
    <cellStyle name="normálne 28 99" xfId="1805" xr:uid="{00000000-0005-0000-0000-0000201F0000}"/>
    <cellStyle name="normálne 29" xfId="318" xr:uid="{00000000-0005-0000-0000-0000211F0000}"/>
    <cellStyle name="normálne 29 2" xfId="1806" xr:uid="{00000000-0005-0000-0000-0000221F0000}"/>
    <cellStyle name="normálne 29 3" xfId="1807" xr:uid="{00000000-0005-0000-0000-0000231F0000}"/>
    <cellStyle name="normálne 29 4" xfId="1808" xr:uid="{00000000-0005-0000-0000-0000241F0000}"/>
    <cellStyle name="normálne 29 5" xfId="1809" xr:uid="{00000000-0005-0000-0000-0000251F0000}"/>
    <cellStyle name="normálne 29 6" xfId="1810" xr:uid="{00000000-0005-0000-0000-0000261F0000}"/>
    <cellStyle name="Normálne 3" xfId="319" xr:uid="{00000000-0005-0000-0000-0000271F0000}"/>
    <cellStyle name="Normálne 3 10" xfId="320" xr:uid="{00000000-0005-0000-0000-0000281F0000}"/>
    <cellStyle name="Normálne 3 100" xfId="321" xr:uid="{00000000-0005-0000-0000-0000291F0000}"/>
    <cellStyle name="Normálne 3 100 2" xfId="322" xr:uid="{00000000-0005-0000-0000-00002A1F0000}"/>
    <cellStyle name="normálne 3 101" xfId="2388" xr:uid="{00000000-0005-0000-0000-00002B1F0000}"/>
    <cellStyle name="Normálne 3 11" xfId="323" xr:uid="{00000000-0005-0000-0000-00002C1F0000}"/>
    <cellStyle name="Normálne 3 12" xfId="324" xr:uid="{00000000-0005-0000-0000-00002D1F0000}"/>
    <cellStyle name="normálne 3 13" xfId="325" xr:uid="{00000000-0005-0000-0000-00002E1F0000}"/>
    <cellStyle name="Normálne 3 14" xfId="326" xr:uid="{00000000-0005-0000-0000-00002F1F0000}"/>
    <cellStyle name="Normálne 3 14 2" xfId="327" xr:uid="{00000000-0005-0000-0000-0000301F0000}"/>
    <cellStyle name="Normálne 3 15" xfId="328" xr:uid="{00000000-0005-0000-0000-0000311F0000}"/>
    <cellStyle name="Normálne 3 15 2" xfId="329" xr:uid="{00000000-0005-0000-0000-0000321F0000}"/>
    <cellStyle name="Normálne 3 16" xfId="330" xr:uid="{00000000-0005-0000-0000-0000331F0000}"/>
    <cellStyle name="Normálne 3 16 2" xfId="331" xr:uid="{00000000-0005-0000-0000-0000341F0000}"/>
    <cellStyle name="Normálne 3 17" xfId="332" xr:uid="{00000000-0005-0000-0000-0000351F0000}"/>
    <cellStyle name="Normálne 3 17 2" xfId="333" xr:uid="{00000000-0005-0000-0000-0000361F0000}"/>
    <cellStyle name="Normálne 3 18" xfId="334" xr:uid="{00000000-0005-0000-0000-0000371F0000}"/>
    <cellStyle name="Normálne 3 18 2" xfId="335" xr:uid="{00000000-0005-0000-0000-0000381F0000}"/>
    <cellStyle name="Normálne 3 19" xfId="336" xr:uid="{00000000-0005-0000-0000-0000391F0000}"/>
    <cellStyle name="Normálne 3 19 2" xfId="337" xr:uid="{00000000-0005-0000-0000-00003A1F0000}"/>
    <cellStyle name="Normálne 3 2" xfId="338" xr:uid="{00000000-0005-0000-0000-00003B1F0000}"/>
    <cellStyle name="normálne 3 2 10" xfId="339" xr:uid="{00000000-0005-0000-0000-00003C1F0000}"/>
    <cellStyle name="Normálne 3 2 100" xfId="340" xr:uid="{00000000-0005-0000-0000-00003D1F0000}"/>
    <cellStyle name="Normálne 3 2 101" xfId="341" xr:uid="{00000000-0005-0000-0000-00003E1F0000}"/>
    <cellStyle name="Normálne 3 2 102" xfId="342" xr:uid="{00000000-0005-0000-0000-00003F1F0000}"/>
    <cellStyle name="Normálne 3 2 103" xfId="343" xr:uid="{00000000-0005-0000-0000-0000401F0000}"/>
    <cellStyle name="Normálne 3 2 104" xfId="344" xr:uid="{00000000-0005-0000-0000-0000411F0000}"/>
    <cellStyle name="Normálne 3 2 105" xfId="345" xr:uid="{00000000-0005-0000-0000-0000421F0000}"/>
    <cellStyle name="Normálne 3 2 106" xfId="346" xr:uid="{00000000-0005-0000-0000-0000431F0000}"/>
    <cellStyle name="Normálne 3 2 107" xfId="347" xr:uid="{00000000-0005-0000-0000-0000441F0000}"/>
    <cellStyle name="Normálne 3 2 108" xfId="348" xr:uid="{00000000-0005-0000-0000-0000451F0000}"/>
    <cellStyle name="Normálne 3 2 109" xfId="349" xr:uid="{00000000-0005-0000-0000-0000461F0000}"/>
    <cellStyle name="Normálne 3 2 11" xfId="350" xr:uid="{00000000-0005-0000-0000-0000471F0000}"/>
    <cellStyle name="Normálne 3 2 110" xfId="351" xr:uid="{00000000-0005-0000-0000-0000481F0000}"/>
    <cellStyle name="Normálne 3 2 111" xfId="352" xr:uid="{00000000-0005-0000-0000-0000491F0000}"/>
    <cellStyle name="Normálne 3 2 112" xfId="353" xr:uid="{00000000-0005-0000-0000-00004A1F0000}"/>
    <cellStyle name="Normálne 3 2 113" xfId="354" xr:uid="{00000000-0005-0000-0000-00004B1F0000}"/>
    <cellStyle name="Normálne 3 2 114" xfId="355" xr:uid="{00000000-0005-0000-0000-00004C1F0000}"/>
    <cellStyle name="Normálne 3 2 115" xfId="356" xr:uid="{00000000-0005-0000-0000-00004D1F0000}"/>
    <cellStyle name="Normálne 3 2 116" xfId="357" xr:uid="{00000000-0005-0000-0000-00004E1F0000}"/>
    <cellStyle name="Normálne 3 2 117" xfId="358" xr:uid="{00000000-0005-0000-0000-00004F1F0000}"/>
    <cellStyle name="Normálne 3 2 118" xfId="359" xr:uid="{00000000-0005-0000-0000-0000501F0000}"/>
    <cellStyle name="Normálne 3 2 119" xfId="360" xr:uid="{00000000-0005-0000-0000-0000511F0000}"/>
    <cellStyle name="Normálne 3 2 12" xfId="361" xr:uid="{00000000-0005-0000-0000-0000521F0000}"/>
    <cellStyle name="Normálne 3 2 120" xfId="362" xr:uid="{00000000-0005-0000-0000-0000531F0000}"/>
    <cellStyle name="Normálne 3 2 121" xfId="363" xr:uid="{00000000-0005-0000-0000-0000541F0000}"/>
    <cellStyle name="Normálne 3 2 122" xfId="364" xr:uid="{00000000-0005-0000-0000-0000551F0000}"/>
    <cellStyle name="Normálne 3 2 123" xfId="365" xr:uid="{00000000-0005-0000-0000-0000561F0000}"/>
    <cellStyle name="Normálne 3 2 124" xfId="366" xr:uid="{00000000-0005-0000-0000-0000571F0000}"/>
    <cellStyle name="Normálne 3 2 125" xfId="367" xr:uid="{00000000-0005-0000-0000-0000581F0000}"/>
    <cellStyle name="Normálne 3 2 126" xfId="368" xr:uid="{00000000-0005-0000-0000-0000591F0000}"/>
    <cellStyle name="Normálne 3 2 127" xfId="369" xr:uid="{00000000-0005-0000-0000-00005A1F0000}"/>
    <cellStyle name="Normálne 3 2 128" xfId="370" xr:uid="{00000000-0005-0000-0000-00005B1F0000}"/>
    <cellStyle name="Normálne 3 2 129" xfId="371" xr:uid="{00000000-0005-0000-0000-00005C1F0000}"/>
    <cellStyle name="Normálne 3 2 13" xfId="372" xr:uid="{00000000-0005-0000-0000-00005D1F0000}"/>
    <cellStyle name="Normálne 3 2 130" xfId="373" xr:uid="{00000000-0005-0000-0000-00005E1F0000}"/>
    <cellStyle name="Normálne 3 2 131" xfId="374" xr:uid="{00000000-0005-0000-0000-00005F1F0000}"/>
    <cellStyle name="Normálne 3 2 132" xfId="375" xr:uid="{00000000-0005-0000-0000-0000601F0000}"/>
    <cellStyle name="Normálne 3 2 133" xfId="376" xr:uid="{00000000-0005-0000-0000-0000611F0000}"/>
    <cellStyle name="Normálne 3 2 134" xfId="377" xr:uid="{00000000-0005-0000-0000-0000621F0000}"/>
    <cellStyle name="Normálne 3 2 135" xfId="378" xr:uid="{00000000-0005-0000-0000-0000631F0000}"/>
    <cellStyle name="Normálne 3 2 136" xfId="379" xr:uid="{00000000-0005-0000-0000-0000641F0000}"/>
    <cellStyle name="Normálne 3 2 137" xfId="380" xr:uid="{00000000-0005-0000-0000-0000651F0000}"/>
    <cellStyle name="Normálne 3 2 138" xfId="381" xr:uid="{00000000-0005-0000-0000-0000661F0000}"/>
    <cellStyle name="Normálne 3 2 139" xfId="382" xr:uid="{00000000-0005-0000-0000-0000671F0000}"/>
    <cellStyle name="Normálne 3 2 14" xfId="383" xr:uid="{00000000-0005-0000-0000-0000681F0000}"/>
    <cellStyle name="Normálne 3 2 140" xfId="384" xr:uid="{00000000-0005-0000-0000-0000691F0000}"/>
    <cellStyle name="Normálne 3 2 141" xfId="385" xr:uid="{00000000-0005-0000-0000-00006A1F0000}"/>
    <cellStyle name="Normálne 3 2 142" xfId="386" xr:uid="{00000000-0005-0000-0000-00006B1F0000}"/>
    <cellStyle name="Normálne 3 2 143" xfId="387" xr:uid="{00000000-0005-0000-0000-00006C1F0000}"/>
    <cellStyle name="Normálne 3 2 144" xfId="388" xr:uid="{00000000-0005-0000-0000-00006D1F0000}"/>
    <cellStyle name="Normálne 3 2 145" xfId="389" xr:uid="{00000000-0005-0000-0000-00006E1F0000}"/>
    <cellStyle name="Normálne 3 2 146" xfId="2461" xr:uid="{00000000-0005-0000-0000-00006F1F0000}"/>
    <cellStyle name="Normálne 3 2 15" xfId="390" xr:uid="{00000000-0005-0000-0000-0000701F0000}"/>
    <cellStyle name="Normálne 3 2 16" xfId="391" xr:uid="{00000000-0005-0000-0000-0000711F0000}"/>
    <cellStyle name="Normálne 3 2 17" xfId="392" xr:uid="{00000000-0005-0000-0000-0000721F0000}"/>
    <cellStyle name="Normálne 3 2 18" xfId="393" xr:uid="{00000000-0005-0000-0000-0000731F0000}"/>
    <cellStyle name="Normálne 3 2 19" xfId="394" xr:uid="{00000000-0005-0000-0000-0000741F0000}"/>
    <cellStyle name="Normálne 3 2 2" xfId="395" xr:uid="{00000000-0005-0000-0000-0000751F0000}"/>
    <cellStyle name="Normálne 3 2 2 10" xfId="396" xr:uid="{00000000-0005-0000-0000-0000761F0000}"/>
    <cellStyle name="Normálne 3 2 2 11" xfId="397" xr:uid="{00000000-0005-0000-0000-0000771F0000}"/>
    <cellStyle name="normálne 3 2 2 2" xfId="398" xr:uid="{00000000-0005-0000-0000-0000781F0000}"/>
    <cellStyle name="Normálne 3 2 2 3" xfId="399" xr:uid="{00000000-0005-0000-0000-0000791F0000}"/>
    <cellStyle name="Normálne 3 2 2 4" xfId="400" xr:uid="{00000000-0005-0000-0000-00007A1F0000}"/>
    <cellStyle name="Normálne 3 2 2 5" xfId="401" xr:uid="{00000000-0005-0000-0000-00007B1F0000}"/>
    <cellStyle name="Normálne 3 2 2 6" xfId="402" xr:uid="{00000000-0005-0000-0000-00007C1F0000}"/>
    <cellStyle name="Normálne 3 2 2 7" xfId="403" xr:uid="{00000000-0005-0000-0000-00007D1F0000}"/>
    <cellStyle name="Normálne 3 2 2 8" xfId="404" xr:uid="{00000000-0005-0000-0000-00007E1F0000}"/>
    <cellStyle name="Normálne 3 2 2 9" xfId="405" xr:uid="{00000000-0005-0000-0000-00007F1F0000}"/>
    <cellStyle name="Normálne 3 2 20" xfId="406" xr:uid="{00000000-0005-0000-0000-0000801F0000}"/>
    <cellStyle name="Normálne 3 2 21" xfId="407" xr:uid="{00000000-0005-0000-0000-0000811F0000}"/>
    <cellStyle name="Normálne 3 2 22" xfId="408" xr:uid="{00000000-0005-0000-0000-0000821F0000}"/>
    <cellStyle name="Normálne 3 2 23" xfId="409" xr:uid="{00000000-0005-0000-0000-0000831F0000}"/>
    <cellStyle name="Normálne 3 2 24" xfId="410" xr:uid="{00000000-0005-0000-0000-0000841F0000}"/>
    <cellStyle name="Normálne 3 2 25" xfId="411" xr:uid="{00000000-0005-0000-0000-0000851F0000}"/>
    <cellStyle name="Normálne 3 2 26" xfId="412" xr:uid="{00000000-0005-0000-0000-0000861F0000}"/>
    <cellStyle name="Normálne 3 2 27" xfId="413" xr:uid="{00000000-0005-0000-0000-0000871F0000}"/>
    <cellStyle name="Normálne 3 2 28" xfId="414" xr:uid="{00000000-0005-0000-0000-0000881F0000}"/>
    <cellStyle name="Normálne 3 2 29" xfId="415" xr:uid="{00000000-0005-0000-0000-0000891F0000}"/>
    <cellStyle name="Normálne 3 2 3" xfId="416" xr:uid="{00000000-0005-0000-0000-00008A1F0000}"/>
    <cellStyle name="Normálne 3 2 3 2" xfId="417" xr:uid="{00000000-0005-0000-0000-00008B1F0000}"/>
    <cellStyle name="Normálne 3 2 3 2 2" xfId="418" xr:uid="{00000000-0005-0000-0000-00008C1F0000}"/>
    <cellStyle name="Normálne 3 2 30" xfId="419" xr:uid="{00000000-0005-0000-0000-00008D1F0000}"/>
    <cellStyle name="Normálne 3 2 31" xfId="420" xr:uid="{00000000-0005-0000-0000-00008E1F0000}"/>
    <cellStyle name="Normálne 3 2 32" xfId="421" xr:uid="{00000000-0005-0000-0000-00008F1F0000}"/>
    <cellStyle name="Normálne 3 2 33" xfId="422" xr:uid="{00000000-0005-0000-0000-0000901F0000}"/>
    <cellStyle name="Normálne 3 2 34" xfId="423" xr:uid="{00000000-0005-0000-0000-0000911F0000}"/>
    <cellStyle name="Normálne 3 2 35" xfId="424" xr:uid="{00000000-0005-0000-0000-0000921F0000}"/>
    <cellStyle name="Normálne 3 2 36" xfId="425" xr:uid="{00000000-0005-0000-0000-0000931F0000}"/>
    <cellStyle name="Normálne 3 2 37" xfId="426" xr:uid="{00000000-0005-0000-0000-0000941F0000}"/>
    <cellStyle name="Normálne 3 2 38" xfId="427" xr:uid="{00000000-0005-0000-0000-0000951F0000}"/>
    <cellStyle name="Normálne 3 2 39" xfId="428" xr:uid="{00000000-0005-0000-0000-0000961F0000}"/>
    <cellStyle name="Normálne 3 2 4" xfId="429" xr:uid="{00000000-0005-0000-0000-0000971F0000}"/>
    <cellStyle name="Normálne 3 2 4 2" xfId="430" xr:uid="{00000000-0005-0000-0000-0000981F0000}"/>
    <cellStyle name="Normálne 3 2 40" xfId="431" xr:uid="{00000000-0005-0000-0000-0000991F0000}"/>
    <cellStyle name="Normálne 3 2 41" xfId="432" xr:uid="{00000000-0005-0000-0000-00009A1F0000}"/>
    <cellStyle name="Normálne 3 2 42" xfId="433" xr:uid="{00000000-0005-0000-0000-00009B1F0000}"/>
    <cellStyle name="Normálne 3 2 43" xfId="434" xr:uid="{00000000-0005-0000-0000-00009C1F0000}"/>
    <cellStyle name="Normálne 3 2 44" xfId="435" xr:uid="{00000000-0005-0000-0000-00009D1F0000}"/>
    <cellStyle name="Normálne 3 2 45" xfId="436" xr:uid="{00000000-0005-0000-0000-00009E1F0000}"/>
    <cellStyle name="Normálne 3 2 46" xfId="437" xr:uid="{00000000-0005-0000-0000-00009F1F0000}"/>
    <cellStyle name="Normálne 3 2 47" xfId="438" xr:uid="{00000000-0005-0000-0000-0000A01F0000}"/>
    <cellStyle name="Normálne 3 2 48" xfId="439" xr:uid="{00000000-0005-0000-0000-0000A11F0000}"/>
    <cellStyle name="Normálne 3 2 49" xfId="440" xr:uid="{00000000-0005-0000-0000-0000A21F0000}"/>
    <cellStyle name="Normálne 3 2 5" xfId="441" xr:uid="{00000000-0005-0000-0000-0000A31F0000}"/>
    <cellStyle name="Normálne 3 2 5 2" xfId="442" xr:uid="{00000000-0005-0000-0000-0000A41F0000}"/>
    <cellStyle name="Normálne 3 2 50" xfId="443" xr:uid="{00000000-0005-0000-0000-0000A51F0000}"/>
    <cellStyle name="Normálne 3 2 51" xfId="444" xr:uid="{00000000-0005-0000-0000-0000A61F0000}"/>
    <cellStyle name="Normálne 3 2 52" xfId="445" xr:uid="{00000000-0005-0000-0000-0000A71F0000}"/>
    <cellStyle name="Normálne 3 2 53" xfId="446" xr:uid="{00000000-0005-0000-0000-0000A81F0000}"/>
    <cellStyle name="Normálne 3 2 54" xfId="447" xr:uid="{00000000-0005-0000-0000-0000A91F0000}"/>
    <cellStyle name="Normálne 3 2 55" xfId="448" xr:uid="{00000000-0005-0000-0000-0000AA1F0000}"/>
    <cellStyle name="Normálne 3 2 56" xfId="449" xr:uid="{00000000-0005-0000-0000-0000AB1F0000}"/>
    <cellStyle name="Normálne 3 2 57" xfId="450" xr:uid="{00000000-0005-0000-0000-0000AC1F0000}"/>
    <cellStyle name="Normálne 3 2 58" xfId="451" xr:uid="{00000000-0005-0000-0000-0000AD1F0000}"/>
    <cellStyle name="Normálne 3 2 59" xfId="452" xr:uid="{00000000-0005-0000-0000-0000AE1F0000}"/>
    <cellStyle name="Normálne 3 2 6" xfId="453" xr:uid="{00000000-0005-0000-0000-0000AF1F0000}"/>
    <cellStyle name="Normálne 3 2 6 2" xfId="454" xr:uid="{00000000-0005-0000-0000-0000B01F0000}"/>
    <cellStyle name="Normálne 3 2 60" xfId="455" xr:uid="{00000000-0005-0000-0000-0000B11F0000}"/>
    <cellStyle name="Normálne 3 2 61" xfId="456" xr:uid="{00000000-0005-0000-0000-0000B21F0000}"/>
    <cellStyle name="Normálne 3 2 62" xfId="457" xr:uid="{00000000-0005-0000-0000-0000B31F0000}"/>
    <cellStyle name="Normálne 3 2 63" xfId="458" xr:uid="{00000000-0005-0000-0000-0000B41F0000}"/>
    <cellStyle name="Normálne 3 2 64" xfId="459" xr:uid="{00000000-0005-0000-0000-0000B51F0000}"/>
    <cellStyle name="Normálne 3 2 65" xfId="460" xr:uid="{00000000-0005-0000-0000-0000B61F0000}"/>
    <cellStyle name="Normálne 3 2 66" xfId="461" xr:uid="{00000000-0005-0000-0000-0000B71F0000}"/>
    <cellStyle name="Normálne 3 2 67" xfId="462" xr:uid="{00000000-0005-0000-0000-0000B81F0000}"/>
    <cellStyle name="Normálne 3 2 68" xfId="463" xr:uid="{00000000-0005-0000-0000-0000B91F0000}"/>
    <cellStyle name="Normálne 3 2 69" xfId="464" xr:uid="{00000000-0005-0000-0000-0000BA1F0000}"/>
    <cellStyle name="Normálne 3 2 7" xfId="465" xr:uid="{00000000-0005-0000-0000-0000BB1F0000}"/>
    <cellStyle name="Normálne 3 2 7 2" xfId="466" xr:uid="{00000000-0005-0000-0000-0000BC1F0000}"/>
    <cellStyle name="Normálne 3 2 70" xfId="467" xr:uid="{00000000-0005-0000-0000-0000BD1F0000}"/>
    <cellStyle name="Normálne 3 2 71" xfId="468" xr:uid="{00000000-0005-0000-0000-0000BE1F0000}"/>
    <cellStyle name="Normálne 3 2 72" xfId="469" xr:uid="{00000000-0005-0000-0000-0000BF1F0000}"/>
    <cellStyle name="Normálne 3 2 73" xfId="470" xr:uid="{00000000-0005-0000-0000-0000C01F0000}"/>
    <cellStyle name="Normálne 3 2 74" xfId="471" xr:uid="{00000000-0005-0000-0000-0000C11F0000}"/>
    <cellStyle name="Normálne 3 2 75" xfId="472" xr:uid="{00000000-0005-0000-0000-0000C21F0000}"/>
    <cellStyle name="Normálne 3 2 76" xfId="473" xr:uid="{00000000-0005-0000-0000-0000C31F0000}"/>
    <cellStyle name="Normálne 3 2 77" xfId="474" xr:uid="{00000000-0005-0000-0000-0000C41F0000}"/>
    <cellStyle name="Normálne 3 2 78" xfId="475" xr:uid="{00000000-0005-0000-0000-0000C51F0000}"/>
    <cellStyle name="Normálne 3 2 79" xfId="476" xr:uid="{00000000-0005-0000-0000-0000C61F0000}"/>
    <cellStyle name="Normálne 3 2 8" xfId="477" xr:uid="{00000000-0005-0000-0000-0000C71F0000}"/>
    <cellStyle name="Normálne 3 2 8 2" xfId="478" xr:uid="{00000000-0005-0000-0000-0000C81F0000}"/>
    <cellStyle name="Normálne 3 2 80" xfId="479" xr:uid="{00000000-0005-0000-0000-0000C91F0000}"/>
    <cellStyle name="Normálne 3 2 81" xfId="480" xr:uid="{00000000-0005-0000-0000-0000CA1F0000}"/>
    <cellStyle name="Normálne 3 2 82" xfId="481" xr:uid="{00000000-0005-0000-0000-0000CB1F0000}"/>
    <cellStyle name="Normálne 3 2 83" xfId="482" xr:uid="{00000000-0005-0000-0000-0000CC1F0000}"/>
    <cellStyle name="Normálne 3 2 84" xfId="483" xr:uid="{00000000-0005-0000-0000-0000CD1F0000}"/>
    <cellStyle name="Normálne 3 2 85" xfId="484" xr:uid="{00000000-0005-0000-0000-0000CE1F0000}"/>
    <cellStyle name="Normálne 3 2 86" xfId="485" xr:uid="{00000000-0005-0000-0000-0000CF1F0000}"/>
    <cellStyle name="Normálne 3 2 87" xfId="486" xr:uid="{00000000-0005-0000-0000-0000D01F0000}"/>
    <cellStyle name="Normálne 3 2 88" xfId="487" xr:uid="{00000000-0005-0000-0000-0000D11F0000}"/>
    <cellStyle name="Normálne 3 2 89" xfId="488" xr:uid="{00000000-0005-0000-0000-0000D21F0000}"/>
    <cellStyle name="Normálne 3 2 9" xfId="489" xr:uid="{00000000-0005-0000-0000-0000D31F0000}"/>
    <cellStyle name="Normálne 3 2 9 2" xfId="490" xr:uid="{00000000-0005-0000-0000-0000D41F0000}"/>
    <cellStyle name="Normálne 3 2 90" xfId="491" xr:uid="{00000000-0005-0000-0000-0000D51F0000}"/>
    <cellStyle name="Normálne 3 2 91" xfId="492" xr:uid="{00000000-0005-0000-0000-0000D61F0000}"/>
    <cellStyle name="Normálne 3 2 92" xfId="493" xr:uid="{00000000-0005-0000-0000-0000D71F0000}"/>
    <cellStyle name="Normálne 3 2 93" xfId="494" xr:uid="{00000000-0005-0000-0000-0000D81F0000}"/>
    <cellStyle name="Normálne 3 2 94" xfId="495" xr:uid="{00000000-0005-0000-0000-0000D91F0000}"/>
    <cellStyle name="Normálne 3 2 95" xfId="496" xr:uid="{00000000-0005-0000-0000-0000DA1F0000}"/>
    <cellStyle name="Normálne 3 2 96" xfId="497" xr:uid="{00000000-0005-0000-0000-0000DB1F0000}"/>
    <cellStyle name="Normálne 3 2 97" xfId="498" xr:uid="{00000000-0005-0000-0000-0000DC1F0000}"/>
    <cellStyle name="Normálne 3 2 98" xfId="499" xr:uid="{00000000-0005-0000-0000-0000DD1F0000}"/>
    <cellStyle name="Normálne 3 2 99" xfId="500" xr:uid="{00000000-0005-0000-0000-0000DE1F0000}"/>
    <cellStyle name="Normálne 3 20" xfId="501" xr:uid="{00000000-0005-0000-0000-0000DF1F0000}"/>
    <cellStyle name="Normálne 3 20 2" xfId="502" xr:uid="{00000000-0005-0000-0000-0000E01F0000}"/>
    <cellStyle name="Normálne 3 21" xfId="503" xr:uid="{00000000-0005-0000-0000-0000E11F0000}"/>
    <cellStyle name="Normálne 3 21 2" xfId="504" xr:uid="{00000000-0005-0000-0000-0000E21F0000}"/>
    <cellStyle name="Normálne 3 22" xfId="505" xr:uid="{00000000-0005-0000-0000-0000E31F0000}"/>
    <cellStyle name="Normálne 3 22 2" xfId="506" xr:uid="{00000000-0005-0000-0000-0000E41F0000}"/>
    <cellStyle name="Normálne 3 23" xfId="507" xr:uid="{00000000-0005-0000-0000-0000E51F0000}"/>
    <cellStyle name="Normálne 3 23 2" xfId="508" xr:uid="{00000000-0005-0000-0000-0000E61F0000}"/>
    <cellStyle name="Normálne 3 24" xfId="509" xr:uid="{00000000-0005-0000-0000-0000E71F0000}"/>
    <cellStyle name="Normálne 3 24 2" xfId="510" xr:uid="{00000000-0005-0000-0000-0000E81F0000}"/>
    <cellStyle name="Normálne 3 25" xfId="511" xr:uid="{00000000-0005-0000-0000-0000E91F0000}"/>
    <cellStyle name="Normálne 3 25 2" xfId="512" xr:uid="{00000000-0005-0000-0000-0000EA1F0000}"/>
    <cellStyle name="Normálne 3 26" xfId="513" xr:uid="{00000000-0005-0000-0000-0000EB1F0000}"/>
    <cellStyle name="Normálne 3 26 2" xfId="514" xr:uid="{00000000-0005-0000-0000-0000EC1F0000}"/>
    <cellStyle name="Normálne 3 27" xfId="515" xr:uid="{00000000-0005-0000-0000-0000ED1F0000}"/>
    <cellStyle name="Normálne 3 27 2" xfId="516" xr:uid="{00000000-0005-0000-0000-0000EE1F0000}"/>
    <cellStyle name="Normálne 3 28" xfId="517" xr:uid="{00000000-0005-0000-0000-0000EF1F0000}"/>
    <cellStyle name="Normálne 3 28 2" xfId="518" xr:uid="{00000000-0005-0000-0000-0000F01F0000}"/>
    <cellStyle name="Normálne 3 29" xfId="519" xr:uid="{00000000-0005-0000-0000-0000F11F0000}"/>
    <cellStyle name="Normálne 3 29 2" xfId="520" xr:uid="{00000000-0005-0000-0000-0000F21F0000}"/>
    <cellStyle name="normálne 3 3" xfId="521" xr:uid="{00000000-0005-0000-0000-0000F31F0000}"/>
    <cellStyle name="normálne 3 3 10" xfId="522" xr:uid="{00000000-0005-0000-0000-0000F41F0000}"/>
    <cellStyle name="Normálne 3 3 2" xfId="523" xr:uid="{00000000-0005-0000-0000-0000F51F0000}"/>
    <cellStyle name="Normálne 3 3 2 10" xfId="524" xr:uid="{00000000-0005-0000-0000-0000F61F0000}"/>
    <cellStyle name="Normálne 3 3 2 11" xfId="525" xr:uid="{00000000-0005-0000-0000-0000F71F0000}"/>
    <cellStyle name="normálne 3 3 2 12" xfId="2389" xr:uid="{00000000-0005-0000-0000-0000F81F0000}"/>
    <cellStyle name="normálne 3 3 2 2" xfId="526" xr:uid="{00000000-0005-0000-0000-0000F91F0000}"/>
    <cellStyle name="Normálne 3 3 2 3" xfId="527" xr:uid="{00000000-0005-0000-0000-0000FA1F0000}"/>
    <cellStyle name="Normálne 3 3 2 4" xfId="528" xr:uid="{00000000-0005-0000-0000-0000FB1F0000}"/>
    <cellStyle name="Normálne 3 3 2 5" xfId="529" xr:uid="{00000000-0005-0000-0000-0000FC1F0000}"/>
    <cellStyle name="Normálne 3 3 2 6" xfId="530" xr:uid="{00000000-0005-0000-0000-0000FD1F0000}"/>
    <cellStyle name="Normálne 3 3 2 7" xfId="531" xr:uid="{00000000-0005-0000-0000-0000FE1F0000}"/>
    <cellStyle name="Normálne 3 3 2 8" xfId="532" xr:uid="{00000000-0005-0000-0000-0000FF1F0000}"/>
    <cellStyle name="Normálne 3 3 2 9" xfId="533" xr:uid="{00000000-0005-0000-0000-000000200000}"/>
    <cellStyle name="normálne 3 3 3" xfId="534" xr:uid="{00000000-0005-0000-0000-000001200000}"/>
    <cellStyle name="normálne 3 3 4" xfId="535" xr:uid="{00000000-0005-0000-0000-000002200000}"/>
    <cellStyle name="normálne 3 3 5" xfId="536" xr:uid="{00000000-0005-0000-0000-000003200000}"/>
    <cellStyle name="normálne 3 3 6" xfId="537" xr:uid="{00000000-0005-0000-0000-000004200000}"/>
    <cellStyle name="normálne 3 3 7" xfId="538" xr:uid="{00000000-0005-0000-0000-000005200000}"/>
    <cellStyle name="normálne 3 3 8" xfId="539" xr:uid="{00000000-0005-0000-0000-000006200000}"/>
    <cellStyle name="normálne 3 3 9" xfId="540" xr:uid="{00000000-0005-0000-0000-000007200000}"/>
    <cellStyle name="Normálne 3 30" xfId="541" xr:uid="{00000000-0005-0000-0000-000008200000}"/>
    <cellStyle name="Normálne 3 30 2" xfId="542" xr:uid="{00000000-0005-0000-0000-000009200000}"/>
    <cellStyle name="Normálne 3 31" xfId="543" xr:uid="{00000000-0005-0000-0000-00000A200000}"/>
    <cellStyle name="Normálne 3 31 2" xfId="544" xr:uid="{00000000-0005-0000-0000-00000B200000}"/>
    <cellStyle name="Normálne 3 32" xfId="545" xr:uid="{00000000-0005-0000-0000-00000C200000}"/>
    <cellStyle name="Normálne 3 32 2" xfId="546" xr:uid="{00000000-0005-0000-0000-00000D200000}"/>
    <cellStyle name="Normálne 3 33" xfId="547" xr:uid="{00000000-0005-0000-0000-00000E200000}"/>
    <cellStyle name="Normálne 3 33 2" xfId="548" xr:uid="{00000000-0005-0000-0000-00000F200000}"/>
    <cellStyle name="Normálne 3 34" xfId="549" xr:uid="{00000000-0005-0000-0000-000010200000}"/>
    <cellStyle name="Normálne 3 34 2" xfId="550" xr:uid="{00000000-0005-0000-0000-000011200000}"/>
    <cellStyle name="Normálne 3 35" xfId="551" xr:uid="{00000000-0005-0000-0000-000012200000}"/>
    <cellStyle name="Normálne 3 35 2" xfId="552" xr:uid="{00000000-0005-0000-0000-000013200000}"/>
    <cellStyle name="Normálne 3 36" xfId="553" xr:uid="{00000000-0005-0000-0000-000014200000}"/>
    <cellStyle name="Normálne 3 36 2" xfId="554" xr:uid="{00000000-0005-0000-0000-000015200000}"/>
    <cellStyle name="Normálne 3 37" xfId="555" xr:uid="{00000000-0005-0000-0000-000016200000}"/>
    <cellStyle name="Normálne 3 37 2" xfId="556" xr:uid="{00000000-0005-0000-0000-000017200000}"/>
    <cellStyle name="Normálne 3 38" xfId="557" xr:uid="{00000000-0005-0000-0000-000018200000}"/>
    <cellStyle name="Normálne 3 38 2" xfId="558" xr:uid="{00000000-0005-0000-0000-000019200000}"/>
    <cellStyle name="Normálne 3 39" xfId="559" xr:uid="{00000000-0005-0000-0000-00001A200000}"/>
    <cellStyle name="Normálne 3 39 2" xfId="560" xr:uid="{00000000-0005-0000-0000-00001B200000}"/>
    <cellStyle name="Normálne 3 4" xfId="561" xr:uid="{00000000-0005-0000-0000-00001C200000}"/>
    <cellStyle name="Normálne 3 4 10" xfId="562" xr:uid="{00000000-0005-0000-0000-00001D200000}"/>
    <cellStyle name="Normálne 3 4 11" xfId="563" xr:uid="{00000000-0005-0000-0000-00001E200000}"/>
    <cellStyle name="normálne 3 4 12" xfId="2390" xr:uid="{00000000-0005-0000-0000-00001F200000}"/>
    <cellStyle name="normálne 3 4 2" xfId="564" xr:uid="{00000000-0005-0000-0000-000020200000}"/>
    <cellStyle name="Normálne 3 4 3" xfId="565" xr:uid="{00000000-0005-0000-0000-000021200000}"/>
    <cellStyle name="Normálne 3 4 4" xfId="566" xr:uid="{00000000-0005-0000-0000-000022200000}"/>
    <cellStyle name="Normálne 3 4 5" xfId="567" xr:uid="{00000000-0005-0000-0000-000023200000}"/>
    <cellStyle name="Normálne 3 4 6" xfId="568" xr:uid="{00000000-0005-0000-0000-000024200000}"/>
    <cellStyle name="Normálne 3 4 7" xfId="569" xr:uid="{00000000-0005-0000-0000-000025200000}"/>
    <cellStyle name="Normálne 3 4 8" xfId="570" xr:uid="{00000000-0005-0000-0000-000026200000}"/>
    <cellStyle name="Normálne 3 4 9" xfId="571" xr:uid="{00000000-0005-0000-0000-000027200000}"/>
    <cellStyle name="Normálne 3 40" xfId="572" xr:uid="{00000000-0005-0000-0000-000028200000}"/>
    <cellStyle name="Normálne 3 40 2" xfId="573" xr:uid="{00000000-0005-0000-0000-000029200000}"/>
    <cellStyle name="Normálne 3 41" xfId="574" xr:uid="{00000000-0005-0000-0000-00002A200000}"/>
    <cellStyle name="Normálne 3 41 2" xfId="575" xr:uid="{00000000-0005-0000-0000-00002B200000}"/>
    <cellStyle name="Normálne 3 42" xfId="576" xr:uid="{00000000-0005-0000-0000-00002C200000}"/>
    <cellStyle name="Normálne 3 42 2" xfId="577" xr:uid="{00000000-0005-0000-0000-00002D200000}"/>
    <cellStyle name="Normálne 3 43" xfId="578" xr:uid="{00000000-0005-0000-0000-00002E200000}"/>
    <cellStyle name="Normálne 3 43 2" xfId="579" xr:uid="{00000000-0005-0000-0000-00002F200000}"/>
    <cellStyle name="Normálne 3 44" xfId="580" xr:uid="{00000000-0005-0000-0000-000030200000}"/>
    <cellStyle name="Normálne 3 44 2" xfId="581" xr:uid="{00000000-0005-0000-0000-000031200000}"/>
    <cellStyle name="Normálne 3 45" xfId="582" xr:uid="{00000000-0005-0000-0000-000032200000}"/>
    <cellStyle name="Normálne 3 45 2" xfId="583" xr:uid="{00000000-0005-0000-0000-000033200000}"/>
    <cellStyle name="Normálne 3 46" xfId="584" xr:uid="{00000000-0005-0000-0000-000034200000}"/>
    <cellStyle name="Normálne 3 46 2" xfId="585" xr:uid="{00000000-0005-0000-0000-000035200000}"/>
    <cellStyle name="Normálne 3 47" xfId="586" xr:uid="{00000000-0005-0000-0000-000036200000}"/>
    <cellStyle name="Normálne 3 47 2" xfId="587" xr:uid="{00000000-0005-0000-0000-000037200000}"/>
    <cellStyle name="Normálne 3 48" xfId="588" xr:uid="{00000000-0005-0000-0000-000038200000}"/>
    <cellStyle name="Normálne 3 48 2" xfId="589" xr:uid="{00000000-0005-0000-0000-000039200000}"/>
    <cellStyle name="Normálne 3 49" xfId="590" xr:uid="{00000000-0005-0000-0000-00003A200000}"/>
    <cellStyle name="Normálne 3 49 2" xfId="591" xr:uid="{00000000-0005-0000-0000-00003B200000}"/>
    <cellStyle name="Normálne 3 5" xfId="592" xr:uid="{00000000-0005-0000-0000-00003C200000}"/>
    <cellStyle name="Normálne 3 5 2" xfId="593" xr:uid="{00000000-0005-0000-0000-00003D200000}"/>
    <cellStyle name="Normálne 3 50" xfId="594" xr:uid="{00000000-0005-0000-0000-00003E200000}"/>
    <cellStyle name="Normálne 3 50 2" xfId="595" xr:uid="{00000000-0005-0000-0000-00003F200000}"/>
    <cellStyle name="Normálne 3 51" xfId="596" xr:uid="{00000000-0005-0000-0000-000040200000}"/>
    <cellStyle name="Normálne 3 51 2" xfId="597" xr:uid="{00000000-0005-0000-0000-000041200000}"/>
    <cellStyle name="Normálne 3 52" xfId="598" xr:uid="{00000000-0005-0000-0000-000042200000}"/>
    <cellStyle name="Normálne 3 52 2" xfId="599" xr:uid="{00000000-0005-0000-0000-000043200000}"/>
    <cellStyle name="Normálne 3 53" xfId="600" xr:uid="{00000000-0005-0000-0000-000044200000}"/>
    <cellStyle name="Normálne 3 53 2" xfId="601" xr:uid="{00000000-0005-0000-0000-000045200000}"/>
    <cellStyle name="Normálne 3 54" xfId="602" xr:uid="{00000000-0005-0000-0000-000046200000}"/>
    <cellStyle name="Normálne 3 54 2" xfId="603" xr:uid="{00000000-0005-0000-0000-000047200000}"/>
    <cellStyle name="Normálne 3 55" xfId="604" xr:uid="{00000000-0005-0000-0000-000048200000}"/>
    <cellStyle name="Normálne 3 55 2" xfId="605" xr:uid="{00000000-0005-0000-0000-000049200000}"/>
    <cellStyle name="normálne 3 56" xfId="606" xr:uid="{00000000-0005-0000-0000-00004A200000}"/>
    <cellStyle name="normálne 3 57" xfId="607" xr:uid="{00000000-0005-0000-0000-00004B200000}"/>
    <cellStyle name="normálne 3 58" xfId="608" xr:uid="{00000000-0005-0000-0000-00004C200000}"/>
    <cellStyle name="normálne 3 59" xfId="609" xr:uid="{00000000-0005-0000-0000-00004D200000}"/>
    <cellStyle name="Normálne 3 6" xfId="610" xr:uid="{00000000-0005-0000-0000-00004E200000}"/>
    <cellStyle name="Normálne 3 6 2" xfId="611" xr:uid="{00000000-0005-0000-0000-00004F200000}"/>
    <cellStyle name="Normálne 3 6 2 2" xfId="612" xr:uid="{00000000-0005-0000-0000-000050200000}"/>
    <cellStyle name="Normálne 3 6 3" xfId="613" xr:uid="{00000000-0005-0000-0000-000051200000}"/>
    <cellStyle name="Normálne 3 6 3 2" xfId="614" xr:uid="{00000000-0005-0000-0000-000052200000}"/>
    <cellStyle name="Normálne 3 6 4" xfId="615" xr:uid="{00000000-0005-0000-0000-000053200000}"/>
    <cellStyle name="Normálne 3 6 4 2" xfId="616" xr:uid="{00000000-0005-0000-0000-000054200000}"/>
    <cellStyle name="Normálne 3 6 5" xfId="617" xr:uid="{00000000-0005-0000-0000-000055200000}"/>
    <cellStyle name="Normálne 3 6 5 2" xfId="618" xr:uid="{00000000-0005-0000-0000-000056200000}"/>
    <cellStyle name="Normálne 3 6 6" xfId="619" xr:uid="{00000000-0005-0000-0000-000057200000}"/>
    <cellStyle name="normálne 3 60" xfId="620" xr:uid="{00000000-0005-0000-0000-000058200000}"/>
    <cellStyle name="normálne 3 61" xfId="621" xr:uid="{00000000-0005-0000-0000-000059200000}"/>
    <cellStyle name="normálne 3 62" xfId="622" xr:uid="{00000000-0005-0000-0000-00005A200000}"/>
    <cellStyle name="normálne 3 63" xfId="623" xr:uid="{00000000-0005-0000-0000-00005B200000}"/>
    <cellStyle name="normálne 3 64" xfId="624" xr:uid="{00000000-0005-0000-0000-00005C200000}"/>
    <cellStyle name="normálne 3 65" xfId="625" xr:uid="{00000000-0005-0000-0000-00005D200000}"/>
    <cellStyle name="normálne 3 66" xfId="626" xr:uid="{00000000-0005-0000-0000-00005E200000}"/>
    <cellStyle name="Normálne 3 67" xfId="627" xr:uid="{00000000-0005-0000-0000-00005F200000}"/>
    <cellStyle name="Normálne 3 67 2" xfId="628" xr:uid="{00000000-0005-0000-0000-000060200000}"/>
    <cellStyle name="Normálne 3 68" xfId="629" xr:uid="{00000000-0005-0000-0000-000061200000}"/>
    <cellStyle name="Normálne 3 68 2" xfId="630" xr:uid="{00000000-0005-0000-0000-000062200000}"/>
    <cellStyle name="Normálne 3 69" xfId="631" xr:uid="{00000000-0005-0000-0000-000063200000}"/>
    <cellStyle name="Normálne 3 69 2" xfId="632" xr:uid="{00000000-0005-0000-0000-000064200000}"/>
    <cellStyle name="Normálne 3 7" xfId="633" xr:uid="{00000000-0005-0000-0000-000065200000}"/>
    <cellStyle name="Normálne 3 7 2" xfId="634" xr:uid="{00000000-0005-0000-0000-000066200000}"/>
    <cellStyle name="Normálne 3 70" xfId="635" xr:uid="{00000000-0005-0000-0000-000067200000}"/>
    <cellStyle name="Normálne 3 70 2" xfId="636" xr:uid="{00000000-0005-0000-0000-000068200000}"/>
    <cellStyle name="Normálne 3 71" xfId="637" xr:uid="{00000000-0005-0000-0000-000069200000}"/>
    <cellStyle name="Normálne 3 71 2" xfId="638" xr:uid="{00000000-0005-0000-0000-00006A200000}"/>
    <cellStyle name="Normálne 3 72" xfId="639" xr:uid="{00000000-0005-0000-0000-00006B200000}"/>
    <cellStyle name="Normálne 3 72 2" xfId="640" xr:uid="{00000000-0005-0000-0000-00006C200000}"/>
    <cellStyle name="Normálne 3 73" xfId="641" xr:uid="{00000000-0005-0000-0000-00006D200000}"/>
    <cellStyle name="Normálne 3 73 2" xfId="642" xr:uid="{00000000-0005-0000-0000-00006E200000}"/>
    <cellStyle name="Normálne 3 74" xfId="643" xr:uid="{00000000-0005-0000-0000-00006F200000}"/>
    <cellStyle name="Normálne 3 74 2" xfId="644" xr:uid="{00000000-0005-0000-0000-000070200000}"/>
    <cellStyle name="Normálne 3 75" xfId="645" xr:uid="{00000000-0005-0000-0000-000071200000}"/>
    <cellStyle name="Normálne 3 75 2" xfId="646" xr:uid="{00000000-0005-0000-0000-000072200000}"/>
    <cellStyle name="Normálne 3 76" xfId="647" xr:uid="{00000000-0005-0000-0000-000073200000}"/>
    <cellStyle name="Normálne 3 76 2" xfId="648" xr:uid="{00000000-0005-0000-0000-000074200000}"/>
    <cellStyle name="Normálne 3 77" xfId="649" xr:uid="{00000000-0005-0000-0000-000075200000}"/>
    <cellStyle name="Normálne 3 77 2" xfId="650" xr:uid="{00000000-0005-0000-0000-000076200000}"/>
    <cellStyle name="Normálne 3 78" xfId="651" xr:uid="{00000000-0005-0000-0000-000077200000}"/>
    <cellStyle name="Normálne 3 78 2" xfId="652" xr:uid="{00000000-0005-0000-0000-000078200000}"/>
    <cellStyle name="Normálne 3 79" xfId="653" xr:uid="{00000000-0005-0000-0000-000079200000}"/>
    <cellStyle name="Normálne 3 79 2" xfId="654" xr:uid="{00000000-0005-0000-0000-00007A200000}"/>
    <cellStyle name="Normálne 3 8" xfId="655" xr:uid="{00000000-0005-0000-0000-00007B200000}"/>
    <cellStyle name="Normálne 3 80" xfId="656" xr:uid="{00000000-0005-0000-0000-00007C200000}"/>
    <cellStyle name="Normálne 3 80 2" xfId="657" xr:uid="{00000000-0005-0000-0000-00007D200000}"/>
    <cellStyle name="Normálne 3 81" xfId="658" xr:uid="{00000000-0005-0000-0000-00007E200000}"/>
    <cellStyle name="Normálne 3 81 2" xfId="659" xr:uid="{00000000-0005-0000-0000-00007F200000}"/>
    <cellStyle name="Normálne 3 82" xfId="660" xr:uid="{00000000-0005-0000-0000-000080200000}"/>
    <cellStyle name="Normálne 3 82 2" xfId="661" xr:uid="{00000000-0005-0000-0000-000081200000}"/>
    <cellStyle name="Normálne 3 83" xfId="662" xr:uid="{00000000-0005-0000-0000-000082200000}"/>
    <cellStyle name="Normálne 3 83 2" xfId="663" xr:uid="{00000000-0005-0000-0000-000083200000}"/>
    <cellStyle name="Normálne 3 84" xfId="664" xr:uid="{00000000-0005-0000-0000-000084200000}"/>
    <cellStyle name="Normálne 3 84 2" xfId="665" xr:uid="{00000000-0005-0000-0000-000085200000}"/>
    <cellStyle name="Normálne 3 85" xfId="666" xr:uid="{00000000-0005-0000-0000-000086200000}"/>
    <cellStyle name="Normálne 3 85 2" xfId="667" xr:uid="{00000000-0005-0000-0000-000087200000}"/>
    <cellStyle name="Normálne 3 86" xfId="668" xr:uid="{00000000-0005-0000-0000-000088200000}"/>
    <cellStyle name="Normálne 3 86 2" xfId="669" xr:uid="{00000000-0005-0000-0000-000089200000}"/>
    <cellStyle name="Normálne 3 87" xfId="670" xr:uid="{00000000-0005-0000-0000-00008A200000}"/>
    <cellStyle name="Normálne 3 87 2" xfId="671" xr:uid="{00000000-0005-0000-0000-00008B200000}"/>
    <cellStyle name="Normálne 3 88" xfId="672" xr:uid="{00000000-0005-0000-0000-00008C200000}"/>
    <cellStyle name="Normálne 3 88 2" xfId="673" xr:uid="{00000000-0005-0000-0000-00008D200000}"/>
    <cellStyle name="Normálne 3 89" xfId="674" xr:uid="{00000000-0005-0000-0000-00008E200000}"/>
    <cellStyle name="Normálne 3 89 2" xfId="675" xr:uid="{00000000-0005-0000-0000-00008F200000}"/>
    <cellStyle name="Normálne 3 9" xfId="676" xr:uid="{00000000-0005-0000-0000-000090200000}"/>
    <cellStyle name="Normálne 3 90" xfId="677" xr:uid="{00000000-0005-0000-0000-000091200000}"/>
    <cellStyle name="Normálne 3 90 2" xfId="678" xr:uid="{00000000-0005-0000-0000-000092200000}"/>
    <cellStyle name="Normálne 3 91" xfId="679" xr:uid="{00000000-0005-0000-0000-000093200000}"/>
    <cellStyle name="Normálne 3 91 2" xfId="680" xr:uid="{00000000-0005-0000-0000-000094200000}"/>
    <cellStyle name="Normálne 3 92" xfId="681" xr:uid="{00000000-0005-0000-0000-000095200000}"/>
    <cellStyle name="Normálne 3 92 2" xfId="682" xr:uid="{00000000-0005-0000-0000-000096200000}"/>
    <cellStyle name="Normálne 3 93" xfId="683" xr:uid="{00000000-0005-0000-0000-000097200000}"/>
    <cellStyle name="Normálne 3 93 2" xfId="684" xr:uid="{00000000-0005-0000-0000-000098200000}"/>
    <cellStyle name="Normálne 3 94" xfId="685" xr:uid="{00000000-0005-0000-0000-000099200000}"/>
    <cellStyle name="Normálne 3 94 2" xfId="686" xr:uid="{00000000-0005-0000-0000-00009A200000}"/>
    <cellStyle name="Normálne 3 95" xfId="687" xr:uid="{00000000-0005-0000-0000-00009B200000}"/>
    <cellStyle name="Normálne 3 95 2" xfId="688" xr:uid="{00000000-0005-0000-0000-00009C200000}"/>
    <cellStyle name="Normálne 3 96" xfId="689" xr:uid="{00000000-0005-0000-0000-00009D200000}"/>
    <cellStyle name="Normálne 3 96 2" xfId="690" xr:uid="{00000000-0005-0000-0000-00009E200000}"/>
    <cellStyle name="Normálne 3 97" xfId="691" xr:uid="{00000000-0005-0000-0000-00009F200000}"/>
    <cellStyle name="Normálne 3 97 2" xfId="692" xr:uid="{00000000-0005-0000-0000-0000A0200000}"/>
    <cellStyle name="Normálne 3 98" xfId="693" xr:uid="{00000000-0005-0000-0000-0000A1200000}"/>
    <cellStyle name="Normálne 3 98 2" xfId="694" xr:uid="{00000000-0005-0000-0000-0000A2200000}"/>
    <cellStyle name="Normálne 3 99" xfId="695" xr:uid="{00000000-0005-0000-0000-0000A3200000}"/>
    <cellStyle name="Normálne 3 99 2" xfId="696" xr:uid="{00000000-0005-0000-0000-0000A4200000}"/>
    <cellStyle name="normálne 30" xfId="904" xr:uid="{00000000-0005-0000-0000-0000A5200000}"/>
    <cellStyle name="normálne 30 2" xfId="1811" xr:uid="{00000000-0005-0000-0000-0000A6200000}"/>
    <cellStyle name="normálne 30 3" xfId="1812" xr:uid="{00000000-0005-0000-0000-0000A7200000}"/>
    <cellStyle name="normálne 30 4" xfId="1813" xr:uid="{00000000-0005-0000-0000-0000A8200000}"/>
    <cellStyle name="normálne 30 5" xfId="1814" xr:uid="{00000000-0005-0000-0000-0000A9200000}"/>
    <cellStyle name="normálne 30 6" xfId="1815" xr:uid="{00000000-0005-0000-0000-0000AA200000}"/>
    <cellStyle name="normálne 30 7" xfId="1816" xr:uid="{00000000-0005-0000-0000-0000AB200000}"/>
    <cellStyle name="normálne 30 8" xfId="1817" xr:uid="{00000000-0005-0000-0000-0000AC200000}"/>
    <cellStyle name="normálne 30 9" xfId="1818" xr:uid="{00000000-0005-0000-0000-0000AD200000}"/>
    <cellStyle name="normálne 31" xfId="828" xr:uid="{00000000-0005-0000-0000-0000AE200000}"/>
    <cellStyle name="normálne 31 2" xfId="1819" xr:uid="{00000000-0005-0000-0000-0000AF200000}"/>
    <cellStyle name="normálne 31 3" xfId="1820" xr:uid="{00000000-0005-0000-0000-0000B0200000}"/>
    <cellStyle name="normálne 31 4" xfId="1821" xr:uid="{00000000-0005-0000-0000-0000B1200000}"/>
    <cellStyle name="normálne 31 5" xfId="1822" xr:uid="{00000000-0005-0000-0000-0000B2200000}"/>
    <cellStyle name="normálne 31 6" xfId="1823" xr:uid="{00000000-0005-0000-0000-0000B3200000}"/>
    <cellStyle name="normálne 31 7" xfId="1824" xr:uid="{00000000-0005-0000-0000-0000B4200000}"/>
    <cellStyle name="normálne 31 8" xfId="1825" xr:uid="{00000000-0005-0000-0000-0000B5200000}"/>
    <cellStyle name="normálne 31 9" xfId="1826" xr:uid="{00000000-0005-0000-0000-0000B6200000}"/>
    <cellStyle name="normálne 32" xfId="905" xr:uid="{00000000-0005-0000-0000-0000B7200000}"/>
    <cellStyle name="normálne 33" xfId="906" xr:uid="{00000000-0005-0000-0000-0000B8200000}"/>
    <cellStyle name="normálne 34" xfId="907" xr:uid="{00000000-0005-0000-0000-0000B9200000}"/>
    <cellStyle name="normálne 34 10" xfId="1827" xr:uid="{00000000-0005-0000-0000-0000BA200000}"/>
    <cellStyle name="normálne 34 11" xfId="1828" xr:uid="{00000000-0005-0000-0000-0000BB200000}"/>
    <cellStyle name="normálne 34 12" xfId="1829" xr:uid="{00000000-0005-0000-0000-0000BC200000}"/>
    <cellStyle name="normálne 34 13" xfId="1830" xr:uid="{00000000-0005-0000-0000-0000BD200000}"/>
    <cellStyle name="normálne 34 14" xfId="1831" xr:uid="{00000000-0005-0000-0000-0000BE200000}"/>
    <cellStyle name="normálne 34 15" xfId="1832" xr:uid="{00000000-0005-0000-0000-0000BF200000}"/>
    <cellStyle name="normálne 34 16" xfId="1833" xr:uid="{00000000-0005-0000-0000-0000C0200000}"/>
    <cellStyle name="normálne 34 17" xfId="1834" xr:uid="{00000000-0005-0000-0000-0000C1200000}"/>
    <cellStyle name="normálne 34 18" xfId="1835" xr:uid="{00000000-0005-0000-0000-0000C2200000}"/>
    <cellStyle name="normálne 34 19" xfId="1836" xr:uid="{00000000-0005-0000-0000-0000C3200000}"/>
    <cellStyle name="normálne 34 2" xfId="1837" xr:uid="{00000000-0005-0000-0000-0000C4200000}"/>
    <cellStyle name="normálne 34 20" xfId="1838" xr:uid="{00000000-0005-0000-0000-0000C5200000}"/>
    <cellStyle name="normálne 34 3" xfId="1839" xr:uid="{00000000-0005-0000-0000-0000C6200000}"/>
    <cellStyle name="normálne 34 4" xfId="1840" xr:uid="{00000000-0005-0000-0000-0000C7200000}"/>
    <cellStyle name="normálne 34 5" xfId="1841" xr:uid="{00000000-0005-0000-0000-0000C8200000}"/>
    <cellStyle name="normálne 34 6" xfId="1842" xr:uid="{00000000-0005-0000-0000-0000C9200000}"/>
    <cellStyle name="normálne 34 7" xfId="1843" xr:uid="{00000000-0005-0000-0000-0000CA200000}"/>
    <cellStyle name="normálne 34 8" xfId="1844" xr:uid="{00000000-0005-0000-0000-0000CB200000}"/>
    <cellStyle name="normálne 34 9" xfId="1845" xr:uid="{00000000-0005-0000-0000-0000CC200000}"/>
    <cellStyle name="normálne 35" xfId="908" xr:uid="{00000000-0005-0000-0000-0000CD200000}"/>
    <cellStyle name="normálne 35 10" xfId="1846" xr:uid="{00000000-0005-0000-0000-0000CE200000}"/>
    <cellStyle name="normálne 35 11" xfId="1847" xr:uid="{00000000-0005-0000-0000-0000CF200000}"/>
    <cellStyle name="normálne 35 12" xfId="1848" xr:uid="{00000000-0005-0000-0000-0000D0200000}"/>
    <cellStyle name="normálne 35 13" xfId="1849" xr:uid="{00000000-0005-0000-0000-0000D1200000}"/>
    <cellStyle name="normálne 35 14" xfId="1850" xr:uid="{00000000-0005-0000-0000-0000D2200000}"/>
    <cellStyle name="normálne 35 15" xfId="1851" xr:uid="{00000000-0005-0000-0000-0000D3200000}"/>
    <cellStyle name="normálne 35 16" xfId="1852" xr:uid="{00000000-0005-0000-0000-0000D4200000}"/>
    <cellStyle name="normálne 35 17" xfId="1853" xr:uid="{00000000-0005-0000-0000-0000D5200000}"/>
    <cellStyle name="normálne 35 18" xfId="1854" xr:uid="{00000000-0005-0000-0000-0000D6200000}"/>
    <cellStyle name="normálne 35 19" xfId="1855" xr:uid="{00000000-0005-0000-0000-0000D7200000}"/>
    <cellStyle name="normálne 35 2" xfId="1856" xr:uid="{00000000-0005-0000-0000-0000D8200000}"/>
    <cellStyle name="normálne 35 20" xfId="1857" xr:uid="{00000000-0005-0000-0000-0000D9200000}"/>
    <cellStyle name="normálne 35 3" xfId="1858" xr:uid="{00000000-0005-0000-0000-0000DA200000}"/>
    <cellStyle name="normálne 35 4" xfId="1859" xr:uid="{00000000-0005-0000-0000-0000DB200000}"/>
    <cellStyle name="normálne 35 5" xfId="1860" xr:uid="{00000000-0005-0000-0000-0000DC200000}"/>
    <cellStyle name="normálne 35 6" xfId="1861" xr:uid="{00000000-0005-0000-0000-0000DD200000}"/>
    <cellStyle name="normálne 35 7" xfId="1862" xr:uid="{00000000-0005-0000-0000-0000DE200000}"/>
    <cellStyle name="normálne 35 8" xfId="1863" xr:uid="{00000000-0005-0000-0000-0000DF200000}"/>
    <cellStyle name="normálne 35 9" xfId="1864" xr:uid="{00000000-0005-0000-0000-0000E0200000}"/>
    <cellStyle name="normálne 36" xfId="909" xr:uid="{00000000-0005-0000-0000-0000E1200000}"/>
    <cellStyle name="normálne 36 2" xfId="829" xr:uid="{00000000-0005-0000-0000-0000E2200000}"/>
    <cellStyle name="normálne 37" xfId="910" xr:uid="{00000000-0005-0000-0000-0000E3200000}"/>
    <cellStyle name="normálne 37 2" xfId="1865" xr:uid="{00000000-0005-0000-0000-0000E4200000}"/>
    <cellStyle name="normálne 38" xfId="911" xr:uid="{00000000-0005-0000-0000-0000E5200000}"/>
    <cellStyle name="normálne 38 2" xfId="1866" xr:uid="{00000000-0005-0000-0000-0000E6200000}"/>
    <cellStyle name="normálne 39" xfId="912" xr:uid="{00000000-0005-0000-0000-0000E7200000}"/>
    <cellStyle name="Normálne 4" xfId="697" xr:uid="{00000000-0005-0000-0000-0000E8200000}"/>
    <cellStyle name="normálne 4 10" xfId="1867" xr:uid="{00000000-0005-0000-0000-0000E9200000}"/>
    <cellStyle name="normálne 4 100" xfId="1868" xr:uid="{00000000-0005-0000-0000-0000EA200000}"/>
    <cellStyle name="normálne 4 101" xfId="1869" xr:uid="{00000000-0005-0000-0000-0000EB200000}"/>
    <cellStyle name="normálne 4 102" xfId="1870" xr:uid="{00000000-0005-0000-0000-0000EC200000}"/>
    <cellStyle name="normálne 4 103" xfId="1871" xr:uid="{00000000-0005-0000-0000-0000ED200000}"/>
    <cellStyle name="normálne 4 104" xfId="1872" xr:uid="{00000000-0005-0000-0000-0000EE200000}"/>
    <cellStyle name="normálne 4 105" xfId="1873" xr:uid="{00000000-0005-0000-0000-0000EF200000}"/>
    <cellStyle name="normálne 4 106" xfId="1874" xr:uid="{00000000-0005-0000-0000-0000F0200000}"/>
    <cellStyle name="normálne 4 107" xfId="1875" xr:uid="{00000000-0005-0000-0000-0000F1200000}"/>
    <cellStyle name="normálne 4 108" xfId="1876" xr:uid="{00000000-0005-0000-0000-0000F2200000}"/>
    <cellStyle name="normálne 4 109" xfId="1877" xr:uid="{00000000-0005-0000-0000-0000F3200000}"/>
    <cellStyle name="normálne 4 11" xfId="1878" xr:uid="{00000000-0005-0000-0000-0000F4200000}"/>
    <cellStyle name="normálne 4 110" xfId="1879" xr:uid="{00000000-0005-0000-0000-0000F5200000}"/>
    <cellStyle name="normálne 4 111" xfId="1880" xr:uid="{00000000-0005-0000-0000-0000F6200000}"/>
    <cellStyle name="normálne 4 112" xfId="1881" xr:uid="{00000000-0005-0000-0000-0000F7200000}"/>
    <cellStyle name="normálne 4 113" xfId="1882" xr:uid="{00000000-0005-0000-0000-0000F8200000}"/>
    <cellStyle name="normálne 4 114" xfId="1883" xr:uid="{00000000-0005-0000-0000-0000F9200000}"/>
    <cellStyle name="normálne 4 115" xfId="1884" xr:uid="{00000000-0005-0000-0000-0000FA200000}"/>
    <cellStyle name="normálne 4 116" xfId="1885" xr:uid="{00000000-0005-0000-0000-0000FB200000}"/>
    <cellStyle name="normálne 4 117" xfId="1886" xr:uid="{00000000-0005-0000-0000-0000FC200000}"/>
    <cellStyle name="normálne 4 118" xfId="1887" xr:uid="{00000000-0005-0000-0000-0000FD200000}"/>
    <cellStyle name="normálne 4 119" xfId="1888" xr:uid="{00000000-0005-0000-0000-0000FE200000}"/>
    <cellStyle name="normálne 4 12" xfId="1889" xr:uid="{00000000-0005-0000-0000-0000FF200000}"/>
    <cellStyle name="normálne 4 120" xfId="1890" xr:uid="{00000000-0005-0000-0000-000000210000}"/>
    <cellStyle name="normálne 4 121" xfId="1891" xr:uid="{00000000-0005-0000-0000-000001210000}"/>
    <cellStyle name="normálne 4 122" xfId="1892" xr:uid="{00000000-0005-0000-0000-000002210000}"/>
    <cellStyle name="normálne 4 123" xfId="1893" xr:uid="{00000000-0005-0000-0000-000003210000}"/>
    <cellStyle name="normálne 4 124" xfId="1894" xr:uid="{00000000-0005-0000-0000-000004210000}"/>
    <cellStyle name="normálne 4 13" xfId="1895" xr:uid="{00000000-0005-0000-0000-000005210000}"/>
    <cellStyle name="normálne 4 14" xfId="1896" xr:uid="{00000000-0005-0000-0000-000006210000}"/>
    <cellStyle name="normálne 4 15" xfId="1897" xr:uid="{00000000-0005-0000-0000-000007210000}"/>
    <cellStyle name="normálne 4 16" xfId="1898" xr:uid="{00000000-0005-0000-0000-000008210000}"/>
    <cellStyle name="normálne 4 17" xfId="1899" xr:uid="{00000000-0005-0000-0000-000009210000}"/>
    <cellStyle name="normálne 4 18" xfId="1900" xr:uid="{00000000-0005-0000-0000-00000A210000}"/>
    <cellStyle name="normálne 4 19" xfId="1901" xr:uid="{00000000-0005-0000-0000-00000B210000}"/>
    <cellStyle name="Normálne 4 2" xfId="698" xr:uid="{00000000-0005-0000-0000-00000C210000}"/>
    <cellStyle name="Normálne 4 2 2" xfId="699" xr:uid="{00000000-0005-0000-0000-00000D210000}"/>
    <cellStyle name="normálne 4 20" xfId="1902" xr:uid="{00000000-0005-0000-0000-00000E210000}"/>
    <cellStyle name="normálne 4 21" xfId="1903" xr:uid="{00000000-0005-0000-0000-00000F210000}"/>
    <cellStyle name="normálne 4 22" xfId="1904" xr:uid="{00000000-0005-0000-0000-000010210000}"/>
    <cellStyle name="normálne 4 23" xfId="1905" xr:uid="{00000000-0005-0000-0000-000011210000}"/>
    <cellStyle name="normálne 4 24" xfId="1906" xr:uid="{00000000-0005-0000-0000-000012210000}"/>
    <cellStyle name="normálne 4 25" xfId="1907" xr:uid="{00000000-0005-0000-0000-000013210000}"/>
    <cellStyle name="normálne 4 26" xfId="1908" xr:uid="{00000000-0005-0000-0000-000014210000}"/>
    <cellStyle name="normálne 4 27" xfId="1909" xr:uid="{00000000-0005-0000-0000-000015210000}"/>
    <cellStyle name="normálne 4 28" xfId="1910" xr:uid="{00000000-0005-0000-0000-000016210000}"/>
    <cellStyle name="normálne 4 29" xfId="1911" xr:uid="{00000000-0005-0000-0000-000017210000}"/>
    <cellStyle name="normálne 4 3" xfId="1912" xr:uid="{00000000-0005-0000-0000-000018210000}"/>
    <cellStyle name="normálne 4 30" xfId="1913" xr:uid="{00000000-0005-0000-0000-000019210000}"/>
    <cellStyle name="normálne 4 31" xfId="1914" xr:uid="{00000000-0005-0000-0000-00001A210000}"/>
    <cellStyle name="normálne 4 32" xfId="1915" xr:uid="{00000000-0005-0000-0000-00001B210000}"/>
    <cellStyle name="normálne 4 33" xfId="1916" xr:uid="{00000000-0005-0000-0000-00001C210000}"/>
    <cellStyle name="normálne 4 34" xfId="1917" xr:uid="{00000000-0005-0000-0000-00001D210000}"/>
    <cellStyle name="normálne 4 35" xfId="1918" xr:uid="{00000000-0005-0000-0000-00001E210000}"/>
    <cellStyle name="normálne 4 36" xfId="1919" xr:uid="{00000000-0005-0000-0000-00001F210000}"/>
    <cellStyle name="normálne 4 37" xfId="1920" xr:uid="{00000000-0005-0000-0000-000020210000}"/>
    <cellStyle name="normálne 4 38" xfId="1921" xr:uid="{00000000-0005-0000-0000-000021210000}"/>
    <cellStyle name="normálne 4 39" xfId="1922" xr:uid="{00000000-0005-0000-0000-000022210000}"/>
    <cellStyle name="normálne 4 4" xfId="1923" xr:uid="{00000000-0005-0000-0000-000023210000}"/>
    <cellStyle name="normálne 4 40" xfId="1924" xr:uid="{00000000-0005-0000-0000-000024210000}"/>
    <cellStyle name="normálne 4 41" xfId="1925" xr:uid="{00000000-0005-0000-0000-000025210000}"/>
    <cellStyle name="normálne 4 42" xfId="1926" xr:uid="{00000000-0005-0000-0000-000026210000}"/>
    <cellStyle name="normálne 4 43" xfId="1927" xr:uid="{00000000-0005-0000-0000-000027210000}"/>
    <cellStyle name="normálne 4 44" xfId="1928" xr:uid="{00000000-0005-0000-0000-000028210000}"/>
    <cellStyle name="normálne 4 45" xfId="1929" xr:uid="{00000000-0005-0000-0000-000029210000}"/>
    <cellStyle name="normálne 4 46" xfId="1930" xr:uid="{00000000-0005-0000-0000-00002A210000}"/>
    <cellStyle name="normálne 4 47" xfId="1931" xr:uid="{00000000-0005-0000-0000-00002B210000}"/>
    <cellStyle name="normálne 4 48" xfId="1932" xr:uid="{00000000-0005-0000-0000-00002C210000}"/>
    <cellStyle name="normálne 4 49" xfId="1933" xr:uid="{00000000-0005-0000-0000-00002D210000}"/>
    <cellStyle name="normálne 4 5" xfId="1934" xr:uid="{00000000-0005-0000-0000-00002E210000}"/>
    <cellStyle name="normálne 4 50" xfId="1935" xr:uid="{00000000-0005-0000-0000-00002F210000}"/>
    <cellStyle name="normálne 4 51" xfId="1936" xr:uid="{00000000-0005-0000-0000-000030210000}"/>
    <cellStyle name="normálne 4 52" xfId="1937" xr:uid="{00000000-0005-0000-0000-000031210000}"/>
    <cellStyle name="normálne 4 53" xfId="1938" xr:uid="{00000000-0005-0000-0000-000032210000}"/>
    <cellStyle name="normálne 4 54" xfId="1939" xr:uid="{00000000-0005-0000-0000-000033210000}"/>
    <cellStyle name="normálne 4 55" xfId="1940" xr:uid="{00000000-0005-0000-0000-000034210000}"/>
    <cellStyle name="normálne 4 56" xfId="1941" xr:uid="{00000000-0005-0000-0000-000035210000}"/>
    <cellStyle name="normálne 4 57" xfId="1942" xr:uid="{00000000-0005-0000-0000-000036210000}"/>
    <cellStyle name="normálne 4 58" xfId="1943" xr:uid="{00000000-0005-0000-0000-000037210000}"/>
    <cellStyle name="normálne 4 59" xfId="1944" xr:uid="{00000000-0005-0000-0000-000038210000}"/>
    <cellStyle name="normálne 4 6" xfId="1945" xr:uid="{00000000-0005-0000-0000-000039210000}"/>
    <cellStyle name="normálne 4 60" xfId="1946" xr:uid="{00000000-0005-0000-0000-00003A210000}"/>
    <cellStyle name="normálne 4 61" xfId="1947" xr:uid="{00000000-0005-0000-0000-00003B210000}"/>
    <cellStyle name="normálne 4 62" xfId="1948" xr:uid="{00000000-0005-0000-0000-00003C210000}"/>
    <cellStyle name="normálne 4 63" xfId="1949" xr:uid="{00000000-0005-0000-0000-00003D210000}"/>
    <cellStyle name="normálne 4 64" xfId="1950" xr:uid="{00000000-0005-0000-0000-00003E210000}"/>
    <cellStyle name="normálne 4 65" xfId="1951" xr:uid="{00000000-0005-0000-0000-00003F210000}"/>
    <cellStyle name="normálne 4 66" xfId="1952" xr:uid="{00000000-0005-0000-0000-000040210000}"/>
    <cellStyle name="normálne 4 67" xfId="1953" xr:uid="{00000000-0005-0000-0000-000041210000}"/>
    <cellStyle name="normálne 4 68" xfId="1954" xr:uid="{00000000-0005-0000-0000-000042210000}"/>
    <cellStyle name="normálne 4 69" xfId="1955" xr:uid="{00000000-0005-0000-0000-000043210000}"/>
    <cellStyle name="normálne 4 7" xfId="1956" xr:uid="{00000000-0005-0000-0000-000044210000}"/>
    <cellStyle name="normálne 4 70" xfId="1957" xr:uid="{00000000-0005-0000-0000-000045210000}"/>
    <cellStyle name="normálne 4 71" xfId="1958" xr:uid="{00000000-0005-0000-0000-000046210000}"/>
    <cellStyle name="normálne 4 72" xfId="1959" xr:uid="{00000000-0005-0000-0000-000047210000}"/>
    <cellStyle name="normálne 4 73" xfId="1960" xr:uid="{00000000-0005-0000-0000-000048210000}"/>
    <cellStyle name="normálne 4 74" xfId="1961" xr:uid="{00000000-0005-0000-0000-000049210000}"/>
    <cellStyle name="normálne 4 75" xfId="1962" xr:uid="{00000000-0005-0000-0000-00004A210000}"/>
    <cellStyle name="normálne 4 76" xfId="1963" xr:uid="{00000000-0005-0000-0000-00004B210000}"/>
    <cellStyle name="normálne 4 77" xfId="1964" xr:uid="{00000000-0005-0000-0000-00004C210000}"/>
    <cellStyle name="normálne 4 78" xfId="1965" xr:uid="{00000000-0005-0000-0000-00004D210000}"/>
    <cellStyle name="normálne 4 79" xfId="1966" xr:uid="{00000000-0005-0000-0000-00004E210000}"/>
    <cellStyle name="normálne 4 8" xfId="1967" xr:uid="{00000000-0005-0000-0000-00004F210000}"/>
    <cellStyle name="normálne 4 80" xfId="1968" xr:uid="{00000000-0005-0000-0000-000050210000}"/>
    <cellStyle name="normálne 4 81" xfId="1969" xr:uid="{00000000-0005-0000-0000-000051210000}"/>
    <cellStyle name="normálne 4 82" xfId="1970" xr:uid="{00000000-0005-0000-0000-000052210000}"/>
    <cellStyle name="normálne 4 83" xfId="1971" xr:uid="{00000000-0005-0000-0000-000053210000}"/>
    <cellStyle name="normálne 4 84" xfId="1972" xr:uid="{00000000-0005-0000-0000-000054210000}"/>
    <cellStyle name="normálne 4 85" xfId="1973" xr:uid="{00000000-0005-0000-0000-000055210000}"/>
    <cellStyle name="normálne 4 86" xfId="1974" xr:uid="{00000000-0005-0000-0000-000056210000}"/>
    <cellStyle name="normálne 4 87" xfId="1975" xr:uid="{00000000-0005-0000-0000-000057210000}"/>
    <cellStyle name="normálne 4 88" xfId="1976" xr:uid="{00000000-0005-0000-0000-000058210000}"/>
    <cellStyle name="normálne 4 89" xfId="1977" xr:uid="{00000000-0005-0000-0000-000059210000}"/>
    <cellStyle name="normálne 4 9" xfId="1978" xr:uid="{00000000-0005-0000-0000-00005A210000}"/>
    <cellStyle name="normálne 4 90" xfId="1979" xr:uid="{00000000-0005-0000-0000-00005B210000}"/>
    <cellStyle name="normálne 4 91" xfId="1980" xr:uid="{00000000-0005-0000-0000-00005C210000}"/>
    <cellStyle name="normálne 4 92" xfId="1981" xr:uid="{00000000-0005-0000-0000-00005D210000}"/>
    <cellStyle name="normálne 4 93" xfId="1982" xr:uid="{00000000-0005-0000-0000-00005E210000}"/>
    <cellStyle name="normálne 4 94" xfId="1983" xr:uid="{00000000-0005-0000-0000-00005F210000}"/>
    <cellStyle name="normálne 4 95" xfId="1984" xr:uid="{00000000-0005-0000-0000-000060210000}"/>
    <cellStyle name="normálne 4 96" xfId="1985" xr:uid="{00000000-0005-0000-0000-000061210000}"/>
    <cellStyle name="normálne 4 97" xfId="1986" xr:uid="{00000000-0005-0000-0000-000062210000}"/>
    <cellStyle name="normálne 4 98" xfId="1987" xr:uid="{00000000-0005-0000-0000-000063210000}"/>
    <cellStyle name="normálne 4 99" xfId="1988" xr:uid="{00000000-0005-0000-0000-000064210000}"/>
    <cellStyle name="normálne 41" xfId="1989" xr:uid="{00000000-0005-0000-0000-000065210000}"/>
    <cellStyle name="normálne 42" xfId="1990" xr:uid="{00000000-0005-0000-0000-000066210000}"/>
    <cellStyle name="normálne 45" xfId="1991" xr:uid="{00000000-0005-0000-0000-000067210000}"/>
    <cellStyle name="normálne 45 2" xfId="1992" xr:uid="{00000000-0005-0000-0000-000068210000}"/>
    <cellStyle name="normálne 46" xfId="1993" xr:uid="{00000000-0005-0000-0000-000069210000}"/>
    <cellStyle name="normálne 46 2" xfId="1994" xr:uid="{00000000-0005-0000-0000-00006A210000}"/>
    <cellStyle name="normálne 47" xfId="1995" xr:uid="{00000000-0005-0000-0000-00006B210000}"/>
    <cellStyle name="normálne 47 2" xfId="1996" xr:uid="{00000000-0005-0000-0000-00006C210000}"/>
    <cellStyle name="normálne 49" xfId="1997" xr:uid="{00000000-0005-0000-0000-00006D210000}"/>
    <cellStyle name="Normálne 5" xfId="700" xr:uid="{00000000-0005-0000-0000-00006E210000}"/>
    <cellStyle name="normálne 5 10" xfId="1998" xr:uid="{00000000-0005-0000-0000-00006F210000}"/>
    <cellStyle name="normálne 5 11" xfId="1999" xr:uid="{00000000-0005-0000-0000-000070210000}"/>
    <cellStyle name="normálne 5 12" xfId="2000" xr:uid="{00000000-0005-0000-0000-000071210000}"/>
    <cellStyle name="normálne 5 13" xfId="2001" xr:uid="{00000000-0005-0000-0000-000072210000}"/>
    <cellStyle name="normálne 5 14" xfId="2002" xr:uid="{00000000-0005-0000-0000-000073210000}"/>
    <cellStyle name="normálne 5 15" xfId="2003" xr:uid="{00000000-0005-0000-0000-000074210000}"/>
    <cellStyle name="normálne 5 16" xfId="2004" xr:uid="{00000000-0005-0000-0000-000075210000}"/>
    <cellStyle name="normálne 5 17" xfId="2005" xr:uid="{00000000-0005-0000-0000-000076210000}"/>
    <cellStyle name="normálne 5 18" xfId="2006" xr:uid="{00000000-0005-0000-0000-000077210000}"/>
    <cellStyle name="normálne 5 19" xfId="2007" xr:uid="{00000000-0005-0000-0000-000078210000}"/>
    <cellStyle name="normálne 5 2" xfId="2008" xr:uid="{00000000-0005-0000-0000-000079210000}"/>
    <cellStyle name="normálne 5 20" xfId="2009" xr:uid="{00000000-0005-0000-0000-00007A210000}"/>
    <cellStyle name="normálne 5 21" xfId="2010" xr:uid="{00000000-0005-0000-0000-00007B210000}"/>
    <cellStyle name="normálne 5 22" xfId="2011" xr:uid="{00000000-0005-0000-0000-00007C210000}"/>
    <cellStyle name="normálne 5 23" xfId="2012" xr:uid="{00000000-0005-0000-0000-00007D210000}"/>
    <cellStyle name="normálne 5 24" xfId="2013" xr:uid="{00000000-0005-0000-0000-00007E210000}"/>
    <cellStyle name="normálne 5 25" xfId="2014" xr:uid="{00000000-0005-0000-0000-00007F210000}"/>
    <cellStyle name="normálne 5 26" xfId="2015" xr:uid="{00000000-0005-0000-0000-000080210000}"/>
    <cellStyle name="normálne 5 27" xfId="2016" xr:uid="{00000000-0005-0000-0000-000081210000}"/>
    <cellStyle name="normálne 5 28" xfId="2017" xr:uid="{00000000-0005-0000-0000-000082210000}"/>
    <cellStyle name="normálne 5 29" xfId="2018" xr:uid="{00000000-0005-0000-0000-000083210000}"/>
    <cellStyle name="normálne 5 3" xfId="2019" xr:uid="{00000000-0005-0000-0000-000084210000}"/>
    <cellStyle name="normálne 5 30" xfId="2020" xr:uid="{00000000-0005-0000-0000-000085210000}"/>
    <cellStyle name="normálne 5 31" xfId="2021" xr:uid="{00000000-0005-0000-0000-000086210000}"/>
    <cellStyle name="normálne 5 32" xfId="2022" xr:uid="{00000000-0005-0000-0000-000087210000}"/>
    <cellStyle name="normálne 5 33" xfId="2023" xr:uid="{00000000-0005-0000-0000-000088210000}"/>
    <cellStyle name="normálne 5 34" xfId="2024" xr:uid="{00000000-0005-0000-0000-000089210000}"/>
    <cellStyle name="normálne 5 35" xfId="2025" xr:uid="{00000000-0005-0000-0000-00008A210000}"/>
    <cellStyle name="normálne 5 36" xfId="2026" xr:uid="{00000000-0005-0000-0000-00008B210000}"/>
    <cellStyle name="normálne 5 37" xfId="2027" xr:uid="{00000000-0005-0000-0000-00008C210000}"/>
    <cellStyle name="normálne 5 38" xfId="2028" xr:uid="{00000000-0005-0000-0000-00008D210000}"/>
    <cellStyle name="normálne 5 39" xfId="2029" xr:uid="{00000000-0005-0000-0000-00008E210000}"/>
    <cellStyle name="normálne 5 4" xfId="2030" xr:uid="{00000000-0005-0000-0000-00008F210000}"/>
    <cellStyle name="normálne 5 40" xfId="2031" xr:uid="{00000000-0005-0000-0000-000090210000}"/>
    <cellStyle name="normálne 5 41" xfId="2032" xr:uid="{00000000-0005-0000-0000-000091210000}"/>
    <cellStyle name="normálne 5 42" xfId="2033" xr:uid="{00000000-0005-0000-0000-000092210000}"/>
    <cellStyle name="normálne 5 43" xfId="2034" xr:uid="{00000000-0005-0000-0000-000093210000}"/>
    <cellStyle name="normálne 5 44" xfId="2035" xr:uid="{00000000-0005-0000-0000-000094210000}"/>
    <cellStyle name="normálne 5 45" xfId="2036" xr:uid="{00000000-0005-0000-0000-000095210000}"/>
    <cellStyle name="normálne 5 46" xfId="2037" xr:uid="{00000000-0005-0000-0000-000096210000}"/>
    <cellStyle name="normálne 5 47" xfId="2038" xr:uid="{00000000-0005-0000-0000-000097210000}"/>
    <cellStyle name="normálne 5 48" xfId="2039" xr:uid="{00000000-0005-0000-0000-000098210000}"/>
    <cellStyle name="normálne 5 49" xfId="2040" xr:uid="{00000000-0005-0000-0000-000099210000}"/>
    <cellStyle name="normálne 5 5" xfId="2041" xr:uid="{00000000-0005-0000-0000-00009A210000}"/>
    <cellStyle name="normálne 5 50" xfId="2042" xr:uid="{00000000-0005-0000-0000-00009B210000}"/>
    <cellStyle name="normálne 5 51" xfId="2043" xr:uid="{00000000-0005-0000-0000-00009C210000}"/>
    <cellStyle name="normálne 5 52" xfId="2044" xr:uid="{00000000-0005-0000-0000-00009D210000}"/>
    <cellStyle name="normálne 5 53" xfId="2045" xr:uid="{00000000-0005-0000-0000-00009E210000}"/>
    <cellStyle name="normálne 5 54" xfId="2046" xr:uid="{00000000-0005-0000-0000-00009F210000}"/>
    <cellStyle name="normálne 5 55" xfId="2047" xr:uid="{00000000-0005-0000-0000-0000A0210000}"/>
    <cellStyle name="normálne 5 56" xfId="2048" xr:uid="{00000000-0005-0000-0000-0000A1210000}"/>
    <cellStyle name="normálne 5 57" xfId="2049" xr:uid="{00000000-0005-0000-0000-0000A2210000}"/>
    <cellStyle name="normálne 5 58" xfId="2050" xr:uid="{00000000-0005-0000-0000-0000A3210000}"/>
    <cellStyle name="normálne 5 59" xfId="2051" xr:uid="{00000000-0005-0000-0000-0000A4210000}"/>
    <cellStyle name="normálne 5 6" xfId="2052" xr:uid="{00000000-0005-0000-0000-0000A5210000}"/>
    <cellStyle name="normálne 5 60" xfId="2053" xr:uid="{00000000-0005-0000-0000-0000A6210000}"/>
    <cellStyle name="normálne 5 61" xfId="2054" xr:uid="{00000000-0005-0000-0000-0000A7210000}"/>
    <cellStyle name="normálne 5 62" xfId="2055" xr:uid="{00000000-0005-0000-0000-0000A8210000}"/>
    <cellStyle name="normálne 5 63" xfId="2056" xr:uid="{00000000-0005-0000-0000-0000A9210000}"/>
    <cellStyle name="normálne 5 64" xfId="2057" xr:uid="{00000000-0005-0000-0000-0000AA210000}"/>
    <cellStyle name="normálne 5 65" xfId="2058" xr:uid="{00000000-0005-0000-0000-0000AB210000}"/>
    <cellStyle name="normálne 5 66" xfId="2059" xr:uid="{00000000-0005-0000-0000-0000AC210000}"/>
    <cellStyle name="normálne 5 67" xfId="2060" xr:uid="{00000000-0005-0000-0000-0000AD210000}"/>
    <cellStyle name="normálne 5 68" xfId="2061" xr:uid="{00000000-0005-0000-0000-0000AE210000}"/>
    <cellStyle name="normálne 5 69" xfId="2062" xr:uid="{00000000-0005-0000-0000-0000AF210000}"/>
    <cellStyle name="normálne 5 7" xfId="2063" xr:uid="{00000000-0005-0000-0000-0000B0210000}"/>
    <cellStyle name="normálne 5 70" xfId="2064" xr:uid="{00000000-0005-0000-0000-0000B1210000}"/>
    <cellStyle name="normálne 5 71" xfId="2065" xr:uid="{00000000-0005-0000-0000-0000B2210000}"/>
    <cellStyle name="normálne 5 72" xfId="2066" xr:uid="{00000000-0005-0000-0000-0000B3210000}"/>
    <cellStyle name="normálne 5 73" xfId="2067" xr:uid="{00000000-0005-0000-0000-0000B4210000}"/>
    <cellStyle name="normálne 5 74" xfId="2068" xr:uid="{00000000-0005-0000-0000-0000B5210000}"/>
    <cellStyle name="normálne 5 75" xfId="2069" xr:uid="{00000000-0005-0000-0000-0000B6210000}"/>
    <cellStyle name="normálne 5 76" xfId="2070" xr:uid="{00000000-0005-0000-0000-0000B7210000}"/>
    <cellStyle name="normálne 5 77" xfId="2071" xr:uid="{00000000-0005-0000-0000-0000B8210000}"/>
    <cellStyle name="normálne 5 78" xfId="2072" xr:uid="{00000000-0005-0000-0000-0000B9210000}"/>
    <cellStyle name="normálne 5 79" xfId="2073" xr:uid="{00000000-0005-0000-0000-0000BA210000}"/>
    <cellStyle name="normálne 5 8" xfId="2074" xr:uid="{00000000-0005-0000-0000-0000BB210000}"/>
    <cellStyle name="normálne 5 80" xfId="2075" xr:uid="{00000000-0005-0000-0000-0000BC210000}"/>
    <cellStyle name="normálne 5 81" xfId="2076" xr:uid="{00000000-0005-0000-0000-0000BD210000}"/>
    <cellStyle name="normálne 5 82" xfId="2077" xr:uid="{00000000-0005-0000-0000-0000BE210000}"/>
    <cellStyle name="normálne 5 83" xfId="2078" xr:uid="{00000000-0005-0000-0000-0000BF210000}"/>
    <cellStyle name="normálne 5 84" xfId="2079" xr:uid="{00000000-0005-0000-0000-0000C0210000}"/>
    <cellStyle name="normálne 5 85" xfId="2080" xr:uid="{00000000-0005-0000-0000-0000C1210000}"/>
    <cellStyle name="normálne 5 86" xfId="2081" xr:uid="{00000000-0005-0000-0000-0000C2210000}"/>
    <cellStyle name="normálne 5 87" xfId="2082" xr:uid="{00000000-0005-0000-0000-0000C3210000}"/>
    <cellStyle name="normálne 5 88" xfId="2083" xr:uid="{00000000-0005-0000-0000-0000C4210000}"/>
    <cellStyle name="normálne 5 89" xfId="2084" xr:uid="{00000000-0005-0000-0000-0000C5210000}"/>
    <cellStyle name="normálne 5 9" xfId="2085" xr:uid="{00000000-0005-0000-0000-0000C6210000}"/>
    <cellStyle name="normálne 5 90" xfId="2086" xr:uid="{00000000-0005-0000-0000-0000C7210000}"/>
    <cellStyle name="normálne 5 91" xfId="2087" xr:uid="{00000000-0005-0000-0000-0000C8210000}"/>
    <cellStyle name="normálne 5 92" xfId="2088" xr:uid="{00000000-0005-0000-0000-0000C9210000}"/>
    <cellStyle name="normálne 5 93" xfId="2089" xr:uid="{00000000-0005-0000-0000-0000CA210000}"/>
    <cellStyle name="normálne 5 94" xfId="2090" xr:uid="{00000000-0005-0000-0000-0000CB210000}"/>
    <cellStyle name="normálne 51" xfId="2091" xr:uid="{00000000-0005-0000-0000-0000CC210000}"/>
    <cellStyle name="Normálne 6" xfId="701" xr:uid="{00000000-0005-0000-0000-0000CD210000}"/>
    <cellStyle name="normálne 6 10" xfId="2092" xr:uid="{00000000-0005-0000-0000-0000CE210000}"/>
    <cellStyle name="normálne 6 11" xfId="2093" xr:uid="{00000000-0005-0000-0000-0000CF210000}"/>
    <cellStyle name="normálne 6 12" xfId="2094" xr:uid="{00000000-0005-0000-0000-0000D0210000}"/>
    <cellStyle name="normálne 6 13" xfId="2095" xr:uid="{00000000-0005-0000-0000-0000D1210000}"/>
    <cellStyle name="normálne 6 14" xfId="2096" xr:uid="{00000000-0005-0000-0000-0000D2210000}"/>
    <cellStyle name="normálne 6 15" xfId="2097" xr:uid="{00000000-0005-0000-0000-0000D3210000}"/>
    <cellStyle name="normálne 6 16" xfId="2098" xr:uid="{00000000-0005-0000-0000-0000D4210000}"/>
    <cellStyle name="normálne 6 17" xfId="2099" xr:uid="{00000000-0005-0000-0000-0000D5210000}"/>
    <cellStyle name="normálne 6 18" xfId="2100" xr:uid="{00000000-0005-0000-0000-0000D6210000}"/>
    <cellStyle name="normálne 6 19" xfId="2101" xr:uid="{00000000-0005-0000-0000-0000D7210000}"/>
    <cellStyle name="normálne 6 2" xfId="2102" xr:uid="{00000000-0005-0000-0000-0000D8210000}"/>
    <cellStyle name="normálne 6 20" xfId="2103" xr:uid="{00000000-0005-0000-0000-0000D9210000}"/>
    <cellStyle name="normálne 6 21" xfId="2104" xr:uid="{00000000-0005-0000-0000-0000DA210000}"/>
    <cellStyle name="normálne 6 22" xfId="2105" xr:uid="{00000000-0005-0000-0000-0000DB210000}"/>
    <cellStyle name="normálne 6 23" xfId="2106" xr:uid="{00000000-0005-0000-0000-0000DC210000}"/>
    <cellStyle name="normálne 6 24" xfId="2107" xr:uid="{00000000-0005-0000-0000-0000DD210000}"/>
    <cellStyle name="normálne 6 25" xfId="2108" xr:uid="{00000000-0005-0000-0000-0000DE210000}"/>
    <cellStyle name="normálne 6 26" xfId="2109" xr:uid="{00000000-0005-0000-0000-0000DF210000}"/>
    <cellStyle name="normálne 6 27" xfId="2110" xr:uid="{00000000-0005-0000-0000-0000E0210000}"/>
    <cellStyle name="normálne 6 28" xfId="2111" xr:uid="{00000000-0005-0000-0000-0000E1210000}"/>
    <cellStyle name="normálne 6 29" xfId="2112" xr:uid="{00000000-0005-0000-0000-0000E2210000}"/>
    <cellStyle name="normálne 6 3" xfId="2113" xr:uid="{00000000-0005-0000-0000-0000E3210000}"/>
    <cellStyle name="normálne 6 30" xfId="2114" xr:uid="{00000000-0005-0000-0000-0000E4210000}"/>
    <cellStyle name="normálne 6 31" xfId="2115" xr:uid="{00000000-0005-0000-0000-0000E5210000}"/>
    <cellStyle name="normálne 6 32" xfId="2116" xr:uid="{00000000-0005-0000-0000-0000E6210000}"/>
    <cellStyle name="normálne 6 33" xfId="2117" xr:uid="{00000000-0005-0000-0000-0000E7210000}"/>
    <cellStyle name="normálne 6 34" xfId="2118" xr:uid="{00000000-0005-0000-0000-0000E8210000}"/>
    <cellStyle name="normálne 6 35" xfId="2119" xr:uid="{00000000-0005-0000-0000-0000E9210000}"/>
    <cellStyle name="normálne 6 36" xfId="2120" xr:uid="{00000000-0005-0000-0000-0000EA210000}"/>
    <cellStyle name="normálne 6 37" xfId="2121" xr:uid="{00000000-0005-0000-0000-0000EB210000}"/>
    <cellStyle name="normálne 6 38" xfId="2122" xr:uid="{00000000-0005-0000-0000-0000EC210000}"/>
    <cellStyle name="normálne 6 39" xfId="2123" xr:uid="{00000000-0005-0000-0000-0000ED210000}"/>
    <cellStyle name="normálne 6 4" xfId="2124" xr:uid="{00000000-0005-0000-0000-0000EE210000}"/>
    <cellStyle name="normálne 6 40" xfId="2125" xr:uid="{00000000-0005-0000-0000-0000EF210000}"/>
    <cellStyle name="normálne 6 41" xfId="2126" xr:uid="{00000000-0005-0000-0000-0000F0210000}"/>
    <cellStyle name="normálne 6 42" xfId="2127" xr:uid="{00000000-0005-0000-0000-0000F1210000}"/>
    <cellStyle name="normálne 6 43" xfId="2128" xr:uid="{00000000-0005-0000-0000-0000F2210000}"/>
    <cellStyle name="normálne 6 44" xfId="2129" xr:uid="{00000000-0005-0000-0000-0000F3210000}"/>
    <cellStyle name="normálne 6 45" xfId="2130" xr:uid="{00000000-0005-0000-0000-0000F4210000}"/>
    <cellStyle name="normálne 6 46" xfId="2131" xr:uid="{00000000-0005-0000-0000-0000F5210000}"/>
    <cellStyle name="normálne 6 47" xfId="2132" xr:uid="{00000000-0005-0000-0000-0000F6210000}"/>
    <cellStyle name="normálne 6 48" xfId="2133" xr:uid="{00000000-0005-0000-0000-0000F7210000}"/>
    <cellStyle name="normálne 6 49" xfId="2134" xr:uid="{00000000-0005-0000-0000-0000F8210000}"/>
    <cellStyle name="normálne 6 5" xfId="2135" xr:uid="{00000000-0005-0000-0000-0000F9210000}"/>
    <cellStyle name="normálne 6 50" xfId="2136" xr:uid="{00000000-0005-0000-0000-0000FA210000}"/>
    <cellStyle name="normálne 6 51" xfId="2137" xr:uid="{00000000-0005-0000-0000-0000FB210000}"/>
    <cellStyle name="normálne 6 52" xfId="2138" xr:uid="{00000000-0005-0000-0000-0000FC210000}"/>
    <cellStyle name="normálne 6 53" xfId="2139" xr:uid="{00000000-0005-0000-0000-0000FD210000}"/>
    <cellStyle name="normálne 6 54" xfId="2140" xr:uid="{00000000-0005-0000-0000-0000FE210000}"/>
    <cellStyle name="normálne 6 55" xfId="2141" xr:uid="{00000000-0005-0000-0000-0000FF210000}"/>
    <cellStyle name="normálne 6 56" xfId="2142" xr:uid="{00000000-0005-0000-0000-000000220000}"/>
    <cellStyle name="normálne 6 57" xfId="2143" xr:uid="{00000000-0005-0000-0000-000001220000}"/>
    <cellStyle name="normálne 6 58" xfId="2144" xr:uid="{00000000-0005-0000-0000-000002220000}"/>
    <cellStyle name="normálne 6 59" xfId="2145" xr:uid="{00000000-0005-0000-0000-000003220000}"/>
    <cellStyle name="normálne 6 6" xfId="2146" xr:uid="{00000000-0005-0000-0000-000004220000}"/>
    <cellStyle name="normálne 6 60" xfId="2147" xr:uid="{00000000-0005-0000-0000-000005220000}"/>
    <cellStyle name="normálne 6 61" xfId="2148" xr:uid="{00000000-0005-0000-0000-000006220000}"/>
    <cellStyle name="normálne 6 62" xfId="2149" xr:uid="{00000000-0005-0000-0000-000007220000}"/>
    <cellStyle name="normálne 6 63" xfId="2150" xr:uid="{00000000-0005-0000-0000-000008220000}"/>
    <cellStyle name="normálne 6 64" xfId="2151" xr:uid="{00000000-0005-0000-0000-000009220000}"/>
    <cellStyle name="normálne 6 65" xfId="2152" xr:uid="{00000000-0005-0000-0000-00000A220000}"/>
    <cellStyle name="normálne 6 66" xfId="2153" xr:uid="{00000000-0005-0000-0000-00000B220000}"/>
    <cellStyle name="normálne 6 67" xfId="2154" xr:uid="{00000000-0005-0000-0000-00000C220000}"/>
    <cellStyle name="normálne 6 68" xfId="2155" xr:uid="{00000000-0005-0000-0000-00000D220000}"/>
    <cellStyle name="normálne 6 69" xfId="2156" xr:uid="{00000000-0005-0000-0000-00000E220000}"/>
    <cellStyle name="normálne 6 7" xfId="2157" xr:uid="{00000000-0005-0000-0000-00000F220000}"/>
    <cellStyle name="normálne 6 70" xfId="2158" xr:uid="{00000000-0005-0000-0000-000010220000}"/>
    <cellStyle name="normálne 6 71" xfId="2159" xr:uid="{00000000-0005-0000-0000-000011220000}"/>
    <cellStyle name="normálne 6 72" xfId="2160" xr:uid="{00000000-0005-0000-0000-000012220000}"/>
    <cellStyle name="normálne 6 73" xfId="2161" xr:uid="{00000000-0005-0000-0000-000013220000}"/>
    <cellStyle name="normálne 6 74" xfId="2162" xr:uid="{00000000-0005-0000-0000-000014220000}"/>
    <cellStyle name="normálne 6 75" xfId="2163" xr:uid="{00000000-0005-0000-0000-000015220000}"/>
    <cellStyle name="normálne 6 76" xfId="2164" xr:uid="{00000000-0005-0000-0000-000016220000}"/>
    <cellStyle name="normálne 6 77" xfId="2165" xr:uid="{00000000-0005-0000-0000-000017220000}"/>
    <cellStyle name="normálne 6 78" xfId="2166" xr:uid="{00000000-0005-0000-0000-000018220000}"/>
    <cellStyle name="normálne 6 79" xfId="2167" xr:uid="{00000000-0005-0000-0000-000019220000}"/>
    <cellStyle name="normálne 6 8" xfId="2168" xr:uid="{00000000-0005-0000-0000-00001A220000}"/>
    <cellStyle name="normálne 6 80" xfId="2169" xr:uid="{00000000-0005-0000-0000-00001B220000}"/>
    <cellStyle name="normálne 6 81" xfId="2170" xr:uid="{00000000-0005-0000-0000-00001C220000}"/>
    <cellStyle name="normálne 6 82" xfId="2171" xr:uid="{00000000-0005-0000-0000-00001D220000}"/>
    <cellStyle name="normálne 6 83" xfId="2172" xr:uid="{00000000-0005-0000-0000-00001E220000}"/>
    <cellStyle name="normálne 6 84" xfId="2173" xr:uid="{00000000-0005-0000-0000-00001F220000}"/>
    <cellStyle name="normálne 6 85" xfId="2174" xr:uid="{00000000-0005-0000-0000-000020220000}"/>
    <cellStyle name="normálne 6 86" xfId="2175" xr:uid="{00000000-0005-0000-0000-000021220000}"/>
    <cellStyle name="normálne 6 87" xfId="2176" xr:uid="{00000000-0005-0000-0000-000022220000}"/>
    <cellStyle name="normálne 6 88" xfId="2177" xr:uid="{00000000-0005-0000-0000-000023220000}"/>
    <cellStyle name="normálne 6 89" xfId="2178" xr:uid="{00000000-0005-0000-0000-000024220000}"/>
    <cellStyle name="normálne 6 9" xfId="2179" xr:uid="{00000000-0005-0000-0000-000025220000}"/>
    <cellStyle name="normálne 6 90" xfId="2180" xr:uid="{00000000-0005-0000-0000-000026220000}"/>
    <cellStyle name="normálne 6 91" xfId="2181" xr:uid="{00000000-0005-0000-0000-000027220000}"/>
    <cellStyle name="normálne 6 92" xfId="2182" xr:uid="{00000000-0005-0000-0000-000028220000}"/>
    <cellStyle name="Normálne 7" xfId="702" xr:uid="{00000000-0005-0000-0000-000029220000}"/>
    <cellStyle name="normálne 7 10" xfId="2183" xr:uid="{00000000-0005-0000-0000-00002A220000}"/>
    <cellStyle name="normálne 7 2" xfId="2184" xr:uid="{00000000-0005-0000-0000-00002B220000}"/>
    <cellStyle name="normálne 7 3" xfId="2185" xr:uid="{00000000-0005-0000-0000-00002C220000}"/>
    <cellStyle name="normálne 7 4" xfId="2186" xr:uid="{00000000-0005-0000-0000-00002D220000}"/>
    <cellStyle name="normálne 7 5" xfId="2187" xr:uid="{00000000-0005-0000-0000-00002E220000}"/>
    <cellStyle name="normálne 7 6" xfId="2188" xr:uid="{00000000-0005-0000-0000-00002F220000}"/>
    <cellStyle name="normálne 7 7" xfId="2189" xr:uid="{00000000-0005-0000-0000-000030220000}"/>
    <cellStyle name="normálne 7 8" xfId="2190" xr:uid="{00000000-0005-0000-0000-000031220000}"/>
    <cellStyle name="normálne 7 9" xfId="2191" xr:uid="{00000000-0005-0000-0000-000032220000}"/>
    <cellStyle name="Normálne 8" xfId="703" xr:uid="{00000000-0005-0000-0000-000033220000}"/>
    <cellStyle name="normálne 8 10" xfId="2192" xr:uid="{00000000-0005-0000-0000-000034220000}"/>
    <cellStyle name="normálne 8 100" xfId="2193" xr:uid="{00000000-0005-0000-0000-000035220000}"/>
    <cellStyle name="normálne 8 101" xfId="2194" xr:uid="{00000000-0005-0000-0000-000036220000}"/>
    <cellStyle name="normálne 8 102" xfId="2195" xr:uid="{00000000-0005-0000-0000-000037220000}"/>
    <cellStyle name="normálne 8 103" xfId="2196" xr:uid="{00000000-0005-0000-0000-000038220000}"/>
    <cellStyle name="normálne 8 104" xfId="2197" xr:uid="{00000000-0005-0000-0000-000039220000}"/>
    <cellStyle name="normálne 8 105" xfId="2198" xr:uid="{00000000-0005-0000-0000-00003A220000}"/>
    <cellStyle name="normálne 8 106" xfId="2199" xr:uid="{00000000-0005-0000-0000-00003B220000}"/>
    <cellStyle name="normálne 8 107" xfId="2200" xr:uid="{00000000-0005-0000-0000-00003C220000}"/>
    <cellStyle name="normálne 8 108" xfId="2201" xr:uid="{00000000-0005-0000-0000-00003D220000}"/>
    <cellStyle name="normálne 8 109" xfId="2202" xr:uid="{00000000-0005-0000-0000-00003E220000}"/>
    <cellStyle name="normálne 8 11" xfId="2203" xr:uid="{00000000-0005-0000-0000-00003F220000}"/>
    <cellStyle name="normálne 8 110" xfId="2204" xr:uid="{00000000-0005-0000-0000-000040220000}"/>
    <cellStyle name="normálne 8 111" xfId="2205" xr:uid="{00000000-0005-0000-0000-000041220000}"/>
    <cellStyle name="normálne 8 112" xfId="2206" xr:uid="{00000000-0005-0000-0000-000042220000}"/>
    <cellStyle name="normálne 8 113" xfId="2207" xr:uid="{00000000-0005-0000-0000-000043220000}"/>
    <cellStyle name="normálne 8 114" xfId="2208" xr:uid="{00000000-0005-0000-0000-000044220000}"/>
    <cellStyle name="normálne 8 115" xfId="2209" xr:uid="{00000000-0005-0000-0000-000045220000}"/>
    <cellStyle name="normálne 8 116" xfId="2210" xr:uid="{00000000-0005-0000-0000-000046220000}"/>
    <cellStyle name="normálne 8 117" xfId="2211" xr:uid="{00000000-0005-0000-0000-000047220000}"/>
    <cellStyle name="normálne 8 118" xfId="2212" xr:uid="{00000000-0005-0000-0000-000048220000}"/>
    <cellStyle name="normálne 8 119" xfId="2213" xr:uid="{00000000-0005-0000-0000-000049220000}"/>
    <cellStyle name="normálne 8 12" xfId="2214" xr:uid="{00000000-0005-0000-0000-00004A220000}"/>
    <cellStyle name="normálne 8 120" xfId="2215" xr:uid="{00000000-0005-0000-0000-00004B220000}"/>
    <cellStyle name="normálne 8 121" xfId="2216" xr:uid="{00000000-0005-0000-0000-00004C220000}"/>
    <cellStyle name="normálne 8 122" xfId="2217" xr:uid="{00000000-0005-0000-0000-00004D220000}"/>
    <cellStyle name="normálne 8 123" xfId="2218" xr:uid="{00000000-0005-0000-0000-00004E220000}"/>
    <cellStyle name="normálne 8 124" xfId="2219" xr:uid="{00000000-0005-0000-0000-00004F220000}"/>
    <cellStyle name="normálne 8 125" xfId="2220" xr:uid="{00000000-0005-0000-0000-000050220000}"/>
    <cellStyle name="normálne 8 13" xfId="2221" xr:uid="{00000000-0005-0000-0000-000051220000}"/>
    <cellStyle name="normálne 8 14" xfId="2222" xr:uid="{00000000-0005-0000-0000-000052220000}"/>
    <cellStyle name="normálne 8 15" xfId="2223" xr:uid="{00000000-0005-0000-0000-000053220000}"/>
    <cellStyle name="normálne 8 16" xfId="2224" xr:uid="{00000000-0005-0000-0000-000054220000}"/>
    <cellStyle name="normálne 8 17" xfId="2225" xr:uid="{00000000-0005-0000-0000-000055220000}"/>
    <cellStyle name="normálne 8 18" xfId="2226" xr:uid="{00000000-0005-0000-0000-000056220000}"/>
    <cellStyle name="normálne 8 19" xfId="2227" xr:uid="{00000000-0005-0000-0000-000057220000}"/>
    <cellStyle name="normálne 8 2" xfId="2228" xr:uid="{00000000-0005-0000-0000-000058220000}"/>
    <cellStyle name="normálne 8 20" xfId="2229" xr:uid="{00000000-0005-0000-0000-000059220000}"/>
    <cellStyle name="normálne 8 21" xfId="2230" xr:uid="{00000000-0005-0000-0000-00005A220000}"/>
    <cellStyle name="normálne 8 22" xfId="2231" xr:uid="{00000000-0005-0000-0000-00005B220000}"/>
    <cellStyle name="normálne 8 23" xfId="2232" xr:uid="{00000000-0005-0000-0000-00005C220000}"/>
    <cellStyle name="normálne 8 24" xfId="2233" xr:uid="{00000000-0005-0000-0000-00005D220000}"/>
    <cellStyle name="normálne 8 25" xfId="2234" xr:uid="{00000000-0005-0000-0000-00005E220000}"/>
    <cellStyle name="normálne 8 26" xfId="2235" xr:uid="{00000000-0005-0000-0000-00005F220000}"/>
    <cellStyle name="normálne 8 27" xfId="2236" xr:uid="{00000000-0005-0000-0000-000060220000}"/>
    <cellStyle name="normálne 8 28" xfId="2237" xr:uid="{00000000-0005-0000-0000-000061220000}"/>
    <cellStyle name="normálne 8 29" xfId="2238" xr:uid="{00000000-0005-0000-0000-000062220000}"/>
    <cellStyle name="normálne 8 3" xfId="2239" xr:uid="{00000000-0005-0000-0000-000063220000}"/>
    <cellStyle name="normálne 8 30" xfId="2240" xr:uid="{00000000-0005-0000-0000-000064220000}"/>
    <cellStyle name="normálne 8 31" xfId="2241" xr:uid="{00000000-0005-0000-0000-000065220000}"/>
    <cellStyle name="normálne 8 32" xfId="2242" xr:uid="{00000000-0005-0000-0000-000066220000}"/>
    <cellStyle name="normálne 8 33" xfId="2243" xr:uid="{00000000-0005-0000-0000-000067220000}"/>
    <cellStyle name="normálne 8 34" xfId="2244" xr:uid="{00000000-0005-0000-0000-000068220000}"/>
    <cellStyle name="normálne 8 35" xfId="2245" xr:uid="{00000000-0005-0000-0000-000069220000}"/>
    <cellStyle name="normálne 8 36" xfId="2246" xr:uid="{00000000-0005-0000-0000-00006A220000}"/>
    <cellStyle name="normálne 8 37" xfId="2247" xr:uid="{00000000-0005-0000-0000-00006B220000}"/>
    <cellStyle name="normálne 8 38" xfId="2248" xr:uid="{00000000-0005-0000-0000-00006C220000}"/>
    <cellStyle name="normálne 8 39" xfId="2249" xr:uid="{00000000-0005-0000-0000-00006D220000}"/>
    <cellStyle name="normálne 8 4" xfId="2250" xr:uid="{00000000-0005-0000-0000-00006E220000}"/>
    <cellStyle name="normálne 8 40" xfId="2251" xr:uid="{00000000-0005-0000-0000-00006F220000}"/>
    <cellStyle name="normálne 8 41" xfId="2252" xr:uid="{00000000-0005-0000-0000-000070220000}"/>
    <cellStyle name="normálne 8 42" xfId="2253" xr:uid="{00000000-0005-0000-0000-000071220000}"/>
    <cellStyle name="normálne 8 43" xfId="2254" xr:uid="{00000000-0005-0000-0000-000072220000}"/>
    <cellStyle name="normálne 8 44" xfId="2255" xr:uid="{00000000-0005-0000-0000-000073220000}"/>
    <cellStyle name="normálne 8 45" xfId="2256" xr:uid="{00000000-0005-0000-0000-000074220000}"/>
    <cellStyle name="normálne 8 46" xfId="2257" xr:uid="{00000000-0005-0000-0000-000075220000}"/>
    <cellStyle name="normálne 8 47" xfId="2258" xr:uid="{00000000-0005-0000-0000-000076220000}"/>
    <cellStyle name="normálne 8 48" xfId="2259" xr:uid="{00000000-0005-0000-0000-000077220000}"/>
    <cellStyle name="normálne 8 49" xfId="2260" xr:uid="{00000000-0005-0000-0000-000078220000}"/>
    <cellStyle name="normálne 8 5" xfId="2261" xr:uid="{00000000-0005-0000-0000-000079220000}"/>
    <cellStyle name="normálne 8 50" xfId="2262" xr:uid="{00000000-0005-0000-0000-00007A220000}"/>
    <cellStyle name="normálne 8 51" xfId="2263" xr:uid="{00000000-0005-0000-0000-00007B220000}"/>
    <cellStyle name="normálne 8 52" xfId="2264" xr:uid="{00000000-0005-0000-0000-00007C220000}"/>
    <cellStyle name="normálne 8 53" xfId="2265" xr:uid="{00000000-0005-0000-0000-00007D220000}"/>
    <cellStyle name="normálne 8 54" xfId="2266" xr:uid="{00000000-0005-0000-0000-00007E220000}"/>
    <cellStyle name="normálne 8 55" xfId="2267" xr:uid="{00000000-0005-0000-0000-00007F220000}"/>
    <cellStyle name="normálne 8 56" xfId="2268" xr:uid="{00000000-0005-0000-0000-000080220000}"/>
    <cellStyle name="normálne 8 57" xfId="2269" xr:uid="{00000000-0005-0000-0000-000081220000}"/>
    <cellStyle name="normálne 8 58" xfId="2270" xr:uid="{00000000-0005-0000-0000-000082220000}"/>
    <cellStyle name="normálne 8 59" xfId="2271" xr:uid="{00000000-0005-0000-0000-000083220000}"/>
    <cellStyle name="normálne 8 6" xfId="2272" xr:uid="{00000000-0005-0000-0000-000084220000}"/>
    <cellStyle name="normálne 8 60" xfId="2273" xr:uid="{00000000-0005-0000-0000-000085220000}"/>
    <cellStyle name="normálne 8 61" xfId="2274" xr:uid="{00000000-0005-0000-0000-000086220000}"/>
    <cellStyle name="normálne 8 62" xfId="2275" xr:uid="{00000000-0005-0000-0000-000087220000}"/>
    <cellStyle name="normálne 8 63" xfId="2276" xr:uid="{00000000-0005-0000-0000-000088220000}"/>
    <cellStyle name="normálne 8 64" xfId="2277" xr:uid="{00000000-0005-0000-0000-000089220000}"/>
    <cellStyle name="normálne 8 65" xfId="2278" xr:uid="{00000000-0005-0000-0000-00008A220000}"/>
    <cellStyle name="normálne 8 66" xfId="2279" xr:uid="{00000000-0005-0000-0000-00008B220000}"/>
    <cellStyle name="normálne 8 67" xfId="2280" xr:uid="{00000000-0005-0000-0000-00008C220000}"/>
    <cellStyle name="normálne 8 68" xfId="2281" xr:uid="{00000000-0005-0000-0000-00008D220000}"/>
    <cellStyle name="normálne 8 69" xfId="2282" xr:uid="{00000000-0005-0000-0000-00008E220000}"/>
    <cellStyle name="normálne 8 7" xfId="2283" xr:uid="{00000000-0005-0000-0000-00008F220000}"/>
    <cellStyle name="normálne 8 70" xfId="2284" xr:uid="{00000000-0005-0000-0000-000090220000}"/>
    <cellStyle name="normálne 8 71" xfId="2285" xr:uid="{00000000-0005-0000-0000-000091220000}"/>
    <cellStyle name="normálne 8 72" xfId="2286" xr:uid="{00000000-0005-0000-0000-000092220000}"/>
    <cellStyle name="normálne 8 73" xfId="2287" xr:uid="{00000000-0005-0000-0000-000093220000}"/>
    <cellStyle name="normálne 8 74" xfId="2288" xr:uid="{00000000-0005-0000-0000-000094220000}"/>
    <cellStyle name="normálne 8 75" xfId="2289" xr:uid="{00000000-0005-0000-0000-000095220000}"/>
    <cellStyle name="normálne 8 76" xfId="2290" xr:uid="{00000000-0005-0000-0000-000096220000}"/>
    <cellStyle name="normálne 8 77" xfId="2291" xr:uid="{00000000-0005-0000-0000-000097220000}"/>
    <cellStyle name="normálne 8 78" xfId="2292" xr:uid="{00000000-0005-0000-0000-000098220000}"/>
    <cellStyle name="normálne 8 79" xfId="2293" xr:uid="{00000000-0005-0000-0000-000099220000}"/>
    <cellStyle name="normálne 8 8" xfId="2294" xr:uid="{00000000-0005-0000-0000-00009A220000}"/>
    <cellStyle name="normálne 8 80" xfId="2295" xr:uid="{00000000-0005-0000-0000-00009B220000}"/>
    <cellStyle name="normálne 8 81" xfId="2296" xr:uid="{00000000-0005-0000-0000-00009C220000}"/>
    <cellStyle name="normálne 8 82" xfId="2297" xr:uid="{00000000-0005-0000-0000-00009D220000}"/>
    <cellStyle name="normálne 8 83" xfId="2298" xr:uid="{00000000-0005-0000-0000-00009E220000}"/>
    <cellStyle name="normálne 8 84" xfId="2299" xr:uid="{00000000-0005-0000-0000-00009F220000}"/>
    <cellStyle name="normálne 8 85" xfId="2300" xr:uid="{00000000-0005-0000-0000-0000A0220000}"/>
    <cellStyle name="normálne 8 86" xfId="2301" xr:uid="{00000000-0005-0000-0000-0000A1220000}"/>
    <cellStyle name="normálne 8 87" xfId="2302" xr:uid="{00000000-0005-0000-0000-0000A2220000}"/>
    <cellStyle name="normálne 8 88" xfId="2303" xr:uid="{00000000-0005-0000-0000-0000A3220000}"/>
    <cellStyle name="normálne 8 89" xfId="2304" xr:uid="{00000000-0005-0000-0000-0000A4220000}"/>
    <cellStyle name="normálne 8 9" xfId="2305" xr:uid="{00000000-0005-0000-0000-0000A5220000}"/>
    <cellStyle name="normálne 8 90" xfId="2306" xr:uid="{00000000-0005-0000-0000-0000A6220000}"/>
    <cellStyle name="normálne 8 91" xfId="2307" xr:uid="{00000000-0005-0000-0000-0000A7220000}"/>
    <cellStyle name="normálne 8 92" xfId="2308" xr:uid="{00000000-0005-0000-0000-0000A8220000}"/>
    <cellStyle name="normálne 8 93" xfId="2309" xr:uid="{00000000-0005-0000-0000-0000A9220000}"/>
    <cellStyle name="normálne 8 94" xfId="2310" xr:uid="{00000000-0005-0000-0000-0000AA220000}"/>
    <cellStyle name="normálne 8 95" xfId="2311" xr:uid="{00000000-0005-0000-0000-0000AB220000}"/>
    <cellStyle name="normálne 8 96" xfId="2312" xr:uid="{00000000-0005-0000-0000-0000AC220000}"/>
    <cellStyle name="normálne 8 97" xfId="2313" xr:uid="{00000000-0005-0000-0000-0000AD220000}"/>
    <cellStyle name="normálne 8 98" xfId="2314" xr:uid="{00000000-0005-0000-0000-0000AE220000}"/>
    <cellStyle name="normálne 8 99" xfId="2315" xr:uid="{00000000-0005-0000-0000-0000AF220000}"/>
    <cellStyle name="Normálne 9" xfId="704" xr:uid="{00000000-0005-0000-0000-0000B0220000}"/>
    <cellStyle name="normálne 9 10" xfId="2316" xr:uid="{00000000-0005-0000-0000-0000B1220000}"/>
    <cellStyle name="normálne 9 11" xfId="2317" xr:uid="{00000000-0005-0000-0000-0000B2220000}"/>
    <cellStyle name="normálne 9 12" xfId="2318" xr:uid="{00000000-0005-0000-0000-0000B3220000}"/>
    <cellStyle name="normálne 9 13" xfId="2319" xr:uid="{00000000-0005-0000-0000-0000B4220000}"/>
    <cellStyle name="normálne 9 14" xfId="2320" xr:uid="{00000000-0005-0000-0000-0000B5220000}"/>
    <cellStyle name="normálne 9 15" xfId="2321" xr:uid="{00000000-0005-0000-0000-0000B6220000}"/>
    <cellStyle name="normálne 9 16" xfId="2322" xr:uid="{00000000-0005-0000-0000-0000B7220000}"/>
    <cellStyle name="normálne 9 17" xfId="2323" xr:uid="{00000000-0005-0000-0000-0000B8220000}"/>
    <cellStyle name="normálne 9 18" xfId="2324" xr:uid="{00000000-0005-0000-0000-0000B9220000}"/>
    <cellStyle name="normálne 9 19" xfId="2325" xr:uid="{00000000-0005-0000-0000-0000BA220000}"/>
    <cellStyle name="normálne 9 2" xfId="2326" xr:uid="{00000000-0005-0000-0000-0000BB220000}"/>
    <cellStyle name="normálne 9 2 10" xfId="2327" xr:uid="{00000000-0005-0000-0000-0000BC220000}"/>
    <cellStyle name="normálne 9 2 11" xfId="2328" xr:uid="{00000000-0005-0000-0000-0000BD220000}"/>
    <cellStyle name="normálne 9 2 2" xfId="2329" xr:uid="{00000000-0005-0000-0000-0000BE220000}"/>
    <cellStyle name="normálne 9 2 3" xfId="2330" xr:uid="{00000000-0005-0000-0000-0000BF220000}"/>
    <cellStyle name="normálne 9 2 4" xfId="2331" xr:uid="{00000000-0005-0000-0000-0000C0220000}"/>
    <cellStyle name="normálne 9 2 5" xfId="2332" xr:uid="{00000000-0005-0000-0000-0000C1220000}"/>
    <cellStyle name="normálne 9 2 6" xfId="2333" xr:uid="{00000000-0005-0000-0000-0000C2220000}"/>
    <cellStyle name="normálne 9 2 7" xfId="2334" xr:uid="{00000000-0005-0000-0000-0000C3220000}"/>
    <cellStyle name="normálne 9 2 8" xfId="2335" xr:uid="{00000000-0005-0000-0000-0000C4220000}"/>
    <cellStyle name="normálne 9 2 9" xfId="2336" xr:uid="{00000000-0005-0000-0000-0000C5220000}"/>
    <cellStyle name="normálne 9 20" xfId="2337" xr:uid="{00000000-0005-0000-0000-0000C6220000}"/>
    <cellStyle name="normálne 9 21" xfId="2338" xr:uid="{00000000-0005-0000-0000-0000C7220000}"/>
    <cellStyle name="normálne 9 3" xfId="2339" xr:uid="{00000000-0005-0000-0000-0000C8220000}"/>
    <cellStyle name="normálne 9 4" xfId="2340" xr:uid="{00000000-0005-0000-0000-0000C9220000}"/>
    <cellStyle name="normálne 9 5" xfId="2341" xr:uid="{00000000-0005-0000-0000-0000CA220000}"/>
    <cellStyle name="normálne 9 6" xfId="2342" xr:uid="{00000000-0005-0000-0000-0000CB220000}"/>
    <cellStyle name="normálne 9 7" xfId="2343" xr:uid="{00000000-0005-0000-0000-0000CC220000}"/>
    <cellStyle name="normálne 9 8" xfId="2344" xr:uid="{00000000-0005-0000-0000-0000CD220000}"/>
    <cellStyle name="normálne 9 9" xfId="2345" xr:uid="{00000000-0005-0000-0000-0000CE220000}"/>
    <cellStyle name="normálne_101_123" xfId="830" xr:uid="{00000000-0005-0000-0000-0000CF220000}"/>
    <cellStyle name="normální 2" xfId="705" xr:uid="{00000000-0005-0000-0000-0000D0220000}"/>
    <cellStyle name="normální 2 2" xfId="831" xr:uid="{00000000-0005-0000-0000-0000D1220000}"/>
    <cellStyle name="normální_Database.T" xfId="706" xr:uid="{00000000-0005-0000-0000-0000D2220000}"/>
    <cellStyle name="Note" xfId="707" xr:uid="{00000000-0005-0000-0000-0000D3220000}"/>
    <cellStyle name="Output" xfId="708" xr:uid="{00000000-0005-0000-0000-0000D4220000}"/>
    <cellStyle name="Poznámka 10" xfId="2403" xr:uid="{00000000-0005-0000-0000-0000D5220000}"/>
    <cellStyle name="Poznámka 10 2" xfId="2751" xr:uid="{00000000-0005-0000-0000-0000D6220000}"/>
    <cellStyle name="Poznámka 11" xfId="3889" xr:uid="{00000000-0005-0000-0000-0000D7220000}"/>
    <cellStyle name="Poznámka 11 2" xfId="5027" xr:uid="{00000000-0005-0000-0000-0000D8220000}"/>
    <cellStyle name="Poznámka 2" xfId="709" xr:uid="{00000000-0005-0000-0000-0000D9220000}"/>
    <cellStyle name="Poznámka 2 2" xfId="710" xr:uid="{00000000-0005-0000-0000-0000DA220000}"/>
    <cellStyle name="Poznámka 2 3" xfId="832" xr:uid="{00000000-0005-0000-0000-0000DB220000}"/>
    <cellStyle name="Poznámka 2 3 2" xfId="833" xr:uid="{00000000-0005-0000-0000-0000DC220000}"/>
    <cellStyle name="Poznámka 2 3 3" xfId="834" xr:uid="{00000000-0005-0000-0000-0000DD220000}"/>
    <cellStyle name="Poznámka 3" xfId="711" xr:uid="{00000000-0005-0000-0000-0000DE220000}"/>
    <cellStyle name="Poznámka 3 2" xfId="2346" xr:uid="{00000000-0005-0000-0000-0000DF220000}"/>
    <cellStyle name="Poznámka 4" xfId="712" xr:uid="{00000000-0005-0000-0000-0000E0220000}"/>
    <cellStyle name="Poznámka 5" xfId="713" xr:uid="{00000000-0005-0000-0000-0000E1220000}"/>
    <cellStyle name="Poznámka 5 2" xfId="835" xr:uid="{00000000-0005-0000-0000-0000E2220000}"/>
    <cellStyle name="Poznámka 5 3" xfId="836" xr:uid="{00000000-0005-0000-0000-0000E3220000}"/>
    <cellStyle name="Poznámka 6" xfId="714" xr:uid="{00000000-0005-0000-0000-0000E4220000}"/>
    <cellStyle name="Poznámka 6 2" xfId="715" xr:uid="{00000000-0005-0000-0000-0000E5220000}"/>
    <cellStyle name="Poznámka 6 2 2" xfId="716" xr:uid="{00000000-0005-0000-0000-0000E6220000}"/>
    <cellStyle name="Poznámka 6 2 3" xfId="717" xr:uid="{00000000-0005-0000-0000-0000E7220000}"/>
    <cellStyle name="Poznámka 6 2 3 2" xfId="718" xr:uid="{00000000-0005-0000-0000-0000E8220000}"/>
    <cellStyle name="Poznámka 6 3" xfId="719" xr:uid="{00000000-0005-0000-0000-0000E9220000}"/>
    <cellStyle name="Poznámka 6 3 2" xfId="720" xr:uid="{00000000-0005-0000-0000-0000EA220000}"/>
    <cellStyle name="Poznámka 6 3 2 2" xfId="721" xr:uid="{00000000-0005-0000-0000-0000EB220000}"/>
    <cellStyle name="Poznámka 6 3 3" xfId="722" xr:uid="{00000000-0005-0000-0000-0000EC220000}"/>
    <cellStyle name="Poznámka 6 4" xfId="723" xr:uid="{00000000-0005-0000-0000-0000ED220000}"/>
    <cellStyle name="Poznámka 6 4 2" xfId="724" xr:uid="{00000000-0005-0000-0000-0000EE220000}"/>
    <cellStyle name="Poznámka 6 5" xfId="725" xr:uid="{00000000-0005-0000-0000-0000EF220000}"/>
    <cellStyle name="Poznámka 6 5 2" xfId="726" xr:uid="{00000000-0005-0000-0000-0000F0220000}"/>
    <cellStyle name="Poznámka 7" xfId="727" xr:uid="{00000000-0005-0000-0000-0000F1220000}"/>
    <cellStyle name="Poznámka 8" xfId="728" xr:uid="{00000000-0005-0000-0000-0000F2220000}"/>
    <cellStyle name="Poznámka 8 2" xfId="729" xr:uid="{00000000-0005-0000-0000-0000F3220000}"/>
    <cellStyle name="Poznámka 8 3" xfId="730" xr:uid="{00000000-0005-0000-0000-0000F4220000}"/>
    <cellStyle name="Poznámka 9" xfId="2391" xr:uid="{00000000-0005-0000-0000-0000F5220000}"/>
    <cellStyle name="Prepojená bunka 2" xfId="731" xr:uid="{00000000-0005-0000-0000-0000F6220000}"/>
    <cellStyle name="Prepojená bunka 3" xfId="732" xr:uid="{00000000-0005-0000-0000-0000F7220000}"/>
    <cellStyle name="Prepojená bunka 4" xfId="733" xr:uid="{00000000-0005-0000-0000-0000F8220000}"/>
    <cellStyle name="Propojená buňka" xfId="734" xr:uid="{00000000-0005-0000-0000-0000F9220000}"/>
    <cellStyle name="Spolu 2" xfId="735" xr:uid="{00000000-0005-0000-0000-0000FA220000}"/>
    <cellStyle name="Spolu 3" xfId="736" xr:uid="{00000000-0005-0000-0000-0000FB220000}"/>
    <cellStyle name="Spolu 4" xfId="737" xr:uid="{00000000-0005-0000-0000-0000FC220000}"/>
    <cellStyle name="Správně" xfId="738" xr:uid="{00000000-0005-0000-0000-0000FD220000}"/>
    <cellStyle name="Štýl 1" xfId="739" xr:uid="{00000000-0005-0000-0000-0000FE220000}"/>
    <cellStyle name="Text upozornění" xfId="740" xr:uid="{00000000-0005-0000-0000-0000FF220000}"/>
    <cellStyle name="Text upozornenia 2" xfId="741" xr:uid="{00000000-0005-0000-0000-000000230000}"/>
    <cellStyle name="Text upozornenia 3" xfId="742" xr:uid="{00000000-0005-0000-0000-000001230000}"/>
    <cellStyle name="Text upozornenia 4" xfId="743" xr:uid="{00000000-0005-0000-0000-000002230000}"/>
    <cellStyle name="Title" xfId="744" xr:uid="{00000000-0005-0000-0000-000003230000}"/>
    <cellStyle name="Titul 2" xfId="745" xr:uid="{00000000-0005-0000-0000-000004230000}"/>
    <cellStyle name="Titul 3" xfId="746" xr:uid="{00000000-0005-0000-0000-000005230000}"/>
    <cellStyle name="Total" xfId="747" xr:uid="{00000000-0005-0000-0000-000006230000}"/>
    <cellStyle name="Vstup 2" xfId="748" xr:uid="{00000000-0005-0000-0000-000007230000}"/>
    <cellStyle name="Vstup 3" xfId="749" xr:uid="{00000000-0005-0000-0000-000008230000}"/>
    <cellStyle name="Vstup 4" xfId="750" xr:uid="{00000000-0005-0000-0000-000009230000}"/>
    <cellStyle name="Výpočet 2" xfId="751" xr:uid="{00000000-0005-0000-0000-00000A230000}"/>
    <cellStyle name="Výpočet 3" xfId="752" xr:uid="{00000000-0005-0000-0000-00000B230000}"/>
    <cellStyle name="Výpočet 4" xfId="753" xr:uid="{00000000-0005-0000-0000-00000C230000}"/>
    <cellStyle name="Výstup 2" xfId="754" xr:uid="{00000000-0005-0000-0000-00000D230000}"/>
    <cellStyle name="Výstup 3" xfId="755" xr:uid="{00000000-0005-0000-0000-00000E230000}"/>
    <cellStyle name="Výstup 4" xfId="756" xr:uid="{00000000-0005-0000-0000-00000F230000}"/>
    <cellStyle name="Vysvětlující text" xfId="757" xr:uid="{00000000-0005-0000-0000-000010230000}"/>
    <cellStyle name="Vysvetľujúci text 2" xfId="758" xr:uid="{00000000-0005-0000-0000-000011230000}"/>
    <cellStyle name="Vysvetľujúci text 3" xfId="759" xr:uid="{00000000-0005-0000-0000-000012230000}"/>
    <cellStyle name="Vysvetľujúci text 4" xfId="760" xr:uid="{00000000-0005-0000-0000-000013230000}"/>
    <cellStyle name="Warning Text" xfId="761" xr:uid="{00000000-0005-0000-0000-000014230000}"/>
    <cellStyle name="Zlá 2" xfId="762" xr:uid="{00000000-0005-0000-0000-000015230000}"/>
    <cellStyle name="Zlá 3" xfId="763" xr:uid="{00000000-0005-0000-0000-000016230000}"/>
    <cellStyle name="Zlá 4" xfId="764" xr:uid="{00000000-0005-0000-0000-000017230000}"/>
    <cellStyle name="Zvýraznění 1" xfId="765" xr:uid="{00000000-0005-0000-0000-000018230000}"/>
    <cellStyle name="Zvýraznění 2" xfId="766" xr:uid="{00000000-0005-0000-0000-000019230000}"/>
    <cellStyle name="Zvýraznění 3" xfId="767" xr:uid="{00000000-0005-0000-0000-00001A230000}"/>
    <cellStyle name="Zvýraznění 4" xfId="768" xr:uid="{00000000-0005-0000-0000-00001B230000}"/>
    <cellStyle name="Zvýraznění 5" xfId="769" xr:uid="{00000000-0005-0000-0000-00001C230000}"/>
    <cellStyle name="Zvýraznění 6" xfId="770" xr:uid="{00000000-0005-0000-0000-00001D230000}"/>
    <cellStyle name="Zvýraznenie1 2" xfId="771" xr:uid="{00000000-0005-0000-0000-00001E230000}"/>
    <cellStyle name="Zvýraznenie1 3" xfId="772" xr:uid="{00000000-0005-0000-0000-00001F230000}"/>
    <cellStyle name="Zvýraznenie1 4" xfId="773" xr:uid="{00000000-0005-0000-0000-000020230000}"/>
    <cellStyle name="Zvýraznenie2 2" xfId="774" xr:uid="{00000000-0005-0000-0000-000021230000}"/>
    <cellStyle name="Zvýraznenie2 3" xfId="775" xr:uid="{00000000-0005-0000-0000-000022230000}"/>
    <cellStyle name="Zvýraznenie2 4" xfId="776" xr:uid="{00000000-0005-0000-0000-000023230000}"/>
    <cellStyle name="Zvýraznenie3 2" xfId="777" xr:uid="{00000000-0005-0000-0000-000024230000}"/>
    <cellStyle name="Zvýraznenie3 3" xfId="778" xr:uid="{00000000-0005-0000-0000-000025230000}"/>
    <cellStyle name="Zvýraznenie3 4" xfId="779" xr:uid="{00000000-0005-0000-0000-000026230000}"/>
    <cellStyle name="Zvýraznenie4 2" xfId="780" xr:uid="{00000000-0005-0000-0000-000027230000}"/>
    <cellStyle name="Zvýraznenie4 3" xfId="781" xr:uid="{00000000-0005-0000-0000-000028230000}"/>
    <cellStyle name="Zvýraznenie4 4" xfId="782" xr:uid="{00000000-0005-0000-0000-000029230000}"/>
    <cellStyle name="Zvýraznenie5 2" xfId="783" xr:uid="{00000000-0005-0000-0000-00002A230000}"/>
    <cellStyle name="Zvýraznenie5 3" xfId="784" xr:uid="{00000000-0005-0000-0000-00002B230000}"/>
    <cellStyle name="Zvýraznenie5 4" xfId="785" xr:uid="{00000000-0005-0000-0000-00002C230000}"/>
    <cellStyle name="Zvýraznenie6 2" xfId="786" xr:uid="{00000000-0005-0000-0000-00002D230000}"/>
    <cellStyle name="Zvýraznenie6 3" xfId="787" xr:uid="{00000000-0005-0000-0000-00002E230000}"/>
    <cellStyle name="Zvýraznenie6 4" xfId="788" xr:uid="{00000000-0005-0000-0000-00002F230000}"/>
  </cellStyles>
  <dxfs count="0"/>
  <tableStyles count="0" defaultTableStyle="TableStyleMedium2" defaultPivotStyle="PivotStyleLight16"/>
  <colors>
    <mruColors>
      <color rgb="FFCCFFFF"/>
      <color rgb="FFFF99CC"/>
      <color rgb="FFFFFF99"/>
      <color rgb="FFFFFFCC"/>
      <color rgb="FFCCE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11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1.xml"/><Relationship Id="rId145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externalLink" Target="externalLinks/externalLink1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externalLink" Target="externalLinks/externalLink2.xml"/><Relationship Id="rId146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externalLink" Target="externalLinks/externalLink4.xml"/><Relationship Id="rId148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externalLink" Target="externalLinks/externalLink5.xml"/><Relationship Id="rId90" Type="http://schemas.openxmlformats.org/officeDocument/2006/relationships/worksheet" Target="worksheets/sheet9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LS\D61NM-CH\VYMERY\CENOVA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wdata\pwtemp\reming_zakazky\dms24128\vzor_1004\TRIEDNIK_TSP\pokusssssssssssssss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wdata\pwtemp\reming_zakazky\dms24128\vzor_1004\TRIEDNIK_TSP\pokusssssssssssssss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ekova/AppData/Local/Microsoft/Windows/Temporary%20Internet%20Files/Content.Outlook/8KINC5DK/vzor_1004/TRIEDNIK_TSP/pokussssssssssssss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Zaloha%208.3.2007\My%20Documents\0820_nosn&#253;%20syst&#233;m%20MHD\DSZ\0820_DSZ_Naklady_Stavby_ondrej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aloha%208.3.2007/My%20Documents/0820_nosn&#253;%20syst&#233;m%20MHD/DSZ/0820_DSZ_Naklady_Stavby_ondre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SIL-PC\Zaloha%208.3.2007\My%20Documents\0820_nosn&#253;%20syst&#233;m%20MHD\DSZ\0820_DSZ_Naklady_Stavby_ondrej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Zaloha%208.3.2007\My%20Documents\0820_nosn&#253;%20syst&#233;m%20MHD\DSZ\0820_DSZ_Naklady_Stavby_ondre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aloha%208.3.2007\My%20Documents\0820_nosn&#253;%20syst&#233;m%20MHD\DSZ\0820_DSZ_Naklady_Stavby_ondre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wdata\pwtemp\reming_zakazky\dms24128\vzor_1004\TRIEDNIK_TSP\pokussssssssssssss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wdata/pwtemp/reming_zakazky/dms24128/vzor_1004/TRIEDNIK_TSP/pokussssssssssssss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SIL-PC\pwdata\pwtemp\reming_zakazky\dms24128\vzor_1004\TRIEDNIK_TSP\pokusssssssssssssss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cts"/>
      <sheetName val="Total"/>
      <sheetName val="Database"/>
    </sheetNames>
    <sheetDataSet>
      <sheetData sheetId="0" refreshError="1">
        <row r="6">
          <cell r="A6" t="str">
            <v>100-00</v>
          </cell>
          <cell r="C6" t="str">
            <v>Všeobecné položky</v>
          </cell>
          <cell r="D6" t="str">
            <v/>
          </cell>
          <cell r="F6" t="str">
            <v/>
          </cell>
          <cell r="G6" t="str">
            <v/>
          </cell>
          <cell r="H6" t="str">
            <v xml:space="preserve"> </v>
          </cell>
        </row>
        <row r="7">
          <cell r="A7" t="str">
            <v>100-00</v>
          </cell>
          <cell r="B7" t="str">
            <v>100-01</v>
          </cell>
          <cell r="C7" t="str">
            <v>Zariadenie staveniska</v>
          </cell>
          <cell r="D7" t="str">
            <v>ks</v>
          </cell>
          <cell r="E7">
            <v>1</v>
          </cell>
          <cell r="F7">
            <v>1</v>
          </cell>
          <cell r="G7">
            <v>1</v>
          </cell>
          <cell r="H7" t="str">
            <v xml:space="preserve"> </v>
          </cell>
        </row>
        <row r="8">
          <cell r="A8" t="str">
            <v>100-00</v>
          </cell>
          <cell r="B8" t="str">
            <v>100-02</v>
          </cell>
          <cell r="C8" t="str">
            <v>Realizaená dokumentácia</v>
          </cell>
          <cell r="D8" t="str">
            <v>ks</v>
          </cell>
          <cell r="E8">
            <v>1</v>
          </cell>
          <cell r="F8">
            <v>1</v>
          </cell>
          <cell r="G8">
            <v>1</v>
          </cell>
          <cell r="H8" t="str">
            <v xml:space="preserve"> </v>
          </cell>
        </row>
        <row r="9">
          <cell r="A9" t="str">
            <v>100-00</v>
          </cell>
          <cell r="B9" t="str">
            <v>100-03</v>
          </cell>
          <cell r="C9" t="str">
            <v>Dokumentácia skutoeného vyhotovenia</v>
          </cell>
          <cell r="D9" t="str">
            <v>ks</v>
          </cell>
          <cell r="E9">
            <v>1</v>
          </cell>
          <cell r="F9">
            <v>1</v>
          </cell>
          <cell r="G9">
            <v>1</v>
          </cell>
          <cell r="H9" t="str">
            <v xml:space="preserve"> </v>
          </cell>
        </row>
        <row r="10">
          <cell r="A10" t="str">
            <v>100-00</v>
          </cell>
          <cell r="B10" t="str">
            <v>999</v>
          </cell>
          <cell r="C10" t="str">
            <v>Spolu</v>
          </cell>
          <cell r="D10" t="str">
            <v/>
          </cell>
          <cell r="F10" t="str">
            <v/>
          </cell>
          <cell r="G10" t="str">
            <v/>
          </cell>
          <cell r="H10">
            <v>3</v>
          </cell>
        </row>
        <row r="11">
          <cell r="C11" t="str">
            <v xml:space="preserve"> </v>
          </cell>
          <cell r="D11" t="str">
            <v/>
          </cell>
          <cell r="F11" t="str">
            <v/>
          </cell>
          <cell r="G11" t="str">
            <v/>
          </cell>
          <cell r="H11" t="str">
            <v xml:space="preserve"> </v>
          </cell>
        </row>
        <row r="12">
          <cell r="C12" t="str">
            <v xml:space="preserve"> </v>
          </cell>
          <cell r="D12" t="str">
            <v/>
          </cell>
          <cell r="F12" t="str">
            <v/>
          </cell>
          <cell r="G12" t="str">
            <v/>
          </cell>
          <cell r="H12" t="str">
            <v xml:space="preserve"> </v>
          </cell>
        </row>
        <row r="13">
          <cell r="C13" t="str">
            <v xml:space="preserve"> </v>
          </cell>
          <cell r="D13" t="str">
            <v/>
          </cell>
          <cell r="F13" t="str">
            <v/>
          </cell>
          <cell r="G13" t="str">
            <v/>
          </cell>
          <cell r="H13" t="str">
            <v xml:space="preserve"> </v>
          </cell>
        </row>
        <row r="14">
          <cell r="C14" t="str">
            <v xml:space="preserve"> </v>
          </cell>
          <cell r="D14" t="str">
            <v/>
          </cell>
          <cell r="F14" t="str">
            <v/>
          </cell>
          <cell r="G14" t="str">
            <v/>
          </cell>
          <cell r="H14" t="str">
            <v xml:space="preserve"> </v>
          </cell>
        </row>
        <row r="15">
          <cell r="C15" t="str">
            <v xml:space="preserve"> </v>
          </cell>
          <cell r="D15" t="str">
            <v/>
          </cell>
          <cell r="F15" t="str">
            <v/>
          </cell>
          <cell r="G15" t="str">
            <v/>
          </cell>
          <cell r="H15" t="str">
            <v xml:space="preserve"> </v>
          </cell>
        </row>
        <row r="16">
          <cell r="C16" t="str">
            <v xml:space="preserve"> </v>
          </cell>
          <cell r="D16" t="str">
            <v/>
          </cell>
          <cell r="F16" t="str">
            <v/>
          </cell>
          <cell r="G16" t="str">
            <v/>
          </cell>
          <cell r="H16" t="str">
            <v xml:space="preserve"> </v>
          </cell>
        </row>
        <row r="17">
          <cell r="C17" t="str">
            <v xml:space="preserve"> </v>
          </cell>
          <cell r="D17" t="str">
            <v/>
          </cell>
          <cell r="F17" t="str">
            <v/>
          </cell>
          <cell r="G17" t="str">
            <v/>
          </cell>
          <cell r="H17" t="str">
            <v xml:space="preserve"> </v>
          </cell>
        </row>
        <row r="18">
          <cell r="C18" t="str">
            <v xml:space="preserve"> </v>
          </cell>
          <cell r="D18" t="str">
            <v/>
          </cell>
          <cell r="F18" t="str">
            <v/>
          </cell>
          <cell r="G18" t="str">
            <v/>
          </cell>
          <cell r="H18" t="str">
            <v xml:space="preserve"> </v>
          </cell>
        </row>
        <row r="19">
          <cell r="C19" t="str">
            <v xml:space="preserve"> </v>
          </cell>
          <cell r="D19" t="str">
            <v/>
          </cell>
          <cell r="F19" t="str">
            <v/>
          </cell>
          <cell r="G19" t="str">
            <v/>
          </cell>
          <cell r="H19" t="str">
            <v xml:space="preserve"> </v>
          </cell>
        </row>
        <row r="20">
          <cell r="C20" t="str">
            <v xml:space="preserve"> </v>
          </cell>
          <cell r="D20" t="str">
            <v/>
          </cell>
          <cell r="F20" t="str">
            <v/>
          </cell>
          <cell r="G20" t="str">
            <v/>
          </cell>
          <cell r="H20" t="str">
            <v xml:space="preserve"> </v>
          </cell>
        </row>
        <row r="21">
          <cell r="C21" t="str">
            <v xml:space="preserve"> </v>
          </cell>
          <cell r="D21" t="str">
            <v/>
          </cell>
          <cell r="F21" t="str">
            <v/>
          </cell>
          <cell r="G21" t="str">
            <v/>
          </cell>
          <cell r="H21" t="str">
            <v xml:space="preserve"> </v>
          </cell>
        </row>
        <row r="22">
          <cell r="C22" t="str">
            <v xml:space="preserve"> </v>
          </cell>
          <cell r="D22" t="str">
            <v/>
          </cell>
          <cell r="F22" t="str">
            <v/>
          </cell>
          <cell r="G22" t="str">
            <v/>
          </cell>
          <cell r="H22" t="str">
            <v xml:space="preserve"> </v>
          </cell>
        </row>
        <row r="23">
          <cell r="C23" t="str">
            <v xml:space="preserve"> </v>
          </cell>
          <cell r="D23" t="str">
            <v/>
          </cell>
          <cell r="F23" t="str">
            <v/>
          </cell>
          <cell r="G23" t="str">
            <v/>
          </cell>
          <cell r="H23" t="str">
            <v xml:space="preserve"> </v>
          </cell>
        </row>
        <row r="24">
          <cell r="C24" t="str">
            <v xml:space="preserve"> </v>
          </cell>
          <cell r="D24" t="str">
            <v/>
          </cell>
          <cell r="F24" t="str">
            <v/>
          </cell>
          <cell r="G24" t="str">
            <v/>
          </cell>
          <cell r="H24" t="str">
            <v xml:space="preserve"> </v>
          </cell>
        </row>
        <row r="25">
          <cell r="C25" t="str">
            <v xml:space="preserve"> </v>
          </cell>
          <cell r="D25" t="str">
            <v/>
          </cell>
          <cell r="F25" t="str">
            <v/>
          </cell>
          <cell r="G25" t="str">
            <v/>
          </cell>
          <cell r="H25" t="str">
            <v xml:space="preserve"> </v>
          </cell>
        </row>
        <row r="26">
          <cell r="C26" t="str">
            <v xml:space="preserve"> </v>
          </cell>
          <cell r="D26" t="str">
            <v/>
          </cell>
          <cell r="F26" t="str">
            <v/>
          </cell>
          <cell r="G26" t="str">
            <v/>
          </cell>
          <cell r="H26" t="str">
            <v xml:space="preserve"> </v>
          </cell>
        </row>
        <row r="27">
          <cell r="C27" t="str">
            <v xml:space="preserve"> </v>
          </cell>
          <cell r="D27" t="str">
            <v/>
          </cell>
          <cell r="F27" t="str">
            <v/>
          </cell>
          <cell r="G27" t="str">
            <v/>
          </cell>
          <cell r="H27" t="str">
            <v xml:space="preserve"> </v>
          </cell>
        </row>
        <row r="28">
          <cell r="C28" t="str">
            <v xml:space="preserve"> </v>
          </cell>
          <cell r="D28" t="str">
            <v/>
          </cell>
          <cell r="F28" t="str">
            <v/>
          </cell>
          <cell r="G28" t="str">
            <v/>
          </cell>
          <cell r="H28" t="str">
            <v xml:space="preserve"> </v>
          </cell>
        </row>
        <row r="29">
          <cell r="C29" t="str">
            <v xml:space="preserve"> </v>
          </cell>
          <cell r="D29" t="str">
            <v/>
          </cell>
          <cell r="F29" t="str">
            <v/>
          </cell>
          <cell r="G29" t="str">
            <v/>
          </cell>
          <cell r="H29" t="str">
            <v xml:space="preserve"> </v>
          </cell>
        </row>
        <row r="30">
          <cell r="C30" t="str">
            <v xml:space="preserve"> </v>
          </cell>
          <cell r="D30" t="str">
            <v/>
          </cell>
          <cell r="F30" t="str">
            <v/>
          </cell>
          <cell r="G30" t="str">
            <v/>
          </cell>
          <cell r="H30" t="str">
            <v xml:space="preserve"> </v>
          </cell>
        </row>
        <row r="31">
          <cell r="C31" t="str">
            <v xml:space="preserve"> </v>
          </cell>
          <cell r="D31" t="str">
            <v/>
          </cell>
          <cell r="F31" t="str">
            <v/>
          </cell>
          <cell r="G31" t="str">
            <v/>
          </cell>
          <cell r="H31" t="str">
            <v xml:space="preserve"> </v>
          </cell>
        </row>
        <row r="32">
          <cell r="C32" t="str">
            <v xml:space="preserve"> </v>
          </cell>
          <cell r="D32" t="str">
            <v/>
          </cell>
          <cell r="F32" t="str">
            <v/>
          </cell>
          <cell r="G32" t="str">
            <v/>
          </cell>
          <cell r="H32" t="str">
            <v xml:space="preserve"> </v>
          </cell>
        </row>
        <row r="33">
          <cell r="C33" t="str">
            <v xml:space="preserve"> </v>
          </cell>
          <cell r="D33" t="str">
            <v/>
          </cell>
          <cell r="F33" t="str">
            <v/>
          </cell>
          <cell r="G33" t="str">
            <v/>
          </cell>
          <cell r="H33" t="str">
            <v xml:space="preserve"> </v>
          </cell>
        </row>
        <row r="34">
          <cell r="C34" t="str">
            <v xml:space="preserve"> </v>
          </cell>
          <cell r="D34" t="str">
            <v/>
          </cell>
          <cell r="F34" t="str">
            <v/>
          </cell>
          <cell r="G34" t="str">
            <v/>
          </cell>
          <cell r="H34" t="str">
            <v xml:space="preserve"> </v>
          </cell>
        </row>
        <row r="35">
          <cell r="C35" t="str">
            <v xml:space="preserve"> </v>
          </cell>
          <cell r="D35" t="str">
            <v/>
          </cell>
          <cell r="F35" t="str">
            <v/>
          </cell>
          <cell r="G35" t="str">
            <v/>
          </cell>
          <cell r="H35" t="str">
            <v xml:space="preserve"> </v>
          </cell>
        </row>
        <row r="36">
          <cell r="C36" t="str">
            <v xml:space="preserve"> </v>
          </cell>
          <cell r="D36" t="str">
            <v/>
          </cell>
          <cell r="F36" t="str">
            <v/>
          </cell>
          <cell r="G36" t="str">
            <v/>
          </cell>
          <cell r="H36" t="str">
            <v xml:space="preserve"> </v>
          </cell>
        </row>
        <row r="37">
          <cell r="C37" t="str">
            <v xml:space="preserve"> </v>
          </cell>
          <cell r="D37" t="str">
            <v/>
          </cell>
          <cell r="F37" t="str">
            <v/>
          </cell>
          <cell r="G37" t="str">
            <v/>
          </cell>
          <cell r="H37" t="str">
            <v xml:space="preserve"> </v>
          </cell>
        </row>
        <row r="38">
          <cell r="C38" t="str">
            <v xml:space="preserve"> </v>
          </cell>
          <cell r="D38" t="str">
            <v/>
          </cell>
          <cell r="F38" t="str">
            <v/>
          </cell>
          <cell r="G38" t="str">
            <v/>
          </cell>
          <cell r="H38" t="str">
            <v xml:space="preserve"> </v>
          </cell>
        </row>
        <row r="39">
          <cell r="A39" t="str">
            <v>105-00a</v>
          </cell>
          <cell r="C39" t="str">
            <v>Spevnené plochy pravé odpoeívadlo Beckov</v>
          </cell>
          <cell r="D39" t="str">
            <v/>
          </cell>
          <cell r="F39" t="str">
            <v/>
          </cell>
          <cell r="G39" t="str">
            <v/>
          </cell>
          <cell r="H39" t="str">
            <v xml:space="preserve"> </v>
          </cell>
        </row>
        <row r="40">
          <cell r="A40" t="str">
            <v>105-00a</v>
          </cell>
          <cell r="B40" t="str">
            <v>5</v>
          </cell>
          <cell r="C40" t="str">
            <v>KOMUNIKÁCIA</v>
          </cell>
          <cell r="D40" t="str">
            <v/>
          </cell>
          <cell r="F40" t="str">
            <v/>
          </cell>
          <cell r="G40" t="str">
            <v/>
          </cell>
          <cell r="H40" t="str">
            <v xml:space="preserve"> </v>
          </cell>
        </row>
        <row r="41">
          <cell r="A41" t="str">
            <v>105-00a</v>
          </cell>
          <cell r="B41" t="str">
            <v>561 26.1</v>
          </cell>
          <cell r="C41" t="str">
            <v>Podklad zo zeminy stabilizovanej cementom hr. do 200 mm po zhutnení so spracovaním zmesi v miešacom centre z materiálu nakupovaného</v>
          </cell>
          <cell r="D41" t="str">
            <v>m2</v>
          </cell>
          <cell r="E41">
            <v>2469</v>
          </cell>
          <cell r="F41">
            <v>1</v>
          </cell>
          <cell r="G41">
            <v>2469</v>
          </cell>
          <cell r="H41" t="str">
            <v xml:space="preserve"> </v>
          </cell>
        </row>
        <row r="42">
          <cell r="A42" t="str">
            <v>105-00a</v>
          </cell>
          <cell r="B42" t="str">
            <v>561 26.2</v>
          </cell>
          <cell r="C42" t="str">
            <v>Zemina spevnená cementom hr. do 200 mm po zhutnení</v>
          </cell>
          <cell r="D42" t="str">
            <v>m2</v>
          </cell>
          <cell r="E42">
            <v>2014</v>
          </cell>
          <cell r="F42">
            <v>1</v>
          </cell>
          <cell r="G42">
            <v>2014</v>
          </cell>
          <cell r="H42" t="str">
            <v xml:space="preserve"> </v>
          </cell>
        </row>
        <row r="43">
          <cell r="A43" t="str">
            <v>105-00a</v>
          </cell>
          <cell r="B43" t="str">
            <v>564 75.1</v>
          </cell>
          <cell r="C43" t="str">
            <v>Podklad z vibrovaného štrku hr. cez 120 do 150 mm</v>
          </cell>
          <cell r="D43" t="str">
            <v>m2</v>
          </cell>
          <cell r="E43">
            <v>1307</v>
          </cell>
          <cell r="F43">
            <v>1</v>
          </cell>
          <cell r="G43">
            <v>1307</v>
          </cell>
          <cell r="H43" t="str">
            <v xml:space="preserve"> </v>
          </cell>
        </row>
        <row r="44">
          <cell r="A44" t="str">
            <v>105-00a</v>
          </cell>
          <cell r="B44" t="str">
            <v>564 85.1</v>
          </cell>
          <cell r="C44" t="str">
            <v>Podklad zo štrkodrvy hr. cez 120 do 150 mm po zhutnení</v>
          </cell>
          <cell r="D44" t="str">
            <v>m2</v>
          </cell>
          <cell r="E44">
            <v>2906</v>
          </cell>
          <cell r="F44">
            <v>1</v>
          </cell>
          <cell r="G44">
            <v>2906</v>
          </cell>
          <cell r="H44" t="str">
            <v xml:space="preserve"> </v>
          </cell>
        </row>
        <row r="45">
          <cell r="A45" t="str">
            <v>105-00a</v>
          </cell>
          <cell r="B45" t="str">
            <v>565 14.1</v>
          </cell>
          <cell r="C45" t="str">
            <v>Podklad vozovky z asfaltom oba3ovaného kameniva hr. 60 mm po zhutnení</v>
          </cell>
          <cell r="D45" t="str">
            <v>m2</v>
          </cell>
          <cell r="E45">
            <v>2014</v>
          </cell>
          <cell r="F45">
            <v>1</v>
          </cell>
          <cell r="G45">
            <v>2014</v>
          </cell>
          <cell r="H45" t="str">
            <v xml:space="preserve"> </v>
          </cell>
        </row>
        <row r="46">
          <cell r="A46" t="str">
            <v>105-00a</v>
          </cell>
          <cell r="B46" t="str">
            <v>567 12.1</v>
          </cell>
          <cell r="C46" t="str">
            <v>Podklad vozovky z betónu prostého hr.do 150 mm po zhutnení</v>
          </cell>
          <cell r="D46" t="str">
            <v>m2</v>
          </cell>
          <cell r="E46">
            <v>455</v>
          </cell>
          <cell r="F46">
            <v>1</v>
          </cell>
          <cell r="G46">
            <v>455</v>
          </cell>
          <cell r="H46" t="str">
            <v xml:space="preserve"> </v>
          </cell>
        </row>
        <row r="47">
          <cell r="A47" t="str">
            <v>105-00a</v>
          </cell>
          <cell r="B47" t="str">
            <v>573 11</v>
          </cell>
          <cell r="C47" t="str">
            <v>Infiltraený postrek</v>
          </cell>
          <cell r="D47" t="str">
            <v>m2</v>
          </cell>
          <cell r="E47">
            <v>6042</v>
          </cell>
          <cell r="F47">
            <v>1</v>
          </cell>
          <cell r="G47">
            <v>6042</v>
          </cell>
          <cell r="H47" t="str">
            <v xml:space="preserve"> </v>
          </cell>
        </row>
        <row r="48">
          <cell r="A48" t="str">
            <v>105-00a</v>
          </cell>
          <cell r="B48" t="str">
            <v>577 14.2</v>
          </cell>
          <cell r="C48" t="str">
            <v>Betón asfaltový hr. 50 mm po zhutnení - modifikovaný</v>
          </cell>
          <cell r="D48" t="str">
            <v>m2</v>
          </cell>
          <cell r="E48">
            <v>2014</v>
          </cell>
          <cell r="F48">
            <v>1</v>
          </cell>
          <cell r="G48">
            <v>2014</v>
          </cell>
          <cell r="H48" t="str">
            <v xml:space="preserve"> </v>
          </cell>
        </row>
        <row r="49">
          <cell r="A49" t="str">
            <v>105-00a</v>
          </cell>
          <cell r="B49" t="str">
            <v>577 14.3</v>
          </cell>
          <cell r="C49" t="str">
            <v xml:space="preserve">Asfaltový koberec mastixový hr. 50 mm po zhutnení - modifikovaný </v>
          </cell>
          <cell r="D49" t="str">
            <v>m2</v>
          </cell>
          <cell r="E49">
            <v>2014</v>
          </cell>
          <cell r="F49">
            <v>1</v>
          </cell>
          <cell r="G49">
            <v>2014</v>
          </cell>
          <cell r="H49" t="str">
            <v xml:space="preserve"> </v>
          </cell>
        </row>
        <row r="50">
          <cell r="A50" t="str">
            <v>105-00a</v>
          </cell>
          <cell r="B50" t="str">
            <v>591 20.1</v>
          </cell>
          <cell r="C50" t="str">
            <v>Kryt vozovky dláždený</v>
          </cell>
          <cell r="D50" t="str">
            <v>m2</v>
          </cell>
          <cell r="E50">
            <v>892</v>
          </cell>
          <cell r="F50">
            <v>1</v>
          </cell>
          <cell r="G50">
            <v>892</v>
          </cell>
          <cell r="H50" t="str">
            <v xml:space="preserve"> </v>
          </cell>
        </row>
        <row r="51">
          <cell r="A51" t="str">
            <v>105-00a</v>
          </cell>
          <cell r="B51" t="str">
            <v>596 29.1</v>
          </cell>
          <cell r="C51" t="str">
            <v>Kryt komunikácií pre peších dláždený</v>
          </cell>
          <cell r="D51" t="str">
            <v>m2</v>
          </cell>
          <cell r="E51">
            <v>870</v>
          </cell>
          <cell r="F51">
            <v>1</v>
          </cell>
          <cell r="G51">
            <v>870</v>
          </cell>
          <cell r="H51" t="str">
            <v xml:space="preserve"> </v>
          </cell>
        </row>
        <row r="52">
          <cell r="A52" t="str">
            <v>105-00a</v>
          </cell>
          <cell r="B52" t="str">
            <v>9</v>
          </cell>
          <cell r="C52" t="str">
            <v>OSTATNÉ KONŠTRUKCIE</v>
          </cell>
          <cell r="D52" t="str">
            <v/>
          </cell>
          <cell r="F52" t="str">
            <v/>
          </cell>
          <cell r="G52" t="str">
            <v/>
          </cell>
          <cell r="H52" t="str">
            <v xml:space="preserve"> </v>
          </cell>
        </row>
        <row r="53">
          <cell r="A53" t="str">
            <v>105-00a</v>
          </cell>
          <cell r="B53" t="str">
            <v>917 86.1</v>
          </cell>
          <cell r="C53" t="str">
            <v>Chodníkové obrubníky betónové</v>
          </cell>
          <cell r="D53" t="str">
            <v>m</v>
          </cell>
          <cell r="E53">
            <v>1048</v>
          </cell>
          <cell r="F53">
            <v>1</v>
          </cell>
          <cell r="G53">
            <v>1048</v>
          </cell>
          <cell r="H53" t="str">
            <v xml:space="preserve"> </v>
          </cell>
        </row>
        <row r="54">
          <cell r="A54" t="str">
            <v>105-00a</v>
          </cell>
          <cell r="B54" t="str">
            <v>999</v>
          </cell>
          <cell r="C54" t="str">
            <v>Spolu</v>
          </cell>
          <cell r="D54" t="str">
            <v/>
          </cell>
          <cell r="F54" t="str">
            <v/>
          </cell>
          <cell r="G54" t="str">
            <v/>
          </cell>
          <cell r="H54">
            <v>24045</v>
          </cell>
        </row>
        <row r="55">
          <cell r="C55" t="str">
            <v xml:space="preserve"> </v>
          </cell>
          <cell r="D55" t="str">
            <v/>
          </cell>
          <cell r="F55" t="str">
            <v/>
          </cell>
          <cell r="G55" t="str">
            <v/>
          </cell>
          <cell r="H55" t="str">
            <v xml:space="preserve"> </v>
          </cell>
        </row>
        <row r="56">
          <cell r="A56" t="str">
            <v>105-00b</v>
          </cell>
          <cell r="C56" t="str">
            <v>Spevnené plochy 3avé odpoeívadlo Beckov</v>
          </cell>
          <cell r="D56" t="str">
            <v/>
          </cell>
          <cell r="F56" t="str">
            <v/>
          </cell>
          <cell r="G56" t="str">
            <v/>
          </cell>
          <cell r="H56" t="str">
            <v xml:space="preserve"> </v>
          </cell>
        </row>
        <row r="57">
          <cell r="A57" t="str">
            <v>105-00b</v>
          </cell>
          <cell r="B57" t="str">
            <v>5</v>
          </cell>
          <cell r="C57" t="str">
            <v>KOMUNIKÁCIA</v>
          </cell>
          <cell r="D57" t="str">
            <v/>
          </cell>
          <cell r="F57" t="str">
            <v/>
          </cell>
          <cell r="G57" t="str">
            <v/>
          </cell>
          <cell r="H57" t="str">
            <v xml:space="preserve"> </v>
          </cell>
        </row>
        <row r="58">
          <cell r="A58" t="str">
            <v>105-00b</v>
          </cell>
          <cell r="B58" t="str">
            <v>561 26.1</v>
          </cell>
          <cell r="C58" t="str">
            <v>Podklad zo zeminy stabilizovanej cementom hr. do 200 mm po zhutnení so spracovaním zmesi v miešacom centre z materiálu nakupovaného</v>
          </cell>
          <cell r="D58" t="str">
            <v>m2</v>
          </cell>
          <cell r="E58">
            <v>2544</v>
          </cell>
          <cell r="F58">
            <v>1</v>
          </cell>
          <cell r="G58">
            <v>2544</v>
          </cell>
          <cell r="H58" t="str">
            <v xml:space="preserve"> </v>
          </cell>
        </row>
        <row r="59">
          <cell r="A59" t="str">
            <v>105-00b</v>
          </cell>
          <cell r="B59" t="str">
            <v>561 26.2</v>
          </cell>
          <cell r="C59" t="str">
            <v>Zemina spevnená cementom hr. do 200 mm po zhutnení</v>
          </cell>
          <cell r="D59" t="str">
            <v>m2</v>
          </cell>
          <cell r="E59">
            <v>2089</v>
          </cell>
          <cell r="F59">
            <v>1</v>
          </cell>
          <cell r="G59">
            <v>2089</v>
          </cell>
          <cell r="H59" t="str">
            <v xml:space="preserve"> </v>
          </cell>
        </row>
        <row r="60">
          <cell r="A60" t="str">
            <v>105-00b</v>
          </cell>
          <cell r="B60" t="str">
            <v>564 75.1</v>
          </cell>
          <cell r="C60" t="str">
            <v>Podklad z vibrovaného štrku hr. cez 120 do 150 mm</v>
          </cell>
          <cell r="D60" t="str">
            <v>m2</v>
          </cell>
          <cell r="E60">
            <v>1558</v>
          </cell>
          <cell r="F60">
            <v>1</v>
          </cell>
          <cell r="G60">
            <v>1558</v>
          </cell>
          <cell r="H60" t="str">
            <v xml:space="preserve"> </v>
          </cell>
        </row>
        <row r="61">
          <cell r="A61" t="str">
            <v>105-00b</v>
          </cell>
          <cell r="B61" t="str">
            <v>564 85.1</v>
          </cell>
          <cell r="C61" t="str">
            <v>Podklad zo štrkodrvy hr. cez 120 do 150 mm po zhutnení</v>
          </cell>
          <cell r="D61" t="str">
            <v>m2</v>
          </cell>
          <cell r="E61">
            <v>3232</v>
          </cell>
          <cell r="F61">
            <v>1</v>
          </cell>
          <cell r="G61">
            <v>3232</v>
          </cell>
          <cell r="H61" t="str">
            <v xml:space="preserve"> </v>
          </cell>
        </row>
        <row r="62">
          <cell r="A62" t="str">
            <v>105-00b</v>
          </cell>
          <cell r="B62" t="str">
            <v>565 14.1</v>
          </cell>
          <cell r="C62" t="str">
            <v>Podklad vozovky z asfaltom oba3ovaného kameniva hr. 60 mm po zhutnení</v>
          </cell>
          <cell r="D62" t="str">
            <v>m2</v>
          </cell>
          <cell r="E62">
            <v>2089</v>
          </cell>
          <cell r="F62">
            <v>1</v>
          </cell>
          <cell r="G62">
            <v>2089</v>
          </cell>
          <cell r="H62" t="str">
            <v xml:space="preserve"> </v>
          </cell>
        </row>
        <row r="63">
          <cell r="A63" t="str">
            <v>105-00b</v>
          </cell>
          <cell r="B63" t="str">
            <v>567 12.1</v>
          </cell>
          <cell r="C63" t="str">
            <v>Podklad vozovky z betónu prostého hr.do 150 mm po zhutnení</v>
          </cell>
          <cell r="D63" t="str">
            <v>m2</v>
          </cell>
          <cell r="E63">
            <v>455</v>
          </cell>
          <cell r="F63">
            <v>1</v>
          </cell>
          <cell r="G63">
            <v>455</v>
          </cell>
          <cell r="H63" t="str">
            <v xml:space="preserve"> </v>
          </cell>
        </row>
        <row r="64">
          <cell r="A64" t="str">
            <v>105-00b</v>
          </cell>
          <cell r="B64" t="str">
            <v>573 11</v>
          </cell>
          <cell r="C64" t="str">
            <v>Infiltraený postrek</v>
          </cell>
          <cell r="D64" t="str">
            <v>m2</v>
          </cell>
          <cell r="E64">
            <v>6267</v>
          </cell>
          <cell r="F64">
            <v>1</v>
          </cell>
          <cell r="G64">
            <v>6267</v>
          </cell>
          <cell r="H64" t="str">
            <v xml:space="preserve"> </v>
          </cell>
        </row>
        <row r="65">
          <cell r="A65" t="str">
            <v>105-00b</v>
          </cell>
          <cell r="B65" t="str">
            <v>577 14.2</v>
          </cell>
          <cell r="C65" t="str">
            <v>Betón asfaltový hr. 50 mm po zhutnení - modifikovaný</v>
          </cell>
          <cell r="D65" t="str">
            <v>m2</v>
          </cell>
          <cell r="E65">
            <v>2089</v>
          </cell>
          <cell r="F65">
            <v>1</v>
          </cell>
          <cell r="G65">
            <v>2089</v>
          </cell>
          <cell r="H65" t="str">
            <v xml:space="preserve"> </v>
          </cell>
        </row>
        <row r="66">
          <cell r="A66" t="str">
            <v>105-00b</v>
          </cell>
          <cell r="B66" t="str">
            <v>577 14.3</v>
          </cell>
          <cell r="C66" t="str">
            <v xml:space="preserve">Asfaltový koberec mastixový hr. 50 mm po zhutnení - modifikovaný </v>
          </cell>
          <cell r="D66" t="str">
            <v>m2</v>
          </cell>
          <cell r="E66">
            <v>2089</v>
          </cell>
          <cell r="F66">
            <v>1</v>
          </cell>
          <cell r="G66">
            <v>2089</v>
          </cell>
          <cell r="H66" t="str">
            <v xml:space="preserve"> </v>
          </cell>
        </row>
        <row r="67">
          <cell r="A67" t="str">
            <v>105-00b</v>
          </cell>
          <cell r="B67" t="str">
            <v>591 20.1</v>
          </cell>
          <cell r="C67" t="str">
            <v>Kryt vozovky dláždený</v>
          </cell>
          <cell r="D67" t="str">
            <v>m2</v>
          </cell>
          <cell r="E67">
            <v>1143</v>
          </cell>
          <cell r="F67">
            <v>1</v>
          </cell>
          <cell r="G67">
            <v>1143</v>
          </cell>
          <cell r="H67" t="str">
            <v xml:space="preserve"> </v>
          </cell>
        </row>
        <row r="68">
          <cell r="A68" t="str">
            <v>105-00b</v>
          </cell>
          <cell r="B68" t="str">
            <v>596 29.1</v>
          </cell>
          <cell r="C68" t="str">
            <v>Kryt komunikácií pre peších dláždený</v>
          </cell>
          <cell r="D68" t="str">
            <v>m2</v>
          </cell>
          <cell r="E68">
            <v>870</v>
          </cell>
          <cell r="F68">
            <v>1</v>
          </cell>
          <cell r="G68">
            <v>870</v>
          </cell>
          <cell r="H68" t="str">
            <v xml:space="preserve"> </v>
          </cell>
        </row>
        <row r="69">
          <cell r="A69" t="str">
            <v>105-00b</v>
          </cell>
          <cell r="B69" t="str">
            <v>9</v>
          </cell>
          <cell r="C69" t="str">
            <v>OSTATNÉ KONŠTRUKCIE</v>
          </cell>
          <cell r="D69" t="str">
            <v/>
          </cell>
          <cell r="F69" t="str">
            <v/>
          </cell>
          <cell r="G69" t="str">
            <v/>
          </cell>
          <cell r="H69" t="str">
            <v xml:space="preserve"> </v>
          </cell>
        </row>
        <row r="70">
          <cell r="A70" t="str">
            <v>105-00b</v>
          </cell>
          <cell r="B70" t="str">
            <v>917 86.1</v>
          </cell>
          <cell r="C70" t="str">
            <v>Chodníkové obrubníky betónové</v>
          </cell>
          <cell r="D70" t="str">
            <v>m</v>
          </cell>
          <cell r="E70">
            <v>998</v>
          </cell>
          <cell r="F70">
            <v>1</v>
          </cell>
          <cell r="G70">
            <v>998</v>
          </cell>
          <cell r="H70" t="str">
            <v xml:space="preserve"> </v>
          </cell>
        </row>
        <row r="71">
          <cell r="A71" t="str">
            <v>105-00b</v>
          </cell>
          <cell r="B71" t="str">
            <v>999</v>
          </cell>
          <cell r="C71" t="str">
            <v>Spolu</v>
          </cell>
          <cell r="D71" t="str">
            <v/>
          </cell>
          <cell r="F71" t="str">
            <v/>
          </cell>
          <cell r="G71" t="str">
            <v/>
          </cell>
          <cell r="H71">
            <v>25423</v>
          </cell>
        </row>
        <row r="72">
          <cell r="C72" t="str">
            <v xml:space="preserve"> </v>
          </cell>
          <cell r="D72" t="str">
            <v/>
          </cell>
          <cell r="F72" t="str">
            <v/>
          </cell>
          <cell r="G72" t="str">
            <v/>
          </cell>
          <cell r="H72" t="str">
            <v xml:space="preserve"> </v>
          </cell>
        </row>
        <row r="73">
          <cell r="A73" t="str">
            <v>106-00</v>
          </cell>
          <cell r="C73" t="str">
            <v>Spevnené plochy odpoeívadlo Kostolná</v>
          </cell>
          <cell r="D73" t="str">
            <v/>
          </cell>
          <cell r="F73" t="str">
            <v/>
          </cell>
          <cell r="G73" t="str">
            <v/>
          </cell>
          <cell r="H73" t="str">
            <v xml:space="preserve"> </v>
          </cell>
        </row>
        <row r="74">
          <cell r="A74" t="str">
            <v>106-00</v>
          </cell>
          <cell r="B74" t="str">
            <v>5</v>
          </cell>
          <cell r="C74" t="str">
            <v>KOMUNIKÁCIA</v>
          </cell>
          <cell r="D74" t="str">
            <v/>
          </cell>
          <cell r="F74" t="str">
            <v/>
          </cell>
          <cell r="G74" t="str">
            <v/>
          </cell>
          <cell r="H74" t="str">
            <v xml:space="preserve"> </v>
          </cell>
        </row>
        <row r="75">
          <cell r="A75" t="str">
            <v>106-00</v>
          </cell>
          <cell r="B75" t="str">
            <v>561 26.1</v>
          </cell>
          <cell r="C75" t="str">
            <v>Podklad zo zeminy stabilizovanej cementom hr. do 200 mm po zhutnení so spracovaním zmesi v miešacom centre z materiálu nakupovaného</v>
          </cell>
          <cell r="D75" t="str">
            <v>m2</v>
          </cell>
          <cell r="E75">
            <v>2136</v>
          </cell>
          <cell r="F75">
            <v>1</v>
          </cell>
          <cell r="G75">
            <v>2136</v>
          </cell>
          <cell r="H75" t="str">
            <v xml:space="preserve"> </v>
          </cell>
        </row>
        <row r="76">
          <cell r="A76" t="str">
            <v>106-00</v>
          </cell>
          <cell r="B76" t="str">
            <v>561 26.2</v>
          </cell>
          <cell r="C76" t="str">
            <v>Zemina spevnená cementom hr. do 200 mm po zhutnení</v>
          </cell>
          <cell r="D76" t="str">
            <v>m2</v>
          </cell>
          <cell r="E76">
            <v>1768</v>
          </cell>
          <cell r="F76">
            <v>1</v>
          </cell>
          <cell r="G76">
            <v>1768</v>
          </cell>
          <cell r="H76" t="str">
            <v xml:space="preserve"> </v>
          </cell>
        </row>
        <row r="77">
          <cell r="A77" t="str">
            <v>106-00</v>
          </cell>
          <cell r="B77" t="str">
            <v>564 75.1</v>
          </cell>
          <cell r="C77" t="str">
            <v>Podklad z vibrovaného štrku hr. cez 120 do 150 mm</v>
          </cell>
          <cell r="D77" t="str">
            <v>m2</v>
          </cell>
          <cell r="E77">
            <v>819</v>
          </cell>
          <cell r="F77">
            <v>1</v>
          </cell>
          <cell r="G77">
            <v>819</v>
          </cell>
          <cell r="H77" t="str">
            <v xml:space="preserve"> </v>
          </cell>
        </row>
        <row r="78">
          <cell r="A78" t="str">
            <v>106-00</v>
          </cell>
          <cell r="B78" t="str">
            <v>564 85.1</v>
          </cell>
          <cell r="C78" t="str">
            <v>Podklad zo štrkodrvy hr. cez 120 do 150 mm po zhutnení</v>
          </cell>
          <cell r="D78" t="str">
            <v>m2</v>
          </cell>
          <cell r="E78">
            <v>2406</v>
          </cell>
          <cell r="F78">
            <v>1</v>
          </cell>
          <cell r="G78">
            <v>2406</v>
          </cell>
          <cell r="H78" t="str">
            <v xml:space="preserve"> </v>
          </cell>
        </row>
        <row r="79">
          <cell r="A79" t="str">
            <v>106-00</v>
          </cell>
          <cell r="B79" t="str">
            <v>565 14.1</v>
          </cell>
          <cell r="C79" t="str">
            <v>Podklad vozovky z asfaltom oba3ovaného kameniva hr. 60 mm po zhutnení</v>
          </cell>
          <cell r="D79" t="str">
            <v>m2</v>
          </cell>
          <cell r="E79">
            <v>1768</v>
          </cell>
          <cell r="F79">
            <v>1</v>
          </cell>
          <cell r="G79">
            <v>1768</v>
          </cell>
          <cell r="H79" t="str">
            <v xml:space="preserve"> </v>
          </cell>
        </row>
        <row r="80">
          <cell r="A80" t="str">
            <v>106-00</v>
          </cell>
          <cell r="B80" t="str">
            <v>567 12.1</v>
          </cell>
          <cell r="C80" t="str">
            <v>Podklad vozovky z betónu prostého hr.do 150 mm po zhutnení</v>
          </cell>
          <cell r="D80" t="str">
            <v>m2</v>
          </cell>
          <cell r="E80">
            <v>368</v>
          </cell>
          <cell r="F80">
            <v>1</v>
          </cell>
          <cell r="G80">
            <v>368</v>
          </cell>
          <cell r="H80" t="str">
            <v xml:space="preserve"> </v>
          </cell>
        </row>
        <row r="81">
          <cell r="A81" t="str">
            <v>106-00</v>
          </cell>
          <cell r="B81" t="str">
            <v>573 11</v>
          </cell>
          <cell r="C81" t="str">
            <v>Infiltraený postrek</v>
          </cell>
          <cell r="D81" t="str">
            <v>m2</v>
          </cell>
          <cell r="E81">
            <v>5304</v>
          </cell>
          <cell r="F81">
            <v>1</v>
          </cell>
          <cell r="G81">
            <v>5304</v>
          </cell>
          <cell r="H81" t="str">
            <v xml:space="preserve"> </v>
          </cell>
        </row>
        <row r="82">
          <cell r="A82" t="str">
            <v>106-00</v>
          </cell>
          <cell r="B82" t="str">
            <v>577 14.2</v>
          </cell>
          <cell r="C82" t="str">
            <v>Betón asfaltový hr. 50 mm po zhutnení - modifikovaný</v>
          </cell>
          <cell r="D82" t="str">
            <v>m2</v>
          </cell>
          <cell r="E82">
            <v>1768</v>
          </cell>
          <cell r="F82">
            <v>1</v>
          </cell>
          <cell r="G82">
            <v>1768</v>
          </cell>
          <cell r="H82" t="str">
            <v xml:space="preserve"> </v>
          </cell>
        </row>
        <row r="83">
          <cell r="A83" t="str">
            <v>106-00</v>
          </cell>
          <cell r="B83" t="str">
            <v>577 14.3</v>
          </cell>
          <cell r="C83" t="str">
            <v xml:space="preserve">Asfaltový koberec mastixový hr. 50 mm po zhutnení - modifikovaný </v>
          </cell>
          <cell r="D83" t="str">
            <v>m2</v>
          </cell>
          <cell r="E83">
            <v>1768</v>
          </cell>
          <cell r="F83">
            <v>1</v>
          </cell>
          <cell r="G83">
            <v>1768</v>
          </cell>
          <cell r="H83" t="str">
            <v xml:space="preserve"> </v>
          </cell>
        </row>
        <row r="84">
          <cell r="A84" t="str">
            <v>106-00</v>
          </cell>
          <cell r="B84" t="str">
            <v>591 20.1</v>
          </cell>
          <cell r="C84" t="str">
            <v>Kryt vozovky dláždený</v>
          </cell>
          <cell r="D84" t="str">
            <v>m2</v>
          </cell>
          <cell r="E84">
            <v>638</v>
          </cell>
          <cell r="F84">
            <v>1</v>
          </cell>
          <cell r="G84">
            <v>638</v>
          </cell>
          <cell r="H84" t="str">
            <v xml:space="preserve"> </v>
          </cell>
        </row>
        <row r="85">
          <cell r="A85" t="str">
            <v>106-00</v>
          </cell>
          <cell r="B85" t="str">
            <v>596 29.1</v>
          </cell>
          <cell r="C85" t="str">
            <v>Kryt komunikácií pre peších dláždený</v>
          </cell>
          <cell r="D85" t="str">
            <v>m2</v>
          </cell>
          <cell r="E85">
            <v>549</v>
          </cell>
          <cell r="F85">
            <v>1</v>
          </cell>
          <cell r="G85">
            <v>549</v>
          </cell>
          <cell r="H85" t="str">
            <v xml:space="preserve"> </v>
          </cell>
        </row>
        <row r="86">
          <cell r="A86" t="str">
            <v>106-00</v>
          </cell>
          <cell r="B86" t="str">
            <v>9</v>
          </cell>
          <cell r="C86" t="str">
            <v>OSTATNÉ KONŠTRUKCIE</v>
          </cell>
          <cell r="D86" t="str">
            <v/>
          </cell>
          <cell r="F86" t="str">
            <v/>
          </cell>
          <cell r="G86" t="str">
            <v/>
          </cell>
          <cell r="H86" t="str">
            <v xml:space="preserve"> </v>
          </cell>
        </row>
        <row r="87">
          <cell r="A87" t="str">
            <v>106-00</v>
          </cell>
          <cell r="B87" t="str">
            <v>917 86.1</v>
          </cell>
          <cell r="C87" t="str">
            <v>Chodníkové obrubníky betónové</v>
          </cell>
          <cell r="D87" t="str">
            <v>m</v>
          </cell>
          <cell r="E87">
            <v>809</v>
          </cell>
          <cell r="F87">
            <v>1</v>
          </cell>
          <cell r="G87">
            <v>809</v>
          </cell>
          <cell r="H87" t="str">
            <v xml:space="preserve"> </v>
          </cell>
        </row>
        <row r="88">
          <cell r="A88" t="str">
            <v>106-00</v>
          </cell>
          <cell r="B88" t="str">
            <v>999</v>
          </cell>
          <cell r="C88" t="str">
            <v>Spolu</v>
          </cell>
          <cell r="D88" t="str">
            <v/>
          </cell>
          <cell r="F88" t="str">
            <v/>
          </cell>
          <cell r="G88" t="str">
            <v/>
          </cell>
          <cell r="H88">
            <v>20101</v>
          </cell>
        </row>
        <row r="89">
          <cell r="C89" t="str">
            <v xml:space="preserve"> </v>
          </cell>
          <cell r="D89" t="str">
            <v/>
          </cell>
          <cell r="F89" t="str">
            <v/>
          </cell>
          <cell r="G89" t="str">
            <v/>
          </cell>
          <cell r="H89" t="str">
            <v xml:space="preserve"> </v>
          </cell>
        </row>
        <row r="90">
          <cell r="C90" t="str">
            <v xml:space="preserve"> </v>
          </cell>
          <cell r="D90" t="str">
            <v/>
          </cell>
          <cell r="F90" t="str">
            <v/>
          </cell>
          <cell r="G90" t="str">
            <v/>
          </cell>
          <cell r="H90" t="str">
            <v xml:space="preserve"> </v>
          </cell>
        </row>
        <row r="91">
          <cell r="C91" t="str">
            <v xml:space="preserve"> </v>
          </cell>
          <cell r="D91" t="str">
            <v/>
          </cell>
          <cell r="F91" t="str">
            <v/>
          </cell>
          <cell r="G91" t="str">
            <v/>
          </cell>
          <cell r="H91" t="str">
            <v xml:space="preserve"> </v>
          </cell>
        </row>
        <row r="92">
          <cell r="C92" t="str">
            <v xml:space="preserve"> </v>
          </cell>
          <cell r="D92" t="str">
            <v/>
          </cell>
          <cell r="F92" t="str">
            <v/>
          </cell>
          <cell r="G92" t="str">
            <v/>
          </cell>
          <cell r="H92" t="str">
            <v xml:space="preserve"> </v>
          </cell>
        </row>
        <row r="93">
          <cell r="C93" t="str">
            <v xml:space="preserve"> </v>
          </cell>
          <cell r="D93" t="str">
            <v/>
          </cell>
          <cell r="F93" t="str">
            <v/>
          </cell>
          <cell r="G93" t="str">
            <v/>
          </cell>
          <cell r="H93" t="str">
            <v xml:space="preserve"> </v>
          </cell>
        </row>
        <row r="94">
          <cell r="C94" t="str">
            <v xml:space="preserve"> </v>
          </cell>
          <cell r="D94" t="str">
            <v/>
          </cell>
          <cell r="F94" t="str">
            <v/>
          </cell>
          <cell r="G94" t="str">
            <v/>
          </cell>
          <cell r="H94" t="str">
            <v xml:space="preserve"> </v>
          </cell>
        </row>
        <row r="95">
          <cell r="C95" t="str">
            <v xml:space="preserve"> </v>
          </cell>
          <cell r="D95" t="str">
            <v/>
          </cell>
          <cell r="F95" t="str">
            <v/>
          </cell>
          <cell r="G95" t="str">
            <v/>
          </cell>
          <cell r="H95" t="str">
            <v xml:space="preserve"> </v>
          </cell>
        </row>
        <row r="96">
          <cell r="C96" t="str">
            <v xml:space="preserve"> </v>
          </cell>
          <cell r="D96" t="str">
            <v/>
          </cell>
          <cell r="F96" t="str">
            <v/>
          </cell>
          <cell r="G96" t="str">
            <v/>
          </cell>
          <cell r="H96" t="str">
            <v xml:space="preserve"> </v>
          </cell>
        </row>
        <row r="97">
          <cell r="C97" t="str">
            <v xml:space="preserve"> </v>
          </cell>
          <cell r="D97" t="str">
            <v/>
          </cell>
          <cell r="F97" t="str">
            <v/>
          </cell>
          <cell r="G97" t="str">
            <v/>
          </cell>
          <cell r="H97" t="str">
            <v xml:space="preserve"> </v>
          </cell>
        </row>
        <row r="98">
          <cell r="C98" t="str">
            <v xml:space="preserve"> </v>
          </cell>
          <cell r="D98" t="str">
            <v/>
          </cell>
          <cell r="F98" t="str">
            <v/>
          </cell>
          <cell r="G98" t="str">
            <v/>
          </cell>
          <cell r="H98" t="str">
            <v xml:space="preserve"> </v>
          </cell>
        </row>
        <row r="99">
          <cell r="C99" t="str">
            <v xml:space="preserve"> </v>
          </cell>
          <cell r="D99" t="str">
            <v/>
          </cell>
          <cell r="F99" t="str">
            <v/>
          </cell>
          <cell r="G99" t="str">
            <v/>
          </cell>
          <cell r="H99" t="str">
            <v xml:space="preserve"> </v>
          </cell>
        </row>
        <row r="100">
          <cell r="C100" t="str">
            <v xml:space="preserve"> </v>
          </cell>
          <cell r="D100" t="str">
            <v/>
          </cell>
          <cell r="F100" t="str">
            <v/>
          </cell>
          <cell r="G100" t="str">
            <v/>
          </cell>
          <cell r="H100" t="str">
            <v xml:space="preserve"> </v>
          </cell>
        </row>
        <row r="101">
          <cell r="C101" t="str">
            <v xml:space="preserve"> </v>
          </cell>
          <cell r="D101" t="str">
            <v/>
          </cell>
          <cell r="F101" t="str">
            <v/>
          </cell>
          <cell r="G101" t="str">
            <v/>
          </cell>
          <cell r="H101" t="str">
            <v xml:space="preserve"> </v>
          </cell>
        </row>
        <row r="102">
          <cell r="C102" t="str">
            <v xml:space="preserve"> </v>
          </cell>
          <cell r="D102" t="str">
            <v/>
          </cell>
          <cell r="F102" t="str">
            <v/>
          </cell>
          <cell r="G102" t="str">
            <v/>
          </cell>
          <cell r="H102" t="str">
            <v xml:space="preserve"> </v>
          </cell>
        </row>
        <row r="103">
          <cell r="C103" t="str">
            <v xml:space="preserve"> </v>
          </cell>
          <cell r="D103" t="str">
            <v/>
          </cell>
          <cell r="F103" t="str">
            <v/>
          </cell>
          <cell r="G103" t="str">
            <v/>
          </cell>
          <cell r="H103" t="str">
            <v xml:space="preserve"> </v>
          </cell>
        </row>
        <row r="104">
          <cell r="C104" t="str">
            <v xml:space="preserve"> </v>
          </cell>
          <cell r="D104" t="str">
            <v/>
          </cell>
          <cell r="F104" t="str">
            <v/>
          </cell>
          <cell r="G104" t="str">
            <v/>
          </cell>
          <cell r="H104" t="str">
            <v xml:space="preserve"> </v>
          </cell>
        </row>
        <row r="105">
          <cell r="C105" t="str">
            <v xml:space="preserve"> </v>
          </cell>
          <cell r="D105" t="str">
            <v/>
          </cell>
          <cell r="F105" t="str">
            <v/>
          </cell>
          <cell r="G105" t="str">
            <v/>
          </cell>
          <cell r="H105" t="str">
            <v xml:space="preserve"> </v>
          </cell>
        </row>
        <row r="106">
          <cell r="C106" t="str">
            <v xml:space="preserve"> </v>
          </cell>
          <cell r="D106" t="str">
            <v/>
          </cell>
          <cell r="F106" t="str">
            <v/>
          </cell>
          <cell r="G106" t="str">
            <v/>
          </cell>
          <cell r="H106" t="str">
            <v xml:space="preserve"> </v>
          </cell>
        </row>
        <row r="107">
          <cell r="A107" t="str">
            <v>125-00</v>
          </cell>
          <cell r="C107" t="str">
            <v>Prístupová komunikácia na pozemky PD Soblahov</v>
          </cell>
          <cell r="D107" t="str">
            <v/>
          </cell>
          <cell r="F107" t="str">
            <v/>
          </cell>
          <cell r="G107" t="str">
            <v/>
          </cell>
          <cell r="H107" t="str">
            <v xml:space="preserve"> </v>
          </cell>
        </row>
        <row r="108">
          <cell r="A108" t="str">
            <v>125-00</v>
          </cell>
          <cell r="B108" t="str">
            <v>1</v>
          </cell>
          <cell r="C108" t="str">
            <v>ZEMNÉ PRÁCE</v>
          </cell>
          <cell r="D108" t="str">
            <v/>
          </cell>
          <cell r="F108" t="str">
            <v/>
          </cell>
          <cell r="G108" t="str">
            <v/>
          </cell>
          <cell r="H108" t="str">
            <v xml:space="preserve"> </v>
          </cell>
        </row>
        <row r="109">
          <cell r="A109" t="str">
            <v>125-00</v>
          </cell>
          <cell r="B109" t="str">
            <v>120 00.2</v>
          </cell>
          <cell r="C109" t="str">
            <v xml:space="preserve">Poplatok za získanie zeminy zo zemníka </v>
          </cell>
          <cell r="D109" t="str">
            <v>m3</v>
          </cell>
          <cell r="E109">
            <v>2</v>
          </cell>
          <cell r="F109">
            <v>1</v>
          </cell>
          <cell r="G109">
            <v>2</v>
          </cell>
          <cell r="H109" t="str">
            <v xml:space="preserve"> </v>
          </cell>
        </row>
        <row r="110">
          <cell r="A110" t="str">
            <v>125-00</v>
          </cell>
          <cell r="B110" t="str">
            <v>121 10.4</v>
          </cell>
          <cell r="C110" t="str">
            <v>Zobratie ornice</v>
          </cell>
          <cell r="D110" t="str">
            <v>m3</v>
          </cell>
          <cell r="E110">
            <v>2</v>
          </cell>
          <cell r="F110">
            <v>1</v>
          </cell>
          <cell r="G110">
            <v>2</v>
          </cell>
          <cell r="H110" t="str">
            <v xml:space="preserve"> </v>
          </cell>
        </row>
        <row r="111">
          <cell r="A111" t="str">
            <v>125-00</v>
          </cell>
          <cell r="B111" t="str">
            <v>122 75.2</v>
          </cell>
          <cell r="C111" t="str">
            <v>Odkopávky a prekopávky pre spodnú stavbu dia3nic</v>
          </cell>
          <cell r="D111" t="str">
            <v>m3</v>
          </cell>
          <cell r="E111">
            <v>2</v>
          </cell>
          <cell r="F111">
            <v>1</v>
          </cell>
          <cell r="G111">
            <v>2</v>
          </cell>
          <cell r="H111" t="str">
            <v xml:space="preserve"> </v>
          </cell>
        </row>
        <row r="112">
          <cell r="A112" t="str">
            <v>125-00</v>
          </cell>
          <cell r="B112" t="str">
            <v>162 32.4</v>
          </cell>
          <cell r="C112" t="str">
            <v>Vodorovné premiestnenie zeminy</v>
          </cell>
          <cell r="D112" t="str">
            <v>m3</v>
          </cell>
          <cell r="E112">
            <v>2</v>
          </cell>
          <cell r="F112">
            <v>1</v>
          </cell>
          <cell r="G112">
            <v>2</v>
          </cell>
          <cell r="H112" t="str">
            <v xml:space="preserve"> </v>
          </cell>
        </row>
        <row r="113">
          <cell r="A113" t="str">
            <v>125-00</v>
          </cell>
          <cell r="B113" t="str">
            <v>162 70.2</v>
          </cell>
          <cell r="C113" t="str">
            <v>Dovoz zeminy zo zemníka</v>
          </cell>
          <cell r="D113" t="str">
            <v>m3</v>
          </cell>
          <cell r="E113">
            <v>2</v>
          </cell>
          <cell r="F113">
            <v>1</v>
          </cell>
          <cell r="G113">
            <v>2</v>
          </cell>
          <cell r="H113" t="str">
            <v xml:space="preserve"> </v>
          </cell>
        </row>
        <row r="114">
          <cell r="A114" t="str">
            <v>125-00</v>
          </cell>
          <cell r="B114" t="str">
            <v>171 15.1</v>
          </cell>
          <cell r="C114" t="str">
            <v>Uloženie sypaniny do zhutnených násypov</v>
          </cell>
          <cell r="D114" t="str">
            <v>m3</v>
          </cell>
          <cell r="E114">
            <v>2</v>
          </cell>
          <cell r="F114">
            <v>1</v>
          </cell>
          <cell r="G114">
            <v>2</v>
          </cell>
          <cell r="H114" t="str">
            <v xml:space="preserve"> </v>
          </cell>
        </row>
        <row r="115">
          <cell r="A115" t="str">
            <v>125-00</v>
          </cell>
          <cell r="B115" t="str">
            <v>183 95.1</v>
          </cell>
          <cell r="C115" t="str">
            <v>Založenie trávnika hydroosevom</v>
          </cell>
          <cell r="D115" t="str">
            <v>m2</v>
          </cell>
          <cell r="E115">
            <v>2</v>
          </cell>
          <cell r="F115">
            <v>1</v>
          </cell>
          <cell r="G115">
            <v>2</v>
          </cell>
          <cell r="H115" t="str">
            <v xml:space="preserve"> </v>
          </cell>
        </row>
        <row r="116">
          <cell r="A116" t="str">
            <v>125-00</v>
          </cell>
          <cell r="B116" t="str">
            <v>5</v>
          </cell>
          <cell r="C116" t="str">
            <v>KOMUNIKÁCIA</v>
          </cell>
          <cell r="D116" t="str">
            <v/>
          </cell>
          <cell r="F116" t="str">
            <v/>
          </cell>
          <cell r="G116" t="str">
            <v/>
          </cell>
          <cell r="H116" t="str">
            <v xml:space="preserve"> </v>
          </cell>
        </row>
        <row r="117">
          <cell r="A117" t="str">
            <v>125-00</v>
          </cell>
          <cell r="B117" t="str">
            <v>564 27.1</v>
          </cell>
          <cell r="C117" t="str">
            <v>Podklad vozovky zo štrkopiesku hr. cez 200 do 250 mm po zhutnení</v>
          </cell>
          <cell r="D117" t="str">
            <v>m2</v>
          </cell>
          <cell r="E117">
            <v>2</v>
          </cell>
          <cell r="F117">
            <v>1</v>
          </cell>
          <cell r="G117">
            <v>2</v>
          </cell>
          <cell r="H117" t="str">
            <v xml:space="preserve"> </v>
          </cell>
        </row>
        <row r="118">
          <cell r="A118" t="str">
            <v>125-00</v>
          </cell>
          <cell r="B118" t="str">
            <v>564 75.1</v>
          </cell>
          <cell r="C118" t="str">
            <v>Podklad z vibrovaného štrku hr. cez 120 do 150 mm</v>
          </cell>
          <cell r="D118" t="str">
            <v>m2</v>
          </cell>
          <cell r="E118">
            <v>2</v>
          </cell>
          <cell r="F118">
            <v>1</v>
          </cell>
          <cell r="G118">
            <v>2</v>
          </cell>
          <cell r="H118" t="str">
            <v xml:space="preserve"> </v>
          </cell>
        </row>
        <row r="119">
          <cell r="A119" t="str">
            <v>125-00</v>
          </cell>
          <cell r="B119" t="str">
            <v>565 13.1</v>
          </cell>
          <cell r="C119" t="str">
            <v>Podklad vozovky z asfaltom oba3ovaného kameniva hr. do 50 mm po zhutnení</v>
          </cell>
          <cell r="D119" t="str">
            <v>m2</v>
          </cell>
          <cell r="E119">
            <v>2</v>
          </cell>
          <cell r="F119">
            <v>1</v>
          </cell>
          <cell r="G119">
            <v>2</v>
          </cell>
          <cell r="H119" t="str">
            <v xml:space="preserve"> </v>
          </cell>
        </row>
        <row r="120">
          <cell r="A120" t="str">
            <v>125-00</v>
          </cell>
          <cell r="B120" t="str">
            <v>569 50.1</v>
          </cell>
          <cell r="C120" t="str">
            <v>Zriadenie zemných krajníc so zhutnením</v>
          </cell>
          <cell r="D120" t="str">
            <v>m3</v>
          </cell>
          <cell r="E120">
            <v>2</v>
          </cell>
          <cell r="F120">
            <v>1</v>
          </cell>
          <cell r="G120">
            <v>2</v>
          </cell>
          <cell r="H120" t="str">
            <v xml:space="preserve"> </v>
          </cell>
        </row>
        <row r="121">
          <cell r="A121" t="str">
            <v>125-00</v>
          </cell>
          <cell r="B121" t="str">
            <v>573 41</v>
          </cell>
          <cell r="C121" t="str">
            <v>Náter uzatvárací asfaltový</v>
          </cell>
          <cell r="D121" t="str">
            <v>m2</v>
          </cell>
          <cell r="E121">
            <v>2</v>
          </cell>
          <cell r="F121">
            <v>1</v>
          </cell>
          <cell r="G121">
            <v>2</v>
          </cell>
          <cell r="H121" t="str">
            <v xml:space="preserve"> </v>
          </cell>
        </row>
        <row r="122">
          <cell r="A122" t="str">
            <v>125-00</v>
          </cell>
          <cell r="B122" t="str">
            <v>9</v>
          </cell>
          <cell r="C122" t="str">
            <v>OSTATNÉ KONŠTRUKCIE</v>
          </cell>
          <cell r="D122" t="str">
            <v/>
          </cell>
          <cell r="F122" t="str">
            <v/>
          </cell>
          <cell r="G122" t="str">
            <v/>
          </cell>
          <cell r="H122" t="str">
            <v xml:space="preserve"> </v>
          </cell>
        </row>
        <row r="123">
          <cell r="A123" t="str">
            <v>125-00</v>
          </cell>
          <cell r="B123" t="str">
            <v>911 33.10</v>
          </cell>
          <cell r="C123" t="str">
            <v>Zvodidlo oce3ové - zábradelné</v>
          </cell>
          <cell r="D123" t="str">
            <v>m</v>
          </cell>
          <cell r="E123">
            <v>2</v>
          </cell>
          <cell r="F123">
            <v>1</v>
          </cell>
          <cell r="G123">
            <v>2</v>
          </cell>
          <cell r="H123" t="str">
            <v xml:space="preserve"> </v>
          </cell>
        </row>
        <row r="124">
          <cell r="A124" t="str">
            <v>125-00</v>
          </cell>
          <cell r="B124" t="str">
            <v>913 34.1</v>
          </cell>
          <cell r="C124" t="str">
            <v>Medzníky z kameoa</v>
          </cell>
          <cell r="D124" t="str">
            <v>ks</v>
          </cell>
          <cell r="E124">
            <v>2</v>
          </cell>
          <cell r="F124">
            <v>1</v>
          </cell>
          <cell r="G124">
            <v>2</v>
          </cell>
          <cell r="H124" t="str">
            <v xml:space="preserve"> </v>
          </cell>
        </row>
        <row r="125">
          <cell r="A125" t="str">
            <v>125-00</v>
          </cell>
          <cell r="B125" t="str">
            <v>914 40.1</v>
          </cell>
          <cell r="C125" t="str">
            <v>Zvislé dopravné znaeky - s reflexnou fóliou</v>
          </cell>
          <cell r="D125" t="str">
            <v>ks</v>
          </cell>
          <cell r="E125">
            <v>2</v>
          </cell>
          <cell r="F125">
            <v>1</v>
          </cell>
          <cell r="G125">
            <v>2</v>
          </cell>
          <cell r="H125" t="str">
            <v xml:space="preserve"> </v>
          </cell>
        </row>
        <row r="126">
          <cell r="A126" t="str">
            <v>125-00</v>
          </cell>
          <cell r="B126" t="str">
            <v>999</v>
          </cell>
          <cell r="C126" t="str">
            <v>Spolu</v>
          </cell>
          <cell r="D126" t="str">
            <v/>
          </cell>
          <cell r="F126" t="str">
            <v/>
          </cell>
          <cell r="G126" t="str">
            <v/>
          </cell>
          <cell r="H126">
            <v>30</v>
          </cell>
        </row>
        <row r="127">
          <cell r="C127" t="str">
            <v xml:space="preserve"> </v>
          </cell>
          <cell r="D127" t="str">
            <v/>
          </cell>
          <cell r="F127" t="str">
            <v/>
          </cell>
          <cell r="G127" t="str">
            <v/>
          </cell>
          <cell r="H127" t="str">
            <v xml:space="preserve"> </v>
          </cell>
        </row>
        <row r="128">
          <cell r="A128" t="str">
            <v>131-00</v>
          </cell>
          <cell r="C128" t="str">
            <v>Úprava po3nej cesty Beckov, km 3,400</v>
          </cell>
          <cell r="D128" t="str">
            <v/>
          </cell>
          <cell r="F128" t="str">
            <v/>
          </cell>
          <cell r="G128" t="str">
            <v/>
          </cell>
          <cell r="H128" t="str">
            <v xml:space="preserve"> </v>
          </cell>
        </row>
        <row r="129">
          <cell r="A129" t="str">
            <v>131-00</v>
          </cell>
          <cell r="B129" t="str">
            <v>1</v>
          </cell>
          <cell r="C129" t="str">
            <v>ZEMNÉ PRÁCE</v>
          </cell>
          <cell r="D129" t="str">
            <v/>
          </cell>
          <cell r="F129" t="str">
            <v/>
          </cell>
          <cell r="G129" t="str">
            <v/>
          </cell>
          <cell r="H129" t="str">
            <v xml:space="preserve"> </v>
          </cell>
        </row>
        <row r="130">
          <cell r="A130" t="str">
            <v>131-00</v>
          </cell>
          <cell r="B130" t="str">
            <v>113 35.2</v>
          </cell>
          <cell r="C130" t="str">
            <v>Odstránenie podkladu vozovky z kameniva drveného hr. do 150 mm</v>
          </cell>
          <cell r="D130" t="str">
            <v>m3</v>
          </cell>
          <cell r="E130">
            <v>1</v>
          </cell>
          <cell r="F130">
            <v>1</v>
          </cell>
          <cell r="G130">
            <v>1</v>
          </cell>
          <cell r="H130" t="str">
            <v xml:space="preserve"> </v>
          </cell>
        </row>
        <row r="131">
          <cell r="A131" t="str">
            <v>131-00</v>
          </cell>
          <cell r="B131" t="str">
            <v>120 00.2</v>
          </cell>
          <cell r="C131" t="str">
            <v xml:space="preserve">Poplatok za získanie zeminy zo zemníka </v>
          </cell>
          <cell r="D131" t="str">
            <v>m3</v>
          </cell>
          <cell r="E131">
            <v>1</v>
          </cell>
          <cell r="F131">
            <v>1</v>
          </cell>
          <cell r="G131">
            <v>1</v>
          </cell>
          <cell r="H131" t="str">
            <v xml:space="preserve"> </v>
          </cell>
        </row>
        <row r="132">
          <cell r="A132" t="str">
            <v>131-00</v>
          </cell>
          <cell r="B132" t="str">
            <v>121 10.4</v>
          </cell>
          <cell r="C132" t="str">
            <v>Zobratie ornice</v>
          </cell>
          <cell r="D132" t="str">
            <v>m3</v>
          </cell>
          <cell r="E132">
            <v>1</v>
          </cell>
          <cell r="F132">
            <v>1</v>
          </cell>
          <cell r="G132">
            <v>1</v>
          </cell>
          <cell r="H132" t="str">
            <v xml:space="preserve"> </v>
          </cell>
        </row>
        <row r="133">
          <cell r="A133" t="str">
            <v>131-00</v>
          </cell>
          <cell r="B133" t="str">
            <v>122 75.2</v>
          </cell>
          <cell r="C133" t="str">
            <v>Odkopávky a prekopávky pre spodnú stavbu dia3nic</v>
          </cell>
          <cell r="D133" t="str">
            <v>m3</v>
          </cell>
          <cell r="E133">
            <v>1</v>
          </cell>
          <cell r="F133">
            <v>1</v>
          </cell>
          <cell r="G133">
            <v>1</v>
          </cell>
          <cell r="H133" t="str">
            <v xml:space="preserve"> </v>
          </cell>
        </row>
        <row r="134">
          <cell r="A134" t="str">
            <v>131-00</v>
          </cell>
          <cell r="B134" t="str">
            <v>162 32.4</v>
          </cell>
          <cell r="C134" t="str">
            <v>Vodorovné premiestnenie zeminy</v>
          </cell>
          <cell r="D134" t="str">
            <v>m3</v>
          </cell>
          <cell r="E134">
            <v>1</v>
          </cell>
          <cell r="F134">
            <v>1</v>
          </cell>
          <cell r="G134">
            <v>1</v>
          </cell>
          <cell r="H134" t="str">
            <v xml:space="preserve"> </v>
          </cell>
        </row>
        <row r="135">
          <cell r="A135" t="str">
            <v>131-00</v>
          </cell>
          <cell r="B135" t="str">
            <v>162 70.2</v>
          </cell>
          <cell r="C135" t="str">
            <v>Dovoz zeminy zo zemníka</v>
          </cell>
          <cell r="D135" t="str">
            <v>m3</v>
          </cell>
          <cell r="E135">
            <v>1</v>
          </cell>
          <cell r="F135">
            <v>1</v>
          </cell>
          <cell r="G135">
            <v>1</v>
          </cell>
          <cell r="H135" t="str">
            <v xml:space="preserve"> </v>
          </cell>
        </row>
        <row r="136">
          <cell r="A136" t="str">
            <v>131-00</v>
          </cell>
          <cell r="B136" t="str">
            <v>171 15.1</v>
          </cell>
          <cell r="C136" t="str">
            <v>Uloženie sypaniny do zhutnených násypov</v>
          </cell>
          <cell r="D136" t="str">
            <v>m3</v>
          </cell>
          <cell r="E136">
            <v>1</v>
          </cell>
          <cell r="F136">
            <v>1</v>
          </cell>
          <cell r="G136">
            <v>1</v>
          </cell>
          <cell r="H136" t="str">
            <v xml:space="preserve"> </v>
          </cell>
        </row>
        <row r="137">
          <cell r="A137" t="str">
            <v>131-00</v>
          </cell>
          <cell r="B137" t="str">
            <v>183 95.1</v>
          </cell>
          <cell r="C137" t="str">
            <v>Založenie trávnika hydroosevom</v>
          </cell>
          <cell r="D137" t="str">
            <v>m2</v>
          </cell>
          <cell r="E137">
            <v>1</v>
          </cell>
          <cell r="F137">
            <v>1</v>
          </cell>
          <cell r="G137">
            <v>1</v>
          </cell>
          <cell r="H137" t="str">
            <v xml:space="preserve"> </v>
          </cell>
        </row>
        <row r="138">
          <cell r="A138" t="str">
            <v>131-00</v>
          </cell>
          <cell r="B138" t="str">
            <v>5</v>
          </cell>
          <cell r="C138" t="str">
            <v>KOMUNIKÁCIA</v>
          </cell>
          <cell r="D138" t="str">
            <v/>
          </cell>
          <cell r="F138" t="str">
            <v/>
          </cell>
          <cell r="G138" t="str">
            <v/>
          </cell>
          <cell r="H138" t="str">
            <v xml:space="preserve"> </v>
          </cell>
        </row>
        <row r="139">
          <cell r="A139" t="str">
            <v>131-00</v>
          </cell>
          <cell r="B139" t="str">
            <v>564 27.1</v>
          </cell>
          <cell r="C139" t="str">
            <v>Podklad vozovky zo štrkopiesku hr. cez 200 do 250 mm po zhutnení</v>
          </cell>
          <cell r="D139" t="str">
            <v>m2</v>
          </cell>
          <cell r="E139">
            <v>1</v>
          </cell>
          <cell r="F139">
            <v>1</v>
          </cell>
          <cell r="G139">
            <v>1</v>
          </cell>
          <cell r="H139" t="str">
            <v xml:space="preserve"> </v>
          </cell>
        </row>
        <row r="140">
          <cell r="A140" t="str">
            <v>131-00</v>
          </cell>
          <cell r="B140" t="str">
            <v>564 75.1</v>
          </cell>
          <cell r="C140" t="str">
            <v>Podklad z vibrovaného štrku hr. cez 120 do 150 mm</v>
          </cell>
          <cell r="D140" t="str">
            <v>m2</v>
          </cell>
          <cell r="E140">
            <v>1</v>
          </cell>
          <cell r="F140">
            <v>1</v>
          </cell>
          <cell r="G140">
            <v>1</v>
          </cell>
          <cell r="H140" t="str">
            <v xml:space="preserve"> </v>
          </cell>
        </row>
        <row r="141">
          <cell r="A141" t="str">
            <v>131-00</v>
          </cell>
          <cell r="B141" t="str">
            <v>565 13.1</v>
          </cell>
          <cell r="C141" t="str">
            <v>Podklad vozovky z asfaltom oba3ovaného kameniva hr. do 50 mm po zhutnení</v>
          </cell>
          <cell r="D141" t="str">
            <v>m2</v>
          </cell>
          <cell r="E141">
            <v>1</v>
          </cell>
          <cell r="F141">
            <v>1</v>
          </cell>
          <cell r="G141">
            <v>1</v>
          </cell>
          <cell r="H141" t="str">
            <v xml:space="preserve"> </v>
          </cell>
        </row>
        <row r="142">
          <cell r="A142" t="str">
            <v>131-00</v>
          </cell>
          <cell r="B142" t="str">
            <v>569 50.1</v>
          </cell>
          <cell r="C142" t="str">
            <v>Zriadenie zemných krajníc so zhutnením</v>
          </cell>
          <cell r="D142" t="str">
            <v>m3</v>
          </cell>
          <cell r="E142">
            <v>1</v>
          </cell>
          <cell r="F142">
            <v>1</v>
          </cell>
          <cell r="G142">
            <v>1</v>
          </cell>
          <cell r="H142" t="str">
            <v xml:space="preserve"> </v>
          </cell>
        </row>
        <row r="143">
          <cell r="A143" t="str">
            <v>131-00</v>
          </cell>
          <cell r="B143" t="str">
            <v>573 41</v>
          </cell>
          <cell r="C143" t="str">
            <v>Náter uzatvárací asfaltový</v>
          </cell>
          <cell r="D143" t="str">
            <v>m2</v>
          </cell>
          <cell r="E143">
            <v>1</v>
          </cell>
          <cell r="F143">
            <v>1</v>
          </cell>
          <cell r="G143">
            <v>1</v>
          </cell>
          <cell r="H143" t="str">
            <v xml:space="preserve"> </v>
          </cell>
        </row>
        <row r="144">
          <cell r="A144" t="str">
            <v>131-00</v>
          </cell>
          <cell r="B144" t="str">
            <v>9</v>
          </cell>
          <cell r="C144" t="str">
            <v>OSTATNÉ KONŠTRUKCIE</v>
          </cell>
          <cell r="D144" t="str">
            <v/>
          </cell>
          <cell r="F144" t="str">
            <v/>
          </cell>
          <cell r="G144" t="str">
            <v/>
          </cell>
          <cell r="H144" t="str">
            <v xml:space="preserve"> </v>
          </cell>
        </row>
        <row r="145">
          <cell r="A145" t="str">
            <v>131-00</v>
          </cell>
          <cell r="B145" t="str">
            <v>913 34.1</v>
          </cell>
          <cell r="C145" t="str">
            <v>Medzníky z kameoa</v>
          </cell>
          <cell r="D145" t="str">
            <v>ks</v>
          </cell>
          <cell r="E145">
            <v>1</v>
          </cell>
          <cell r="F145">
            <v>1</v>
          </cell>
          <cell r="G145">
            <v>1</v>
          </cell>
          <cell r="H145" t="str">
            <v xml:space="preserve"> </v>
          </cell>
        </row>
        <row r="146">
          <cell r="A146" t="str">
            <v>131-00</v>
          </cell>
          <cell r="B146" t="str">
            <v>960 00.1</v>
          </cell>
          <cell r="C146" t="str">
            <v>Poplatok za skládkovanie vybúraných hmôt, sutí a zeminy</v>
          </cell>
          <cell r="D146" t="str">
            <v>t</v>
          </cell>
          <cell r="E146">
            <v>1</v>
          </cell>
          <cell r="F146">
            <v>1</v>
          </cell>
          <cell r="G146">
            <v>1</v>
          </cell>
          <cell r="H146" t="str">
            <v xml:space="preserve"> </v>
          </cell>
        </row>
        <row r="147">
          <cell r="A147" t="str">
            <v>131-00</v>
          </cell>
          <cell r="B147" t="str">
            <v>999</v>
          </cell>
          <cell r="C147" t="str">
            <v>Spolu</v>
          </cell>
          <cell r="D147" t="str">
            <v/>
          </cell>
          <cell r="F147" t="str">
            <v/>
          </cell>
          <cell r="G147" t="str">
            <v/>
          </cell>
          <cell r="H147">
            <v>15</v>
          </cell>
        </row>
        <row r="148">
          <cell r="C148" t="str">
            <v xml:space="preserve"> </v>
          </cell>
          <cell r="D148" t="str">
            <v/>
          </cell>
          <cell r="F148" t="str">
            <v/>
          </cell>
          <cell r="G148" t="str">
            <v/>
          </cell>
          <cell r="H148" t="str">
            <v xml:space="preserve"> </v>
          </cell>
        </row>
        <row r="149">
          <cell r="A149" t="str">
            <v>132-00</v>
          </cell>
          <cell r="C149" t="str">
            <v>Úprava po3nej cesty Ivanovce</v>
          </cell>
          <cell r="D149" t="str">
            <v/>
          </cell>
          <cell r="F149" t="str">
            <v/>
          </cell>
          <cell r="G149" t="str">
            <v/>
          </cell>
          <cell r="H149" t="str">
            <v xml:space="preserve"> </v>
          </cell>
        </row>
        <row r="150">
          <cell r="A150" t="str">
            <v>132-00</v>
          </cell>
          <cell r="B150" t="str">
            <v>1</v>
          </cell>
          <cell r="C150" t="str">
            <v>ZEMNÉ PRÁCE</v>
          </cell>
          <cell r="D150" t="str">
            <v/>
          </cell>
          <cell r="F150" t="str">
            <v/>
          </cell>
          <cell r="G150" t="str">
            <v/>
          </cell>
          <cell r="H150" t="str">
            <v xml:space="preserve"> </v>
          </cell>
        </row>
        <row r="151">
          <cell r="A151" t="str">
            <v>132-00</v>
          </cell>
          <cell r="B151" t="str">
            <v>113 15.2</v>
          </cell>
          <cell r="C151" t="str">
            <v>Odstránenie krytu vozovky živienej hr. do 150 mm</v>
          </cell>
          <cell r="D151" t="str">
            <v>m2</v>
          </cell>
          <cell r="E151">
            <v>1</v>
          </cell>
          <cell r="F151">
            <v>1</v>
          </cell>
          <cell r="G151">
            <v>1</v>
          </cell>
          <cell r="H151" t="str">
            <v xml:space="preserve"> </v>
          </cell>
        </row>
        <row r="152">
          <cell r="A152" t="str">
            <v>132-00</v>
          </cell>
          <cell r="B152" t="str">
            <v>113 35.2</v>
          </cell>
          <cell r="C152" t="str">
            <v>Odstránenie podkladu vozovky z kameniva drveného hr. do 150 mm</v>
          </cell>
          <cell r="D152" t="str">
            <v>m3</v>
          </cell>
          <cell r="E152">
            <v>1</v>
          </cell>
          <cell r="F152">
            <v>1</v>
          </cell>
          <cell r="G152">
            <v>1</v>
          </cell>
          <cell r="H152" t="str">
            <v xml:space="preserve"> </v>
          </cell>
        </row>
        <row r="153">
          <cell r="A153" t="str">
            <v>132-00</v>
          </cell>
          <cell r="B153" t="str">
            <v>120 00.2</v>
          </cell>
          <cell r="C153" t="str">
            <v xml:space="preserve">Poplatok za získanie zeminy zo zemníka </v>
          </cell>
          <cell r="D153" t="str">
            <v>m3</v>
          </cell>
          <cell r="E153">
            <v>1</v>
          </cell>
          <cell r="F153">
            <v>1</v>
          </cell>
          <cell r="G153">
            <v>1</v>
          </cell>
          <cell r="H153" t="str">
            <v xml:space="preserve"> </v>
          </cell>
        </row>
        <row r="154">
          <cell r="A154" t="str">
            <v>132-00</v>
          </cell>
          <cell r="B154" t="str">
            <v>121 10.4</v>
          </cell>
          <cell r="C154" t="str">
            <v>Zobratie ornice</v>
          </cell>
          <cell r="D154" t="str">
            <v>m3</v>
          </cell>
          <cell r="E154">
            <v>1</v>
          </cell>
          <cell r="F154">
            <v>1</v>
          </cell>
          <cell r="G154">
            <v>1</v>
          </cell>
          <cell r="H154" t="str">
            <v xml:space="preserve"> </v>
          </cell>
        </row>
        <row r="155">
          <cell r="A155" t="str">
            <v>132-00</v>
          </cell>
          <cell r="B155" t="str">
            <v>122 75.2</v>
          </cell>
          <cell r="C155" t="str">
            <v>Odkopávky a prekopávky pre spodnú stavbu dia3nic</v>
          </cell>
          <cell r="D155" t="str">
            <v>m3</v>
          </cell>
          <cell r="E155">
            <v>1</v>
          </cell>
          <cell r="F155">
            <v>1</v>
          </cell>
          <cell r="G155">
            <v>1</v>
          </cell>
          <cell r="H155" t="str">
            <v xml:space="preserve"> </v>
          </cell>
        </row>
        <row r="156">
          <cell r="A156" t="str">
            <v>132-00</v>
          </cell>
          <cell r="B156" t="str">
            <v>162 32.4</v>
          </cell>
          <cell r="C156" t="str">
            <v>Vodorovné premiestnenie zeminy</v>
          </cell>
          <cell r="D156" t="str">
            <v>m3</v>
          </cell>
          <cell r="E156">
            <v>1</v>
          </cell>
          <cell r="F156">
            <v>1</v>
          </cell>
          <cell r="G156">
            <v>1</v>
          </cell>
          <cell r="H156" t="str">
            <v xml:space="preserve"> </v>
          </cell>
        </row>
        <row r="157">
          <cell r="A157" t="str">
            <v>132-00</v>
          </cell>
          <cell r="B157" t="str">
            <v>162 70.2</v>
          </cell>
          <cell r="C157" t="str">
            <v>Dovoz zeminy zo zemníka</v>
          </cell>
          <cell r="D157" t="str">
            <v>m3</v>
          </cell>
          <cell r="E157">
            <v>1</v>
          </cell>
          <cell r="F157">
            <v>1</v>
          </cell>
          <cell r="G157">
            <v>1</v>
          </cell>
          <cell r="H157" t="str">
            <v xml:space="preserve"> </v>
          </cell>
        </row>
        <row r="158">
          <cell r="A158" t="str">
            <v>132-00</v>
          </cell>
          <cell r="B158" t="str">
            <v>171 15.1</v>
          </cell>
          <cell r="C158" t="str">
            <v>Uloženie sypaniny do zhutnených násypov</v>
          </cell>
          <cell r="D158" t="str">
            <v>m3</v>
          </cell>
          <cell r="E158">
            <v>1</v>
          </cell>
          <cell r="F158">
            <v>1</v>
          </cell>
          <cell r="G158">
            <v>1</v>
          </cell>
          <cell r="H158" t="str">
            <v xml:space="preserve"> </v>
          </cell>
        </row>
        <row r="159">
          <cell r="A159" t="str">
            <v>132-00</v>
          </cell>
          <cell r="B159" t="str">
            <v>183 95.1</v>
          </cell>
          <cell r="C159" t="str">
            <v>Založenie trávnika hydroosevom</v>
          </cell>
          <cell r="D159" t="str">
            <v>m2</v>
          </cell>
          <cell r="E159">
            <v>1</v>
          </cell>
          <cell r="F159">
            <v>1</v>
          </cell>
          <cell r="G159">
            <v>1</v>
          </cell>
          <cell r="H159" t="str">
            <v xml:space="preserve"> </v>
          </cell>
        </row>
        <row r="160">
          <cell r="A160" t="str">
            <v>132-00</v>
          </cell>
          <cell r="B160" t="str">
            <v>5</v>
          </cell>
          <cell r="C160" t="str">
            <v>KOMUNIKÁCIA</v>
          </cell>
          <cell r="D160" t="str">
            <v/>
          </cell>
          <cell r="F160" t="str">
            <v/>
          </cell>
          <cell r="G160" t="str">
            <v/>
          </cell>
          <cell r="H160" t="str">
            <v xml:space="preserve"> </v>
          </cell>
        </row>
        <row r="161">
          <cell r="A161" t="str">
            <v>132-00</v>
          </cell>
          <cell r="B161" t="str">
            <v>564 27.1</v>
          </cell>
          <cell r="C161" t="str">
            <v>Podklad vozovky zo štrkopiesku hr. cez 200 do 250 mm po zhutnení</v>
          </cell>
          <cell r="D161" t="str">
            <v>m2</v>
          </cell>
          <cell r="E161">
            <v>1</v>
          </cell>
          <cell r="F161">
            <v>1</v>
          </cell>
          <cell r="G161">
            <v>1</v>
          </cell>
          <cell r="H161" t="str">
            <v xml:space="preserve"> </v>
          </cell>
        </row>
        <row r="162">
          <cell r="A162" t="str">
            <v>132-00</v>
          </cell>
          <cell r="B162" t="str">
            <v>564 75.1</v>
          </cell>
          <cell r="C162" t="str">
            <v>Podklad z vibrovaného štrku hr. cez 120 do 150 mm</v>
          </cell>
          <cell r="D162" t="str">
            <v>m2</v>
          </cell>
          <cell r="E162">
            <v>1</v>
          </cell>
          <cell r="F162">
            <v>1</v>
          </cell>
          <cell r="G162">
            <v>1</v>
          </cell>
          <cell r="H162" t="str">
            <v xml:space="preserve"> </v>
          </cell>
        </row>
        <row r="163">
          <cell r="A163" t="str">
            <v>132-00</v>
          </cell>
          <cell r="B163" t="str">
            <v>565 13.1</v>
          </cell>
          <cell r="C163" t="str">
            <v>Podklad vozovky z asfaltom oba3ovaného kameniva hr. do 50 mm po zhutnení</v>
          </cell>
          <cell r="D163" t="str">
            <v>m2</v>
          </cell>
          <cell r="E163">
            <v>1</v>
          </cell>
          <cell r="F163">
            <v>1</v>
          </cell>
          <cell r="G163">
            <v>1</v>
          </cell>
          <cell r="H163" t="str">
            <v xml:space="preserve"> </v>
          </cell>
        </row>
        <row r="164">
          <cell r="A164" t="str">
            <v>132-00</v>
          </cell>
          <cell r="B164" t="str">
            <v>569 50.1</v>
          </cell>
          <cell r="C164" t="str">
            <v>Zriadenie zemných krajníc so zhutnením</v>
          </cell>
          <cell r="D164" t="str">
            <v>m3</v>
          </cell>
          <cell r="E164">
            <v>1</v>
          </cell>
          <cell r="F164">
            <v>1</v>
          </cell>
          <cell r="G164">
            <v>1</v>
          </cell>
          <cell r="H164" t="str">
            <v xml:space="preserve"> </v>
          </cell>
        </row>
        <row r="165">
          <cell r="A165" t="str">
            <v>132-00</v>
          </cell>
          <cell r="B165" t="str">
            <v>573 41</v>
          </cell>
          <cell r="C165" t="str">
            <v>Náter uzatvárací asfaltový</v>
          </cell>
          <cell r="D165" t="str">
            <v>m2</v>
          </cell>
          <cell r="E165">
            <v>1</v>
          </cell>
          <cell r="F165">
            <v>1</v>
          </cell>
          <cell r="G165">
            <v>1</v>
          </cell>
          <cell r="H165" t="str">
            <v xml:space="preserve"> </v>
          </cell>
        </row>
        <row r="166">
          <cell r="A166" t="str">
            <v>132-00</v>
          </cell>
          <cell r="B166" t="str">
            <v>9</v>
          </cell>
          <cell r="C166" t="str">
            <v>OSTATNÉ KONŠTRUKCIE</v>
          </cell>
          <cell r="D166" t="str">
            <v/>
          </cell>
          <cell r="F166" t="str">
            <v/>
          </cell>
          <cell r="G166" t="str">
            <v/>
          </cell>
          <cell r="H166" t="str">
            <v xml:space="preserve"> </v>
          </cell>
        </row>
        <row r="167">
          <cell r="A167" t="str">
            <v>132-00</v>
          </cell>
          <cell r="B167" t="str">
            <v>911 33.1</v>
          </cell>
          <cell r="C167" t="str">
            <v>Zvodidlo oce3ové cestné</v>
          </cell>
          <cell r="D167" t="str">
            <v>m</v>
          </cell>
          <cell r="E167">
            <v>1</v>
          </cell>
          <cell r="F167">
            <v>1</v>
          </cell>
          <cell r="G167">
            <v>1</v>
          </cell>
          <cell r="H167" t="str">
            <v xml:space="preserve"> </v>
          </cell>
        </row>
        <row r="168">
          <cell r="A168" t="str">
            <v>132-00</v>
          </cell>
          <cell r="B168" t="str">
            <v>913 34.1</v>
          </cell>
          <cell r="C168" t="str">
            <v>Medzníky z kameoa</v>
          </cell>
          <cell r="D168" t="str">
            <v>ks</v>
          </cell>
          <cell r="E168">
            <v>1</v>
          </cell>
          <cell r="F168">
            <v>1</v>
          </cell>
          <cell r="G168">
            <v>1</v>
          </cell>
          <cell r="H168" t="str">
            <v xml:space="preserve"> </v>
          </cell>
        </row>
        <row r="169">
          <cell r="A169" t="str">
            <v>132-00</v>
          </cell>
          <cell r="B169" t="str">
            <v>914 40.1</v>
          </cell>
          <cell r="C169" t="str">
            <v>Zvislé dopravné znaeky - s reflexnou fóliou</v>
          </cell>
          <cell r="D169" t="str">
            <v>ks</v>
          </cell>
          <cell r="E169">
            <v>2</v>
          </cell>
          <cell r="F169">
            <v>1</v>
          </cell>
          <cell r="G169">
            <v>2</v>
          </cell>
          <cell r="H169" t="str">
            <v xml:space="preserve"> </v>
          </cell>
        </row>
        <row r="170">
          <cell r="A170" t="str">
            <v>132-00</v>
          </cell>
          <cell r="B170" t="str">
            <v>960 00.1</v>
          </cell>
          <cell r="C170" t="str">
            <v>Poplatok za skládkovanie vybúraných hmôt, sutí a zeminy</v>
          </cell>
          <cell r="D170" t="str">
            <v>t</v>
          </cell>
          <cell r="E170">
            <v>1</v>
          </cell>
          <cell r="F170">
            <v>1</v>
          </cell>
          <cell r="G170">
            <v>1</v>
          </cell>
          <cell r="H170" t="str">
            <v xml:space="preserve"> </v>
          </cell>
        </row>
        <row r="171">
          <cell r="A171" t="str">
            <v>132-00</v>
          </cell>
          <cell r="B171" t="str">
            <v>999</v>
          </cell>
          <cell r="C171" t="str">
            <v>Spolu</v>
          </cell>
          <cell r="D171" t="str">
            <v/>
          </cell>
          <cell r="F171" t="str">
            <v/>
          </cell>
          <cell r="G171" t="str">
            <v/>
          </cell>
          <cell r="H171">
            <v>19</v>
          </cell>
        </row>
        <row r="172">
          <cell r="C172" t="str">
            <v xml:space="preserve"> </v>
          </cell>
          <cell r="D172" t="str">
            <v/>
          </cell>
          <cell r="F172" t="str">
            <v/>
          </cell>
          <cell r="G172" t="str">
            <v/>
          </cell>
          <cell r="H172" t="str">
            <v xml:space="preserve"> </v>
          </cell>
        </row>
        <row r="173">
          <cell r="A173" t="str">
            <v>133-00</v>
          </cell>
          <cell r="C173" t="str">
            <v>Úprava po3nej cesty Meleice</v>
          </cell>
          <cell r="D173" t="str">
            <v/>
          </cell>
          <cell r="F173" t="str">
            <v/>
          </cell>
          <cell r="G173" t="str">
            <v/>
          </cell>
          <cell r="H173" t="str">
            <v xml:space="preserve"> </v>
          </cell>
        </row>
        <row r="174">
          <cell r="A174" t="str">
            <v>133-00</v>
          </cell>
          <cell r="B174" t="str">
            <v>1</v>
          </cell>
          <cell r="C174" t="str">
            <v>ZEMNÉ PRÁCE</v>
          </cell>
          <cell r="D174" t="str">
            <v/>
          </cell>
          <cell r="F174" t="str">
            <v/>
          </cell>
          <cell r="G174" t="str">
            <v/>
          </cell>
          <cell r="H174" t="str">
            <v xml:space="preserve"> </v>
          </cell>
        </row>
        <row r="175">
          <cell r="A175" t="str">
            <v>133-00</v>
          </cell>
          <cell r="B175" t="str">
            <v>113 35.2</v>
          </cell>
          <cell r="C175" t="str">
            <v>Odstránenie podkladu vozovky z kameniva drveného hr. do 150 mm</v>
          </cell>
          <cell r="D175" t="str">
            <v>m3</v>
          </cell>
          <cell r="E175">
            <v>1</v>
          </cell>
          <cell r="F175">
            <v>1</v>
          </cell>
          <cell r="G175">
            <v>1</v>
          </cell>
          <cell r="H175" t="str">
            <v xml:space="preserve"> </v>
          </cell>
        </row>
        <row r="176">
          <cell r="A176" t="str">
            <v>133-00</v>
          </cell>
          <cell r="B176" t="str">
            <v>120 00.2</v>
          </cell>
          <cell r="C176" t="str">
            <v xml:space="preserve">Poplatok za získanie zeminy zo zemníka </v>
          </cell>
          <cell r="D176" t="str">
            <v>m3</v>
          </cell>
          <cell r="E176">
            <v>1</v>
          </cell>
          <cell r="F176">
            <v>1</v>
          </cell>
          <cell r="G176">
            <v>1</v>
          </cell>
          <cell r="H176" t="str">
            <v xml:space="preserve"> </v>
          </cell>
        </row>
        <row r="177">
          <cell r="A177" t="str">
            <v>133-00</v>
          </cell>
          <cell r="B177" t="str">
            <v>121 10.4</v>
          </cell>
          <cell r="C177" t="str">
            <v>Zobratie ornice</v>
          </cell>
          <cell r="D177" t="str">
            <v>m3</v>
          </cell>
          <cell r="E177">
            <v>1</v>
          </cell>
          <cell r="F177">
            <v>1</v>
          </cell>
          <cell r="G177">
            <v>1</v>
          </cell>
          <cell r="H177" t="str">
            <v xml:space="preserve"> </v>
          </cell>
        </row>
        <row r="178">
          <cell r="A178" t="str">
            <v>133-00</v>
          </cell>
          <cell r="B178" t="str">
            <v>122 75.2</v>
          </cell>
          <cell r="C178" t="str">
            <v>Odkopávky a prekopávky pre spodnú stavbu dia3nic</v>
          </cell>
          <cell r="D178" t="str">
            <v>m3</v>
          </cell>
          <cell r="E178">
            <v>1</v>
          </cell>
          <cell r="F178">
            <v>1</v>
          </cell>
          <cell r="G178">
            <v>1</v>
          </cell>
          <cell r="H178" t="str">
            <v xml:space="preserve"> </v>
          </cell>
        </row>
        <row r="179">
          <cell r="A179" t="str">
            <v>133-00</v>
          </cell>
          <cell r="B179" t="str">
            <v>162 32.4</v>
          </cell>
          <cell r="C179" t="str">
            <v>Vodorovné premiestnenie zeminy</v>
          </cell>
          <cell r="D179" t="str">
            <v>m3</v>
          </cell>
          <cell r="E179">
            <v>1</v>
          </cell>
          <cell r="F179">
            <v>1</v>
          </cell>
          <cell r="G179">
            <v>1</v>
          </cell>
          <cell r="H179" t="str">
            <v xml:space="preserve"> </v>
          </cell>
        </row>
        <row r="180">
          <cell r="A180" t="str">
            <v>133-00</v>
          </cell>
          <cell r="B180" t="str">
            <v>162 70.2</v>
          </cell>
          <cell r="C180" t="str">
            <v>Dovoz zeminy zo zemníka</v>
          </cell>
          <cell r="D180" t="str">
            <v>m3</v>
          </cell>
          <cell r="E180">
            <v>1</v>
          </cell>
          <cell r="F180">
            <v>1</v>
          </cell>
          <cell r="G180">
            <v>1</v>
          </cell>
          <cell r="H180" t="str">
            <v xml:space="preserve"> </v>
          </cell>
        </row>
        <row r="181">
          <cell r="A181" t="str">
            <v>133-00</v>
          </cell>
          <cell r="B181" t="str">
            <v>171 15.1</v>
          </cell>
          <cell r="C181" t="str">
            <v>Uloženie sypaniny do zhutnených násypov</v>
          </cell>
          <cell r="D181" t="str">
            <v>m3</v>
          </cell>
          <cell r="E181">
            <v>1</v>
          </cell>
          <cell r="F181">
            <v>1</v>
          </cell>
          <cell r="G181">
            <v>1</v>
          </cell>
          <cell r="H181" t="str">
            <v xml:space="preserve"> </v>
          </cell>
        </row>
        <row r="182">
          <cell r="A182" t="str">
            <v>133-00</v>
          </cell>
          <cell r="B182" t="str">
            <v>183 95.1</v>
          </cell>
          <cell r="C182" t="str">
            <v>Založenie trávnika hydroosevom</v>
          </cell>
          <cell r="D182" t="str">
            <v>m2</v>
          </cell>
          <cell r="E182">
            <v>1</v>
          </cell>
          <cell r="F182">
            <v>1</v>
          </cell>
          <cell r="G182">
            <v>1</v>
          </cell>
          <cell r="H182" t="str">
            <v xml:space="preserve"> </v>
          </cell>
        </row>
        <row r="183">
          <cell r="A183" t="str">
            <v>133-00</v>
          </cell>
          <cell r="B183">
            <v>3</v>
          </cell>
          <cell r="C183" t="str">
            <v>ZVISLÉ KONŠTRUKCIE</v>
          </cell>
          <cell r="D183" t="str">
            <v/>
          </cell>
          <cell r="F183" t="str">
            <v/>
          </cell>
          <cell r="G183" t="str">
            <v/>
          </cell>
          <cell r="H183" t="str">
            <v xml:space="preserve"> </v>
          </cell>
        </row>
        <row r="184">
          <cell r="A184" t="str">
            <v>133-00</v>
          </cell>
          <cell r="B184" t="str">
            <v>348 17</v>
          </cell>
          <cell r="C184" t="str">
            <v>Zábradlie oce3ové</v>
          </cell>
          <cell r="D184" t="str">
            <v>m</v>
          </cell>
          <cell r="E184">
            <v>1</v>
          </cell>
          <cell r="F184">
            <v>1</v>
          </cell>
          <cell r="G184">
            <v>1</v>
          </cell>
          <cell r="H184" t="str">
            <v xml:space="preserve"> </v>
          </cell>
        </row>
        <row r="185">
          <cell r="A185" t="str">
            <v>133-00</v>
          </cell>
          <cell r="B185" t="str">
            <v>5</v>
          </cell>
          <cell r="C185" t="str">
            <v>KOMUNIKÁCIA</v>
          </cell>
          <cell r="D185" t="str">
            <v/>
          </cell>
          <cell r="F185" t="str">
            <v/>
          </cell>
          <cell r="G185" t="str">
            <v/>
          </cell>
          <cell r="H185" t="str">
            <v xml:space="preserve"> </v>
          </cell>
        </row>
        <row r="186">
          <cell r="A186" t="str">
            <v>133-00</v>
          </cell>
          <cell r="B186" t="str">
            <v>564 27.1</v>
          </cell>
          <cell r="C186" t="str">
            <v>Podklad vozovky zo štrkopiesku hr. cez 200 do 250 mm po zhutnení</v>
          </cell>
          <cell r="D186" t="str">
            <v>m2</v>
          </cell>
          <cell r="E186">
            <v>1</v>
          </cell>
          <cell r="F186">
            <v>1</v>
          </cell>
          <cell r="G186">
            <v>1</v>
          </cell>
          <cell r="H186" t="str">
            <v xml:space="preserve"> </v>
          </cell>
        </row>
        <row r="187">
          <cell r="A187" t="str">
            <v>133-00</v>
          </cell>
          <cell r="B187" t="str">
            <v>564 75.1</v>
          </cell>
          <cell r="C187" t="str">
            <v>Podklad z vibrovaného štrku hr. cez 120 do 150 mm</v>
          </cell>
          <cell r="D187" t="str">
            <v>m2</v>
          </cell>
          <cell r="E187">
            <v>1</v>
          </cell>
          <cell r="F187">
            <v>1</v>
          </cell>
          <cell r="G187">
            <v>1</v>
          </cell>
          <cell r="H187" t="str">
            <v xml:space="preserve"> </v>
          </cell>
        </row>
        <row r="188">
          <cell r="A188" t="str">
            <v>133-00</v>
          </cell>
          <cell r="B188" t="str">
            <v>565 13.1</v>
          </cell>
          <cell r="C188" t="str">
            <v>Podklad vozovky z asfaltom oba3ovaného kameniva hr. do 50 mm po zhutnení</v>
          </cell>
          <cell r="D188" t="str">
            <v>m2</v>
          </cell>
          <cell r="E188">
            <v>1</v>
          </cell>
          <cell r="F188">
            <v>1</v>
          </cell>
          <cell r="G188">
            <v>1</v>
          </cell>
          <cell r="H188" t="str">
            <v xml:space="preserve"> </v>
          </cell>
        </row>
        <row r="189">
          <cell r="A189" t="str">
            <v>133-00</v>
          </cell>
          <cell r="B189" t="str">
            <v>569 50.1</v>
          </cell>
          <cell r="C189" t="str">
            <v>Zriadenie zemných krajníc so zhutnením</v>
          </cell>
          <cell r="D189" t="str">
            <v>m3</v>
          </cell>
          <cell r="E189">
            <v>1</v>
          </cell>
          <cell r="F189">
            <v>1</v>
          </cell>
          <cell r="G189">
            <v>1</v>
          </cell>
          <cell r="H189" t="str">
            <v xml:space="preserve"> </v>
          </cell>
        </row>
        <row r="190">
          <cell r="A190" t="str">
            <v>133-00</v>
          </cell>
          <cell r="B190" t="str">
            <v>573 41</v>
          </cell>
          <cell r="C190" t="str">
            <v>Náter uzatvárací asfaltový</v>
          </cell>
          <cell r="D190" t="str">
            <v>m2</v>
          </cell>
          <cell r="E190">
            <v>1</v>
          </cell>
          <cell r="F190">
            <v>1</v>
          </cell>
          <cell r="G190">
            <v>1</v>
          </cell>
          <cell r="H190" t="str">
            <v xml:space="preserve"> </v>
          </cell>
        </row>
        <row r="191">
          <cell r="A191" t="str">
            <v>133-00</v>
          </cell>
          <cell r="B191" t="str">
            <v>9</v>
          </cell>
          <cell r="C191" t="str">
            <v>OSTATNÉ KONŠTRUKCIE</v>
          </cell>
          <cell r="D191" t="str">
            <v/>
          </cell>
          <cell r="F191" t="str">
            <v/>
          </cell>
          <cell r="G191" t="str">
            <v/>
          </cell>
          <cell r="H191" t="str">
            <v xml:space="preserve"> </v>
          </cell>
        </row>
        <row r="192">
          <cell r="A192" t="str">
            <v>133-00</v>
          </cell>
          <cell r="B192" t="str">
            <v>913 34.1</v>
          </cell>
          <cell r="C192" t="str">
            <v>Medzníky z kameoa</v>
          </cell>
          <cell r="D192" t="str">
            <v>ks</v>
          </cell>
          <cell r="E192">
            <v>1</v>
          </cell>
          <cell r="F192">
            <v>1</v>
          </cell>
          <cell r="G192">
            <v>1</v>
          </cell>
          <cell r="H192" t="str">
            <v xml:space="preserve"> </v>
          </cell>
        </row>
        <row r="193">
          <cell r="A193" t="str">
            <v>133-00</v>
          </cell>
          <cell r="B193" t="str">
            <v>919 42</v>
          </cell>
          <cell r="C193" t="str">
            <v>Eelá cestných priepustov</v>
          </cell>
          <cell r="D193" t="str">
            <v>ks</v>
          </cell>
          <cell r="E193">
            <v>1</v>
          </cell>
          <cell r="F193">
            <v>1</v>
          </cell>
          <cell r="G193">
            <v>1</v>
          </cell>
          <cell r="H193" t="str">
            <v xml:space="preserve"> </v>
          </cell>
        </row>
        <row r="194">
          <cell r="A194" t="str">
            <v>133-00</v>
          </cell>
          <cell r="B194" t="str">
            <v>919 52</v>
          </cell>
          <cell r="C194" t="str">
            <v>Cestný priepust</v>
          </cell>
          <cell r="D194" t="str">
            <v>m</v>
          </cell>
          <cell r="E194">
            <v>1</v>
          </cell>
          <cell r="F194">
            <v>1</v>
          </cell>
          <cell r="G194">
            <v>1</v>
          </cell>
          <cell r="H194" t="str">
            <v xml:space="preserve"> </v>
          </cell>
        </row>
        <row r="195">
          <cell r="A195" t="str">
            <v>133-00</v>
          </cell>
          <cell r="B195" t="str">
            <v>960 00.1</v>
          </cell>
          <cell r="C195" t="str">
            <v>Poplatok za skládkovanie vybúraných hmôt, sutí a zeminy</v>
          </cell>
          <cell r="D195" t="str">
            <v>t</v>
          </cell>
          <cell r="E195">
            <v>1</v>
          </cell>
          <cell r="F195">
            <v>1</v>
          </cell>
          <cell r="G195">
            <v>1</v>
          </cell>
          <cell r="H195" t="str">
            <v xml:space="preserve"> </v>
          </cell>
        </row>
        <row r="196">
          <cell r="A196" t="str">
            <v>133-00</v>
          </cell>
          <cell r="B196" t="str">
            <v>999</v>
          </cell>
          <cell r="C196" t="str">
            <v>Spolu</v>
          </cell>
          <cell r="D196" t="str">
            <v/>
          </cell>
          <cell r="F196" t="str">
            <v/>
          </cell>
          <cell r="G196" t="str">
            <v/>
          </cell>
          <cell r="H196">
            <v>18</v>
          </cell>
        </row>
        <row r="197">
          <cell r="C197" t="str">
            <v xml:space="preserve"> </v>
          </cell>
          <cell r="D197" t="str">
            <v/>
          </cell>
          <cell r="F197" t="str">
            <v/>
          </cell>
          <cell r="G197" t="str">
            <v/>
          </cell>
          <cell r="H197" t="str">
            <v xml:space="preserve"> </v>
          </cell>
        </row>
        <row r="198">
          <cell r="A198" t="str">
            <v>134-00</v>
          </cell>
          <cell r="C198" t="str">
            <v>Úprava po3nej cesty Bierovce</v>
          </cell>
          <cell r="D198" t="str">
            <v/>
          </cell>
          <cell r="F198" t="str">
            <v/>
          </cell>
          <cell r="G198" t="str">
            <v/>
          </cell>
          <cell r="H198" t="str">
            <v xml:space="preserve"> </v>
          </cell>
        </row>
        <row r="199">
          <cell r="A199" t="str">
            <v>134-00</v>
          </cell>
          <cell r="B199" t="str">
            <v>1</v>
          </cell>
          <cell r="C199" t="str">
            <v>ZEMNÉ PRÁCE</v>
          </cell>
          <cell r="D199" t="str">
            <v/>
          </cell>
          <cell r="F199" t="str">
            <v/>
          </cell>
          <cell r="G199" t="str">
            <v/>
          </cell>
          <cell r="H199" t="str">
            <v xml:space="preserve"> </v>
          </cell>
        </row>
        <row r="200">
          <cell r="A200" t="str">
            <v>134-00</v>
          </cell>
          <cell r="B200" t="str">
            <v>113 35.2</v>
          </cell>
          <cell r="C200" t="str">
            <v>Odstránenie podkladu vozovky z kameniva drveného hr. do 150 mm</v>
          </cell>
          <cell r="D200" t="str">
            <v>m3</v>
          </cell>
          <cell r="E200">
            <v>2</v>
          </cell>
          <cell r="F200">
            <v>1</v>
          </cell>
          <cell r="G200">
            <v>2</v>
          </cell>
          <cell r="H200" t="str">
            <v xml:space="preserve"> </v>
          </cell>
        </row>
        <row r="201">
          <cell r="A201" t="str">
            <v>134-00</v>
          </cell>
          <cell r="B201" t="str">
            <v>120 00.2</v>
          </cell>
          <cell r="C201" t="str">
            <v xml:space="preserve">Poplatok za získanie zeminy zo zemníka </v>
          </cell>
          <cell r="D201" t="str">
            <v>m3</v>
          </cell>
          <cell r="E201">
            <v>2</v>
          </cell>
          <cell r="F201">
            <v>1</v>
          </cell>
          <cell r="G201">
            <v>2</v>
          </cell>
          <cell r="H201" t="str">
            <v xml:space="preserve"> </v>
          </cell>
        </row>
        <row r="202">
          <cell r="A202" t="str">
            <v>134-00</v>
          </cell>
          <cell r="B202" t="str">
            <v>121 10.4</v>
          </cell>
          <cell r="C202" t="str">
            <v>Zobratie ornice</v>
          </cell>
          <cell r="D202" t="str">
            <v>m3</v>
          </cell>
          <cell r="E202">
            <v>2</v>
          </cell>
          <cell r="F202">
            <v>1</v>
          </cell>
          <cell r="G202">
            <v>2</v>
          </cell>
          <cell r="H202" t="str">
            <v xml:space="preserve"> </v>
          </cell>
        </row>
        <row r="203">
          <cell r="A203" t="str">
            <v>134-00</v>
          </cell>
          <cell r="B203" t="str">
            <v>122 75.2</v>
          </cell>
          <cell r="C203" t="str">
            <v>Odkopávky a prekopávky pre spodnú stavbu dia3nic</v>
          </cell>
          <cell r="D203" t="str">
            <v>m3</v>
          </cell>
          <cell r="E203">
            <v>2</v>
          </cell>
          <cell r="F203">
            <v>1</v>
          </cell>
          <cell r="G203">
            <v>2</v>
          </cell>
          <cell r="H203" t="str">
            <v xml:space="preserve"> </v>
          </cell>
        </row>
        <row r="204">
          <cell r="A204" t="str">
            <v>134-00</v>
          </cell>
          <cell r="B204" t="str">
            <v>162 32.4</v>
          </cell>
          <cell r="C204" t="str">
            <v>Vodorovné premiestnenie zeminy</v>
          </cell>
          <cell r="D204" t="str">
            <v>m3</v>
          </cell>
          <cell r="E204">
            <v>2</v>
          </cell>
          <cell r="F204">
            <v>1</v>
          </cell>
          <cell r="G204">
            <v>2</v>
          </cell>
          <cell r="H204" t="str">
            <v xml:space="preserve"> </v>
          </cell>
        </row>
        <row r="205">
          <cell r="A205" t="str">
            <v>134-00</v>
          </cell>
          <cell r="B205" t="str">
            <v>162 70.2</v>
          </cell>
          <cell r="C205" t="str">
            <v>Dovoz zeminy zo zemníka</v>
          </cell>
          <cell r="D205" t="str">
            <v>m3</v>
          </cell>
          <cell r="E205">
            <v>2</v>
          </cell>
          <cell r="F205">
            <v>1</v>
          </cell>
          <cell r="G205">
            <v>2</v>
          </cell>
          <cell r="H205" t="str">
            <v xml:space="preserve"> </v>
          </cell>
        </row>
        <row r="206">
          <cell r="A206" t="str">
            <v>134-00</v>
          </cell>
          <cell r="B206" t="str">
            <v>171 15.1</v>
          </cell>
          <cell r="C206" t="str">
            <v>Uloženie sypaniny do zhutnených násypov</v>
          </cell>
          <cell r="D206" t="str">
            <v>m3</v>
          </cell>
          <cell r="E206">
            <v>2</v>
          </cell>
          <cell r="F206">
            <v>1</v>
          </cell>
          <cell r="G206">
            <v>2</v>
          </cell>
          <cell r="H206" t="str">
            <v xml:space="preserve"> </v>
          </cell>
        </row>
        <row r="207">
          <cell r="A207" t="str">
            <v>134-00</v>
          </cell>
          <cell r="B207" t="str">
            <v>183 95.1</v>
          </cell>
          <cell r="C207" t="str">
            <v>Založenie trávnika hydroosevom</v>
          </cell>
          <cell r="D207" t="str">
            <v>m2</v>
          </cell>
          <cell r="E207">
            <v>2</v>
          </cell>
          <cell r="F207">
            <v>1</v>
          </cell>
          <cell r="G207">
            <v>2</v>
          </cell>
          <cell r="H207" t="str">
            <v xml:space="preserve"> </v>
          </cell>
        </row>
        <row r="208">
          <cell r="A208" t="str">
            <v>134-00</v>
          </cell>
          <cell r="B208" t="str">
            <v>5</v>
          </cell>
          <cell r="C208" t="str">
            <v>KOMUNIKÁCIA</v>
          </cell>
          <cell r="D208" t="str">
            <v/>
          </cell>
          <cell r="F208" t="str">
            <v/>
          </cell>
          <cell r="G208" t="str">
            <v/>
          </cell>
          <cell r="H208" t="str">
            <v xml:space="preserve"> </v>
          </cell>
        </row>
        <row r="209">
          <cell r="A209" t="str">
            <v>134-00</v>
          </cell>
          <cell r="B209" t="str">
            <v>564 27.1</v>
          </cell>
          <cell r="C209" t="str">
            <v>Podklad vozovky zo štrkopiesku hr. cez 200 do 250 mm po zhutnení</v>
          </cell>
          <cell r="D209" t="str">
            <v>m2</v>
          </cell>
          <cell r="E209">
            <v>2</v>
          </cell>
          <cell r="F209">
            <v>1</v>
          </cell>
          <cell r="G209">
            <v>2</v>
          </cell>
          <cell r="H209" t="str">
            <v xml:space="preserve"> </v>
          </cell>
        </row>
        <row r="210">
          <cell r="A210" t="str">
            <v>134-00</v>
          </cell>
          <cell r="B210" t="str">
            <v>564 75.1</v>
          </cell>
          <cell r="C210" t="str">
            <v>Podklad z vibrovaného štrku hr. cez 120 do 150 mm</v>
          </cell>
          <cell r="D210" t="str">
            <v>m2</v>
          </cell>
          <cell r="E210">
            <v>2</v>
          </cell>
          <cell r="F210">
            <v>1</v>
          </cell>
          <cell r="G210">
            <v>2</v>
          </cell>
          <cell r="H210" t="str">
            <v xml:space="preserve"> </v>
          </cell>
        </row>
        <row r="211">
          <cell r="A211" t="str">
            <v>134-00</v>
          </cell>
          <cell r="B211" t="str">
            <v>565 13.1</v>
          </cell>
          <cell r="C211" t="str">
            <v>Podklad vozovky z asfaltom oba3ovaného kameniva hr. do 50 mm po zhutnení</v>
          </cell>
          <cell r="D211" t="str">
            <v>m2</v>
          </cell>
          <cell r="E211">
            <v>2</v>
          </cell>
          <cell r="F211">
            <v>1</v>
          </cell>
          <cell r="G211">
            <v>2</v>
          </cell>
          <cell r="H211" t="str">
            <v xml:space="preserve"> </v>
          </cell>
        </row>
        <row r="212">
          <cell r="A212" t="str">
            <v>134-00</v>
          </cell>
          <cell r="B212" t="str">
            <v>569 50.1</v>
          </cell>
          <cell r="C212" t="str">
            <v>Zriadenie zemných krajníc so zhutnením</v>
          </cell>
          <cell r="D212" t="str">
            <v>m3</v>
          </cell>
          <cell r="E212">
            <v>2</v>
          </cell>
          <cell r="F212">
            <v>1</v>
          </cell>
          <cell r="G212">
            <v>2</v>
          </cell>
          <cell r="H212" t="str">
            <v xml:space="preserve"> </v>
          </cell>
        </row>
        <row r="213">
          <cell r="A213" t="str">
            <v>134-00</v>
          </cell>
          <cell r="B213" t="str">
            <v>573 41</v>
          </cell>
          <cell r="C213" t="str">
            <v>Náter uzatvárací asfaltový</v>
          </cell>
          <cell r="D213" t="str">
            <v>m2</v>
          </cell>
          <cell r="E213">
            <v>2</v>
          </cell>
          <cell r="F213">
            <v>1</v>
          </cell>
          <cell r="G213">
            <v>2</v>
          </cell>
          <cell r="H213" t="str">
            <v xml:space="preserve"> </v>
          </cell>
        </row>
        <row r="214">
          <cell r="A214" t="str">
            <v>134-00</v>
          </cell>
          <cell r="B214" t="str">
            <v>9</v>
          </cell>
          <cell r="C214" t="str">
            <v>OSTATNÉ KONŠTRUKCIE</v>
          </cell>
          <cell r="D214" t="str">
            <v/>
          </cell>
          <cell r="F214" t="str">
            <v/>
          </cell>
          <cell r="G214" t="str">
            <v/>
          </cell>
          <cell r="H214" t="str">
            <v xml:space="preserve"> </v>
          </cell>
        </row>
        <row r="215">
          <cell r="A215" t="str">
            <v>134-00</v>
          </cell>
          <cell r="B215" t="str">
            <v>911 33.11</v>
          </cell>
          <cell r="C215" t="str">
            <v>Zvodidlo oce3ové cestné</v>
          </cell>
          <cell r="D215" t="str">
            <v>m</v>
          </cell>
          <cell r="E215">
            <v>2</v>
          </cell>
          <cell r="F215">
            <v>1</v>
          </cell>
          <cell r="G215">
            <v>2</v>
          </cell>
          <cell r="H215" t="str">
            <v xml:space="preserve"> </v>
          </cell>
        </row>
        <row r="216">
          <cell r="A216" t="str">
            <v>134-00</v>
          </cell>
          <cell r="B216" t="str">
            <v>913 34.1</v>
          </cell>
          <cell r="C216" t="str">
            <v>Medzníky z kameoa</v>
          </cell>
          <cell r="D216" t="str">
            <v>ks</v>
          </cell>
          <cell r="E216">
            <v>2</v>
          </cell>
          <cell r="F216">
            <v>1</v>
          </cell>
          <cell r="G216">
            <v>2</v>
          </cell>
          <cell r="H216" t="str">
            <v xml:space="preserve"> </v>
          </cell>
        </row>
        <row r="217">
          <cell r="A217" t="str">
            <v>134-00</v>
          </cell>
          <cell r="B217" t="str">
            <v>960 00.1</v>
          </cell>
          <cell r="C217" t="str">
            <v>Poplatok za skládkovanie vybúraných hmôt, sutí a zeminy</v>
          </cell>
          <cell r="D217" t="str">
            <v>t</v>
          </cell>
          <cell r="E217">
            <v>2</v>
          </cell>
          <cell r="F217">
            <v>1</v>
          </cell>
          <cell r="G217">
            <v>2</v>
          </cell>
          <cell r="H217" t="str">
            <v xml:space="preserve"> </v>
          </cell>
        </row>
        <row r="218">
          <cell r="A218" t="str">
            <v>134-00</v>
          </cell>
          <cell r="B218" t="str">
            <v>999</v>
          </cell>
          <cell r="C218" t="str">
            <v>Spolu</v>
          </cell>
          <cell r="D218" t="str">
            <v/>
          </cell>
          <cell r="F218" t="str">
            <v/>
          </cell>
          <cell r="G218" t="str">
            <v/>
          </cell>
          <cell r="H218">
            <v>32</v>
          </cell>
        </row>
        <row r="219">
          <cell r="C219" t="str">
            <v xml:space="preserve"> </v>
          </cell>
          <cell r="D219" t="str">
            <v/>
          </cell>
          <cell r="F219" t="str">
            <v/>
          </cell>
          <cell r="G219" t="str">
            <v/>
          </cell>
          <cell r="H219" t="str">
            <v xml:space="preserve"> </v>
          </cell>
        </row>
        <row r="220">
          <cell r="A220" t="str">
            <v>135-00</v>
          </cell>
          <cell r="C220" t="str">
            <v>Súbežná po3ná cesta RDP Chocholná - Veleice</v>
          </cell>
          <cell r="D220" t="str">
            <v/>
          </cell>
          <cell r="F220" t="str">
            <v/>
          </cell>
          <cell r="G220" t="str">
            <v/>
          </cell>
          <cell r="H220" t="str">
            <v xml:space="preserve"> </v>
          </cell>
        </row>
        <row r="221">
          <cell r="A221" t="str">
            <v>135-00</v>
          </cell>
          <cell r="B221" t="str">
            <v>1</v>
          </cell>
          <cell r="C221" t="str">
            <v>ZEMNÉ PRÁCE</v>
          </cell>
          <cell r="D221" t="str">
            <v/>
          </cell>
          <cell r="F221" t="str">
            <v/>
          </cell>
          <cell r="G221" t="str">
            <v/>
          </cell>
          <cell r="H221" t="str">
            <v xml:space="preserve"> </v>
          </cell>
        </row>
        <row r="222">
          <cell r="A222" t="str">
            <v>135-00</v>
          </cell>
          <cell r="B222" t="str">
            <v>120 00.2</v>
          </cell>
          <cell r="C222" t="str">
            <v xml:space="preserve">Poplatok za získanie zeminy zo zemníka </v>
          </cell>
          <cell r="D222" t="str">
            <v>m3</v>
          </cell>
          <cell r="E222">
            <v>1</v>
          </cell>
          <cell r="F222">
            <v>1</v>
          </cell>
          <cell r="G222">
            <v>1</v>
          </cell>
          <cell r="H222" t="str">
            <v xml:space="preserve"> </v>
          </cell>
        </row>
        <row r="223">
          <cell r="A223" t="str">
            <v>135-00</v>
          </cell>
          <cell r="B223" t="str">
            <v>121 10.4</v>
          </cell>
          <cell r="C223" t="str">
            <v>Zobratie ornice</v>
          </cell>
          <cell r="D223" t="str">
            <v>m3</v>
          </cell>
          <cell r="E223">
            <v>1</v>
          </cell>
          <cell r="F223">
            <v>1</v>
          </cell>
          <cell r="G223">
            <v>1</v>
          </cell>
          <cell r="H223" t="str">
            <v xml:space="preserve"> </v>
          </cell>
        </row>
        <row r="224">
          <cell r="A224" t="str">
            <v>135-00</v>
          </cell>
          <cell r="B224" t="str">
            <v>122 75.2</v>
          </cell>
          <cell r="C224" t="str">
            <v>Odkopávky a prekopávky pre spodnú stavbu dia3nic</v>
          </cell>
          <cell r="D224" t="str">
            <v>m3</v>
          </cell>
          <cell r="E224">
            <v>1</v>
          </cell>
          <cell r="F224">
            <v>1</v>
          </cell>
          <cell r="G224">
            <v>1</v>
          </cell>
          <cell r="H224" t="str">
            <v xml:space="preserve"> </v>
          </cell>
        </row>
        <row r="225">
          <cell r="A225" t="str">
            <v>135-00</v>
          </cell>
          <cell r="B225" t="str">
            <v>162 32.4</v>
          </cell>
          <cell r="C225" t="str">
            <v>Vodorovné premiestnenie zeminy</v>
          </cell>
          <cell r="D225" t="str">
            <v>m3</v>
          </cell>
          <cell r="E225">
            <v>1</v>
          </cell>
          <cell r="F225">
            <v>1</v>
          </cell>
          <cell r="G225">
            <v>1</v>
          </cell>
          <cell r="H225" t="str">
            <v xml:space="preserve"> </v>
          </cell>
        </row>
        <row r="226">
          <cell r="A226" t="str">
            <v>135-00</v>
          </cell>
          <cell r="B226" t="str">
            <v>162 70.2</v>
          </cell>
          <cell r="C226" t="str">
            <v>Dovoz zeminy zo zemníka</v>
          </cell>
          <cell r="D226" t="str">
            <v>m3</v>
          </cell>
          <cell r="E226">
            <v>1</v>
          </cell>
          <cell r="F226">
            <v>1</v>
          </cell>
          <cell r="G226">
            <v>1</v>
          </cell>
          <cell r="H226" t="str">
            <v xml:space="preserve"> </v>
          </cell>
        </row>
        <row r="227">
          <cell r="A227" t="str">
            <v>135-00</v>
          </cell>
          <cell r="B227" t="str">
            <v>171 15.1</v>
          </cell>
          <cell r="C227" t="str">
            <v>Uloženie sypaniny do zhutnených násypov</v>
          </cell>
          <cell r="D227" t="str">
            <v>m3</v>
          </cell>
          <cell r="E227">
            <v>1</v>
          </cell>
          <cell r="F227">
            <v>1</v>
          </cell>
          <cell r="G227">
            <v>1</v>
          </cell>
          <cell r="H227" t="str">
            <v xml:space="preserve"> </v>
          </cell>
        </row>
        <row r="228">
          <cell r="A228" t="str">
            <v>135-00</v>
          </cell>
          <cell r="B228" t="str">
            <v>183 95.1</v>
          </cell>
          <cell r="C228" t="str">
            <v>Založenie trávnika hydroosevom</v>
          </cell>
          <cell r="D228" t="str">
            <v>m2</v>
          </cell>
          <cell r="E228">
            <v>1</v>
          </cell>
          <cell r="F228">
            <v>1</v>
          </cell>
          <cell r="G228">
            <v>1</v>
          </cell>
          <cell r="H228" t="str">
            <v xml:space="preserve"> </v>
          </cell>
        </row>
        <row r="229">
          <cell r="A229" t="str">
            <v>135-00</v>
          </cell>
          <cell r="B229">
            <v>3</v>
          </cell>
          <cell r="C229" t="str">
            <v>ZVISLÉ KONŠTRUKCIE</v>
          </cell>
          <cell r="D229" t="str">
            <v/>
          </cell>
          <cell r="F229" t="str">
            <v/>
          </cell>
          <cell r="G229" t="str">
            <v/>
          </cell>
          <cell r="H229" t="str">
            <v xml:space="preserve"> </v>
          </cell>
        </row>
        <row r="230">
          <cell r="A230" t="str">
            <v>135-00</v>
          </cell>
          <cell r="B230" t="str">
            <v>348 17</v>
          </cell>
          <cell r="C230" t="str">
            <v>Zábradlie oce3ové</v>
          </cell>
          <cell r="D230" t="str">
            <v>m</v>
          </cell>
          <cell r="E230">
            <v>1</v>
          </cell>
          <cell r="F230">
            <v>1</v>
          </cell>
          <cell r="G230">
            <v>1</v>
          </cell>
          <cell r="H230" t="str">
            <v xml:space="preserve"> </v>
          </cell>
        </row>
        <row r="231">
          <cell r="A231" t="str">
            <v>135-00</v>
          </cell>
          <cell r="B231" t="str">
            <v>5</v>
          </cell>
          <cell r="C231" t="str">
            <v>KOMUNIKÁCIA</v>
          </cell>
          <cell r="D231" t="str">
            <v/>
          </cell>
          <cell r="F231" t="str">
            <v/>
          </cell>
          <cell r="G231" t="str">
            <v/>
          </cell>
          <cell r="H231" t="str">
            <v xml:space="preserve"> </v>
          </cell>
        </row>
        <row r="232">
          <cell r="A232" t="str">
            <v>135-00</v>
          </cell>
          <cell r="B232" t="str">
            <v>564 27.1</v>
          </cell>
          <cell r="C232" t="str">
            <v>Podklad vozovky zo štrkopiesku hr. cez 200 do 250 mm po zhutnení</v>
          </cell>
          <cell r="D232" t="str">
            <v>m2</v>
          </cell>
          <cell r="E232">
            <v>1</v>
          </cell>
          <cell r="F232">
            <v>1</v>
          </cell>
          <cell r="G232">
            <v>1</v>
          </cell>
          <cell r="H232" t="str">
            <v xml:space="preserve"> </v>
          </cell>
        </row>
        <row r="233">
          <cell r="A233" t="str">
            <v>135-00</v>
          </cell>
          <cell r="B233" t="str">
            <v>564 75.1</v>
          </cell>
          <cell r="C233" t="str">
            <v>Podklad z vibrovaného štrku hr. cez 120 do 150 mm</v>
          </cell>
          <cell r="D233" t="str">
            <v>m2</v>
          </cell>
          <cell r="E233">
            <v>1</v>
          </cell>
          <cell r="F233">
            <v>1</v>
          </cell>
          <cell r="G233">
            <v>1</v>
          </cell>
          <cell r="H233" t="str">
            <v xml:space="preserve"> </v>
          </cell>
        </row>
        <row r="234">
          <cell r="A234" t="str">
            <v>135-00</v>
          </cell>
          <cell r="B234" t="str">
            <v>565 13.1</v>
          </cell>
          <cell r="C234" t="str">
            <v>Podklad vozovky z asfaltom oba3ovaného kameniva hr. do 50 mm po zhutnení</v>
          </cell>
          <cell r="D234" t="str">
            <v>m2</v>
          </cell>
          <cell r="E234">
            <v>1</v>
          </cell>
          <cell r="F234">
            <v>1</v>
          </cell>
          <cell r="G234">
            <v>1</v>
          </cell>
          <cell r="H234" t="str">
            <v xml:space="preserve"> </v>
          </cell>
        </row>
        <row r="235">
          <cell r="A235" t="str">
            <v>135-00</v>
          </cell>
          <cell r="B235" t="str">
            <v>569 50.1</v>
          </cell>
          <cell r="C235" t="str">
            <v>Zriadenie zemných krajníc so zhutnením</v>
          </cell>
          <cell r="D235" t="str">
            <v>m3</v>
          </cell>
          <cell r="E235">
            <v>1</v>
          </cell>
          <cell r="F235">
            <v>1</v>
          </cell>
          <cell r="G235">
            <v>1</v>
          </cell>
          <cell r="H235" t="str">
            <v xml:space="preserve"> </v>
          </cell>
        </row>
        <row r="236">
          <cell r="A236" t="str">
            <v>135-00</v>
          </cell>
          <cell r="B236" t="str">
            <v>573 41</v>
          </cell>
          <cell r="C236" t="str">
            <v>Náter uzatvárací asfaltový</v>
          </cell>
          <cell r="D236" t="str">
            <v>m2</v>
          </cell>
          <cell r="E236">
            <v>1</v>
          </cell>
          <cell r="F236">
            <v>1</v>
          </cell>
          <cell r="G236">
            <v>1</v>
          </cell>
          <cell r="H236" t="str">
            <v xml:space="preserve"> </v>
          </cell>
        </row>
        <row r="237">
          <cell r="A237" t="str">
            <v>135-00</v>
          </cell>
          <cell r="B237" t="str">
            <v>9</v>
          </cell>
          <cell r="C237" t="str">
            <v>OSTATNÉ KONŠTRUKCIE</v>
          </cell>
          <cell r="D237" t="str">
            <v/>
          </cell>
          <cell r="F237" t="str">
            <v/>
          </cell>
          <cell r="G237" t="str">
            <v/>
          </cell>
          <cell r="H237" t="str">
            <v xml:space="preserve"> </v>
          </cell>
        </row>
        <row r="238">
          <cell r="A238" t="str">
            <v>135-00</v>
          </cell>
          <cell r="B238" t="str">
            <v>913 34.1</v>
          </cell>
          <cell r="C238" t="str">
            <v>Medzníky z kameoa</v>
          </cell>
          <cell r="D238" t="str">
            <v>ks</v>
          </cell>
          <cell r="E238">
            <v>2</v>
          </cell>
          <cell r="F238">
            <v>1</v>
          </cell>
          <cell r="G238">
            <v>2</v>
          </cell>
          <cell r="H238" t="str">
            <v xml:space="preserve"> </v>
          </cell>
        </row>
        <row r="239">
          <cell r="A239" t="str">
            <v>135-00</v>
          </cell>
          <cell r="B239" t="str">
            <v>999</v>
          </cell>
          <cell r="C239" t="str">
            <v>Spolu</v>
          </cell>
          <cell r="D239" t="str">
            <v/>
          </cell>
          <cell r="F239" t="str">
            <v/>
          </cell>
          <cell r="G239" t="str">
            <v/>
          </cell>
          <cell r="H239">
            <v>15</v>
          </cell>
        </row>
        <row r="240">
          <cell r="C240" t="str">
            <v xml:space="preserve"> </v>
          </cell>
          <cell r="D240" t="str">
            <v/>
          </cell>
          <cell r="F240" t="str">
            <v/>
          </cell>
          <cell r="G240" t="str">
            <v/>
          </cell>
          <cell r="H240" t="str">
            <v xml:space="preserve"> </v>
          </cell>
        </row>
        <row r="241">
          <cell r="A241" t="str">
            <v>136-00</v>
          </cell>
          <cell r="C241" t="str">
            <v>Úprava po3nej cesty pri PD Beckov</v>
          </cell>
          <cell r="D241" t="str">
            <v/>
          </cell>
          <cell r="F241" t="str">
            <v/>
          </cell>
          <cell r="G241" t="str">
            <v/>
          </cell>
          <cell r="H241" t="str">
            <v xml:space="preserve"> </v>
          </cell>
        </row>
        <row r="242">
          <cell r="A242" t="str">
            <v>136-00</v>
          </cell>
          <cell r="B242" t="str">
            <v>1</v>
          </cell>
          <cell r="C242" t="str">
            <v>ZEMNÉ PRÁCE</v>
          </cell>
          <cell r="D242" t="str">
            <v/>
          </cell>
          <cell r="F242" t="str">
            <v/>
          </cell>
          <cell r="G242" t="str">
            <v/>
          </cell>
          <cell r="H242" t="str">
            <v xml:space="preserve"> </v>
          </cell>
        </row>
        <row r="243">
          <cell r="A243" t="str">
            <v>136-00</v>
          </cell>
          <cell r="B243" t="str">
            <v>113 35.2</v>
          </cell>
          <cell r="C243" t="str">
            <v>Odstránenie podkladu vozovky z kameniva drveného hr. do 150 mm</v>
          </cell>
          <cell r="D243" t="str">
            <v>m3</v>
          </cell>
          <cell r="E243">
            <v>1</v>
          </cell>
          <cell r="F243">
            <v>1</v>
          </cell>
          <cell r="G243">
            <v>1</v>
          </cell>
          <cell r="H243" t="str">
            <v xml:space="preserve"> </v>
          </cell>
        </row>
        <row r="244">
          <cell r="A244" t="str">
            <v>136-00</v>
          </cell>
          <cell r="B244" t="str">
            <v>120 00.2</v>
          </cell>
          <cell r="C244" t="str">
            <v xml:space="preserve">Poplatok za získanie zeminy zo zemníka </v>
          </cell>
          <cell r="D244" t="str">
            <v>m3</v>
          </cell>
          <cell r="E244">
            <v>1</v>
          </cell>
          <cell r="F244">
            <v>1</v>
          </cell>
          <cell r="G244">
            <v>1</v>
          </cell>
          <cell r="H244" t="str">
            <v xml:space="preserve"> </v>
          </cell>
        </row>
        <row r="245">
          <cell r="A245" t="str">
            <v>136-00</v>
          </cell>
          <cell r="B245" t="str">
            <v>121 10.4</v>
          </cell>
          <cell r="C245" t="str">
            <v>Zobratie ornice</v>
          </cell>
          <cell r="D245" t="str">
            <v>m3</v>
          </cell>
          <cell r="E245">
            <v>1</v>
          </cell>
          <cell r="F245">
            <v>1</v>
          </cell>
          <cell r="G245">
            <v>1</v>
          </cell>
          <cell r="H245" t="str">
            <v xml:space="preserve"> </v>
          </cell>
        </row>
        <row r="246">
          <cell r="A246" t="str">
            <v>136-00</v>
          </cell>
          <cell r="B246" t="str">
            <v>122 75.2</v>
          </cell>
          <cell r="C246" t="str">
            <v>Odkopávky a prekopávky pre spodnú stavbu dia3nic</v>
          </cell>
          <cell r="D246" t="str">
            <v>m3</v>
          </cell>
          <cell r="E246">
            <v>1</v>
          </cell>
          <cell r="F246">
            <v>1</v>
          </cell>
          <cell r="G246">
            <v>1</v>
          </cell>
          <cell r="H246" t="str">
            <v xml:space="preserve"> </v>
          </cell>
        </row>
        <row r="247">
          <cell r="A247" t="str">
            <v>136-00</v>
          </cell>
          <cell r="B247" t="str">
            <v>162 32.4</v>
          </cell>
          <cell r="C247" t="str">
            <v>Vodorovné premiestnenie zeminy</v>
          </cell>
          <cell r="D247" t="str">
            <v>m3</v>
          </cell>
          <cell r="E247">
            <v>1</v>
          </cell>
          <cell r="F247">
            <v>1</v>
          </cell>
          <cell r="G247">
            <v>1</v>
          </cell>
          <cell r="H247" t="str">
            <v xml:space="preserve"> </v>
          </cell>
        </row>
        <row r="248">
          <cell r="A248" t="str">
            <v>136-00</v>
          </cell>
          <cell r="B248" t="str">
            <v>162 70.2</v>
          </cell>
          <cell r="C248" t="str">
            <v>Dovoz zeminy zo zemníka</v>
          </cell>
          <cell r="D248" t="str">
            <v>m3</v>
          </cell>
          <cell r="E248">
            <v>1</v>
          </cell>
          <cell r="F248">
            <v>1</v>
          </cell>
          <cell r="G248">
            <v>1</v>
          </cell>
          <cell r="H248" t="str">
            <v xml:space="preserve"> </v>
          </cell>
        </row>
        <row r="249">
          <cell r="A249" t="str">
            <v>136-00</v>
          </cell>
          <cell r="B249" t="str">
            <v>171 15.1</v>
          </cell>
          <cell r="C249" t="str">
            <v>Uloženie sypaniny do zhutnených násypov</v>
          </cell>
          <cell r="D249" t="str">
            <v>m3</v>
          </cell>
          <cell r="E249">
            <v>1</v>
          </cell>
          <cell r="F249">
            <v>1</v>
          </cell>
          <cell r="G249">
            <v>1</v>
          </cell>
          <cell r="H249" t="str">
            <v xml:space="preserve"> </v>
          </cell>
        </row>
        <row r="250">
          <cell r="A250" t="str">
            <v>136-00</v>
          </cell>
          <cell r="B250" t="str">
            <v>183 95.1</v>
          </cell>
          <cell r="C250" t="str">
            <v>Založenie trávnika hydroosevom</v>
          </cell>
          <cell r="D250" t="str">
            <v>m2</v>
          </cell>
          <cell r="E250">
            <v>1</v>
          </cell>
          <cell r="F250">
            <v>1</v>
          </cell>
          <cell r="G250">
            <v>1</v>
          </cell>
          <cell r="H250" t="str">
            <v xml:space="preserve"> </v>
          </cell>
        </row>
        <row r="251">
          <cell r="A251" t="str">
            <v>136-00</v>
          </cell>
          <cell r="B251" t="str">
            <v>5</v>
          </cell>
          <cell r="C251" t="str">
            <v>KOMUNIKÁCIA</v>
          </cell>
          <cell r="D251" t="str">
            <v/>
          </cell>
          <cell r="F251" t="str">
            <v/>
          </cell>
          <cell r="G251" t="str">
            <v/>
          </cell>
          <cell r="H251" t="str">
            <v xml:space="preserve"> </v>
          </cell>
        </row>
        <row r="252">
          <cell r="A252" t="str">
            <v>136-00</v>
          </cell>
          <cell r="B252" t="str">
            <v>564 27.1</v>
          </cell>
          <cell r="C252" t="str">
            <v>Podklad vozovky zo štrkopiesku hr. cez 200 do 250 mm po zhutnení</v>
          </cell>
          <cell r="D252" t="str">
            <v>m2</v>
          </cell>
          <cell r="E252">
            <v>1</v>
          </cell>
          <cell r="F252">
            <v>1</v>
          </cell>
          <cell r="G252">
            <v>1</v>
          </cell>
          <cell r="H252" t="str">
            <v xml:space="preserve"> </v>
          </cell>
        </row>
        <row r="253">
          <cell r="A253" t="str">
            <v>136-00</v>
          </cell>
          <cell r="B253" t="str">
            <v>564 75.1</v>
          </cell>
          <cell r="C253" t="str">
            <v>Podklad z vibrovaného štrku hr. cez 120 do 150 mm</v>
          </cell>
          <cell r="D253" t="str">
            <v>m2</v>
          </cell>
          <cell r="E253">
            <v>1</v>
          </cell>
          <cell r="F253">
            <v>1</v>
          </cell>
          <cell r="G253">
            <v>1</v>
          </cell>
          <cell r="H253" t="str">
            <v xml:space="preserve"> </v>
          </cell>
        </row>
        <row r="254">
          <cell r="A254" t="str">
            <v>136-00</v>
          </cell>
          <cell r="B254" t="str">
            <v>565 13.1</v>
          </cell>
          <cell r="C254" t="str">
            <v>Podklad vozovky z asfaltom oba3ovaného kameniva hr. do 50 mm po zhutnení</v>
          </cell>
          <cell r="D254" t="str">
            <v>m2</v>
          </cell>
          <cell r="E254">
            <v>1</v>
          </cell>
          <cell r="F254">
            <v>1</v>
          </cell>
          <cell r="G254">
            <v>1</v>
          </cell>
          <cell r="H254" t="str">
            <v xml:space="preserve"> </v>
          </cell>
        </row>
        <row r="255">
          <cell r="A255" t="str">
            <v>136-00</v>
          </cell>
          <cell r="B255" t="str">
            <v>569 50.1</v>
          </cell>
          <cell r="C255" t="str">
            <v>Zriadenie zemných krajníc so zhutnením</v>
          </cell>
          <cell r="D255" t="str">
            <v>m3</v>
          </cell>
          <cell r="E255">
            <v>1</v>
          </cell>
          <cell r="F255">
            <v>1</v>
          </cell>
          <cell r="G255">
            <v>1</v>
          </cell>
          <cell r="H255" t="str">
            <v xml:space="preserve"> </v>
          </cell>
        </row>
        <row r="256">
          <cell r="A256" t="str">
            <v>136-00</v>
          </cell>
          <cell r="B256" t="str">
            <v>573 41</v>
          </cell>
          <cell r="C256" t="str">
            <v>Náter uzatvárací asfaltový</v>
          </cell>
          <cell r="D256" t="str">
            <v>m2</v>
          </cell>
          <cell r="E256">
            <v>1</v>
          </cell>
          <cell r="F256">
            <v>1</v>
          </cell>
          <cell r="G256">
            <v>1</v>
          </cell>
          <cell r="H256" t="str">
            <v xml:space="preserve"> </v>
          </cell>
        </row>
        <row r="257">
          <cell r="A257" t="str">
            <v>136-00</v>
          </cell>
          <cell r="B257" t="str">
            <v>9</v>
          </cell>
          <cell r="C257" t="str">
            <v>OSTATNÉ KONŠTRUKCIE</v>
          </cell>
          <cell r="D257" t="str">
            <v/>
          </cell>
          <cell r="F257" t="str">
            <v/>
          </cell>
          <cell r="G257" t="str">
            <v/>
          </cell>
          <cell r="H257" t="str">
            <v xml:space="preserve"> </v>
          </cell>
        </row>
        <row r="258">
          <cell r="A258" t="str">
            <v>136-00</v>
          </cell>
          <cell r="B258" t="str">
            <v>913 34.1</v>
          </cell>
          <cell r="C258" t="str">
            <v>Medzníky z kameoa</v>
          </cell>
          <cell r="D258" t="str">
            <v>ks</v>
          </cell>
          <cell r="E258">
            <v>1</v>
          </cell>
          <cell r="F258">
            <v>1</v>
          </cell>
          <cell r="G258">
            <v>1</v>
          </cell>
          <cell r="H258" t="str">
            <v xml:space="preserve"> </v>
          </cell>
        </row>
        <row r="259">
          <cell r="A259" t="str">
            <v>136-00</v>
          </cell>
          <cell r="B259" t="str">
            <v>960 00.1</v>
          </cell>
          <cell r="C259" t="str">
            <v>Poplatok za skládkovanie vybúraných hmôt, sutí a zeminy</v>
          </cell>
          <cell r="D259" t="str">
            <v>t</v>
          </cell>
          <cell r="E259">
            <v>1</v>
          </cell>
          <cell r="F259">
            <v>1</v>
          </cell>
          <cell r="G259">
            <v>1</v>
          </cell>
          <cell r="H259" t="str">
            <v xml:space="preserve"> </v>
          </cell>
        </row>
        <row r="260">
          <cell r="A260" t="str">
            <v>136-00</v>
          </cell>
          <cell r="B260" t="str">
            <v>999</v>
          </cell>
          <cell r="C260" t="str">
            <v>Spolu</v>
          </cell>
          <cell r="D260" t="str">
            <v/>
          </cell>
          <cell r="F260" t="str">
            <v/>
          </cell>
          <cell r="G260" t="str">
            <v/>
          </cell>
          <cell r="H260">
            <v>15</v>
          </cell>
        </row>
        <row r="261">
          <cell r="C261" t="str">
            <v xml:space="preserve"> </v>
          </cell>
          <cell r="D261" t="str">
            <v/>
          </cell>
          <cell r="F261" t="str">
            <v/>
          </cell>
          <cell r="G261" t="str">
            <v/>
          </cell>
          <cell r="H261" t="str">
            <v xml:space="preserve"> </v>
          </cell>
        </row>
        <row r="262">
          <cell r="A262" t="str">
            <v>137-00</v>
          </cell>
          <cell r="C262" t="str">
            <v>Úprava po3nej cesty Beckov, km 4,450</v>
          </cell>
          <cell r="D262" t="str">
            <v/>
          </cell>
          <cell r="F262" t="str">
            <v/>
          </cell>
          <cell r="G262" t="str">
            <v/>
          </cell>
          <cell r="H262" t="str">
            <v xml:space="preserve"> </v>
          </cell>
        </row>
        <row r="263">
          <cell r="A263" t="str">
            <v>137-00</v>
          </cell>
          <cell r="B263" t="str">
            <v>1</v>
          </cell>
          <cell r="C263" t="str">
            <v>ZEMNÉ PRÁCE</v>
          </cell>
          <cell r="D263" t="str">
            <v/>
          </cell>
          <cell r="F263" t="str">
            <v/>
          </cell>
          <cell r="G263" t="str">
            <v/>
          </cell>
          <cell r="H263" t="str">
            <v xml:space="preserve"> </v>
          </cell>
        </row>
        <row r="264">
          <cell r="A264" t="str">
            <v>137-00</v>
          </cell>
          <cell r="B264" t="str">
            <v>113 35.2</v>
          </cell>
          <cell r="C264" t="str">
            <v>Odstránenie podkladu vozovky z kameniva drveného hr. do 150 mm</v>
          </cell>
          <cell r="D264" t="str">
            <v>m3</v>
          </cell>
          <cell r="E264">
            <v>1</v>
          </cell>
          <cell r="F264">
            <v>1</v>
          </cell>
          <cell r="G264">
            <v>1</v>
          </cell>
          <cell r="H264" t="str">
            <v xml:space="preserve"> </v>
          </cell>
        </row>
        <row r="265">
          <cell r="A265" t="str">
            <v>137-00</v>
          </cell>
          <cell r="B265" t="str">
            <v>120 00.2</v>
          </cell>
          <cell r="C265" t="str">
            <v xml:space="preserve">Poplatok za získanie zeminy zo zemníka </v>
          </cell>
          <cell r="D265" t="str">
            <v>m3</v>
          </cell>
          <cell r="E265">
            <v>1</v>
          </cell>
          <cell r="F265">
            <v>1</v>
          </cell>
          <cell r="G265">
            <v>1</v>
          </cell>
          <cell r="H265" t="str">
            <v xml:space="preserve"> </v>
          </cell>
        </row>
        <row r="266">
          <cell r="A266" t="str">
            <v>137-00</v>
          </cell>
          <cell r="B266" t="str">
            <v>121 10.4</v>
          </cell>
          <cell r="C266" t="str">
            <v>Zobratie ornice</v>
          </cell>
          <cell r="D266" t="str">
            <v>m3</v>
          </cell>
          <cell r="E266">
            <v>1</v>
          </cell>
          <cell r="F266">
            <v>1</v>
          </cell>
          <cell r="G266">
            <v>1</v>
          </cell>
          <cell r="H266" t="str">
            <v xml:space="preserve"> </v>
          </cell>
        </row>
        <row r="267">
          <cell r="A267" t="str">
            <v>137-00</v>
          </cell>
          <cell r="B267" t="str">
            <v>122 75.2</v>
          </cell>
          <cell r="C267" t="str">
            <v>Odkopávky a prekopávky pre spodnú stavbu dia3nic</v>
          </cell>
          <cell r="D267" t="str">
            <v>m3</v>
          </cell>
          <cell r="E267">
            <v>1</v>
          </cell>
          <cell r="F267">
            <v>1</v>
          </cell>
          <cell r="G267">
            <v>1</v>
          </cell>
          <cell r="H267" t="str">
            <v xml:space="preserve"> </v>
          </cell>
        </row>
        <row r="268">
          <cell r="A268" t="str">
            <v>137-00</v>
          </cell>
          <cell r="B268" t="str">
            <v>162 32.4</v>
          </cell>
          <cell r="C268" t="str">
            <v>Vodorovné premiestnenie zeminy</v>
          </cell>
          <cell r="D268" t="str">
            <v>m3</v>
          </cell>
          <cell r="E268">
            <v>1</v>
          </cell>
          <cell r="F268">
            <v>1</v>
          </cell>
          <cell r="G268">
            <v>1</v>
          </cell>
          <cell r="H268" t="str">
            <v xml:space="preserve"> </v>
          </cell>
        </row>
        <row r="269">
          <cell r="A269" t="str">
            <v>137-00</v>
          </cell>
          <cell r="B269" t="str">
            <v>162 70.2</v>
          </cell>
          <cell r="C269" t="str">
            <v>Dovoz zeminy zo zemníka</v>
          </cell>
          <cell r="D269" t="str">
            <v>m3</v>
          </cell>
          <cell r="E269">
            <v>1</v>
          </cell>
          <cell r="F269">
            <v>1</v>
          </cell>
          <cell r="G269">
            <v>1</v>
          </cell>
          <cell r="H269" t="str">
            <v xml:space="preserve"> </v>
          </cell>
        </row>
        <row r="270">
          <cell r="A270" t="str">
            <v>137-00</v>
          </cell>
          <cell r="B270" t="str">
            <v>171 15.1</v>
          </cell>
          <cell r="C270" t="str">
            <v>Uloženie sypaniny do zhutnených násypov</v>
          </cell>
          <cell r="D270" t="str">
            <v>m3</v>
          </cell>
          <cell r="E270">
            <v>1</v>
          </cell>
          <cell r="F270">
            <v>1</v>
          </cell>
          <cell r="G270">
            <v>1</v>
          </cell>
          <cell r="H270" t="str">
            <v xml:space="preserve"> </v>
          </cell>
        </row>
        <row r="271">
          <cell r="A271" t="str">
            <v>137-00</v>
          </cell>
          <cell r="B271" t="str">
            <v>183 95.1</v>
          </cell>
          <cell r="C271" t="str">
            <v>Založenie trávnika hydroosevom</v>
          </cell>
          <cell r="D271" t="str">
            <v>m2</v>
          </cell>
          <cell r="E271">
            <v>1</v>
          </cell>
          <cell r="F271">
            <v>1</v>
          </cell>
          <cell r="G271">
            <v>1</v>
          </cell>
          <cell r="H271" t="str">
            <v xml:space="preserve"> </v>
          </cell>
        </row>
        <row r="272">
          <cell r="A272" t="str">
            <v>137-00</v>
          </cell>
          <cell r="B272" t="str">
            <v>5</v>
          </cell>
          <cell r="C272" t="str">
            <v>KOMUNIKÁCIA</v>
          </cell>
          <cell r="D272" t="str">
            <v/>
          </cell>
          <cell r="F272" t="str">
            <v/>
          </cell>
          <cell r="G272" t="str">
            <v/>
          </cell>
          <cell r="H272" t="str">
            <v xml:space="preserve"> </v>
          </cell>
        </row>
        <row r="273">
          <cell r="A273" t="str">
            <v>137-00</v>
          </cell>
          <cell r="B273" t="str">
            <v>564 27.1</v>
          </cell>
          <cell r="C273" t="str">
            <v>Podklad vozovky zo štrkopiesku hr. cez 200 do 250 mm po zhutnení</v>
          </cell>
          <cell r="D273" t="str">
            <v>m2</v>
          </cell>
          <cell r="E273">
            <v>1</v>
          </cell>
          <cell r="F273">
            <v>1</v>
          </cell>
          <cell r="G273">
            <v>1</v>
          </cell>
          <cell r="H273" t="str">
            <v xml:space="preserve"> </v>
          </cell>
        </row>
        <row r="274">
          <cell r="A274" t="str">
            <v>137-00</v>
          </cell>
          <cell r="B274" t="str">
            <v>564 75.1</v>
          </cell>
          <cell r="C274" t="str">
            <v>Podklad z vibrovaného štrku hr. cez 120 do 150 mm</v>
          </cell>
          <cell r="D274" t="str">
            <v>m2</v>
          </cell>
          <cell r="E274">
            <v>1</v>
          </cell>
          <cell r="F274">
            <v>1</v>
          </cell>
          <cell r="G274">
            <v>1</v>
          </cell>
          <cell r="H274" t="str">
            <v xml:space="preserve"> </v>
          </cell>
        </row>
        <row r="275">
          <cell r="A275" t="str">
            <v>137-00</v>
          </cell>
          <cell r="B275" t="str">
            <v>565 13.1</v>
          </cell>
          <cell r="C275" t="str">
            <v>Podklad vozovky z asfaltom oba3ovaného kameniva hr. do 50 mm po zhutnení</v>
          </cell>
          <cell r="D275" t="str">
            <v>m2</v>
          </cell>
          <cell r="E275">
            <v>1</v>
          </cell>
          <cell r="F275">
            <v>1</v>
          </cell>
          <cell r="G275">
            <v>1</v>
          </cell>
          <cell r="H275" t="str">
            <v xml:space="preserve"> </v>
          </cell>
        </row>
        <row r="276">
          <cell r="A276" t="str">
            <v>137-00</v>
          </cell>
          <cell r="B276" t="str">
            <v>569 50.1</v>
          </cell>
          <cell r="C276" t="str">
            <v>Zriadenie zemných krajníc so zhutnením</v>
          </cell>
          <cell r="D276" t="str">
            <v>m3</v>
          </cell>
          <cell r="E276">
            <v>1</v>
          </cell>
          <cell r="F276">
            <v>1</v>
          </cell>
          <cell r="G276">
            <v>1</v>
          </cell>
          <cell r="H276" t="str">
            <v xml:space="preserve"> </v>
          </cell>
        </row>
        <row r="277">
          <cell r="A277" t="str">
            <v>137-00</v>
          </cell>
          <cell r="B277" t="str">
            <v>573 41</v>
          </cell>
          <cell r="C277" t="str">
            <v>Náter uzatvárací asfaltový</v>
          </cell>
          <cell r="D277" t="str">
            <v>m2</v>
          </cell>
          <cell r="E277">
            <v>1</v>
          </cell>
          <cell r="F277">
            <v>1</v>
          </cell>
          <cell r="G277">
            <v>1</v>
          </cell>
          <cell r="H277" t="str">
            <v xml:space="preserve"> </v>
          </cell>
        </row>
        <row r="278">
          <cell r="A278" t="str">
            <v>137-00</v>
          </cell>
          <cell r="B278" t="str">
            <v>9</v>
          </cell>
          <cell r="C278" t="str">
            <v>OSTATNÉ KONŠTRUKCIE</v>
          </cell>
          <cell r="D278" t="str">
            <v/>
          </cell>
          <cell r="F278" t="str">
            <v/>
          </cell>
          <cell r="G278" t="str">
            <v/>
          </cell>
          <cell r="H278" t="str">
            <v xml:space="preserve"> </v>
          </cell>
        </row>
        <row r="279">
          <cell r="A279" t="str">
            <v>137-00</v>
          </cell>
          <cell r="B279" t="str">
            <v>913 34.1</v>
          </cell>
          <cell r="C279" t="str">
            <v>Medzníky z kameoa</v>
          </cell>
          <cell r="D279" t="str">
            <v>ks</v>
          </cell>
          <cell r="E279">
            <v>1</v>
          </cell>
          <cell r="F279">
            <v>1</v>
          </cell>
          <cell r="G279">
            <v>1</v>
          </cell>
          <cell r="H279" t="str">
            <v xml:space="preserve"> </v>
          </cell>
        </row>
        <row r="280">
          <cell r="A280" t="str">
            <v>137-00</v>
          </cell>
          <cell r="B280" t="str">
            <v>960 00.1</v>
          </cell>
          <cell r="C280" t="str">
            <v>Poplatok za skládkovanie vybúraných hmôt, sutí a zeminy</v>
          </cell>
          <cell r="D280" t="str">
            <v>t</v>
          </cell>
          <cell r="E280">
            <v>1</v>
          </cell>
          <cell r="F280">
            <v>1</v>
          </cell>
          <cell r="G280">
            <v>1</v>
          </cell>
          <cell r="H280" t="str">
            <v xml:space="preserve"> </v>
          </cell>
        </row>
        <row r="281">
          <cell r="A281" t="str">
            <v>137-00</v>
          </cell>
          <cell r="B281" t="str">
            <v>999</v>
          </cell>
          <cell r="C281" t="str">
            <v>Spolu</v>
          </cell>
          <cell r="D281" t="str">
            <v/>
          </cell>
          <cell r="F281" t="str">
            <v/>
          </cell>
          <cell r="G281" t="str">
            <v/>
          </cell>
          <cell r="H281">
            <v>15</v>
          </cell>
        </row>
        <row r="282">
          <cell r="C282" t="str">
            <v xml:space="preserve"> </v>
          </cell>
          <cell r="D282" t="str">
            <v/>
          </cell>
          <cell r="F282" t="str">
            <v/>
          </cell>
          <cell r="G282" t="str">
            <v/>
          </cell>
          <cell r="H282" t="str">
            <v xml:space="preserve"> </v>
          </cell>
        </row>
        <row r="283">
          <cell r="C283" t="str">
            <v xml:space="preserve"> </v>
          </cell>
          <cell r="D283" t="str">
            <v/>
          </cell>
          <cell r="F283" t="str">
            <v/>
          </cell>
          <cell r="G283" t="str">
            <v/>
          </cell>
          <cell r="H283" t="str">
            <v xml:space="preserve"> </v>
          </cell>
        </row>
        <row r="284">
          <cell r="C284" t="str">
            <v xml:space="preserve"> </v>
          </cell>
          <cell r="D284" t="str">
            <v/>
          </cell>
          <cell r="F284" t="str">
            <v/>
          </cell>
          <cell r="G284" t="str">
            <v/>
          </cell>
          <cell r="H284" t="str">
            <v xml:space="preserve"> </v>
          </cell>
        </row>
        <row r="285">
          <cell r="C285" t="str">
            <v xml:space="preserve"> </v>
          </cell>
          <cell r="D285" t="str">
            <v/>
          </cell>
          <cell r="F285" t="str">
            <v/>
          </cell>
          <cell r="G285" t="str">
            <v/>
          </cell>
          <cell r="H285" t="str">
            <v xml:space="preserve"> </v>
          </cell>
        </row>
        <row r="286">
          <cell r="C286" t="str">
            <v xml:space="preserve"> </v>
          </cell>
          <cell r="D286" t="str">
            <v/>
          </cell>
          <cell r="F286" t="str">
            <v/>
          </cell>
          <cell r="G286" t="str">
            <v/>
          </cell>
          <cell r="H286" t="str">
            <v xml:space="preserve"> </v>
          </cell>
        </row>
        <row r="287">
          <cell r="C287" t="str">
            <v xml:space="preserve"> </v>
          </cell>
          <cell r="D287" t="str">
            <v/>
          </cell>
          <cell r="F287" t="str">
            <v/>
          </cell>
          <cell r="G287" t="str">
            <v/>
          </cell>
          <cell r="H287" t="str">
            <v xml:space="preserve"> </v>
          </cell>
        </row>
        <row r="288">
          <cell r="C288" t="str">
            <v xml:space="preserve"> </v>
          </cell>
          <cell r="D288" t="str">
            <v/>
          </cell>
          <cell r="F288" t="str">
            <v/>
          </cell>
          <cell r="G288" t="str">
            <v/>
          </cell>
          <cell r="H288" t="str">
            <v xml:space="preserve"> </v>
          </cell>
        </row>
        <row r="289">
          <cell r="C289" t="str">
            <v xml:space="preserve"> </v>
          </cell>
          <cell r="D289" t="str">
            <v/>
          </cell>
          <cell r="F289" t="str">
            <v/>
          </cell>
          <cell r="G289" t="str">
            <v/>
          </cell>
          <cell r="H289" t="str">
            <v xml:space="preserve"> </v>
          </cell>
        </row>
        <row r="290">
          <cell r="C290" t="str">
            <v xml:space="preserve"> </v>
          </cell>
          <cell r="D290" t="str">
            <v/>
          </cell>
          <cell r="F290" t="str">
            <v/>
          </cell>
          <cell r="G290" t="str">
            <v/>
          </cell>
          <cell r="H290" t="str">
            <v xml:space="preserve"> </v>
          </cell>
        </row>
        <row r="291">
          <cell r="C291" t="str">
            <v xml:space="preserve"> </v>
          </cell>
          <cell r="D291" t="str">
            <v/>
          </cell>
          <cell r="F291" t="str">
            <v/>
          </cell>
          <cell r="G291" t="str">
            <v/>
          </cell>
          <cell r="H291" t="str">
            <v xml:space="preserve"> </v>
          </cell>
        </row>
        <row r="292">
          <cell r="C292" t="str">
            <v xml:space="preserve"> </v>
          </cell>
          <cell r="D292" t="str">
            <v/>
          </cell>
          <cell r="F292" t="str">
            <v/>
          </cell>
          <cell r="G292" t="str">
            <v/>
          </cell>
          <cell r="H292" t="str">
            <v xml:space="preserve"> </v>
          </cell>
        </row>
        <row r="293">
          <cell r="C293" t="str">
            <v xml:space="preserve"> </v>
          </cell>
          <cell r="D293" t="str">
            <v/>
          </cell>
          <cell r="F293" t="str">
            <v/>
          </cell>
          <cell r="G293" t="str">
            <v/>
          </cell>
          <cell r="H293" t="str">
            <v xml:space="preserve"> </v>
          </cell>
        </row>
        <row r="294">
          <cell r="C294" t="str">
            <v xml:space="preserve"> </v>
          </cell>
          <cell r="D294" t="str">
            <v/>
          </cell>
          <cell r="F294" t="str">
            <v/>
          </cell>
          <cell r="G294" t="str">
            <v/>
          </cell>
          <cell r="H294" t="str">
            <v xml:space="preserve"> </v>
          </cell>
        </row>
        <row r="295">
          <cell r="C295" t="str">
            <v xml:space="preserve"> </v>
          </cell>
          <cell r="D295" t="str">
            <v/>
          </cell>
          <cell r="F295" t="str">
            <v/>
          </cell>
          <cell r="G295" t="str">
            <v/>
          </cell>
          <cell r="H295" t="str">
            <v xml:space="preserve"> </v>
          </cell>
        </row>
        <row r="296">
          <cell r="C296" t="str">
            <v xml:space="preserve"> </v>
          </cell>
          <cell r="D296" t="str">
            <v/>
          </cell>
          <cell r="F296" t="str">
            <v/>
          </cell>
          <cell r="G296" t="str">
            <v/>
          </cell>
          <cell r="H296" t="str">
            <v xml:space="preserve"> </v>
          </cell>
        </row>
        <row r="297">
          <cell r="C297" t="str">
            <v xml:space="preserve"> </v>
          </cell>
          <cell r="D297" t="str">
            <v/>
          </cell>
          <cell r="F297" t="str">
            <v/>
          </cell>
          <cell r="G297" t="str">
            <v/>
          </cell>
          <cell r="H297" t="str">
            <v xml:space="preserve"> </v>
          </cell>
        </row>
        <row r="298">
          <cell r="C298" t="str">
            <v xml:space="preserve"> </v>
          </cell>
          <cell r="D298" t="str">
            <v/>
          </cell>
          <cell r="F298" t="str">
            <v/>
          </cell>
          <cell r="G298" t="str">
            <v/>
          </cell>
          <cell r="H298" t="str">
            <v xml:space="preserve"> </v>
          </cell>
        </row>
        <row r="299">
          <cell r="C299" t="str">
            <v xml:space="preserve"> </v>
          </cell>
          <cell r="D299" t="str">
            <v/>
          </cell>
          <cell r="F299" t="str">
            <v/>
          </cell>
          <cell r="G299" t="str">
            <v/>
          </cell>
          <cell r="H299" t="str">
            <v xml:space="preserve"> </v>
          </cell>
        </row>
        <row r="300">
          <cell r="C300" t="str">
            <v xml:space="preserve"> </v>
          </cell>
          <cell r="D300" t="str">
            <v/>
          </cell>
          <cell r="F300" t="str">
            <v/>
          </cell>
          <cell r="G300" t="str">
            <v/>
          </cell>
          <cell r="H300" t="str">
            <v xml:space="preserve"> </v>
          </cell>
        </row>
        <row r="301">
          <cell r="C301" t="str">
            <v xml:space="preserve"> </v>
          </cell>
          <cell r="D301" t="str">
            <v/>
          </cell>
          <cell r="F301" t="str">
            <v/>
          </cell>
          <cell r="G301" t="str">
            <v/>
          </cell>
          <cell r="H301" t="str">
            <v xml:space="preserve"> </v>
          </cell>
        </row>
        <row r="302">
          <cell r="C302" t="str">
            <v xml:space="preserve"> </v>
          </cell>
          <cell r="D302" t="str">
            <v/>
          </cell>
          <cell r="F302" t="str">
            <v/>
          </cell>
          <cell r="G302" t="str">
            <v/>
          </cell>
          <cell r="H302" t="str">
            <v xml:space="preserve"> </v>
          </cell>
        </row>
        <row r="303">
          <cell r="C303" t="str">
            <v xml:space="preserve"> </v>
          </cell>
          <cell r="D303" t="str">
            <v/>
          </cell>
          <cell r="F303" t="str">
            <v/>
          </cell>
          <cell r="G303" t="str">
            <v/>
          </cell>
          <cell r="H303" t="str">
            <v xml:space="preserve"> </v>
          </cell>
        </row>
        <row r="304">
          <cell r="C304" t="str">
            <v xml:space="preserve"> </v>
          </cell>
          <cell r="D304" t="str">
            <v/>
          </cell>
          <cell r="F304" t="str">
            <v/>
          </cell>
          <cell r="G304" t="str">
            <v/>
          </cell>
          <cell r="H304" t="str">
            <v xml:space="preserve"> </v>
          </cell>
        </row>
        <row r="305">
          <cell r="C305" t="str">
            <v xml:space="preserve"> </v>
          </cell>
          <cell r="D305" t="str">
            <v/>
          </cell>
          <cell r="F305" t="str">
            <v/>
          </cell>
          <cell r="G305" t="str">
            <v/>
          </cell>
          <cell r="H305" t="str">
            <v xml:space="preserve"> </v>
          </cell>
        </row>
        <row r="306">
          <cell r="C306" t="str">
            <v xml:space="preserve"> </v>
          </cell>
          <cell r="D306" t="str">
            <v/>
          </cell>
          <cell r="F306" t="str">
            <v/>
          </cell>
          <cell r="G306" t="str">
            <v/>
          </cell>
          <cell r="H306" t="str">
            <v xml:space="preserve"> </v>
          </cell>
        </row>
        <row r="307">
          <cell r="C307" t="str">
            <v xml:space="preserve"> </v>
          </cell>
          <cell r="D307" t="str">
            <v/>
          </cell>
          <cell r="F307" t="str">
            <v/>
          </cell>
          <cell r="G307" t="str">
            <v/>
          </cell>
          <cell r="H307" t="str">
            <v xml:space="preserve"> </v>
          </cell>
        </row>
        <row r="308">
          <cell r="C308" t="str">
            <v xml:space="preserve"> </v>
          </cell>
          <cell r="D308" t="str">
            <v/>
          </cell>
          <cell r="F308" t="str">
            <v/>
          </cell>
          <cell r="G308" t="str">
            <v/>
          </cell>
          <cell r="H308" t="str">
            <v xml:space="preserve"> </v>
          </cell>
        </row>
        <row r="309">
          <cell r="C309" t="str">
            <v xml:space="preserve"> </v>
          </cell>
          <cell r="D309" t="str">
            <v/>
          </cell>
          <cell r="F309" t="str">
            <v/>
          </cell>
          <cell r="G309" t="str">
            <v/>
          </cell>
          <cell r="H309" t="str">
            <v xml:space="preserve"> </v>
          </cell>
        </row>
        <row r="310">
          <cell r="C310" t="str">
            <v xml:space="preserve"> </v>
          </cell>
          <cell r="D310" t="str">
            <v/>
          </cell>
          <cell r="F310" t="str">
            <v/>
          </cell>
          <cell r="G310" t="str">
            <v/>
          </cell>
          <cell r="H310" t="str">
            <v xml:space="preserve"> </v>
          </cell>
        </row>
        <row r="311">
          <cell r="C311" t="str">
            <v xml:space="preserve"> </v>
          </cell>
          <cell r="D311" t="str">
            <v/>
          </cell>
          <cell r="F311" t="str">
            <v/>
          </cell>
          <cell r="G311" t="str">
            <v/>
          </cell>
          <cell r="H311" t="str">
            <v xml:space="preserve"> </v>
          </cell>
        </row>
        <row r="312">
          <cell r="C312" t="str">
            <v xml:space="preserve"> </v>
          </cell>
          <cell r="D312" t="str">
            <v/>
          </cell>
          <cell r="F312" t="str">
            <v/>
          </cell>
          <cell r="G312" t="str">
            <v/>
          </cell>
          <cell r="H312" t="str">
            <v xml:space="preserve"> </v>
          </cell>
        </row>
        <row r="313">
          <cell r="C313" t="str">
            <v xml:space="preserve"> </v>
          </cell>
          <cell r="D313" t="str">
            <v/>
          </cell>
          <cell r="F313" t="str">
            <v/>
          </cell>
          <cell r="G313" t="str">
            <v/>
          </cell>
          <cell r="H313" t="str">
            <v xml:space="preserve"> </v>
          </cell>
        </row>
        <row r="314">
          <cell r="C314" t="str">
            <v xml:space="preserve"> </v>
          </cell>
          <cell r="D314" t="str">
            <v/>
          </cell>
          <cell r="F314" t="str">
            <v/>
          </cell>
          <cell r="G314" t="str">
            <v/>
          </cell>
          <cell r="H314" t="str">
            <v xml:space="preserve"> </v>
          </cell>
        </row>
        <row r="315">
          <cell r="C315" t="str">
            <v xml:space="preserve"> </v>
          </cell>
          <cell r="D315" t="str">
            <v/>
          </cell>
          <cell r="F315" t="str">
            <v/>
          </cell>
          <cell r="G315" t="str">
            <v/>
          </cell>
          <cell r="H315" t="str">
            <v xml:space="preserve"> </v>
          </cell>
        </row>
        <row r="316">
          <cell r="C316" t="str">
            <v xml:space="preserve"> </v>
          </cell>
          <cell r="D316" t="str">
            <v/>
          </cell>
          <cell r="F316" t="str">
            <v/>
          </cell>
          <cell r="G316" t="str">
            <v/>
          </cell>
          <cell r="H316" t="str">
            <v xml:space="preserve"> </v>
          </cell>
        </row>
        <row r="317">
          <cell r="C317" t="str">
            <v xml:space="preserve"> </v>
          </cell>
          <cell r="D317" t="str">
            <v/>
          </cell>
          <cell r="F317" t="str">
            <v/>
          </cell>
          <cell r="G317" t="str">
            <v/>
          </cell>
          <cell r="H317" t="str">
            <v xml:space="preserve"> </v>
          </cell>
        </row>
        <row r="318">
          <cell r="C318" t="str">
            <v xml:space="preserve"> </v>
          </cell>
          <cell r="D318" t="str">
            <v/>
          </cell>
          <cell r="F318" t="str">
            <v/>
          </cell>
          <cell r="G318" t="str">
            <v/>
          </cell>
          <cell r="H318" t="str">
            <v xml:space="preserve"> </v>
          </cell>
        </row>
        <row r="319">
          <cell r="C319" t="str">
            <v xml:space="preserve"> </v>
          </cell>
          <cell r="D319" t="str">
            <v/>
          </cell>
          <cell r="F319" t="str">
            <v/>
          </cell>
          <cell r="G319" t="str">
            <v/>
          </cell>
          <cell r="H319" t="str">
            <v xml:space="preserve"> </v>
          </cell>
        </row>
        <row r="320">
          <cell r="C320" t="str">
            <v xml:space="preserve"> </v>
          </cell>
          <cell r="D320" t="str">
            <v/>
          </cell>
          <cell r="F320" t="str">
            <v/>
          </cell>
          <cell r="G320" t="str">
            <v/>
          </cell>
          <cell r="H320" t="str">
            <v xml:space="preserve"> </v>
          </cell>
        </row>
        <row r="321">
          <cell r="C321" t="str">
            <v xml:space="preserve"> </v>
          </cell>
          <cell r="D321" t="str">
            <v/>
          </cell>
          <cell r="F321" t="str">
            <v/>
          </cell>
          <cell r="G321" t="str">
            <v/>
          </cell>
          <cell r="H321" t="str">
            <v xml:space="preserve"> </v>
          </cell>
        </row>
        <row r="322">
          <cell r="C322" t="str">
            <v xml:space="preserve"> </v>
          </cell>
          <cell r="D322" t="str">
            <v/>
          </cell>
          <cell r="F322" t="str">
            <v/>
          </cell>
          <cell r="G322" t="str">
            <v/>
          </cell>
          <cell r="H322" t="str">
            <v xml:space="preserve"> </v>
          </cell>
        </row>
        <row r="323">
          <cell r="C323" t="str">
            <v xml:space="preserve"> </v>
          </cell>
          <cell r="D323" t="str">
            <v/>
          </cell>
          <cell r="F323" t="str">
            <v/>
          </cell>
          <cell r="G323" t="str">
            <v/>
          </cell>
          <cell r="H323" t="str">
            <v xml:space="preserve"> </v>
          </cell>
        </row>
        <row r="324">
          <cell r="C324" t="str">
            <v xml:space="preserve"> </v>
          </cell>
          <cell r="D324" t="str">
            <v/>
          </cell>
          <cell r="F324" t="str">
            <v/>
          </cell>
          <cell r="G324" t="str">
            <v/>
          </cell>
          <cell r="H324" t="str">
            <v xml:space="preserve"> </v>
          </cell>
        </row>
        <row r="325">
          <cell r="C325" t="str">
            <v xml:space="preserve"> </v>
          </cell>
          <cell r="D325" t="str">
            <v/>
          </cell>
          <cell r="F325" t="str">
            <v/>
          </cell>
          <cell r="G325" t="str">
            <v/>
          </cell>
          <cell r="H325" t="str">
            <v xml:space="preserve"> </v>
          </cell>
        </row>
        <row r="326">
          <cell r="C326" t="str">
            <v xml:space="preserve"> </v>
          </cell>
          <cell r="D326" t="str">
            <v/>
          </cell>
          <cell r="F326" t="str">
            <v/>
          </cell>
          <cell r="G326" t="str">
            <v/>
          </cell>
          <cell r="H326" t="str">
            <v xml:space="preserve"> </v>
          </cell>
        </row>
        <row r="327">
          <cell r="C327" t="str">
            <v xml:space="preserve"> </v>
          </cell>
          <cell r="D327" t="str">
            <v/>
          </cell>
          <cell r="F327" t="str">
            <v/>
          </cell>
          <cell r="G327" t="str">
            <v/>
          </cell>
          <cell r="H327" t="str">
            <v xml:space="preserve"> </v>
          </cell>
        </row>
        <row r="328">
          <cell r="C328" t="str">
            <v xml:space="preserve"> </v>
          </cell>
          <cell r="D328" t="str">
            <v/>
          </cell>
          <cell r="F328" t="str">
            <v/>
          </cell>
          <cell r="G328" t="str">
            <v/>
          </cell>
          <cell r="H328" t="str">
            <v xml:space="preserve"> </v>
          </cell>
        </row>
        <row r="329">
          <cell r="C329" t="str">
            <v xml:space="preserve"> </v>
          </cell>
          <cell r="D329" t="str">
            <v/>
          </cell>
          <cell r="F329" t="str">
            <v/>
          </cell>
          <cell r="G329" t="str">
            <v/>
          </cell>
          <cell r="H329" t="str">
            <v xml:space="preserve"> </v>
          </cell>
        </row>
        <row r="330">
          <cell r="C330" t="str">
            <v xml:space="preserve"> </v>
          </cell>
          <cell r="D330" t="str">
            <v/>
          </cell>
          <cell r="F330" t="str">
            <v/>
          </cell>
          <cell r="G330" t="str">
            <v/>
          </cell>
          <cell r="H330" t="str">
            <v xml:space="preserve"> </v>
          </cell>
        </row>
        <row r="331">
          <cell r="C331" t="str">
            <v xml:space="preserve"> </v>
          </cell>
          <cell r="D331" t="str">
            <v/>
          </cell>
          <cell r="F331" t="str">
            <v/>
          </cell>
          <cell r="G331" t="str">
            <v/>
          </cell>
          <cell r="H331" t="str">
            <v xml:space="preserve"> </v>
          </cell>
        </row>
        <row r="332">
          <cell r="C332" t="str">
            <v xml:space="preserve"> </v>
          </cell>
          <cell r="D332" t="str">
            <v/>
          </cell>
          <cell r="F332" t="str">
            <v/>
          </cell>
          <cell r="G332" t="str">
            <v/>
          </cell>
          <cell r="H332" t="str">
            <v xml:space="preserve"> </v>
          </cell>
        </row>
        <row r="333">
          <cell r="C333" t="str">
            <v xml:space="preserve"> </v>
          </cell>
          <cell r="D333" t="str">
            <v/>
          </cell>
          <cell r="F333" t="str">
            <v/>
          </cell>
          <cell r="G333" t="str">
            <v/>
          </cell>
          <cell r="H333" t="str">
            <v xml:space="preserve"> </v>
          </cell>
        </row>
        <row r="334">
          <cell r="C334" t="str">
            <v xml:space="preserve"> </v>
          </cell>
          <cell r="D334" t="str">
            <v/>
          </cell>
          <cell r="F334" t="str">
            <v/>
          </cell>
          <cell r="G334" t="str">
            <v/>
          </cell>
          <cell r="H334" t="str">
            <v xml:space="preserve"> </v>
          </cell>
        </row>
        <row r="335">
          <cell r="C335" t="str">
            <v xml:space="preserve"> </v>
          </cell>
          <cell r="D335" t="str">
            <v/>
          </cell>
          <cell r="F335" t="str">
            <v/>
          </cell>
          <cell r="G335" t="str">
            <v/>
          </cell>
          <cell r="H335" t="str">
            <v xml:space="preserve"> </v>
          </cell>
        </row>
        <row r="336">
          <cell r="C336" t="str">
            <v xml:space="preserve"> </v>
          </cell>
          <cell r="D336" t="str">
            <v/>
          </cell>
          <cell r="F336" t="str">
            <v/>
          </cell>
          <cell r="G336" t="str">
            <v/>
          </cell>
          <cell r="H336" t="str">
            <v xml:space="preserve"> </v>
          </cell>
        </row>
        <row r="337">
          <cell r="C337" t="str">
            <v xml:space="preserve"> </v>
          </cell>
          <cell r="D337" t="str">
            <v/>
          </cell>
          <cell r="F337" t="str">
            <v/>
          </cell>
          <cell r="G337" t="str">
            <v/>
          </cell>
          <cell r="H337" t="str">
            <v xml:space="preserve"> </v>
          </cell>
        </row>
        <row r="338">
          <cell r="C338" t="str">
            <v xml:space="preserve"> </v>
          </cell>
          <cell r="D338" t="str">
            <v/>
          </cell>
          <cell r="F338" t="str">
            <v/>
          </cell>
          <cell r="G338" t="str">
            <v/>
          </cell>
          <cell r="H338" t="str">
            <v xml:space="preserve"> </v>
          </cell>
        </row>
        <row r="339">
          <cell r="C339" t="str">
            <v xml:space="preserve"> </v>
          </cell>
          <cell r="D339" t="str">
            <v/>
          </cell>
          <cell r="F339" t="str">
            <v/>
          </cell>
          <cell r="G339" t="str">
            <v/>
          </cell>
          <cell r="H339" t="str">
            <v xml:space="preserve"> </v>
          </cell>
        </row>
        <row r="340">
          <cell r="C340" t="str">
            <v xml:space="preserve"> </v>
          </cell>
          <cell r="D340" t="str">
            <v/>
          </cell>
          <cell r="F340" t="str">
            <v/>
          </cell>
          <cell r="G340" t="str">
            <v/>
          </cell>
          <cell r="H340" t="str">
            <v xml:space="preserve"> </v>
          </cell>
        </row>
        <row r="341">
          <cell r="C341" t="str">
            <v xml:space="preserve"> </v>
          </cell>
          <cell r="D341" t="str">
            <v/>
          </cell>
          <cell r="F341" t="str">
            <v/>
          </cell>
          <cell r="G341" t="str">
            <v/>
          </cell>
          <cell r="H341" t="str">
            <v xml:space="preserve"> </v>
          </cell>
        </row>
        <row r="342">
          <cell r="C342" t="str">
            <v xml:space="preserve"> </v>
          </cell>
          <cell r="D342" t="str">
            <v/>
          </cell>
          <cell r="F342" t="str">
            <v/>
          </cell>
          <cell r="G342" t="str">
            <v/>
          </cell>
          <cell r="H342" t="str">
            <v xml:space="preserve"> </v>
          </cell>
        </row>
        <row r="343">
          <cell r="C343" t="str">
            <v xml:space="preserve"> </v>
          </cell>
          <cell r="D343" t="str">
            <v/>
          </cell>
          <cell r="F343" t="str">
            <v/>
          </cell>
          <cell r="G343" t="str">
            <v/>
          </cell>
          <cell r="H343" t="str">
            <v xml:space="preserve"> </v>
          </cell>
        </row>
        <row r="344">
          <cell r="C344" t="str">
            <v xml:space="preserve"> </v>
          </cell>
          <cell r="D344" t="str">
            <v/>
          </cell>
          <cell r="F344" t="str">
            <v/>
          </cell>
          <cell r="G344" t="str">
            <v/>
          </cell>
          <cell r="H344" t="str">
            <v xml:space="preserve"> </v>
          </cell>
        </row>
        <row r="345">
          <cell r="C345" t="str">
            <v xml:space="preserve"> </v>
          </cell>
          <cell r="D345" t="str">
            <v/>
          </cell>
          <cell r="F345" t="str">
            <v/>
          </cell>
          <cell r="G345" t="str">
            <v/>
          </cell>
          <cell r="H345" t="str">
            <v xml:space="preserve"> </v>
          </cell>
        </row>
        <row r="346">
          <cell r="A346" t="str">
            <v>215-00</v>
          </cell>
          <cell r="C346" t="str">
            <v>Most nad D61 v km 13,903 na úeelovej komunikácii k VE</v>
          </cell>
          <cell r="D346" t="str">
            <v/>
          </cell>
          <cell r="F346" t="str">
            <v/>
          </cell>
          <cell r="G346" t="str">
            <v/>
          </cell>
          <cell r="H346" t="str">
            <v xml:space="preserve"> </v>
          </cell>
        </row>
        <row r="347">
          <cell r="A347" t="str">
            <v>215-00</v>
          </cell>
          <cell r="B347" t="str">
            <v>1</v>
          </cell>
          <cell r="C347" t="str">
            <v>ZEMNÉ PRÁCE</v>
          </cell>
          <cell r="D347" t="str">
            <v/>
          </cell>
          <cell r="F347" t="str">
            <v/>
          </cell>
          <cell r="G347" t="str">
            <v/>
          </cell>
          <cell r="H347" t="str">
            <v xml:space="preserve"> </v>
          </cell>
        </row>
        <row r="348">
          <cell r="A348" t="str">
            <v>215-00</v>
          </cell>
          <cell r="B348" t="str">
            <v>120 00.2</v>
          </cell>
          <cell r="C348" t="str">
            <v xml:space="preserve">Poplatok za získanie zeminy zo zemníka </v>
          </cell>
          <cell r="D348" t="str">
            <v>m3</v>
          </cell>
          <cell r="E348">
            <v>1</v>
          </cell>
          <cell r="F348">
            <v>1</v>
          </cell>
          <cell r="G348">
            <v>1</v>
          </cell>
          <cell r="H348" t="str">
            <v xml:space="preserve"> </v>
          </cell>
        </row>
        <row r="349">
          <cell r="A349" t="str">
            <v>215-00</v>
          </cell>
          <cell r="B349" t="str">
            <v>131 75.1</v>
          </cell>
          <cell r="C349" t="str">
            <v>Habenie jám nezapažených v hor.tr. 1-4</v>
          </cell>
          <cell r="D349" t="str">
            <v>m3</v>
          </cell>
          <cell r="E349">
            <v>1</v>
          </cell>
          <cell r="F349">
            <v>1</v>
          </cell>
          <cell r="G349">
            <v>1</v>
          </cell>
          <cell r="H349" t="str">
            <v xml:space="preserve"> </v>
          </cell>
        </row>
        <row r="350">
          <cell r="A350" t="str">
            <v>215-00</v>
          </cell>
          <cell r="B350" t="str">
            <v>162 70.2</v>
          </cell>
          <cell r="C350" t="str">
            <v>Dovoz zeminy zo zemníka</v>
          </cell>
          <cell r="D350" t="str">
            <v>m3</v>
          </cell>
          <cell r="E350">
            <v>1</v>
          </cell>
          <cell r="F350">
            <v>1</v>
          </cell>
          <cell r="G350">
            <v>1</v>
          </cell>
          <cell r="H350" t="str">
            <v xml:space="preserve"> </v>
          </cell>
        </row>
        <row r="351">
          <cell r="A351" t="str">
            <v>215-00</v>
          </cell>
          <cell r="B351" t="str">
            <v>171 15.3</v>
          </cell>
          <cell r="C351" t="str">
            <v>Uloženie sypaniny do zhutnených násypov (kuželov)</v>
          </cell>
          <cell r="D351" t="str">
            <v>m3</v>
          </cell>
          <cell r="E351">
            <v>1</v>
          </cell>
          <cell r="F351">
            <v>1</v>
          </cell>
          <cell r="G351">
            <v>1</v>
          </cell>
          <cell r="H351" t="str">
            <v xml:space="preserve"> </v>
          </cell>
        </row>
        <row r="352">
          <cell r="A352" t="str">
            <v>215-00</v>
          </cell>
          <cell r="B352" t="str">
            <v>174 15.1</v>
          </cell>
          <cell r="C352" t="str">
            <v>Zásyp jám so zhutnením</v>
          </cell>
          <cell r="D352" t="str">
            <v>m3</v>
          </cell>
          <cell r="E352">
            <v>1</v>
          </cell>
          <cell r="F352">
            <v>1</v>
          </cell>
          <cell r="G352">
            <v>1</v>
          </cell>
          <cell r="H352" t="str">
            <v xml:space="preserve"> </v>
          </cell>
        </row>
        <row r="353">
          <cell r="A353" t="str">
            <v>215-00</v>
          </cell>
          <cell r="B353">
            <v>2</v>
          </cell>
          <cell r="C353" t="str">
            <v>ZAKLADANIE</v>
          </cell>
          <cell r="D353" t="str">
            <v/>
          </cell>
          <cell r="F353" t="str">
            <v/>
          </cell>
          <cell r="G353" t="str">
            <v/>
          </cell>
          <cell r="H353" t="str">
            <v xml:space="preserve"> </v>
          </cell>
        </row>
        <row r="354">
          <cell r="A354" t="str">
            <v>215-00</v>
          </cell>
          <cell r="B354" t="str">
            <v>271 31.1</v>
          </cell>
          <cell r="C354" t="str">
            <v>Podkladné dosky z prostého betónu B 170 (C 12/15)</v>
          </cell>
          <cell r="D354" t="str">
            <v>m3</v>
          </cell>
          <cell r="E354">
            <v>1</v>
          </cell>
          <cell r="F354">
            <v>1</v>
          </cell>
          <cell r="G354">
            <v>1</v>
          </cell>
          <cell r="H354" t="str">
            <v xml:space="preserve"> </v>
          </cell>
        </row>
        <row r="355">
          <cell r="A355" t="str">
            <v>215-00</v>
          </cell>
          <cell r="B355" t="str">
            <v>273 32.1</v>
          </cell>
          <cell r="C355" t="str">
            <v>Základové dosky zo železobetónu B 330</v>
          </cell>
          <cell r="D355" t="str">
            <v>m3</v>
          </cell>
          <cell r="E355">
            <v>1</v>
          </cell>
          <cell r="F355">
            <v>1</v>
          </cell>
          <cell r="G355">
            <v>1</v>
          </cell>
          <cell r="H355" t="str">
            <v xml:space="preserve"> </v>
          </cell>
        </row>
        <row r="356">
          <cell r="A356" t="str">
            <v>215-00</v>
          </cell>
          <cell r="B356" t="str">
            <v>273 36.1</v>
          </cell>
          <cell r="C356" t="str">
            <v>Výstuž základových dosiek</v>
          </cell>
          <cell r="D356" t="str">
            <v>t</v>
          </cell>
          <cell r="E356">
            <v>1</v>
          </cell>
          <cell r="F356">
            <v>1</v>
          </cell>
          <cell r="G356">
            <v>1</v>
          </cell>
          <cell r="H356" t="str">
            <v xml:space="preserve"> </v>
          </cell>
        </row>
        <row r="357">
          <cell r="A357" t="str">
            <v>215-00</v>
          </cell>
          <cell r="B357">
            <v>3</v>
          </cell>
          <cell r="C357" t="str">
            <v>ZVISLÉ KONŠTRUKCIE</v>
          </cell>
          <cell r="D357" t="str">
            <v/>
          </cell>
          <cell r="F357" t="str">
            <v/>
          </cell>
          <cell r="G357" t="str">
            <v/>
          </cell>
          <cell r="H357" t="str">
            <v xml:space="preserve"> </v>
          </cell>
        </row>
        <row r="358">
          <cell r="A358" t="str">
            <v>215-00</v>
          </cell>
          <cell r="B358" t="str">
            <v>317 12.1</v>
          </cell>
          <cell r="C358" t="str">
            <v>Osadenie zvislých dielcov rímsy</v>
          </cell>
          <cell r="D358" t="str">
            <v>ks</v>
          </cell>
          <cell r="E358">
            <v>1</v>
          </cell>
          <cell r="F358">
            <v>1</v>
          </cell>
          <cell r="G358">
            <v>1</v>
          </cell>
          <cell r="H358" t="str">
            <v xml:space="preserve"> </v>
          </cell>
        </row>
        <row r="359">
          <cell r="A359" t="str">
            <v>215-00</v>
          </cell>
          <cell r="B359" t="str">
            <v>317 32.7</v>
          </cell>
          <cell r="C359" t="str">
            <v>Rímsy zo železobetónu B 400</v>
          </cell>
          <cell r="D359" t="str">
            <v>m3</v>
          </cell>
          <cell r="E359">
            <v>1</v>
          </cell>
          <cell r="F359">
            <v>1</v>
          </cell>
          <cell r="G359">
            <v>1</v>
          </cell>
          <cell r="H359" t="str">
            <v xml:space="preserve"> </v>
          </cell>
        </row>
        <row r="360">
          <cell r="A360" t="str">
            <v>215-00</v>
          </cell>
          <cell r="B360" t="str">
            <v>317 32.8</v>
          </cell>
          <cell r="C360" t="str">
            <v>Rímsy zo železobetónu B 400 - chodníková</v>
          </cell>
          <cell r="D360" t="str">
            <v>m3</v>
          </cell>
          <cell r="E360">
            <v>1</v>
          </cell>
          <cell r="F360">
            <v>1</v>
          </cell>
          <cell r="G360">
            <v>1</v>
          </cell>
          <cell r="H360" t="str">
            <v xml:space="preserve"> </v>
          </cell>
        </row>
        <row r="361">
          <cell r="A361" t="str">
            <v>215-00</v>
          </cell>
          <cell r="B361" t="str">
            <v>317 36.1</v>
          </cell>
          <cell r="C361" t="str">
            <v>Výstuž ríms</v>
          </cell>
          <cell r="D361" t="str">
            <v>t</v>
          </cell>
          <cell r="E361">
            <v>1</v>
          </cell>
          <cell r="F361">
            <v>1</v>
          </cell>
          <cell r="G361">
            <v>1</v>
          </cell>
          <cell r="H361" t="str">
            <v xml:space="preserve"> </v>
          </cell>
        </row>
        <row r="362">
          <cell r="A362" t="str">
            <v>215-00</v>
          </cell>
          <cell r="B362" t="str">
            <v>334 32.5</v>
          </cell>
          <cell r="C362" t="str">
            <v>Mostné podpery zo železobetónu B 400 - medzi3ahlé</v>
          </cell>
          <cell r="D362" t="str">
            <v>m3</v>
          </cell>
          <cell r="E362">
            <v>1</v>
          </cell>
          <cell r="F362">
            <v>1</v>
          </cell>
          <cell r="G362">
            <v>1</v>
          </cell>
          <cell r="H362" t="str">
            <v xml:space="preserve"> </v>
          </cell>
        </row>
        <row r="363">
          <cell r="A363" t="str">
            <v>215-00</v>
          </cell>
          <cell r="B363" t="str">
            <v>334 32.7</v>
          </cell>
          <cell r="C363" t="str">
            <v>Mostné opory zo železobetónu B 400 - krajné</v>
          </cell>
          <cell r="D363" t="str">
            <v>m3</v>
          </cell>
          <cell r="E363">
            <v>1</v>
          </cell>
          <cell r="F363">
            <v>1</v>
          </cell>
          <cell r="G363">
            <v>1</v>
          </cell>
          <cell r="H363" t="str">
            <v xml:space="preserve"> </v>
          </cell>
        </row>
        <row r="364">
          <cell r="A364" t="str">
            <v>215-00</v>
          </cell>
          <cell r="B364" t="str">
            <v>334 36.1</v>
          </cell>
          <cell r="C364" t="str">
            <v>Výstuž mostných opôr - krajné</v>
          </cell>
          <cell r="D364" t="str">
            <v>t</v>
          </cell>
          <cell r="E364">
            <v>1</v>
          </cell>
          <cell r="F364">
            <v>1</v>
          </cell>
          <cell r="G364">
            <v>1</v>
          </cell>
          <cell r="H364" t="str">
            <v xml:space="preserve"> </v>
          </cell>
        </row>
        <row r="365">
          <cell r="A365" t="str">
            <v>215-00</v>
          </cell>
          <cell r="B365" t="str">
            <v>334 36.2</v>
          </cell>
          <cell r="C365" t="str">
            <v>Výstuž mostných podpier - medzi3ahlé</v>
          </cell>
          <cell r="D365" t="str">
            <v>t</v>
          </cell>
          <cell r="E365">
            <v>1</v>
          </cell>
          <cell r="F365">
            <v>1</v>
          </cell>
          <cell r="G365">
            <v>1</v>
          </cell>
          <cell r="H365" t="str">
            <v xml:space="preserve"> </v>
          </cell>
        </row>
        <row r="366">
          <cell r="A366" t="str">
            <v>215-00</v>
          </cell>
          <cell r="B366" t="str">
            <v>348 17.1</v>
          </cell>
          <cell r="C366" t="str">
            <v>Zábradlie oce3ové</v>
          </cell>
          <cell r="D366" t="str">
            <v>m</v>
          </cell>
          <cell r="E366">
            <v>1</v>
          </cell>
          <cell r="F366">
            <v>1</v>
          </cell>
          <cell r="G366">
            <v>1</v>
          </cell>
          <cell r="H366" t="str">
            <v xml:space="preserve"> </v>
          </cell>
        </row>
        <row r="367">
          <cell r="C367" t="str">
            <v xml:space="preserve"> </v>
          </cell>
          <cell r="D367" t="str">
            <v/>
          </cell>
          <cell r="F367" t="str">
            <v/>
          </cell>
          <cell r="G367" t="str">
            <v/>
          </cell>
          <cell r="H367" t="str">
            <v xml:space="preserve"> </v>
          </cell>
        </row>
        <row r="368">
          <cell r="C368" t="str">
            <v xml:space="preserve"> </v>
          </cell>
          <cell r="D368" t="str">
            <v/>
          </cell>
          <cell r="F368" t="str">
            <v/>
          </cell>
          <cell r="G368" t="str">
            <v/>
          </cell>
          <cell r="H368" t="str">
            <v xml:space="preserve"> </v>
          </cell>
        </row>
        <row r="369">
          <cell r="C369" t="str">
            <v xml:space="preserve"> </v>
          </cell>
          <cell r="D369" t="str">
            <v/>
          </cell>
          <cell r="F369" t="str">
            <v/>
          </cell>
          <cell r="G369" t="str">
            <v/>
          </cell>
          <cell r="H369" t="str">
            <v xml:space="preserve"> </v>
          </cell>
        </row>
        <row r="370">
          <cell r="C370" t="str">
            <v xml:space="preserve"> </v>
          </cell>
          <cell r="D370" t="str">
            <v/>
          </cell>
          <cell r="F370" t="str">
            <v/>
          </cell>
          <cell r="G370" t="str">
            <v/>
          </cell>
          <cell r="H370" t="str">
            <v xml:space="preserve"> </v>
          </cell>
        </row>
        <row r="371">
          <cell r="C371" t="str">
            <v xml:space="preserve"> </v>
          </cell>
          <cell r="D371" t="str">
            <v/>
          </cell>
          <cell r="F371" t="str">
            <v/>
          </cell>
          <cell r="G371" t="str">
            <v/>
          </cell>
          <cell r="H371" t="str">
            <v xml:space="preserve"> </v>
          </cell>
        </row>
        <row r="372">
          <cell r="C372" t="str">
            <v xml:space="preserve"> </v>
          </cell>
          <cell r="D372" t="str">
            <v/>
          </cell>
          <cell r="F372" t="str">
            <v/>
          </cell>
          <cell r="G372" t="str">
            <v/>
          </cell>
          <cell r="H372" t="str">
            <v xml:space="preserve"> </v>
          </cell>
        </row>
        <row r="373">
          <cell r="C373" t="str">
            <v xml:space="preserve"> </v>
          </cell>
          <cell r="D373" t="str">
            <v/>
          </cell>
          <cell r="F373" t="str">
            <v/>
          </cell>
          <cell r="G373" t="str">
            <v/>
          </cell>
          <cell r="H373" t="str">
            <v xml:space="preserve"> </v>
          </cell>
        </row>
        <row r="374">
          <cell r="C374" t="str">
            <v xml:space="preserve"> </v>
          </cell>
          <cell r="D374" t="str">
            <v/>
          </cell>
          <cell r="F374" t="str">
            <v/>
          </cell>
          <cell r="G374" t="str">
            <v/>
          </cell>
          <cell r="H374" t="str">
            <v xml:space="preserve"> </v>
          </cell>
        </row>
        <row r="375">
          <cell r="C375" t="str">
            <v xml:space="preserve"> </v>
          </cell>
          <cell r="D375" t="str">
            <v/>
          </cell>
          <cell r="F375" t="str">
            <v/>
          </cell>
          <cell r="G375" t="str">
            <v/>
          </cell>
          <cell r="H375" t="str">
            <v xml:space="preserve"> </v>
          </cell>
        </row>
        <row r="376">
          <cell r="C376" t="str">
            <v xml:space="preserve"> </v>
          </cell>
          <cell r="D376" t="str">
            <v/>
          </cell>
          <cell r="F376" t="str">
            <v/>
          </cell>
          <cell r="G376" t="str">
            <v/>
          </cell>
          <cell r="H376" t="str">
            <v xml:space="preserve"> </v>
          </cell>
        </row>
        <row r="377">
          <cell r="C377" t="str">
            <v xml:space="preserve"> </v>
          </cell>
          <cell r="D377" t="str">
            <v/>
          </cell>
          <cell r="F377" t="str">
            <v/>
          </cell>
          <cell r="G377" t="str">
            <v/>
          </cell>
          <cell r="H377" t="str">
            <v xml:space="preserve"> </v>
          </cell>
        </row>
        <row r="378">
          <cell r="C378" t="str">
            <v xml:space="preserve"> </v>
          </cell>
          <cell r="D378" t="str">
            <v/>
          </cell>
          <cell r="F378" t="str">
            <v/>
          </cell>
          <cell r="G378" t="str">
            <v/>
          </cell>
          <cell r="H378" t="str">
            <v xml:space="preserve"> </v>
          </cell>
        </row>
        <row r="379">
          <cell r="C379" t="str">
            <v xml:space="preserve"> </v>
          </cell>
          <cell r="D379" t="str">
            <v/>
          </cell>
          <cell r="F379" t="str">
            <v/>
          </cell>
          <cell r="G379" t="str">
            <v/>
          </cell>
          <cell r="H379" t="str">
            <v xml:space="preserve"> </v>
          </cell>
        </row>
        <row r="380">
          <cell r="C380" t="str">
            <v xml:space="preserve"> </v>
          </cell>
          <cell r="D380" t="str">
            <v/>
          </cell>
          <cell r="F380" t="str">
            <v/>
          </cell>
          <cell r="G380" t="str">
            <v/>
          </cell>
          <cell r="H380" t="str">
            <v xml:space="preserve"> </v>
          </cell>
        </row>
        <row r="381">
          <cell r="C381" t="str">
            <v xml:space="preserve"> </v>
          </cell>
          <cell r="D381" t="str">
            <v/>
          </cell>
          <cell r="F381" t="str">
            <v/>
          </cell>
          <cell r="G381" t="str">
            <v/>
          </cell>
          <cell r="H381" t="str">
            <v xml:space="preserve"> </v>
          </cell>
        </row>
        <row r="382">
          <cell r="C382" t="str">
            <v xml:space="preserve"> </v>
          </cell>
          <cell r="D382" t="str">
            <v/>
          </cell>
          <cell r="F382" t="str">
            <v/>
          </cell>
          <cell r="G382" t="str">
            <v/>
          </cell>
          <cell r="H382" t="str">
            <v xml:space="preserve"> </v>
          </cell>
        </row>
        <row r="383">
          <cell r="C383" t="str">
            <v xml:space="preserve"> </v>
          </cell>
          <cell r="D383" t="str">
            <v/>
          </cell>
          <cell r="F383" t="str">
            <v/>
          </cell>
          <cell r="G383" t="str">
            <v/>
          </cell>
          <cell r="H383" t="str">
            <v xml:space="preserve"> </v>
          </cell>
        </row>
        <row r="384">
          <cell r="C384" t="str">
            <v xml:space="preserve"> </v>
          </cell>
          <cell r="D384" t="str">
            <v/>
          </cell>
          <cell r="F384" t="str">
            <v/>
          </cell>
          <cell r="G384" t="str">
            <v/>
          </cell>
          <cell r="H384" t="str">
            <v xml:space="preserve"> </v>
          </cell>
        </row>
        <row r="385">
          <cell r="C385" t="str">
            <v xml:space="preserve"> </v>
          </cell>
          <cell r="D385" t="str">
            <v/>
          </cell>
          <cell r="F385" t="str">
            <v/>
          </cell>
          <cell r="G385" t="str">
            <v/>
          </cell>
          <cell r="H385" t="str">
            <v xml:space="preserve"> </v>
          </cell>
        </row>
        <row r="386">
          <cell r="C386" t="str">
            <v xml:space="preserve"> </v>
          </cell>
          <cell r="D386" t="str">
            <v/>
          </cell>
          <cell r="F386" t="str">
            <v/>
          </cell>
          <cell r="G386" t="str">
            <v/>
          </cell>
          <cell r="H386" t="str">
            <v xml:space="preserve"> </v>
          </cell>
        </row>
        <row r="387">
          <cell r="C387" t="str">
            <v xml:space="preserve"> </v>
          </cell>
          <cell r="D387" t="str">
            <v/>
          </cell>
          <cell r="F387" t="str">
            <v/>
          </cell>
          <cell r="G387" t="str">
            <v/>
          </cell>
          <cell r="H387" t="str">
            <v xml:space="preserve"> </v>
          </cell>
        </row>
        <row r="388">
          <cell r="C388" t="str">
            <v xml:space="preserve"> </v>
          </cell>
          <cell r="D388" t="str">
            <v/>
          </cell>
          <cell r="F388" t="str">
            <v/>
          </cell>
          <cell r="G388" t="str">
            <v/>
          </cell>
          <cell r="H388" t="str">
            <v xml:space="preserve"> </v>
          </cell>
        </row>
        <row r="389">
          <cell r="C389" t="str">
            <v xml:space="preserve"> </v>
          </cell>
          <cell r="D389" t="str">
            <v/>
          </cell>
          <cell r="F389" t="str">
            <v/>
          </cell>
          <cell r="G389" t="str">
            <v/>
          </cell>
          <cell r="H389" t="str">
            <v xml:space="preserve"> </v>
          </cell>
        </row>
        <row r="390">
          <cell r="C390" t="str">
            <v xml:space="preserve"> </v>
          </cell>
          <cell r="D390" t="str">
            <v/>
          </cell>
          <cell r="F390" t="str">
            <v/>
          </cell>
          <cell r="G390" t="str">
            <v/>
          </cell>
          <cell r="H390" t="str">
            <v xml:space="preserve"> </v>
          </cell>
        </row>
        <row r="391">
          <cell r="C391" t="str">
            <v xml:space="preserve"> </v>
          </cell>
          <cell r="D391" t="str">
            <v/>
          </cell>
          <cell r="F391" t="str">
            <v/>
          </cell>
          <cell r="G391" t="str">
            <v/>
          </cell>
          <cell r="H391" t="str">
            <v xml:space="preserve"> </v>
          </cell>
        </row>
        <row r="392">
          <cell r="C392" t="str">
            <v xml:space="preserve"> </v>
          </cell>
          <cell r="D392" t="str">
            <v/>
          </cell>
          <cell r="F392" t="str">
            <v/>
          </cell>
          <cell r="G392" t="str">
            <v/>
          </cell>
          <cell r="H392" t="str">
            <v xml:space="preserve"> </v>
          </cell>
        </row>
        <row r="393">
          <cell r="C393" t="str">
            <v xml:space="preserve"> </v>
          </cell>
          <cell r="D393" t="str">
            <v/>
          </cell>
          <cell r="F393" t="str">
            <v/>
          </cell>
          <cell r="G393" t="str">
            <v/>
          </cell>
          <cell r="H393" t="str">
            <v xml:space="preserve"> </v>
          </cell>
        </row>
        <row r="394">
          <cell r="C394" t="str">
            <v xml:space="preserve"> </v>
          </cell>
          <cell r="D394" t="str">
            <v/>
          </cell>
          <cell r="F394" t="str">
            <v/>
          </cell>
          <cell r="G394" t="str">
            <v/>
          </cell>
          <cell r="H394" t="str">
            <v xml:space="preserve"> </v>
          </cell>
        </row>
        <row r="395">
          <cell r="C395" t="str">
            <v xml:space="preserve"> </v>
          </cell>
          <cell r="D395" t="str">
            <v/>
          </cell>
          <cell r="F395" t="str">
            <v/>
          </cell>
          <cell r="G395" t="str">
            <v/>
          </cell>
          <cell r="H395" t="str">
            <v xml:space="preserve"> </v>
          </cell>
        </row>
        <row r="396">
          <cell r="C396" t="str">
            <v xml:space="preserve"> </v>
          </cell>
          <cell r="D396" t="str">
            <v/>
          </cell>
          <cell r="F396" t="str">
            <v/>
          </cell>
          <cell r="G396" t="str">
            <v/>
          </cell>
          <cell r="H396" t="str">
            <v xml:space="preserve"> </v>
          </cell>
        </row>
        <row r="397">
          <cell r="C397" t="str">
            <v xml:space="preserve"> </v>
          </cell>
          <cell r="D397" t="str">
            <v/>
          </cell>
          <cell r="F397" t="str">
            <v/>
          </cell>
          <cell r="G397" t="str">
            <v/>
          </cell>
          <cell r="H397" t="str">
            <v xml:space="preserve"> </v>
          </cell>
        </row>
        <row r="398">
          <cell r="C398" t="str">
            <v xml:space="preserve"> </v>
          </cell>
          <cell r="D398" t="str">
            <v/>
          </cell>
          <cell r="F398" t="str">
            <v/>
          </cell>
          <cell r="G398" t="str">
            <v/>
          </cell>
          <cell r="H398" t="str">
            <v xml:space="preserve"> </v>
          </cell>
        </row>
        <row r="399">
          <cell r="C399" t="str">
            <v xml:space="preserve"> </v>
          </cell>
          <cell r="D399" t="str">
            <v/>
          </cell>
          <cell r="F399" t="str">
            <v/>
          </cell>
          <cell r="G399" t="str">
            <v/>
          </cell>
          <cell r="H399" t="str">
            <v xml:space="preserve"> </v>
          </cell>
        </row>
        <row r="400">
          <cell r="C400" t="str">
            <v xml:space="preserve"> </v>
          </cell>
          <cell r="D400" t="str">
            <v/>
          </cell>
          <cell r="F400" t="str">
            <v/>
          </cell>
          <cell r="G400" t="str">
            <v/>
          </cell>
          <cell r="H400" t="str">
            <v xml:space="preserve"> </v>
          </cell>
        </row>
        <row r="401">
          <cell r="C401" t="str">
            <v xml:space="preserve"> </v>
          </cell>
          <cell r="D401" t="str">
            <v/>
          </cell>
          <cell r="F401" t="str">
            <v/>
          </cell>
          <cell r="G401" t="str">
            <v/>
          </cell>
          <cell r="H401" t="str">
            <v xml:space="preserve"> </v>
          </cell>
        </row>
        <row r="402">
          <cell r="C402" t="str">
            <v xml:space="preserve"> </v>
          </cell>
          <cell r="D402" t="str">
            <v/>
          </cell>
          <cell r="F402" t="str">
            <v/>
          </cell>
          <cell r="G402" t="str">
            <v/>
          </cell>
          <cell r="H402" t="str">
            <v xml:space="preserve"> </v>
          </cell>
        </row>
        <row r="403">
          <cell r="C403" t="str">
            <v xml:space="preserve"> </v>
          </cell>
          <cell r="D403" t="str">
            <v/>
          </cell>
          <cell r="F403" t="str">
            <v/>
          </cell>
          <cell r="G403" t="str">
            <v/>
          </cell>
          <cell r="H403" t="str">
            <v xml:space="preserve"> </v>
          </cell>
        </row>
        <row r="404">
          <cell r="C404" t="str">
            <v xml:space="preserve"> </v>
          </cell>
          <cell r="D404" t="str">
            <v/>
          </cell>
          <cell r="F404" t="str">
            <v/>
          </cell>
          <cell r="G404" t="str">
            <v/>
          </cell>
          <cell r="H404" t="str">
            <v xml:space="preserve"> </v>
          </cell>
        </row>
        <row r="405">
          <cell r="C405" t="str">
            <v xml:space="preserve"> </v>
          </cell>
          <cell r="D405" t="str">
            <v/>
          </cell>
          <cell r="F405" t="str">
            <v/>
          </cell>
          <cell r="G405" t="str">
            <v/>
          </cell>
          <cell r="H405" t="str">
            <v xml:space="preserve"> </v>
          </cell>
        </row>
        <row r="406">
          <cell r="C406" t="str">
            <v xml:space="preserve"> </v>
          </cell>
          <cell r="D406" t="str">
            <v/>
          </cell>
          <cell r="F406" t="str">
            <v/>
          </cell>
          <cell r="G406" t="str">
            <v/>
          </cell>
          <cell r="H406" t="str">
            <v xml:space="preserve"> </v>
          </cell>
        </row>
        <row r="407">
          <cell r="C407" t="str">
            <v xml:space="preserve"> </v>
          </cell>
          <cell r="D407" t="str">
            <v/>
          </cell>
          <cell r="F407" t="str">
            <v/>
          </cell>
          <cell r="G407" t="str">
            <v/>
          </cell>
          <cell r="H407" t="str">
            <v xml:space="preserve"> </v>
          </cell>
        </row>
        <row r="408">
          <cell r="A408" t="str">
            <v>303-00</v>
          </cell>
          <cell r="C408" t="str">
            <v>Dažiová nádrž km 4,600 D61 - stavebná easť</v>
          </cell>
          <cell r="D408" t="str">
            <v/>
          </cell>
          <cell r="F408" t="str">
            <v/>
          </cell>
          <cell r="G408" t="str">
            <v/>
          </cell>
          <cell r="H408" t="str">
            <v xml:space="preserve"> </v>
          </cell>
        </row>
        <row r="409">
          <cell r="C409" t="str">
            <v xml:space="preserve"> </v>
          </cell>
          <cell r="D409" t="str">
            <v/>
          </cell>
          <cell r="F409" t="str">
            <v/>
          </cell>
          <cell r="G409" t="str">
            <v/>
          </cell>
          <cell r="H409" t="str">
            <v xml:space="preserve"> </v>
          </cell>
        </row>
        <row r="410">
          <cell r="C410" t="str">
            <v xml:space="preserve"> </v>
          </cell>
          <cell r="D410" t="str">
            <v/>
          </cell>
          <cell r="F410" t="str">
            <v/>
          </cell>
          <cell r="G410" t="str">
            <v/>
          </cell>
          <cell r="H410" t="str">
            <v xml:space="preserve"> </v>
          </cell>
        </row>
        <row r="411">
          <cell r="C411" t="str">
            <v xml:space="preserve"> </v>
          </cell>
          <cell r="D411" t="str">
            <v/>
          </cell>
          <cell r="F411" t="str">
            <v/>
          </cell>
          <cell r="G411" t="str">
            <v/>
          </cell>
          <cell r="H411" t="str">
            <v xml:space="preserve"> </v>
          </cell>
        </row>
        <row r="412">
          <cell r="A412" t="str">
            <v>303-00</v>
          </cell>
          <cell r="B412" t="str">
            <v>5</v>
          </cell>
          <cell r="C412" t="str">
            <v>KOMUNIKÁCIA</v>
          </cell>
          <cell r="D412" t="str">
            <v/>
          </cell>
          <cell r="F412" t="str">
            <v/>
          </cell>
          <cell r="G412" t="str">
            <v/>
          </cell>
          <cell r="H412" t="str">
            <v xml:space="preserve"> </v>
          </cell>
        </row>
        <row r="413">
          <cell r="A413" t="str">
            <v>303-00</v>
          </cell>
          <cell r="B413" t="str">
            <v>564 75.1</v>
          </cell>
          <cell r="C413" t="str">
            <v>Podklad z vibrovaného štrku hr. cez 120 do 150 mm</v>
          </cell>
          <cell r="D413" t="str">
            <v>m2</v>
          </cell>
          <cell r="E413">
            <v>306</v>
          </cell>
          <cell r="F413">
            <v>1</v>
          </cell>
          <cell r="G413">
            <v>306</v>
          </cell>
          <cell r="H413" t="str">
            <v xml:space="preserve"> </v>
          </cell>
        </row>
        <row r="414">
          <cell r="A414" t="str">
            <v>303-00</v>
          </cell>
          <cell r="B414" t="str">
            <v>564 85.1</v>
          </cell>
          <cell r="C414" t="str">
            <v>Podklad zo štrkodrvy hr. cez 120 do 150 mm po zhutnení</v>
          </cell>
          <cell r="D414" t="str">
            <v>m2</v>
          </cell>
          <cell r="E414">
            <v>306</v>
          </cell>
          <cell r="F414">
            <v>1</v>
          </cell>
          <cell r="G414">
            <v>306</v>
          </cell>
          <cell r="H414" t="str">
            <v xml:space="preserve"> </v>
          </cell>
        </row>
        <row r="415">
          <cell r="A415" t="str">
            <v>303-00</v>
          </cell>
          <cell r="B415" t="str">
            <v>591 20.1</v>
          </cell>
          <cell r="C415" t="str">
            <v>Kryt vozovky dláždený</v>
          </cell>
          <cell r="D415" t="str">
            <v>m2</v>
          </cell>
          <cell r="E415">
            <v>306</v>
          </cell>
          <cell r="F415">
            <v>1</v>
          </cell>
          <cell r="G415">
            <v>306</v>
          </cell>
          <cell r="H415" t="str">
            <v xml:space="preserve"> </v>
          </cell>
        </row>
        <row r="416">
          <cell r="C416" t="str">
            <v xml:space="preserve"> </v>
          </cell>
          <cell r="D416" t="str">
            <v/>
          </cell>
          <cell r="F416" t="str">
            <v/>
          </cell>
          <cell r="G416" t="str">
            <v/>
          </cell>
          <cell r="H416" t="str">
            <v xml:space="preserve"> </v>
          </cell>
        </row>
        <row r="417">
          <cell r="C417" t="str">
            <v xml:space="preserve"> </v>
          </cell>
          <cell r="D417" t="str">
            <v/>
          </cell>
          <cell r="F417" t="str">
            <v/>
          </cell>
          <cell r="G417" t="str">
            <v/>
          </cell>
          <cell r="H417" t="str">
            <v xml:space="preserve"> </v>
          </cell>
        </row>
        <row r="418">
          <cell r="C418" t="str">
            <v xml:space="preserve"> </v>
          </cell>
          <cell r="D418" t="str">
            <v/>
          </cell>
          <cell r="F418" t="str">
            <v/>
          </cell>
          <cell r="G418" t="str">
            <v/>
          </cell>
          <cell r="H418" t="str">
            <v xml:space="preserve"> </v>
          </cell>
        </row>
        <row r="419">
          <cell r="A419" t="str">
            <v>303-00</v>
          </cell>
          <cell r="B419" t="str">
            <v>9</v>
          </cell>
          <cell r="C419" t="str">
            <v>OSTATNÉ KONŠTRUKCIE</v>
          </cell>
          <cell r="D419" t="str">
            <v/>
          </cell>
          <cell r="F419" t="str">
            <v/>
          </cell>
          <cell r="G419" t="str">
            <v/>
          </cell>
          <cell r="H419" t="str">
            <v xml:space="preserve"> </v>
          </cell>
        </row>
        <row r="420">
          <cell r="A420" t="str">
            <v>303-00</v>
          </cell>
          <cell r="B420" t="str">
            <v>912 66.1</v>
          </cell>
          <cell r="C420" t="str">
            <v>Oplotenie z pletiva</v>
          </cell>
          <cell r="D420" t="str">
            <v>m</v>
          </cell>
          <cell r="E420">
            <v>65.2</v>
          </cell>
          <cell r="F420">
            <v>1</v>
          </cell>
          <cell r="G420">
            <v>65.2</v>
          </cell>
          <cell r="H420" t="str">
            <v xml:space="preserve"> </v>
          </cell>
        </row>
        <row r="421">
          <cell r="A421" t="str">
            <v>303-00</v>
          </cell>
          <cell r="B421" t="str">
            <v>917 86.1</v>
          </cell>
          <cell r="C421" t="str">
            <v>Chodníkové obrubníky betónové</v>
          </cell>
          <cell r="D421" t="str">
            <v>m</v>
          </cell>
          <cell r="E421">
            <v>87</v>
          </cell>
          <cell r="F421">
            <v>1</v>
          </cell>
          <cell r="G421">
            <v>87</v>
          </cell>
          <cell r="H421" t="str">
            <v xml:space="preserve"> </v>
          </cell>
        </row>
        <row r="422">
          <cell r="A422" t="str">
            <v>303-00</v>
          </cell>
          <cell r="B422" t="str">
            <v>999</v>
          </cell>
          <cell r="C422" t="str">
            <v>Spolu</v>
          </cell>
          <cell r="D422" t="str">
            <v/>
          </cell>
          <cell r="F422" t="str">
            <v/>
          </cell>
          <cell r="G422" t="str">
            <v/>
          </cell>
          <cell r="H422">
            <v>1070.2</v>
          </cell>
        </row>
        <row r="423">
          <cell r="C423" t="str">
            <v xml:space="preserve"> </v>
          </cell>
          <cell r="D423" t="str">
            <v/>
          </cell>
          <cell r="F423" t="str">
            <v/>
          </cell>
          <cell r="G423" t="str">
            <v/>
          </cell>
          <cell r="H423" t="str">
            <v xml:space="preserve"> </v>
          </cell>
        </row>
        <row r="424">
          <cell r="C424" t="str">
            <v xml:space="preserve"> </v>
          </cell>
          <cell r="D424" t="str">
            <v/>
          </cell>
          <cell r="F424" t="str">
            <v/>
          </cell>
          <cell r="G424" t="str">
            <v/>
          </cell>
          <cell r="H424" t="str">
            <v xml:space="preserve"> </v>
          </cell>
        </row>
        <row r="425">
          <cell r="C425" t="str">
            <v xml:space="preserve"> </v>
          </cell>
          <cell r="D425" t="str">
            <v/>
          </cell>
          <cell r="F425" t="str">
            <v/>
          </cell>
          <cell r="G425" t="str">
            <v/>
          </cell>
          <cell r="H425" t="str">
            <v xml:space="preserve"> </v>
          </cell>
        </row>
        <row r="426">
          <cell r="C426" t="str">
            <v xml:space="preserve"> </v>
          </cell>
          <cell r="D426" t="str">
            <v/>
          </cell>
          <cell r="F426" t="str">
            <v/>
          </cell>
          <cell r="G426" t="str">
            <v/>
          </cell>
          <cell r="H426" t="str">
            <v xml:space="preserve"> </v>
          </cell>
        </row>
        <row r="427">
          <cell r="C427" t="str">
            <v xml:space="preserve"> </v>
          </cell>
          <cell r="D427" t="str">
            <v/>
          </cell>
          <cell r="F427" t="str">
            <v/>
          </cell>
          <cell r="G427" t="str">
            <v/>
          </cell>
          <cell r="H427" t="str">
            <v xml:space="preserve"> </v>
          </cell>
        </row>
        <row r="428">
          <cell r="C428" t="str">
            <v xml:space="preserve"> </v>
          </cell>
          <cell r="D428" t="str">
            <v/>
          </cell>
          <cell r="F428" t="str">
            <v/>
          </cell>
          <cell r="G428" t="str">
            <v/>
          </cell>
          <cell r="H428" t="str">
            <v xml:space="preserve"> </v>
          </cell>
        </row>
        <row r="429">
          <cell r="C429" t="str">
            <v xml:space="preserve"> </v>
          </cell>
          <cell r="D429" t="str">
            <v/>
          </cell>
          <cell r="F429" t="str">
            <v/>
          </cell>
          <cell r="G429" t="str">
            <v/>
          </cell>
          <cell r="H429" t="str">
            <v xml:space="preserve"> </v>
          </cell>
        </row>
        <row r="430">
          <cell r="C430" t="str">
            <v xml:space="preserve"> </v>
          </cell>
          <cell r="D430" t="str">
            <v/>
          </cell>
          <cell r="F430" t="str">
            <v/>
          </cell>
          <cell r="G430" t="str">
            <v/>
          </cell>
          <cell r="H430" t="str">
            <v xml:space="preserve"> </v>
          </cell>
        </row>
        <row r="431">
          <cell r="C431" t="str">
            <v xml:space="preserve"> </v>
          </cell>
          <cell r="D431" t="str">
            <v/>
          </cell>
          <cell r="F431" t="str">
            <v/>
          </cell>
          <cell r="G431" t="str">
            <v/>
          </cell>
          <cell r="H431" t="str">
            <v xml:space="preserve"> </v>
          </cell>
        </row>
        <row r="432">
          <cell r="C432" t="str">
            <v xml:space="preserve"> </v>
          </cell>
          <cell r="D432" t="str">
            <v/>
          </cell>
          <cell r="F432" t="str">
            <v/>
          </cell>
          <cell r="G432" t="str">
            <v/>
          </cell>
          <cell r="H432" t="str">
            <v xml:space="preserve"> </v>
          </cell>
        </row>
        <row r="433">
          <cell r="C433" t="str">
            <v xml:space="preserve"> </v>
          </cell>
          <cell r="D433" t="str">
            <v/>
          </cell>
          <cell r="F433" t="str">
            <v/>
          </cell>
          <cell r="G433" t="str">
            <v/>
          </cell>
          <cell r="H433" t="str">
            <v xml:space="preserve"> </v>
          </cell>
        </row>
        <row r="434">
          <cell r="C434" t="str">
            <v xml:space="preserve"> </v>
          </cell>
          <cell r="D434" t="str">
            <v/>
          </cell>
          <cell r="F434" t="str">
            <v/>
          </cell>
          <cell r="G434" t="str">
            <v/>
          </cell>
          <cell r="H434" t="str">
            <v xml:space="preserve"> </v>
          </cell>
        </row>
        <row r="435">
          <cell r="C435" t="str">
            <v xml:space="preserve"> </v>
          </cell>
          <cell r="D435" t="str">
            <v/>
          </cell>
          <cell r="F435" t="str">
            <v/>
          </cell>
          <cell r="G435" t="str">
            <v/>
          </cell>
          <cell r="H435" t="str">
            <v xml:space="preserve"> </v>
          </cell>
        </row>
        <row r="436">
          <cell r="C436" t="str">
            <v xml:space="preserve"> </v>
          </cell>
          <cell r="D436" t="str">
            <v/>
          </cell>
          <cell r="F436" t="str">
            <v/>
          </cell>
          <cell r="G436" t="str">
            <v/>
          </cell>
          <cell r="H436" t="str">
            <v xml:space="preserve"> </v>
          </cell>
        </row>
        <row r="437">
          <cell r="C437" t="str">
            <v xml:space="preserve"> </v>
          </cell>
          <cell r="D437" t="str">
            <v/>
          </cell>
          <cell r="F437" t="str">
            <v/>
          </cell>
          <cell r="G437" t="str">
            <v/>
          </cell>
          <cell r="H437" t="str">
            <v xml:space="preserve"> </v>
          </cell>
        </row>
        <row r="438">
          <cell r="C438" t="str">
            <v xml:space="preserve"> </v>
          </cell>
          <cell r="D438" t="str">
            <v/>
          </cell>
          <cell r="F438" t="str">
            <v/>
          </cell>
          <cell r="G438" t="str">
            <v/>
          </cell>
          <cell r="H438" t="str">
            <v xml:space="preserve"> </v>
          </cell>
        </row>
        <row r="439">
          <cell r="C439" t="str">
            <v xml:space="preserve"> </v>
          </cell>
          <cell r="D439" t="str">
            <v/>
          </cell>
          <cell r="F439" t="str">
            <v/>
          </cell>
          <cell r="G439" t="str">
            <v/>
          </cell>
          <cell r="H439" t="str">
            <v xml:space="preserve"> </v>
          </cell>
        </row>
        <row r="440">
          <cell r="C440" t="str">
            <v xml:space="preserve"> </v>
          </cell>
          <cell r="D440" t="str">
            <v/>
          </cell>
          <cell r="F440" t="str">
            <v/>
          </cell>
          <cell r="G440" t="str">
            <v/>
          </cell>
          <cell r="H440" t="str">
            <v xml:space="preserve"> </v>
          </cell>
        </row>
        <row r="441">
          <cell r="C441" t="str">
            <v xml:space="preserve"> </v>
          </cell>
          <cell r="D441" t="str">
            <v/>
          </cell>
          <cell r="F441" t="str">
            <v/>
          </cell>
          <cell r="G441" t="str">
            <v/>
          </cell>
          <cell r="H441" t="str">
            <v xml:space="preserve"> </v>
          </cell>
        </row>
        <row r="442">
          <cell r="C442" t="str">
            <v xml:space="preserve"> </v>
          </cell>
          <cell r="D442" t="str">
            <v/>
          </cell>
          <cell r="F442" t="str">
            <v/>
          </cell>
          <cell r="G442" t="str">
            <v/>
          </cell>
          <cell r="H442" t="str">
            <v xml:space="preserve"> </v>
          </cell>
        </row>
        <row r="443">
          <cell r="C443" t="str">
            <v xml:space="preserve"> </v>
          </cell>
          <cell r="D443" t="str">
            <v/>
          </cell>
          <cell r="F443" t="str">
            <v/>
          </cell>
          <cell r="G443" t="str">
            <v/>
          </cell>
          <cell r="H443" t="str">
            <v xml:space="preserve"> </v>
          </cell>
        </row>
        <row r="444">
          <cell r="C444" t="str">
            <v xml:space="preserve"> </v>
          </cell>
          <cell r="D444" t="str">
            <v/>
          </cell>
          <cell r="F444" t="str">
            <v/>
          </cell>
          <cell r="G444" t="str">
            <v/>
          </cell>
          <cell r="H444" t="str">
            <v xml:space="preserve"> </v>
          </cell>
        </row>
        <row r="445">
          <cell r="A445" t="str">
            <v>313-00a</v>
          </cell>
          <cell r="C445" t="str">
            <v>Oplotenie - pravé odpoeívadlo Beckov</v>
          </cell>
          <cell r="D445" t="str">
            <v/>
          </cell>
          <cell r="F445" t="str">
            <v/>
          </cell>
          <cell r="G445" t="str">
            <v/>
          </cell>
          <cell r="H445" t="str">
            <v xml:space="preserve"> </v>
          </cell>
        </row>
        <row r="446">
          <cell r="A446" t="str">
            <v>313-00a</v>
          </cell>
          <cell r="B446" t="str">
            <v>9</v>
          </cell>
          <cell r="C446" t="str">
            <v>OSTATNÉ KONŠTRUKCIE</v>
          </cell>
          <cell r="D446" t="str">
            <v/>
          </cell>
          <cell r="F446" t="str">
            <v/>
          </cell>
          <cell r="G446" t="str">
            <v/>
          </cell>
          <cell r="H446" t="str">
            <v xml:space="preserve"> </v>
          </cell>
        </row>
        <row r="447">
          <cell r="A447" t="str">
            <v>313-00a</v>
          </cell>
          <cell r="B447" t="str">
            <v>912 66.1</v>
          </cell>
          <cell r="C447" t="str">
            <v>Oplotenie z pletiva</v>
          </cell>
          <cell r="D447" t="str">
            <v>m</v>
          </cell>
          <cell r="E447">
            <v>456</v>
          </cell>
          <cell r="F447">
            <v>1</v>
          </cell>
          <cell r="G447">
            <v>456</v>
          </cell>
          <cell r="H447" t="str">
            <v xml:space="preserve"> </v>
          </cell>
        </row>
        <row r="448">
          <cell r="A448" t="str">
            <v>313-00a</v>
          </cell>
          <cell r="B448" t="str">
            <v>912 85.1</v>
          </cell>
          <cell r="C448" t="str">
            <v>Vráta (brána) oce3ové</v>
          </cell>
          <cell r="D448" t="str">
            <v>ks</v>
          </cell>
          <cell r="E448">
            <v>1</v>
          </cell>
          <cell r="F448">
            <v>1</v>
          </cell>
          <cell r="G448">
            <v>1</v>
          </cell>
          <cell r="H448" t="str">
            <v xml:space="preserve"> </v>
          </cell>
        </row>
        <row r="449">
          <cell r="A449" t="str">
            <v>313-00a</v>
          </cell>
          <cell r="B449" t="str">
            <v>999</v>
          </cell>
          <cell r="C449" t="str">
            <v>Spolu</v>
          </cell>
          <cell r="D449" t="str">
            <v/>
          </cell>
          <cell r="F449" t="str">
            <v/>
          </cell>
          <cell r="G449" t="str">
            <v/>
          </cell>
          <cell r="H449">
            <v>457</v>
          </cell>
        </row>
        <row r="450">
          <cell r="C450" t="str">
            <v xml:space="preserve"> </v>
          </cell>
          <cell r="D450" t="str">
            <v/>
          </cell>
          <cell r="F450" t="str">
            <v/>
          </cell>
          <cell r="G450" t="str">
            <v/>
          </cell>
          <cell r="H450" t="str">
            <v xml:space="preserve"> </v>
          </cell>
        </row>
        <row r="451">
          <cell r="A451" t="str">
            <v>313-00b</v>
          </cell>
          <cell r="C451" t="str">
            <v>Oplotenie - 3avé odpoeívadlo Beckov</v>
          </cell>
          <cell r="D451" t="str">
            <v/>
          </cell>
          <cell r="F451" t="str">
            <v/>
          </cell>
          <cell r="G451" t="str">
            <v/>
          </cell>
          <cell r="H451" t="str">
            <v xml:space="preserve"> </v>
          </cell>
        </row>
        <row r="452">
          <cell r="A452" t="str">
            <v>313-00b</v>
          </cell>
          <cell r="B452" t="str">
            <v>9</v>
          </cell>
          <cell r="C452" t="str">
            <v>OSTATNÉ KONŠTRUKCIE</v>
          </cell>
          <cell r="D452" t="str">
            <v/>
          </cell>
          <cell r="F452" t="str">
            <v/>
          </cell>
          <cell r="G452" t="str">
            <v/>
          </cell>
          <cell r="H452" t="str">
            <v xml:space="preserve"> </v>
          </cell>
        </row>
        <row r="453">
          <cell r="A453" t="str">
            <v>313-00b</v>
          </cell>
          <cell r="B453" t="str">
            <v>912 66.1</v>
          </cell>
          <cell r="C453" t="str">
            <v>Oplotenie z pletiva</v>
          </cell>
          <cell r="D453" t="str">
            <v>m</v>
          </cell>
          <cell r="E453">
            <v>942</v>
          </cell>
          <cell r="F453">
            <v>1</v>
          </cell>
          <cell r="G453">
            <v>942</v>
          </cell>
          <cell r="H453" t="str">
            <v xml:space="preserve"> </v>
          </cell>
        </row>
        <row r="454">
          <cell r="A454" t="str">
            <v>313-00b</v>
          </cell>
          <cell r="B454" t="str">
            <v>912 85.1</v>
          </cell>
          <cell r="C454" t="str">
            <v>Vráta (brána) oce3ové</v>
          </cell>
          <cell r="D454" t="str">
            <v>ks</v>
          </cell>
          <cell r="E454">
            <v>2</v>
          </cell>
          <cell r="F454">
            <v>1</v>
          </cell>
          <cell r="G454">
            <v>2</v>
          </cell>
          <cell r="H454" t="str">
            <v xml:space="preserve"> </v>
          </cell>
        </row>
        <row r="455">
          <cell r="A455" t="str">
            <v>313-00b</v>
          </cell>
          <cell r="B455" t="str">
            <v>999</v>
          </cell>
          <cell r="C455" t="str">
            <v>Spolu</v>
          </cell>
          <cell r="D455" t="str">
            <v/>
          </cell>
          <cell r="F455" t="str">
            <v/>
          </cell>
          <cell r="G455" t="str">
            <v/>
          </cell>
          <cell r="H455">
            <v>944</v>
          </cell>
        </row>
        <row r="456">
          <cell r="C456" t="str">
            <v xml:space="preserve"> </v>
          </cell>
          <cell r="D456" t="str">
            <v/>
          </cell>
          <cell r="F456" t="str">
            <v/>
          </cell>
          <cell r="G456" t="str">
            <v/>
          </cell>
          <cell r="H456" t="str">
            <v xml:space="preserve"> </v>
          </cell>
        </row>
        <row r="457">
          <cell r="A457" t="str">
            <v>314-00</v>
          </cell>
          <cell r="C457" t="str">
            <v>EOV 3avé odpoeívadlo Beckov - stavebná easť</v>
          </cell>
          <cell r="D457" t="str">
            <v/>
          </cell>
          <cell r="F457" t="str">
            <v/>
          </cell>
          <cell r="G457" t="str">
            <v/>
          </cell>
          <cell r="H457" t="str">
            <v xml:space="preserve"> </v>
          </cell>
        </row>
        <row r="458">
          <cell r="F458" t="str">
            <v/>
          </cell>
          <cell r="G458" t="str">
            <v/>
          </cell>
          <cell r="H458" t="str">
            <v xml:space="preserve"> </v>
          </cell>
        </row>
        <row r="459">
          <cell r="C459" t="str">
            <v xml:space="preserve"> </v>
          </cell>
          <cell r="D459" t="str">
            <v/>
          </cell>
          <cell r="F459" t="str">
            <v/>
          </cell>
          <cell r="G459" t="str">
            <v/>
          </cell>
          <cell r="H459" t="str">
            <v xml:space="preserve"> </v>
          </cell>
        </row>
        <row r="460">
          <cell r="C460" t="str">
            <v xml:space="preserve"> </v>
          </cell>
          <cell r="D460" t="str">
            <v/>
          </cell>
          <cell r="F460" t="str">
            <v/>
          </cell>
          <cell r="G460" t="str">
            <v/>
          </cell>
          <cell r="H460" t="str">
            <v xml:space="preserve"> </v>
          </cell>
        </row>
        <row r="461">
          <cell r="C461" t="str">
            <v xml:space="preserve"> </v>
          </cell>
          <cell r="D461" t="str">
            <v/>
          </cell>
          <cell r="F461" t="str">
            <v/>
          </cell>
          <cell r="G461" t="str">
            <v/>
          </cell>
          <cell r="H461" t="str">
            <v xml:space="preserve"> </v>
          </cell>
        </row>
        <row r="462">
          <cell r="C462" t="str">
            <v xml:space="preserve"> </v>
          </cell>
          <cell r="D462" t="str">
            <v/>
          </cell>
          <cell r="F462" t="str">
            <v/>
          </cell>
          <cell r="G462" t="str">
            <v/>
          </cell>
          <cell r="H462" t="str">
            <v xml:space="preserve"> </v>
          </cell>
        </row>
        <row r="463">
          <cell r="A463" t="str">
            <v>314-00</v>
          </cell>
          <cell r="B463" t="str">
            <v>5</v>
          </cell>
          <cell r="C463" t="str">
            <v>KOMUNIKÁCIA</v>
          </cell>
          <cell r="D463" t="str">
            <v/>
          </cell>
          <cell r="F463" t="str">
            <v/>
          </cell>
          <cell r="G463" t="str">
            <v/>
          </cell>
          <cell r="H463" t="str">
            <v xml:space="preserve"> </v>
          </cell>
        </row>
        <row r="464">
          <cell r="A464" t="str">
            <v>314-00</v>
          </cell>
          <cell r="B464" t="str">
            <v>564 75.1</v>
          </cell>
          <cell r="C464" t="str">
            <v>Podklad z vibrovaného štrku hr. cez 120 do 150 mm</v>
          </cell>
          <cell r="D464" t="str">
            <v>m2</v>
          </cell>
          <cell r="E464">
            <v>261</v>
          </cell>
          <cell r="F464">
            <v>1</v>
          </cell>
          <cell r="G464">
            <v>261</v>
          </cell>
          <cell r="H464" t="str">
            <v xml:space="preserve"> </v>
          </cell>
        </row>
        <row r="465">
          <cell r="A465" t="str">
            <v>314-00</v>
          </cell>
          <cell r="B465" t="str">
            <v>564 85.1</v>
          </cell>
          <cell r="C465" t="str">
            <v>Podklad zo štrkodrvy hr. cez 120 do 150 mm po zhutnení</v>
          </cell>
          <cell r="D465" t="str">
            <v>m2</v>
          </cell>
          <cell r="E465">
            <v>261</v>
          </cell>
          <cell r="F465">
            <v>1</v>
          </cell>
          <cell r="G465">
            <v>261</v>
          </cell>
          <cell r="H465" t="str">
            <v xml:space="preserve"> </v>
          </cell>
        </row>
        <row r="466">
          <cell r="A466" t="str">
            <v>314-00</v>
          </cell>
          <cell r="B466" t="str">
            <v>591 20.1</v>
          </cell>
          <cell r="C466" t="str">
            <v>Kryt vozovky dláždený</v>
          </cell>
          <cell r="D466" t="str">
            <v>m2</v>
          </cell>
          <cell r="E466">
            <v>261</v>
          </cell>
          <cell r="F466">
            <v>1</v>
          </cell>
          <cell r="G466">
            <v>261</v>
          </cell>
          <cell r="H466" t="str">
            <v xml:space="preserve"> </v>
          </cell>
        </row>
        <row r="467">
          <cell r="C467" t="str">
            <v xml:space="preserve"> </v>
          </cell>
          <cell r="D467" t="str">
            <v/>
          </cell>
          <cell r="F467" t="str">
            <v/>
          </cell>
          <cell r="G467" t="str">
            <v/>
          </cell>
          <cell r="H467" t="str">
            <v xml:space="preserve"> </v>
          </cell>
        </row>
        <row r="468">
          <cell r="C468" t="str">
            <v xml:space="preserve"> </v>
          </cell>
          <cell r="D468" t="str">
            <v/>
          </cell>
          <cell r="F468" t="str">
            <v/>
          </cell>
          <cell r="G468" t="str">
            <v/>
          </cell>
          <cell r="H468" t="str">
            <v xml:space="preserve"> </v>
          </cell>
        </row>
        <row r="469">
          <cell r="C469" t="str">
            <v xml:space="preserve"> </v>
          </cell>
          <cell r="D469" t="str">
            <v/>
          </cell>
          <cell r="F469" t="str">
            <v/>
          </cell>
          <cell r="G469" t="str">
            <v/>
          </cell>
          <cell r="H469" t="str">
            <v xml:space="preserve"> </v>
          </cell>
        </row>
        <row r="470">
          <cell r="A470" t="str">
            <v>314-00</v>
          </cell>
          <cell r="B470" t="str">
            <v>9</v>
          </cell>
          <cell r="C470" t="str">
            <v>OSTATNÉ KONŠTRUKCIE</v>
          </cell>
          <cell r="D470" t="str">
            <v/>
          </cell>
          <cell r="F470" t="str">
            <v/>
          </cell>
          <cell r="G470" t="str">
            <v/>
          </cell>
          <cell r="H470" t="str">
            <v xml:space="preserve"> </v>
          </cell>
        </row>
        <row r="471">
          <cell r="A471" t="str">
            <v>314-00</v>
          </cell>
          <cell r="B471" t="str">
            <v>912 66.1</v>
          </cell>
          <cell r="C471" t="str">
            <v>Oplotenie z pletiva</v>
          </cell>
          <cell r="D471" t="str">
            <v>m</v>
          </cell>
          <cell r="E471">
            <v>180</v>
          </cell>
          <cell r="F471">
            <v>1</v>
          </cell>
          <cell r="G471">
            <v>180</v>
          </cell>
          <cell r="H471" t="str">
            <v xml:space="preserve"> </v>
          </cell>
        </row>
        <row r="472">
          <cell r="A472" t="str">
            <v>314-00</v>
          </cell>
          <cell r="B472" t="str">
            <v>917 86.1</v>
          </cell>
          <cell r="C472" t="str">
            <v>Chodníkové obrubníky betónové</v>
          </cell>
          <cell r="D472" t="str">
            <v>m</v>
          </cell>
          <cell r="E472">
            <v>83</v>
          </cell>
          <cell r="F472">
            <v>1</v>
          </cell>
          <cell r="G472">
            <v>83</v>
          </cell>
          <cell r="H472" t="str">
            <v xml:space="preserve"> </v>
          </cell>
        </row>
        <row r="473">
          <cell r="A473" t="str">
            <v>314-00</v>
          </cell>
          <cell r="B473" t="str">
            <v>999</v>
          </cell>
          <cell r="C473" t="str">
            <v>Spolu</v>
          </cell>
          <cell r="D473" t="str">
            <v/>
          </cell>
          <cell r="F473" t="str">
            <v/>
          </cell>
          <cell r="G473" t="str">
            <v/>
          </cell>
          <cell r="H473">
            <v>1046</v>
          </cell>
        </row>
        <row r="474">
          <cell r="C474" t="str">
            <v xml:space="preserve"> </v>
          </cell>
          <cell r="D474" t="str">
            <v/>
          </cell>
          <cell r="F474" t="str">
            <v/>
          </cell>
          <cell r="G474" t="str">
            <v/>
          </cell>
          <cell r="H474" t="str">
            <v xml:space="preserve"> </v>
          </cell>
        </row>
        <row r="475">
          <cell r="C475" t="str">
            <v xml:space="preserve"> </v>
          </cell>
          <cell r="D475" t="str">
            <v/>
          </cell>
          <cell r="F475" t="str">
            <v/>
          </cell>
          <cell r="G475" t="str">
            <v/>
          </cell>
          <cell r="H475" t="str">
            <v xml:space="preserve"> </v>
          </cell>
        </row>
        <row r="476">
          <cell r="C476" t="str">
            <v xml:space="preserve"> </v>
          </cell>
          <cell r="D476" t="str">
            <v/>
          </cell>
          <cell r="F476" t="str">
            <v/>
          </cell>
          <cell r="G476" t="str">
            <v/>
          </cell>
          <cell r="H476" t="str">
            <v xml:space="preserve"> </v>
          </cell>
        </row>
        <row r="477">
          <cell r="C477" t="str">
            <v xml:space="preserve"> </v>
          </cell>
          <cell r="D477" t="str">
            <v/>
          </cell>
          <cell r="F477" t="str">
            <v/>
          </cell>
          <cell r="G477" t="str">
            <v/>
          </cell>
          <cell r="H477" t="str">
            <v xml:space="preserve"> </v>
          </cell>
        </row>
        <row r="478">
          <cell r="A478" t="str">
            <v>318-00</v>
          </cell>
          <cell r="C478" t="str">
            <v>Oplotenie - odpoeívadlo Kostolná</v>
          </cell>
          <cell r="D478" t="str">
            <v/>
          </cell>
          <cell r="F478" t="str">
            <v/>
          </cell>
          <cell r="G478" t="str">
            <v/>
          </cell>
          <cell r="H478" t="str">
            <v xml:space="preserve"> </v>
          </cell>
        </row>
        <row r="479">
          <cell r="A479" t="str">
            <v>318-00</v>
          </cell>
          <cell r="B479" t="str">
            <v>9</v>
          </cell>
          <cell r="C479" t="str">
            <v>OSTATNÉ KONŠTRUKCIE</v>
          </cell>
          <cell r="D479" t="str">
            <v/>
          </cell>
          <cell r="F479" t="str">
            <v/>
          </cell>
          <cell r="G479" t="str">
            <v/>
          </cell>
          <cell r="H479" t="str">
            <v xml:space="preserve"> </v>
          </cell>
        </row>
        <row r="480">
          <cell r="A480" t="str">
            <v>318-00</v>
          </cell>
          <cell r="B480" t="str">
            <v>912 66.1</v>
          </cell>
          <cell r="C480" t="str">
            <v>Oplotenie z pletiva</v>
          </cell>
          <cell r="D480" t="str">
            <v>m</v>
          </cell>
          <cell r="E480">
            <v>495</v>
          </cell>
          <cell r="F480">
            <v>1</v>
          </cell>
          <cell r="G480">
            <v>495</v>
          </cell>
          <cell r="H480" t="str">
            <v xml:space="preserve"> </v>
          </cell>
        </row>
        <row r="481">
          <cell r="A481" t="str">
            <v>318-00</v>
          </cell>
          <cell r="B481" t="str">
            <v>912 85.1</v>
          </cell>
          <cell r="C481" t="str">
            <v>Vráta (brána) oce3ové</v>
          </cell>
          <cell r="D481" t="str">
            <v>ks</v>
          </cell>
          <cell r="E481">
            <v>1</v>
          </cell>
          <cell r="F481">
            <v>1</v>
          </cell>
          <cell r="G481">
            <v>1</v>
          </cell>
          <cell r="H481" t="str">
            <v xml:space="preserve"> </v>
          </cell>
        </row>
        <row r="482">
          <cell r="A482" t="str">
            <v>318-00</v>
          </cell>
          <cell r="B482" t="str">
            <v>999</v>
          </cell>
          <cell r="C482" t="str">
            <v>Spolu</v>
          </cell>
          <cell r="D482" t="str">
            <v/>
          </cell>
          <cell r="F482" t="str">
            <v/>
          </cell>
          <cell r="G482" t="str">
            <v/>
          </cell>
          <cell r="H482">
            <v>496</v>
          </cell>
        </row>
        <row r="483">
          <cell r="C483" t="str">
            <v xml:space="preserve"> </v>
          </cell>
          <cell r="D483" t="str">
            <v/>
          </cell>
          <cell r="F483" t="str">
            <v/>
          </cell>
          <cell r="G483" t="str">
            <v/>
          </cell>
          <cell r="H483" t="str">
            <v xml:space="preserve"> </v>
          </cell>
        </row>
        <row r="484">
          <cell r="A484" t="str">
            <v>319-00</v>
          </cell>
          <cell r="C484" t="str">
            <v>EOV odpoeívadlo Kostolná - stavebná easť</v>
          </cell>
          <cell r="D484" t="str">
            <v/>
          </cell>
          <cell r="F484" t="str">
            <v/>
          </cell>
          <cell r="G484" t="str">
            <v/>
          </cell>
          <cell r="H484" t="str">
            <v xml:space="preserve"> </v>
          </cell>
        </row>
        <row r="485">
          <cell r="C485" t="str">
            <v xml:space="preserve"> </v>
          </cell>
          <cell r="D485" t="str">
            <v/>
          </cell>
          <cell r="F485" t="str">
            <v/>
          </cell>
          <cell r="G485" t="str">
            <v/>
          </cell>
          <cell r="H485" t="str">
            <v xml:space="preserve"> </v>
          </cell>
        </row>
        <row r="486">
          <cell r="A486" t="str">
            <v>319-00</v>
          </cell>
          <cell r="B486" t="str">
            <v>5</v>
          </cell>
          <cell r="C486" t="str">
            <v>KOMUNIKÁCIA</v>
          </cell>
          <cell r="D486" t="str">
            <v/>
          </cell>
          <cell r="F486" t="str">
            <v/>
          </cell>
          <cell r="G486" t="str">
            <v/>
          </cell>
          <cell r="H486" t="str">
            <v xml:space="preserve"> </v>
          </cell>
        </row>
        <row r="487">
          <cell r="A487" t="str">
            <v>319-00</v>
          </cell>
          <cell r="B487" t="str">
            <v>564 75.1</v>
          </cell>
          <cell r="C487" t="str">
            <v>Podklad z vibrovaného štrku hr. cez 120 do 150 mm</v>
          </cell>
          <cell r="D487" t="str">
            <v>m2</v>
          </cell>
          <cell r="E487">
            <v>195</v>
          </cell>
          <cell r="F487">
            <v>1</v>
          </cell>
          <cell r="G487">
            <v>195</v>
          </cell>
          <cell r="H487" t="str">
            <v xml:space="preserve"> </v>
          </cell>
        </row>
        <row r="488">
          <cell r="A488" t="str">
            <v>319-00</v>
          </cell>
          <cell r="B488" t="str">
            <v>564 85.1</v>
          </cell>
          <cell r="C488" t="str">
            <v>Podklad zo štrkodrvy hr. cez 120 do 150 mm po zhutnení</v>
          </cell>
          <cell r="D488" t="str">
            <v>m2</v>
          </cell>
          <cell r="E488">
            <v>195</v>
          </cell>
          <cell r="F488">
            <v>1</v>
          </cell>
          <cell r="G488">
            <v>195</v>
          </cell>
          <cell r="H488" t="str">
            <v xml:space="preserve"> </v>
          </cell>
        </row>
        <row r="489">
          <cell r="A489" t="str">
            <v>319-00</v>
          </cell>
          <cell r="B489" t="str">
            <v>591 20.1</v>
          </cell>
          <cell r="C489" t="str">
            <v>Kryt vozovky dláždený</v>
          </cell>
          <cell r="D489" t="str">
            <v>m2</v>
          </cell>
          <cell r="E489">
            <v>195</v>
          </cell>
          <cell r="F489">
            <v>1</v>
          </cell>
          <cell r="G489">
            <v>195</v>
          </cell>
          <cell r="H489" t="str">
            <v xml:space="preserve"> </v>
          </cell>
        </row>
        <row r="490">
          <cell r="C490" t="str">
            <v xml:space="preserve"> </v>
          </cell>
          <cell r="D490" t="str">
            <v/>
          </cell>
          <cell r="F490" t="str">
            <v/>
          </cell>
          <cell r="G490" t="str">
            <v/>
          </cell>
          <cell r="H490" t="str">
            <v xml:space="preserve"> </v>
          </cell>
        </row>
        <row r="491">
          <cell r="C491" t="str">
            <v xml:space="preserve"> </v>
          </cell>
          <cell r="D491" t="str">
            <v/>
          </cell>
          <cell r="F491" t="str">
            <v/>
          </cell>
          <cell r="G491" t="str">
            <v/>
          </cell>
          <cell r="H491" t="str">
            <v xml:space="preserve"> </v>
          </cell>
        </row>
        <row r="492">
          <cell r="C492" t="str">
            <v xml:space="preserve"> </v>
          </cell>
          <cell r="D492" t="str">
            <v/>
          </cell>
          <cell r="F492" t="str">
            <v/>
          </cell>
          <cell r="G492" t="str">
            <v/>
          </cell>
          <cell r="H492" t="str">
            <v xml:space="preserve"> </v>
          </cell>
        </row>
        <row r="493">
          <cell r="A493" t="str">
            <v>319-00</v>
          </cell>
          <cell r="B493" t="str">
            <v>9</v>
          </cell>
          <cell r="C493" t="str">
            <v>OSTATNÉ KONŠTRUKCIE</v>
          </cell>
          <cell r="D493" t="str">
            <v/>
          </cell>
          <cell r="F493" t="str">
            <v/>
          </cell>
          <cell r="G493" t="str">
            <v/>
          </cell>
          <cell r="H493" t="str">
            <v xml:space="preserve"> </v>
          </cell>
        </row>
        <row r="494">
          <cell r="A494" t="str">
            <v>319-00</v>
          </cell>
          <cell r="B494" t="str">
            <v>912 66.1</v>
          </cell>
          <cell r="C494" t="str">
            <v>Oplotenie z pletiva</v>
          </cell>
          <cell r="D494" t="str">
            <v>m</v>
          </cell>
          <cell r="E494">
            <v>144.4</v>
          </cell>
          <cell r="F494">
            <v>1</v>
          </cell>
          <cell r="G494">
            <v>144.4</v>
          </cell>
          <cell r="H494" t="str">
            <v xml:space="preserve"> </v>
          </cell>
        </row>
        <row r="495">
          <cell r="A495" t="str">
            <v>319-00</v>
          </cell>
          <cell r="B495" t="str">
            <v>912 85.1</v>
          </cell>
          <cell r="C495" t="str">
            <v>Vráta (brána) oce3ové</v>
          </cell>
          <cell r="D495" t="str">
            <v>ks</v>
          </cell>
          <cell r="E495">
            <v>1</v>
          </cell>
          <cell r="F495">
            <v>1</v>
          </cell>
          <cell r="G495">
            <v>1</v>
          </cell>
          <cell r="H495" t="str">
            <v xml:space="preserve"> </v>
          </cell>
        </row>
        <row r="496">
          <cell r="A496" t="str">
            <v>319-00</v>
          </cell>
          <cell r="B496" t="str">
            <v>917 86.1</v>
          </cell>
          <cell r="C496" t="str">
            <v>Chodníkové obrubníky betónové</v>
          </cell>
          <cell r="D496" t="str">
            <v>m</v>
          </cell>
          <cell r="E496">
            <v>97</v>
          </cell>
          <cell r="F496">
            <v>1</v>
          </cell>
          <cell r="G496">
            <v>97</v>
          </cell>
          <cell r="H496" t="str">
            <v xml:space="preserve"> </v>
          </cell>
        </row>
        <row r="497">
          <cell r="A497" t="str">
            <v>319-00</v>
          </cell>
          <cell r="B497" t="str">
            <v>999</v>
          </cell>
          <cell r="C497" t="str">
            <v>Spolu</v>
          </cell>
          <cell r="D497" t="str">
            <v/>
          </cell>
          <cell r="F497" t="str">
            <v/>
          </cell>
          <cell r="G497" t="str">
            <v/>
          </cell>
          <cell r="H497">
            <v>827.4</v>
          </cell>
        </row>
        <row r="498">
          <cell r="C498" t="str">
            <v xml:space="preserve"> </v>
          </cell>
          <cell r="D498" t="str">
            <v/>
          </cell>
          <cell r="F498" t="str">
            <v/>
          </cell>
          <cell r="G498" t="str">
            <v/>
          </cell>
          <cell r="H498" t="str">
            <v xml:space="preserve"> </v>
          </cell>
        </row>
        <row r="499">
          <cell r="A499" t="str">
            <v>320-00</v>
          </cell>
          <cell r="C499" t="str">
            <v>Oplotenie dia3nice</v>
          </cell>
          <cell r="D499" t="str">
            <v/>
          </cell>
          <cell r="F499" t="str">
            <v/>
          </cell>
          <cell r="G499" t="str">
            <v/>
          </cell>
          <cell r="H499" t="str">
            <v xml:space="preserve"> </v>
          </cell>
        </row>
        <row r="500">
          <cell r="A500" t="str">
            <v>320-00</v>
          </cell>
          <cell r="B500" t="str">
            <v>9</v>
          </cell>
          <cell r="C500" t="str">
            <v>OSTATNÉ KONŠTRUKCIE</v>
          </cell>
          <cell r="D500" t="str">
            <v/>
          </cell>
          <cell r="F500" t="str">
            <v/>
          </cell>
          <cell r="G500" t="str">
            <v/>
          </cell>
          <cell r="H500" t="str">
            <v xml:space="preserve"> </v>
          </cell>
        </row>
        <row r="501">
          <cell r="A501" t="str">
            <v>320-00</v>
          </cell>
          <cell r="B501" t="str">
            <v>912 66.1</v>
          </cell>
          <cell r="C501" t="str">
            <v>Oplotenie z pletiva</v>
          </cell>
          <cell r="D501" t="str">
            <v>m</v>
          </cell>
          <cell r="E501">
            <v>958</v>
          </cell>
          <cell r="F501">
            <v>1</v>
          </cell>
          <cell r="G501">
            <v>958</v>
          </cell>
          <cell r="H501" t="str">
            <v xml:space="preserve"> </v>
          </cell>
        </row>
        <row r="502">
          <cell r="A502" t="str">
            <v>320-00</v>
          </cell>
          <cell r="B502" t="str">
            <v>912 85.1</v>
          </cell>
          <cell r="C502" t="str">
            <v>Vráta (brána) oce3ové</v>
          </cell>
          <cell r="D502" t="str">
            <v>ks</v>
          </cell>
          <cell r="E502">
            <v>1</v>
          </cell>
          <cell r="F502">
            <v>1</v>
          </cell>
          <cell r="G502">
            <v>1</v>
          </cell>
          <cell r="H502" t="str">
            <v xml:space="preserve"> </v>
          </cell>
        </row>
        <row r="503">
          <cell r="A503" t="str">
            <v>320-00</v>
          </cell>
          <cell r="B503" t="str">
            <v>999</v>
          </cell>
          <cell r="C503" t="str">
            <v>Spolu</v>
          </cell>
          <cell r="D503" t="str">
            <v/>
          </cell>
          <cell r="F503" t="str">
            <v/>
          </cell>
          <cell r="G503" t="str">
            <v/>
          </cell>
          <cell r="H503">
            <v>959</v>
          </cell>
        </row>
        <row r="504">
          <cell r="C504" t="str">
            <v xml:space="preserve"> </v>
          </cell>
          <cell r="D504" t="str">
            <v/>
          </cell>
          <cell r="F504" t="str">
            <v/>
          </cell>
          <cell r="G504" t="str">
            <v/>
          </cell>
          <cell r="H504" t="str">
            <v xml:space="preserve"> </v>
          </cell>
        </row>
        <row r="505">
          <cell r="C505" t="str">
            <v xml:space="preserve"> </v>
          </cell>
          <cell r="D505" t="str">
            <v/>
          </cell>
          <cell r="F505" t="str">
            <v/>
          </cell>
          <cell r="G505" t="str">
            <v/>
          </cell>
          <cell r="H505" t="str">
            <v xml:space="preserve"> </v>
          </cell>
        </row>
        <row r="506">
          <cell r="C506" t="str">
            <v xml:space="preserve"> </v>
          </cell>
          <cell r="D506" t="str">
            <v/>
          </cell>
          <cell r="F506" t="str">
            <v/>
          </cell>
          <cell r="G506" t="str">
            <v/>
          </cell>
          <cell r="H506" t="str">
            <v xml:space="preserve"> </v>
          </cell>
        </row>
        <row r="507">
          <cell r="C507" t="str">
            <v xml:space="preserve"> </v>
          </cell>
          <cell r="D507" t="str">
            <v/>
          </cell>
          <cell r="F507" t="str">
            <v/>
          </cell>
          <cell r="G507" t="str">
            <v/>
          </cell>
          <cell r="H507" t="str">
            <v xml:space="preserve"> </v>
          </cell>
        </row>
        <row r="508">
          <cell r="C508" t="str">
            <v xml:space="preserve"> </v>
          </cell>
          <cell r="D508" t="str">
            <v/>
          </cell>
          <cell r="F508" t="str">
            <v/>
          </cell>
          <cell r="G508" t="str">
            <v/>
          </cell>
          <cell r="H508" t="str">
            <v xml:space="preserve"> </v>
          </cell>
        </row>
        <row r="509">
          <cell r="C509" t="str">
            <v xml:space="preserve"> </v>
          </cell>
          <cell r="D509" t="str">
            <v/>
          </cell>
          <cell r="F509" t="str">
            <v/>
          </cell>
          <cell r="G509" t="str">
            <v/>
          </cell>
          <cell r="H509" t="str">
            <v xml:space="preserve"> </v>
          </cell>
        </row>
        <row r="510">
          <cell r="C510" t="str">
            <v xml:space="preserve"> </v>
          </cell>
          <cell r="D510" t="str">
            <v/>
          </cell>
          <cell r="F510" t="str">
            <v/>
          </cell>
          <cell r="G510" t="str">
            <v/>
          </cell>
          <cell r="H510" t="str">
            <v xml:space="preserve"> </v>
          </cell>
        </row>
        <row r="511">
          <cell r="C511" t="str">
            <v xml:space="preserve"> </v>
          </cell>
          <cell r="D511" t="str">
            <v/>
          </cell>
          <cell r="F511" t="str">
            <v/>
          </cell>
          <cell r="G511" t="str">
            <v/>
          </cell>
          <cell r="H511" t="str">
            <v xml:space="preserve"> </v>
          </cell>
        </row>
        <row r="512">
          <cell r="C512" t="str">
            <v xml:space="preserve"> </v>
          </cell>
          <cell r="D512" t="str">
            <v/>
          </cell>
          <cell r="F512" t="str">
            <v/>
          </cell>
          <cell r="G512" t="str">
            <v/>
          </cell>
          <cell r="H512" t="str">
            <v xml:space="preserve"> </v>
          </cell>
        </row>
        <row r="513">
          <cell r="C513" t="str">
            <v xml:space="preserve"> </v>
          </cell>
          <cell r="D513" t="str">
            <v/>
          </cell>
          <cell r="F513" t="str">
            <v/>
          </cell>
          <cell r="G513" t="str">
            <v/>
          </cell>
          <cell r="H513" t="str">
            <v xml:space="preserve"> </v>
          </cell>
        </row>
        <row r="514">
          <cell r="C514" t="str">
            <v xml:space="preserve"> </v>
          </cell>
          <cell r="D514" t="str">
            <v/>
          </cell>
          <cell r="F514" t="str">
            <v/>
          </cell>
          <cell r="G514" t="str">
            <v/>
          </cell>
          <cell r="H514" t="str">
            <v xml:space="preserve"> </v>
          </cell>
        </row>
        <row r="515">
          <cell r="C515" t="str">
            <v xml:space="preserve"> </v>
          </cell>
          <cell r="D515" t="str">
            <v/>
          </cell>
          <cell r="F515" t="str">
            <v/>
          </cell>
          <cell r="G515" t="str">
            <v/>
          </cell>
          <cell r="H515" t="str">
            <v xml:space="preserve"> </v>
          </cell>
        </row>
        <row r="516">
          <cell r="C516" t="str">
            <v xml:space="preserve"> </v>
          </cell>
          <cell r="D516" t="str">
            <v/>
          </cell>
          <cell r="F516" t="str">
            <v/>
          </cell>
          <cell r="G516" t="str">
            <v/>
          </cell>
          <cell r="H516" t="str">
            <v xml:space="preserve"> </v>
          </cell>
        </row>
        <row r="517">
          <cell r="C517" t="str">
            <v xml:space="preserve"> </v>
          </cell>
          <cell r="D517" t="str">
            <v/>
          </cell>
          <cell r="F517" t="str">
            <v/>
          </cell>
          <cell r="G517" t="str">
            <v/>
          </cell>
          <cell r="H517" t="str">
            <v xml:space="preserve"> </v>
          </cell>
        </row>
        <row r="518">
          <cell r="C518" t="str">
            <v xml:space="preserve"> </v>
          </cell>
          <cell r="D518" t="str">
            <v/>
          </cell>
          <cell r="F518" t="str">
            <v/>
          </cell>
          <cell r="G518" t="str">
            <v/>
          </cell>
          <cell r="H518" t="str">
            <v xml:space="preserve"> </v>
          </cell>
        </row>
        <row r="519">
          <cell r="C519" t="str">
            <v xml:space="preserve"> </v>
          </cell>
          <cell r="D519" t="str">
            <v/>
          </cell>
          <cell r="F519" t="str">
            <v/>
          </cell>
          <cell r="G519" t="str">
            <v/>
          </cell>
          <cell r="H519" t="str">
            <v xml:space="preserve"> </v>
          </cell>
        </row>
        <row r="520">
          <cell r="C520" t="str">
            <v xml:space="preserve"> </v>
          </cell>
          <cell r="D520" t="str">
            <v/>
          </cell>
          <cell r="F520" t="str">
            <v/>
          </cell>
          <cell r="G520" t="str">
            <v/>
          </cell>
          <cell r="H520" t="str">
            <v xml:space="preserve"> </v>
          </cell>
        </row>
        <row r="521">
          <cell r="C521" t="str">
            <v xml:space="preserve"> </v>
          </cell>
          <cell r="D521" t="str">
            <v/>
          </cell>
          <cell r="F521" t="str">
            <v/>
          </cell>
          <cell r="G521" t="str">
            <v/>
          </cell>
          <cell r="H521" t="str">
            <v xml:space="preserve"> </v>
          </cell>
        </row>
        <row r="522">
          <cell r="C522" t="str">
            <v xml:space="preserve"> </v>
          </cell>
          <cell r="D522" t="str">
            <v/>
          </cell>
          <cell r="F522" t="str">
            <v/>
          </cell>
          <cell r="G522" t="str">
            <v/>
          </cell>
          <cell r="H522" t="str">
            <v xml:space="preserve"> </v>
          </cell>
        </row>
        <row r="523">
          <cell r="C523" t="str">
            <v xml:space="preserve"> </v>
          </cell>
          <cell r="D523" t="str">
            <v/>
          </cell>
          <cell r="F523" t="str">
            <v/>
          </cell>
          <cell r="G523" t="str">
            <v/>
          </cell>
          <cell r="H523" t="str">
            <v xml:space="preserve"> </v>
          </cell>
        </row>
        <row r="524">
          <cell r="C524" t="str">
            <v xml:space="preserve"> </v>
          </cell>
          <cell r="D524" t="str">
            <v/>
          </cell>
          <cell r="F524" t="str">
            <v/>
          </cell>
          <cell r="G524" t="str">
            <v/>
          </cell>
          <cell r="H524" t="str">
            <v xml:space="preserve"> </v>
          </cell>
        </row>
        <row r="525">
          <cell r="C525" t="str">
            <v xml:space="preserve"> </v>
          </cell>
          <cell r="D525" t="str">
            <v/>
          </cell>
          <cell r="F525" t="str">
            <v/>
          </cell>
          <cell r="G525" t="str">
            <v/>
          </cell>
          <cell r="H525" t="str">
            <v xml:space="preserve"> </v>
          </cell>
        </row>
        <row r="526">
          <cell r="C526" t="str">
            <v xml:space="preserve"> </v>
          </cell>
          <cell r="D526" t="str">
            <v/>
          </cell>
          <cell r="F526" t="str">
            <v/>
          </cell>
          <cell r="G526" t="str">
            <v/>
          </cell>
          <cell r="H526" t="str">
            <v xml:space="preserve"> </v>
          </cell>
        </row>
        <row r="527">
          <cell r="C527" t="str">
            <v xml:space="preserve"> </v>
          </cell>
          <cell r="D527" t="str">
            <v/>
          </cell>
          <cell r="F527" t="str">
            <v/>
          </cell>
          <cell r="G527" t="str">
            <v/>
          </cell>
          <cell r="H527" t="str">
            <v xml:space="preserve"> </v>
          </cell>
        </row>
        <row r="528">
          <cell r="C528" t="str">
            <v xml:space="preserve"> </v>
          </cell>
          <cell r="D528" t="str">
            <v/>
          </cell>
          <cell r="F528" t="str">
            <v/>
          </cell>
          <cell r="G528" t="str">
            <v/>
          </cell>
          <cell r="H528" t="str">
            <v xml:space="preserve"> </v>
          </cell>
        </row>
        <row r="529">
          <cell r="C529" t="str">
            <v xml:space="preserve"> </v>
          </cell>
          <cell r="D529" t="str">
            <v/>
          </cell>
          <cell r="F529" t="str">
            <v/>
          </cell>
          <cell r="G529" t="str">
            <v/>
          </cell>
          <cell r="H529" t="str">
            <v xml:space="preserve"> </v>
          </cell>
        </row>
        <row r="530">
          <cell r="C530" t="str">
            <v xml:space="preserve"> </v>
          </cell>
          <cell r="D530" t="str">
            <v/>
          </cell>
          <cell r="F530" t="str">
            <v/>
          </cell>
          <cell r="G530" t="str">
            <v/>
          </cell>
          <cell r="H530" t="str">
            <v xml:space="preserve"> </v>
          </cell>
        </row>
        <row r="531">
          <cell r="C531" t="str">
            <v xml:space="preserve"> </v>
          </cell>
          <cell r="D531" t="str">
            <v/>
          </cell>
          <cell r="F531" t="str">
            <v/>
          </cell>
          <cell r="G531" t="str">
            <v/>
          </cell>
          <cell r="H531" t="str">
            <v xml:space="preserve"> </v>
          </cell>
        </row>
        <row r="532">
          <cell r="C532" t="str">
            <v xml:space="preserve"> </v>
          </cell>
          <cell r="D532" t="str">
            <v/>
          </cell>
          <cell r="F532" t="str">
            <v/>
          </cell>
          <cell r="G532" t="str">
            <v/>
          </cell>
          <cell r="H532" t="str">
            <v xml:space="preserve"> </v>
          </cell>
        </row>
        <row r="533">
          <cell r="C533" t="str">
            <v xml:space="preserve"> </v>
          </cell>
          <cell r="D533" t="str">
            <v/>
          </cell>
          <cell r="F533" t="str">
            <v/>
          </cell>
          <cell r="G533" t="str">
            <v/>
          </cell>
          <cell r="H533" t="str">
            <v xml:space="preserve"> </v>
          </cell>
        </row>
        <row r="534">
          <cell r="C534" t="str">
            <v xml:space="preserve"> </v>
          </cell>
          <cell r="D534" t="str">
            <v/>
          </cell>
          <cell r="F534" t="str">
            <v/>
          </cell>
          <cell r="G534" t="str">
            <v/>
          </cell>
          <cell r="H534" t="str">
            <v xml:space="preserve"> </v>
          </cell>
        </row>
        <row r="535">
          <cell r="C535" t="str">
            <v xml:space="preserve"> </v>
          </cell>
          <cell r="D535" t="str">
            <v/>
          </cell>
          <cell r="F535" t="str">
            <v/>
          </cell>
          <cell r="G535" t="str">
            <v/>
          </cell>
          <cell r="H535" t="str">
            <v xml:space="preserve"> </v>
          </cell>
        </row>
        <row r="536">
          <cell r="C536" t="str">
            <v xml:space="preserve"> </v>
          </cell>
          <cell r="D536" t="str">
            <v/>
          </cell>
          <cell r="F536" t="str">
            <v/>
          </cell>
          <cell r="G536" t="str">
            <v/>
          </cell>
          <cell r="H536" t="str">
            <v xml:space="preserve"> </v>
          </cell>
        </row>
        <row r="537">
          <cell r="C537" t="str">
            <v xml:space="preserve"> </v>
          </cell>
          <cell r="D537" t="str">
            <v/>
          </cell>
          <cell r="F537" t="str">
            <v/>
          </cell>
          <cell r="G537" t="str">
            <v/>
          </cell>
          <cell r="H537" t="str">
            <v xml:space="preserve"> </v>
          </cell>
        </row>
        <row r="538">
          <cell r="C538" t="str">
            <v xml:space="preserve"> </v>
          </cell>
          <cell r="D538" t="str">
            <v/>
          </cell>
          <cell r="F538" t="str">
            <v/>
          </cell>
          <cell r="G538" t="str">
            <v/>
          </cell>
          <cell r="H538" t="str">
            <v xml:space="preserve"> </v>
          </cell>
        </row>
        <row r="539">
          <cell r="C539" t="str">
            <v xml:space="preserve"> </v>
          </cell>
          <cell r="D539" t="str">
            <v/>
          </cell>
          <cell r="F539" t="str">
            <v/>
          </cell>
          <cell r="G539" t="str">
            <v/>
          </cell>
          <cell r="H539" t="str">
            <v xml:space="preserve"> </v>
          </cell>
        </row>
        <row r="540">
          <cell r="C540" t="str">
            <v xml:space="preserve"> </v>
          </cell>
          <cell r="D540" t="str">
            <v/>
          </cell>
          <cell r="F540" t="str">
            <v/>
          </cell>
          <cell r="G540" t="str">
            <v/>
          </cell>
          <cell r="H540" t="str">
            <v xml:space="preserve"> </v>
          </cell>
        </row>
        <row r="541">
          <cell r="C541" t="str">
            <v xml:space="preserve"> </v>
          </cell>
          <cell r="D541" t="str">
            <v/>
          </cell>
          <cell r="F541" t="str">
            <v/>
          </cell>
          <cell r="G541" t="str">
            <v/>
          </cell>
          <cell r="H541" t="str">
            <v xml:space="preserve"> </v>
          </cell>
        </row>
        <row r="542">
          <cell r="C542" t="str">
            <v xml:space="preserve"> </v>
          </cell>
          <cell r="D542" t="str">
            <v/>
          </cell>
          <cell r="F542" t="str">
            <v/>
          </cell>
          <cell r="G542" t="str">
            <v/>
          </cell>
          <cell r="H542" t="str">
            <v xml:space="preserve"> </v>
          </cell>
        </row>
        <row r="543">
          <cell r="C543" t="str">
            <v xml:space="preserve"> </v>
          </cell>
          <cell r="D543" t="str">
            <v/>
          </cell>
          <cell r="F543" t="str">
            <v/>
          </cell>
          <cell r="G543" t="str">
            <v/>
          </cell>
          <cell r="H543" t="str">
            <v xml:space="preserve"> </v>
          </cell>
        </row>
        <row r="544">
          <cell r="C544" t="str">
            <v xml:space="preserve"> </v>
          </cell>
          <cell r="D544" t="str">
            <v/>
          </cell>
          <cell r="F544" t="str">
            <v/>
          </cell>
          <cell r="G544" t="str">
            <v/>
          </cell>
          <cell r="H544" t="str">
            <v xml:space="preserve"> </v>
          </cell>
        </row>
        <row r="545">
          <cell r="C545" t="str">
            <v xml:space="preserve"> </v>
          </cell>
          <cell r="D545" t="str">
            <v/>
          </cell>
          <cell r="F545" t="str">
            <v/>
          </cell>
          <cell r="G545" t="str">
            <v/>
          </cell>
          <cell r="H545" t="str">
            <v xml:space="preserve"> </v>
          </cell>
        </row>
        <row r="546">
          <cell r="C546" t="str">
            <v xml:space="preserve"> </v>
          </cell>
          <cell r="D546" t="str">
            <v/>
          </cell>
          <cell r="F546" t="str">
            <v/>
          </cell>
          <cell r="G546" t="str">
            <v/>
          </cell>
          <cell r="H546" t="str">
            <v xml:space="preserve"> </v>
          </cell>
        </row>
        <row r="547">
          <cell r="C547" t="str">
            <v xml:space="preserve"> </v>
          </cell>
          <cell r="D547" t="str">
            <v/>
          </cell>
          <cell r="F547" t="str">
            <v/>
          </cell>
          <cell r="G547" t="str">
            <v/>
          </cell>
          <cell r="H547" t="str">
            <v xml:space="preserve"> </v>
          </cell>
        </row>
        <row r="548">
          <cell r="C548" t="str">
            <v xml:space="preserve"> </v>
          </cell>
          <cell r="D548" t="str">
            <v/>
          </cell>
          <cell r="F548" t="str">
            <v/>
          </cell>
          <cell r="G548" t="str">
            <v/>
          </cell>
          <cell r="H548" t="str">
            <v xml:space="preserve"> </v>
          </cell>
        </row>
        <row r="549">
          <cell r="C549" t="str">
            <v xml:space="preserve"> </v>
          </cell>
          <cell r="D549" t="str">
            <v/>
          </cell>
          <cell r="F549" t="str">
            <v/>
          </cell>
          <cell r="G549" t="str">
            <v/>
          </cell>
          <cell r="H549" t="str">
            <v xml:space="preserve"> </v>
          </cell>
        </row>
        <row r="550">
          <cell r="C550" t="str">
            <v xml:space="preserve"> </v>
          </cell>
          <cell r="D550" t="str">
            <v/>
          </cell>
          <cell r="F550" t="str">
            <v/>
          </cell>
          <cell r="G550" t="str">
            <v/>
          </cell>
          <cell r="H550" t="str">
            <v xml:space="preserve"> </v>
          </cell>
        </row>
        <row r="551">
          <cell r="C551" t="str">
            <v xml:space="preserve"> </v>
          </cell>
          <cell r="D551" t="str">
            <v/>
          </cell>
          <cell r="F551" t="str">
            <v/>
          </cell>
          <cell r="G551" t="str">
            <v/>
          </cell>
          <cell r="H551" t="str">
            <v xml:space="preserve"> </v>
          </cell>
        </row>
        <row r="552">
          <cell r="C552" t="str">
            <v xml:space="preserve"> </v>
          </cell>
          <cell r="D552" t="str">
            <v/>
          </cell>
          <cell r="F552" t="str">
            <v/>
          </cell>
          <cell r="G552" t="str">
            <v/>
          </cell>
          <cell r="H552" t="str">
            <v xml:space="preserve"> </v>
          </cell>
        </row>
        <row r="553">
          <cell r="C553" t="str">
            <v xml:space="preserve"> </v>
          </cell>
          <cell r="D553" t="str">
            <v/>
          </cell>
          <cell r="F553" t="str">
            <v/>
          </cell>
          <cell r="G553" t="str">
            <v/>
          </cell>
          <cell r="H553" t="str">
            <v xml:space="preserve"> </v>
          </cell>
        </row>
        <row r="554">
          <cell r="C554" t="str">
            <v xml:space="preserve"> </v>
          </cell>
          <cell r="D554" t="str">
            <v/>
          </cell>
          <cell r="F554" t="str">
            <v/>
          </cell>
          <cell r="G554" t="str">
            <v/>
          </cell>
          <cell r="H554" t="str">
            <v xml:space="preserve"> </v>
          </cell>
        </row>
        <row r="555">
          <cell r="C555" t="str">
            <v xml:space="preserve"> </v>
          </cell>
          <cell r="D555" t="str">
            <v/>
          </cell>
          <cell r="F555" t="str">
            <v/>
          </cell>
          <cell r="G555" t="str">
            <v/>
          </cell>
          <cell r="H555" t="str">
            <v xml:space="preserve"> </v>
          </cell>
        </row>
        <row r="556">
          <cell r="C556" t="str">
            <v xml:space="preserve"> </v>
          </cell>
          <cell r="D556" t="str">
            <v/>
          </cell>
          <cell r="F556" t="str">
            <v/>
          </cell>
          <cell r="G556" t="str">
            <v/>
          </cell>
          <cell r="H556" t="str">
            <v xml:space="preserve"> </v>
          </cell>
        </row>
        <row r="557">
          <cell r="C557" t="str">
            <v xml:space="preserve"> </v>
          </cell>
          <cell r="D557" t="str">
            <v/>
          </cell>
          <cell r="F557" t="str">
            <v/>
          </cell>
          <cell r="G557" t="str">
            <v/>
          </cell>
          <cell r="H557" t="str">
            <v xml:space="preserve"> </v>
          </cell>
        </row>
        <row r="558">
          <cell r="C558" t="str">
            <v xml:space="preserve"> </v>
          </cell>
          <cell r="D558" t="str">
            <v/>
          </cell>
          <cell r="F558" t="str">
            <v/>
          </cell>
          <cell r="G558" t="str">
            <v/>
          </cell>
          <cell r="H558" t="str">
            <v xml:space="preserve"> </v>
          </cell>
        </row>
        <row r="559">
          <cell r="C559" t="str">
            <v xml:space="preserve"> </v>
          </cell>
          <cell r="D559" t="str">
            <v/>
          </cell>
          <cell r="F559" t="str">
            <v/>
          </cell>
          <cell r="G559" t="str">
            <v/>
          </cell>
          <cell r="H559" t="str">
            <v xml:space="preserve"> </v>
          </cell>
        </row>
        <row r="560">
          <cell r="C560" t="str">
            <v xml:space="preserve"> </v>
          </cell>
          <cell r="D560" t="str">
            <v/>
          </cell>
          <cell r="F560" t="str">
            <v/>
          </cell>
          <cell r="G560" t="str">
            <v/>
          </cell>
          <cell r="H560" t="str">
            <v xml:space="preserve"> </v>
          </cell>
        </row>
        <row r="561">
          <cell r="C561" t="str">
            <v xml:space="preserve"> </v>
          </cell>
          <cell r="D561" t="str">
            <v/>
          </cell>
          <cell r="F561" t="str">
            <v/>
          </cell>
          <cell r="G561" t="str">
            <v/>
          </cell>
          <cell r="H561" t="str">
            <v xml:space="preserve"> </v>
          </cell>
        </row>
        <row r="562">
          <cell r="C562" t="str">
            <v xml:space="preserve"> </v>
          </cell>
          <cell r="D562" t="str">
            <v/>
          </cell>
          <cell r="F562" t="str">
            <v/>
          </cell>
          <cell r="G562" t="str">
            <v/>
          </cell>
          <cell r="H562" t="str">
            <v xml:space="preserve"> </v>
          </cell>
        </row>
        <row r="563">
          <cell r="C563" t="str">
            <v xml:space="preserve"> </v>
          </cell>
          <cell r="D563" t="str">
            <v/>
          </cell>
          <cell r="F563" t="str">
            <v/>
          </cell>
          <cell r="G563" t="str">
            <v/>
          </cell>
          <cell r="H563" t="str">
            <v xml:space="preserve"> </v>
          </cell>
        </row>
        <row r="564">
          <cell r="C564" t="str">
            <v xml:space="preserve"> </v>
          </cell>
          <cell r="D564" t="str">
            <v/>
          </cell>
          <cell r="F564" t="str">
            <v/>
          </cell>
          <cell r="G564" t="str">
            <v/>
          </cell>
          <cell r="H564" t="str">
            <v xml:space="preserve"> </v>
          </cell>
        </row>
        <row r="565">
          <cell r="C565" t="str">
            <v xml:space="preserve"> </v>
          </cell>
          <cell r="D565" t="str">
            <v/>
          </cell>
          <cell r="F565" t="str">
            <v/>
          </cell>
          <cell r="G565" t="str">
            <v/>
          </cell>
          <cell r="H565" t="str">
            <v xml:space="preserve"> </v>
          </cell>
        </row>
        <row r="566">
          <cell r="C566" t="str">
            <v xml:space="preserve"> </v>
          </cell>
          <cell r="D566" t="str">
            <v/>
          </cell>
          <cell r="F566" t="str">
            <v/>
          </cell>
          <cell r="G566" t="str">
            <v/>
          </cell>
          <cell r="H566" t="str">
            <v xml:space="preserve"> </v>
          </cell>
        </row>
        <row r="567">
          <cell r="C567" t="str">
            <v xml:space="preserve"> </v>
          </cell>
          <cell r="D567" t="str">
            <v/>
          </cell>
          <cell r="F567" t="str">
            <v/>
          </cell>
          <cell r="G567" t="str">
            <v/>
          </cell>
          <cell r="H567" t="str">
            <v xml:space="preserve"> </v>
          </cell>
        </row>
        <row r="568">
          <cell r="C568" t="str">
            <v xml:space="preserve"> </v>
          </cell>
          <cell r="D568" t="str">
            <v/>
          </cell>
          <cell r="F568" t="str">
            <v/>
          </cell>
          <cell r="G568" t="str">
            <v/>
          </cell>
          <cell r="H568" t="str">
            <v xml:space="preserve"> </v>
          </cell>
        </row>
        <row r="569">
          <cell r="C569" t="str">
            <v xml:space="preserve"> </v>
          </cell>
          <cell r="D569" t="str">
            <v/>
          </cell>
          <cell r="F569" t="str">
            <v/>
          </cell>
          <cell r="G569" t="str">
            <v/>
          </cell>
          <cell r="H569" t="str">
            <v xml:space="preserve"> </v>
          </cell>
        </row>
        <row r="570">
          <cell r="C570" t="str">
            <v xml:space="preserve"> </v>
          </cell>
          <cell r="D570" t="str">
            <v/>
          </cell>
          <cell r="F570" t="str">
            <v/>
          </cell>
          <cell r="G570" t="str">
            <v/>
          </cell>
          <cell r="H570" t="str">
            <v xml:space="preserve"> </v>
          </cell>
        </row>
        <row r="571">
          <cell r="C571" t="str">
            <v xml:space="preserve"> </v>
          </cell>
          <cell r="D571" t="str">
            <v/>
          </cell>
          <cell r="F571" t="str">
            <v/>
          </cell>
          <cell r="G571" t="str">
            <v/>
          </cell>
          <cell r="H571" t="str">
            <v xml:space="preserve"> </v>
          </cell>
        </row>
        <row r="572">
          <cell r="C572" t="str">
            <v xml:space="preserve"> </v>
          </cell>
          <cell r="D572" t="str">
            <v/>
          </cell>
          <cell r="F572" t="str">
            <v/>
          </cell>
          <cell r="G572" t="str">
            <v/>
          </cell>
          <cell r="H572" t="str">
            <v xml:space="preserve"> </v>
          </cell>
        </row>
        <row r="573">
          <cell r="C573" t="str">
            <v xml:space="preserve"> </v>
          </cell>
          <cell r="D573" t="str">
            <v/>
          </cell>
          <cell r="F573" t="str">
            <v/>
          </cell>
          <cell r="G573" t="str">
            <v/>
          </cell>
          <cell r="H573" t="str">
            <v xml:space="preserve"> </v>
          </cell>
        </row>
        <row r="574">
          <cell r="C574" t="str">
            <v xml:space="preserve"> </v>
          </cell>
          <cell r="D574" t="str">
            <v/>
          </cell>
          <cell r="F574" t="str">
            <v/>
          </cell>
          <cell r="G574" t="str">
            <v/>
          </cell>
          <cell r="H574" t="str">
            <v xml:space="preserve"> </v>
          </cell>
        </row>
        <row r="575">
          <cell r="C575" t="str">
            <v xml:space="preserve"> </v>
          </cell>
          <cell r="D575" t="str">
            <v/>
          </cell>
          <cell r="F575" t="str">
            <v/>
          </cell>
          <cell r="G575" t="str">
            <v/>
          </cell>
          <cell r="H575" t="str">
            <v xml:space="preserve"> </v>
          </cell>
        </row>
        <row r="576">
          <cell r="C576" t="str">
            <v xml:space="preserve"> </v>
          </cell>
          <cell r="D576" t="str">
            <v/>
          </cell>
          <cell r="F576" t="str">
            <v/>
          </cell>
          <cell r="G576" t="str">
            <v/>
          </cell>
          <cell r="H576" t="str">
            <v xml:space="preserve"> </v>
          </cell>
        </row>
        <row r="577">
          <cell r="C577" t="str">
            <v xml:space="preserve"> </v>
          </cell>
          <cell r="D577" t="str">
            <v/>
          </cell>
          <cell r="F577" t="str">
            <v/>
          </cell>
          <cell r="G577" t="str">
            <v/>
          </cell>
          <cell r="H577" t="str">
            <v xml:space="preserve"> </v>
          </cell>
        </row>
        <row r="578">
          <cell r="C578" t="str">
            <v xml:space="preserve"> </v>
          </cell>
          <cell r="D578" t="str">
            <v/>
          </cell>
          <cell r="F578" t="str">
            <v/>
          </cell>
          <cell r="G578" t="str">
            <v/>
          </cell>
          <cell r="H578" t="str">
            <v xml:space="preserve"> </v>
          </cell>
        </row>
        <row r="579">
          <cell r="C579" t="str">
            <v xml:space="preserve"> </v>
          </cell>
          <cell r="D579" t="str">
            <v/>
          </cell>
          <cell r="F579" t="str">
            <v/>
          </cell>
          <cell r="G579" t="str">
            <v/>
          </cell>
          <cell r="H579" t="str">
            <v xml:space="preserve"> </v>
          </cell>
        </row>
        <row r="580">
          <cell r="C580" t="str">
            <v xml:space="preserve"> </v>
          </cell>
          <cell r="D580" t="str">
            <v/>
          </cell>
          <cell r="F580" t="str">
            <v/>
          </cell>
          <cell r="G580" t="str">
            <v/>
          </cell>
          <cell r="H580" t="str">
            <v xml:space="preserve"> </v>
          </cell>
        </row>
        <row r="581">
          <cell r="C581" t="str">
            <v xml:space="preserve"> </v>
          </cell>
          <cell r="D581" t="str">
            <v/>
          </cell>
          <cell r="F581" t="str">
            <v/>
          </cell>
          <cell r="G581" t="str">
            <v/>
          </cell>
          <cell r="H581" t="str">
            <v xml:space="preserve"> </v>
          </cell>
        </row>
        <row r="582">
          <cell r="C582" t="str">
            <v xml:space="preserve"> </v>
          </cell>
          <cell r="D582" t="str">
            <v/>
          </cell>
          <cell r="F582" t="str">
            <v/>
          </cell>
          <cell r="G582" t="str">
            <v/>
          </cell>
          <cell r="H582" t="str">
            <v xml:space="preserve"> </v>
          </cell>
        </row>
        <row r="583">
          <cell r="C583" t="str">
            <v xml:space="preserve"> </v>
          </cell>
          <cell r="D583" t="str">
            <v/>
          </cell>
          <cell r="F583" t="str">
            <v/>
          </cell>
          <cell r="G583" t="str">
            <v/>
          </cell>
          <cell r="H583" t="str">
            <v xml:space="preserve"> </v>
          </cell>
        </row>
        <row r="584">
          <cell r="C584" t="str">
            <v xml:space="preserve"> </v>
          </cell>
          <cell r="D584" t="str">
            <v/>
          </cell>
          <cell r="F584" t="str">
            <v/>
          </cell>
          <cell r="G584" t="str">
            <v/>
          </cell>
          <cell r="H584" t="str">
            <v xml:space="preserve"> </v>
          </cell>
        </row>
        <row r="585">
          <cell r="C585" t="str">
            <v xml:space="preserve"> </v>
          </cell>
          <cell r="D585" t="str">
            <v/>
          </cell>
          <cell r="F585" t="str">
            <v/>
          </cell>
          <cell r="G585" t="str">
            <v/>
          </cell>
          <cell r="H585" t="str">
            <v xml:space="preserve"> </v>
          </cell>
        </row>
        <row r="586">
          <cell r="C586" t="str">
            <v xml:space="preserve"> </v>
          </cell>
          <cell r="D586" t="str">
            <v/>
          </cell>
          <cell r="F586" t="str">
            <v/>
          </cell>
          <cell r="G586" t="str">
            <v/>
          </cell>
          <cell r="H586" t="str">
            <v xml:space="preserve"> </v>
          </cell>
        </row>
        <row r="587">
          <cell r="C587" t="str">
            <v xml:space="preserve"> </v>
          </cell>
          <cell r="D587" t="str">
            <v/>
          </cell>
          <cell r="F587" t="str">
            <v/>
          </cell>
          <cell r="G587" t="str">
            <v/>
          </cell>
          <cell r="H587" t="str">
            <v xml:space="preserve"> </v>
          </cell>
        </row>
        <row r="588">
          <cell r="C588" t="str">
            <v xml:space="preserve"> </v>
          </cell>
          <cell r="D588" t="str">
            <v/>
          </cell>
          <cell r="F588" t="str">
            <v/>
          </cell>
          <cell r="G588" t="str">
            <v/>
          </cell>
          <cell r="H588" t="str">
            <v xml:space="preserve"> </v>
          </cell>
        </row>
        <row r="589">
          <cell r="C589" t="str">
            <v xml:space="preserve"> </v>
          </cell>
          <cell r="D589" t="str">
            <v/>
          </cell>
          <cell r="F589" t="str">
            <v/>
          </cell>
          <cell r="G589" t="str">
            <v/>
          </cell>
          <cell r="H589" t="str">
            <v xml:space="preserve"> </v>
          </cell>
        </row>
        <row r="590">
          <cell r="C590" t="str">
            <v xml:space="preserve"> </v>
          </cell>
          <cell r="D590" t="str">
            <v/>
          </cell>
          <cell r="F590" t="str">
            <v/>
          </cell>
          <cell r="G590" t="str">
            <v/>
          </cell>
          <cell r="H590" t="str">
            <v xml:space="preserve"> </v>
          </cell>
        </row>
        <row r="591">
          <cell r="C591" t="str">
            <v xml:space="preserve"> </v>
          </cell>
          <cell r="D591" t="str">
            <v/>
          </cell>
          <cell r="F591" t="str">
            <v/>
          </cell>
          <cell r="G591" t="str">
            <v/>
          </cell>
          <cell r="H591" t="str">
            <v xml:space="preserve"> </v>
          </cell>
        </row>
        <row r="592">
          <cell r="C592" t="str">
            <v xml:space="preserve"> </v>
          </cell>
          <cell r="D592" t="str">
            <v/>
          </cell>
          <cell r="F592" t="str">
            <v/>
          </cell>
          <cell r="G592" t="str">
            <v/>
          </cell>
          <cell r="H592" t="str">
            <v xml:space="preserve"> </v>
          </cell>
        </row>
        <row r="593">
          <cell r="C593" t="str">
            <v xml:space="preserve"> </v>
          </cell>
          <cell r="D593" t="str">
            <v/>
          </cell>
          <cell r="F593" t="str">
            <v/>
          </cell>
          <cell r="G593" t="str">
            <v/>
          </cell>
          <cell r="H593" t="str">
            <v xml:space="preserve"> </v>
          </cell>
        </row>
        <row r="594">
          <cell r="C594" t="str">
            <v xml:space="preserve"> </v>
          </cell>
          <cell r="D594" t="str">
            <v/>
          </cell>
          <cell r="F594" t="str">
            <v/>
          </cell>
          <cell r="G594" t="str">
            <v/>
          </cell>
          <cell r="H594" t="str">
            <v xml:space="preserve"> </v>
          </cell>
        </row>
        <row r="595">
          <cell r="C595" t="str">
            <v xml:space="preserve"> </v>
          </cell>
          <cell r="D595" t="str">
            <v/>
          </cell>
          <cell r="F595" t="str">
            <v/>
          </cell>
          <cell r="G595" t="str">
            <v/>
          </cell>
          <cell r="H595" t="str">
            <v xml:space="preserve"> </v>
          </cell>
        </row>
        <row r="596">
          <cell r="C596" t="str">
            <v xml:space="preserve"> </v>
          </cell>
          <cell r="D596" t="str">
            <v/>
          </cell>
          <cell r="F596" t="str">
            <v/>
          </cell>
          <cell r="G596" t="str">
            <v/>
          </cell>
          <cell r="H596" t="str">
            <v xml:space="preserve"> </v>
          </cell>
        </row>
        <row r="597">
          <cell r="C597" t="str">
            <v xml:space="preserve"> </v>
          </cell>
          <cell r="D597" t="str">
            <v/>
          </cell>
          <cell r="F597" t="str">
            <v/>
          </cell>
          <cell r="G597" t="str">
            <v/>
          </cell>
          <cell r="H597" t="str">
            <v xml:space="preserve"> </v>
          </cell>
        </row>
        <row r="598">
          <cell r="C598" t="str">
            <v xml:space="preserve"> </v>
          </cell>
          <cell r="D598" t="str">
            <v/>
          </cell>
          <cell r="F598" t="str">
            <v/>
          </cell>
          <cell r="G598" t="str">
            <v/>
          </cell>
          <cell r="H598" t="str">
            <v xml:space="preserve"> </v>
          </cell>
        </row>
        <row r="599">
          <cell r="C599" t="str">
            <v xml:space="preserve"> </v>
          </cell>
          <cell r="D599" t="str">
            <v/>
          </cell>
          <cell r="F599" t="str">
            <v/>
          </cell>
          <cell r="G599" t="str">
            <v/>
          </cell>
          <cell r="H599" t="str">
            <v xml:space="preserve"> </v>
          </cell>
        </row>
        <row r="600">
          <cell r="C600" t="str">
            <v xml:space="preserve"> </v>
          </cell>
          <cell r="D600" t="str">
            <v/>
          </cell>
          <cell r="F600" t="str">
            <v/>
          </cell>
          <cell r="G600" t="str">
            <v/>
          </cell>
          <cell r="H600" t="str">
            <v xml:space="preserve"> </v>
          </cell>
        </row>
        <row r="601">
          <cell r="C601" t="str">
            <v xml:space="preserve"> </v>
          </cell>
          <cell r="D601" t="str">
            <v/>
          </cell>
          <cell r="F601" t="str">
            <v/>
          </cell>
          <cell r="G601" t="str">
            <v/>
          </cell>
          <cell r="H601" t="str">
            <v xml:space="preserve"> </v>
          </cell>
        </row>
        <row r="602">
          <cell r="C602" t="str">
            <v xml:space="preserve"> </v>
          </cell>
          <cell r="D602" t="str">
            <v/>
          </cell>
          <cell r="F602" t="str">
            <v/>
          </cell>
          <cell r="G602" t="str">
            <v/>
          </cell>
          <cell r="H602" t="str">
            <v xml:space="preserve"> </v>
          </cell>
        </row>
        <row r="603">
          <cell r="C603" t="str">
            <v xml:space="preserve"> </v>
          </cell>
          <cell r="D603" t="str">
            <v/>
          </cell>
          <cell r="F603" t="str">
            <v/>
          </cell>
          <cell r="G603" t="str">
            <v/>
          </cell>
          <cell r="H603" t="str">
            <v xml:space="preserve"> </v>
          </cell>
        </row>
        <row r="604">
          <cell r="C604" t="str">
            <v xml:space="preserve"> </v>
          </cell>
          <cell r="D604" t="str">
            <v/>
          </cell>
          <cell r="F604" t="str">
            <v/>
          </cell>
          <cell r="G604" t="str">
            <v/>
          </cell>
          <cell r="H604" t="str">
            <v xml:space="preserve"> </v>
          </cell>
        </row>
        <row r="605">
          <cell r="C605" t="str">
            <v xml:space="preserve"> </v>
          </cell>
          <cell r="D605" t="str">
            <v/>
          </cell>
          <cell r="F605" t="str">
            <v/>
          </cell>
          <cell r="G605" t="str">
            <v/>
          </cell>
          <cell r="H605" t="str">
            <v xml:space="preserve"> </v>
          </cell>
        </row>
        <row r="606">
          <cell r="C606" t="str">
            <v xml:space="preserve"> </v>
          </cell>
          <cell r="D606" t="str">
            <v/>
          </cell>
          <cell r="F606" t="str">
            <v/>
          </cell>
          <cell r="G606" t="str">
            <v/>
          </cell>
          <cell r="H606" t="str">
            <v xml:space="preserve"> </v>
          </cell>
        </row>
        <row r="607">
          <cell r="C607" t="str">
            <v xml:space="preserve"> </v>
          </cell>
          <cell r="D607" t="str">
            <v/>
          </cell>
          <cell r="F607" t="str">
            <v/>
          </cell>
          <cell r="G607" t="str">
            <v/>
          </cell>
          <cell r="H607" t="str">
            <v xml:space="preserve"> </v>
          </cell>
        </row>
        <row r="608">
          <cell r="C608" t="str">
            <v xml:space="preserve"> </v>
          </cell>
          <cell r="D608" t="str">
            <v/>
          </cell>
          <cell r="F608" t="str">
            <v/>
          </cell>
          <cell r="G608" t="str">
            <v/>
          </cell>
          <cell r="H608" t="str">
            <v xml:space="preserve"> </v>
          </cell>
        </row>
        <row r="609">
          <cell r="C609" t="str">
            <v xml:space="preserve"> </v>
          </cell>
          <cell r="D609" t="str">
            <v/>
          </cell>
          <cell r="F609" t="str">
            <v/>
          </cell>
          <cell r="G609" t="str">
            <v/>
          </cell>
          <cell r="H609" t="str">
            <v xml:space="preserve"> </v>
          </cell>
        </row>
        <row r="610">
          <cell r="C610" t="str">
            <v xml:space="preserve"> </v>
          </cell>
          <cell r="D610" t="str">
            <v/>
          </cell>
          <cell r="F610" t="str">
            <v/>
          </cell>
          <cell r="G610" t="str">
            <v/>
          </cell>
          <cell r="H610" t="str">
            <v xml:space="preserve"> </v>
          </cell>
        </row>
        <row r="611">
          <cell r="C611" t="str">
            <v xml:space="preserve"> </v>
          </cell>
          <cell r="D611" t="str">
            <v/>
          </cell>
          <cell r="F611" t="str">
            <v/>
          </cell>
          <cell r="G611" t="str">
            <v/>
          </cell>
          <cell r="H611" t="str">
            <v xml:space="preserve"> </v>
          </cell>
        </row>
        <row r="612">
          <cell r="C612" t="str">
            <v xml:space="preserve"> </v>
          </cell>
          <cell r="D612" t="str">
            <v/>
          </cell>
          <cell r="F612" t="str">
            <v/>
          </cell>
          <cell r="G612" t="str">
            <v/>
          </cell>
          <cell r="H612" t="str">
            <v xml:space="preserve"> </v>
          </cell>
        </row>
        <row r="613">
          <cell r="C613" t="str">
            <v xml:space="preserve"> </v>
          </cell>
          <cell r="D613" t="str">
            <v/>
          </cell>
          <cell r="F613" t="str">
            <v/>
          </cell>
          <cell r="G613" t="str">
            <v/>
          </cell>
          <cell r="H613" t="str">
            <v xml:space="preserve"> </v>
          </cell>
        </row>
        <row r="614">
          <cell r="C614" t="str">
            <v xml:space="preserve"> </v>
          </cell>
          <cell r="D614" t="str">
            <v/>
          </cell>
          <cell r="F614" t="str">
            <v/>
          </cell>
          <cell r="G614" t="str">
            <v/>
          </cell>
          <cell r="H614" t="str">
            <v xml:space="preserve"> </v>
          </cell>
        </row>
        <row r="615">
          <cell r="C615" t="str">
            <v xml:space="preserve"> </v>
          </cell>
          <cell r="D615" t="str">
            <v/>
          </cell>
          <cell r="F615" t="str">
            <v/>
          </cell>
          <cell r="G615" t="str">
            <v/>
          </cell>
          <cell r="H615" t="str">
            <v xml:space="preserve"> </v>
          </cell>
        </row>
        <row r="616">
          <cell r="C616" t="str">
            <v xml:space="preserve"> </v>
          </cell>
          <cell r="D616" t="str">
            <v/>
          </cell>
          <cell r="F616" t="str">
            <v/>
          </cell>
          <cell r="G616" t="str">
            <v/>
          </cell>
          <cell r="H616" t="str">
            <v xml:space="preserve"> </v>
          </cell>
        </row>
        <row r="617">
          <cell r="C617" t="str">
            <v xml:space="preserve"> </v>
          </cell>
          <cell r="D617" t="str">
            <v/>
          </cell>
          <cell r="F617" t="str">
            <v/>
          </cell>
          <cell r="G617" t="str">
            <v/>
          </cell>
          <cell r="H617" t="str">
            <v xml:space="preserve"> </v>
          </cell>
        </row>
        <row r="618">
          <cell r="C618" t="str">
            <v xml:space="preserve"> </v>
          </cell>
          <cell r="D618" t="str">
            <v/>
          </cell>
          <cell r="F618" t="str">
            <v/>
          </cell>
          <cell r="G618" t="str">
            <v/>
          </cell>
          <cell r="H618" t="str">
            <v xml:space="preserve"> </v>
          </cell>
        </row>
        <row r="619">
          <cell r="C619" t="str">
            <v xml:space="preserve"> </v>
          </cell>
          <cell r="D619" t="str">
            <v/>
          </cell>
          <cell r="F619" t="str">
            <v/>
          </cell>
          <cell r="G619" t="str">
            <v/>
          </cell>
          <cell r="H619" t="str">
            <v xml:space="preserve"> </v>
          </cell>
        </row>
        <row r="620">
          <cell r="C620" t="str">
            <v xml:space="preserve"> </v>
          </cell>
          <cell r="D620" t="str">
            <v/>
          </cell>
          <cell r="F620" t="str">
            <v/>
          </cell>
          <cell r="G620" t="str">
            <v/>
          </cell>
          <cell r="H620" t="str">
            <v xml:space="preserve"> </v>
          </cell>
        </row>
        <row r="621">
          <cell r="C621" t="str">
            <v xml:space="preserve"> </v>
          </cell>
          <cell r="D621" t="str">
            <v/>
          </cell>
          <cell r="F621" t="str">
            <v/>
          </cell>
          <cell r="G621" t="str">
            <v/>
          </cell>
          <cell r="H621" t="str">
            <v xml:space="preserve"> </v>
          </cell>
        </row>
        <row r="622">
          <cell r="C622" t="str">
            <v xml:space="preserve"> </v>
          </cell>
          <cell r="D622" t="str">
            <v/>
          </cell>
          <cell r="F622" t="str">
            <v/>
          </cell>
          <cell r="G622" t="str">
            <v/>
          </cell>
          <cell r="H622" t="str">
            <v xml:space="preserve"> </v>
          </cell>
        </row>
        <row r="623">
          <cell r="C623" t="str">
            <v xml:space="preserve"> </v>
          </cell>
          <cell r="D623" t="str">
            <v/>
          </cell>
          <cell r="F623" t="str">
            <v/>
          </cell>
          <cell r="G623" t="str">
            <v/>
          </cell>
          <cell r="H623" t="str">
            <v xml:space="preserve"> </v>
          </cell>
        </row>
        <row r="624">
          <cell r="C624" t="str">
            <v xml:space="preserve"> </v>
          </cell>
          <cell r="D624" t="str">
            <v/>
          </cell>
          <cell r="F624" t="str">
            <v/>
          </cell>
          <cell r="G624" t="str">
            <v/>
          </cell>
          <cell r="H624" t="str">
            <v xml:space="preserve"> </v>
          </cell>
        </row>
        <row r="625">
          <cell r="C625" t="str">
            <v xml:space="preserve"> </v>
          </cell>
          <cell r="D625" t="str">
            <v/>
          </cell>
          <cell r="F625" t="str">
            <v/>
          </cell>
          <cell r="G625" t="str">
            <v/>
          </cell>
          <cell r="H625" t="str">
            <v xml:space="preserve"> </v>
          </cell>
        </row>
        <row r="626">
          <cell r="C626" t="str">
            <v xml:space="preserve"> </v>
          </cell>
          <cell r="D626" t="str">
            <v/>
          </cell>
          <cell r="F626" t="str">
            <v/>
          </cell>
          <cell r="G626" t="str">
            <v/>
          </cell>
          <cell r="H626" t="str">
            <v xml:space="preserve"> </v>
          </cell>
        </row>
        <row r="627">
          <cell r="C627" t="str">
            <v xml:space="preserve"> </v>
          </cell>
          <cell r="D627" t="str">
            <v/>
          </cell>
          <cell r="F627" t="str">
            <v/>
          </cell>
          <cell r="G627" t="str">
            <v/>
          </cell>
          <cell r="H627" t="str">
            <v xml:space="preserve"> </v>
          </cell>
        </row>
        <row r="628">
          <cell r="C628" t="str">
            <v xml:space="preserve"> </v>
          </cell>
          <cell r="D628" t="str">
            <v/>
          </cell>
          <cell r="F628" t="str">
            <v/>
          </cell>
          <cell r="G628" t="str">
            <v/>
          </cell>
          <cell r="H628" t="str">
            <v xml:space="preserve"> </v>
          </cell>
        </row>
        <row r="629">
          <cell r="C629" t="str">
            <v xml:space="preserve"> </v>
          </cell>
          <cell r="D629" t="str">
            <v/>
          </cell>
          <cell r="F629" t="str">
            <v/>
          </cell>
          <cell r="G629" t="str">
            <v/>
          </cell>
          <cell r="H629" t="str">
            <v xml:space="preserve"> </v>
          </cell>
        </row>
        <row r="630">
          <cell r="C630" t="str">
            <v xml:space="preserve"> </v>
          </cell>
          <cell r="D630" t="str">
            <v/>
          </cell>
          <cell r="F630" t="str">
            <v/>
          </cell>
          <cell r="G630" t="str">
            <v/>
          </cell>
          <cell r="H630" t="str">
            <v xml:space="preserve"> </v>
          </cell>
        </row>
        <row r="631">
          <cell r="C631" t="str">
            <v xml:space="preserve"> </v>
          </cell>
          <cell r="D631" t="str">
            <v/>
          </cell>
          <cell r="F631" t="str">
            <v/>
          </cell>
          <cell r="G631" t="str">
            <v/>
          </cell>
          <cell r="H631" t="str">
            <v xml:space="preserve"> </v>
          </cell>
        </row>
        <row r="632">
          <cell r="C632" t="str">
            <v xml:space="preserve"> </v>
          </cell>
          <cell r="D632" t="str">
            <v/>
          </cell>
          <cell r="F632" t="str">
            <v/>
          </cell>
          <cell r="G632" t="str">
            <v/>
          </cell>
          <cell r="H632" t="str">
            <v xml:space="preserve"> </v>
          </cell>
        </row>
        <row r="633">
          <cell r="C633" t="str">
            <v xml:space="preserve"> </v>
          </cell>
          <cell r="D633" t="str">
            <v/>
          </cell>
          <cell r="F633" t="str">
            <v/>
          </cell>
          <cell r="G633" t="str">
            <v/>
          </cell>
          <cell r="H633" t="str">
            <v xml:space="preserve"> </v>
          </cell>
        </row>
        <row r="634">
          <cell r="C634" t="str">
            <v xml:space="preserve"> </v>
          </cell>
          <cell r="D634" t="str">
            <v/>
          </cell>
          <cell r="F634" t="str">
            <v/>
          </cell>
          <cell r="G634" t="str">
            <v/>
          </cell>
          <cell r="H634" t="str">
            <v xml:space="preserve"> </v>
          </cell>
        </row>
        <row r="635">
          <cell r="C635" t="str">
            <v xml:space="preserve"> </v>
          </cell>
          <cell r="D635" t="str">
            <v/>
          </cell>
          <cell r="F635" t="str">
            <v/>
          </cell>
          <cell r="G635" t="str">
            <v/>
          </cell>
          <cell r="H635" t="str">
            <v xml:space="preserve"> </v>
          </cell>
        </row>
        <row r="636">
          <cell r="C636" t="str">
            <v xml:space="preserve"> </v>
          </cell>
          <cell r="D636" t="str">
            <v/>
          </cell>
          <cell r="F636" t="str">
            <v/>
          </cell>
          <cell r="G636" t="str">
            <v/>
          </cell>
          <cell r="H636" t="str">
            <v xml:space="preserve"> </v>
          </cell>
        </row>
        <row r="637">
          <cell r="C637" t="str">
            <v xml:space="preserve"> </v>
          </cell>
          <cell r="D637" t="str">
            <v/>
          </cell>
          <cell r="F637" t="str">
            <v/>
          </cell>
          <cell r="G637" t="str">
            <v/>
          </cell>
          <cell r="H637" t="str">
            <v xml:space="preserve"> </v>
          </cell>
        </row>
        <row r="638">
          <cell r="C638" t="str">
            <v xml:space="preserve"> </v>
          </cell>
          <cell r="D638" t="str">
            <v/>
          </cell>
          <cell r="F638" t="str">
            <v/>
          </cell>
          <cell r="G638" t="str">
            <v/>
          </cell>
          <cell r="H638" t="str">
            <v xml:space="preserve"> </v>
          </cell>
        </row>
        <row r="639">
          <cell r="C639" t="str">
            <v xml:space="preserve"> </v>
          </cell>
          <cell r="D639" t="str">
            <v/>
          </cell>
          <cell r="F639" t="str">
            <v/>
          </cell>
          <cell r="G639" t="str">
            <v/>
          </cell>
          <cell r="H639" t="str">
            <v xml:space="preserve"> </v>
          </cell>
        </row>
        <row r="640">
          <cell r="C640" t="str">
            <v xml:space="preserve"> </v>
          </cell>
          <cell r="D640" t="str">
            <v/>
          </cell>
          <cell r="F640" t="str">
            <v/>
          </cell>
          <cell r="G640" t="str">
            <v/>
          </cell>
          <cell r="H640" t="str">
            <v xml:space="preserve"> </v>
          </cell>
        </row>
        <row r="641">
          <cell r="C641" t="str">
            <v xml:space="preserve"> </v>
          </cell>
          <cell r="D641" t="str">
            <v/>
          </cell>
          <cell r="F641" t="str">
            <v/>
          </cell>
          <cell r="G641" t="str">
            <v/>
          </cell>
          <cell r="H641" t="str">
            <v xml:space="preserve"> </v>
          </cell>
        </row>
        <row r="642">
          <cell r="C642" t="str">
            <v xml:space="preserve"> </v>
          </cell>
          <cell r="D642" t="str">
            <v/>
          </cell>
          <cell r="F642" t="str">
            <v/>
          </cell>
          <cell r="G642" t="str">
            <v/>
          </cell>
          <cell r="H642" t="str">
            <v xml:space="preserve"> </v>
          </cell>
        </row>
        <row r="643">
          <cell r="C643" t="str">
            <v xml:space="preserve"> </v>
          </cell>
          <cell r="D643" t="str">
            <v/>
          </cell>
          <cell r="F643" t="str">
            <v/>
          </cell>
          <cell r="G643" t="str">
            <v/>
          </cell>
          <cell r="H643" t="str">
            <v xml:space="preserve"> </v>
          </cell>
        </row>
        <row r="644">
          <cell r="C644" t="str">
            <v xml:space="preserve"> </v>
          </cell>
          <cell r="D644" t="str">
            <v/>
          </cell>
          <cell r="F644" t="str">
            <v/>
          </cell>
          <cell r="G644" t="str">
            <v/>
          </cell>
          <cell r="H644" t="str">
            <v xml:space="preserve"> </v>
          </cell>
        </row>
        <row r="645">
          <cell r="C645" t="str">
            <v xml:space="preserve"> </v>
          </cell>
          <cell r="D645" t="str">
            <v/>
          </cell>
          <cell r="F645" t="str">
            <v/>
          </cell>
          <cell r="G645" t="str">
            <v/>
          </cell>
          <cell r="H645" t="str">
            <v xml:space="preserve"> </v>
          </cell>
        </row>
        <row r="646">
          <cell r="C646" t="str">
            <v xml:space="preserve"> </v>
          </cell>
          <cell r="D646" t="str">
            <v/>
          </cell>
          <cell r="F646" t="str">
            <v/>
          </cell>
          <cell r="G646" t="str">
            <v/>
          </cell>
          <cell r="H646" t="str">
            <v xml:space="preserve"> </v>
          </cell>
        </row>
        <row r="647">
          <cell r="C647" t="str">
            <v xml:space="preserve"> </v>
          </cell>
          <cell r="D647" t="str">
            <v/>
          </cell>
          <cell r="F647" t="str">
            <v/>
          </cell>
          <cell r="G647" t="str">
            <v/>
          </cell>
          <cell r="H647" t="str">
            <v xml:space="preserve"> </v>
          </cell>
        </row>
        <row r="648">
          <cell r="C648" t="str">
            <v xml:space="preserve"> </v>
          </cell>
          <cell r="D648" t="str">
            <v/>
          </cell>
          <cell r="F648" t="str">
            <v/>
          </cell>
          <cell r="G648" t="str">
            <v/>
          </cell>
          <cell r="H648" t="str">
            <v xml:space="preserve"> </v>
          </cell>
        </row>
        <row r="649">
          <cell r="C649" t="str">
            <v xml:space="preserve"> </v>
          </cell>
          <cell r="D649" t="str">
            <v/>
          </cell>
          <cell r="F649" t="str">
            <v/>
          </cell>
          <cell r="G649" t="str">
            <v/>
          </cell>
          <cell r="H649" t="str">
            <v xml:space="preserve"> </v>
          </cell>
        </row>
        <row r="650">
          <cell r="C650" t="str">
            <v xml:space="preserve"> </v>
          </cell>
          <cell r="D650" t="str">
            <v/>
          </cell>
          <cell r="F650" t="str">
            <v/>
          </cell>
          <cell r="G650" t="str">
            <v/>
          </cell>
          <cell r="H650" t="str">
            <v xml:space="preserve"> </v>
          </cell>
        </row>
        <row r="651">
          <cell r="C651" t="str">
            <v xml:space="preserve"> </v>
          </cell>
          <cell r="D651" t="str">
            <v/>
          </cell>
          <cell r="F651" t="str">
            <v/>
          </cell>
          <cell r="G651" t="str">
            <v/>
          </cell>
          <cell r="H651" t="str">
            <v xml:space="preserve"> </v>
          </cell>
        </row>
        <row r="652">
          <cell r="C652" t="str">
            <v xml:space="preserve"> </v>
          </cell>
          <cell r="D652" t="str">
            <v/>
          </cell>
          <cell r="F652" t="str">
            <v/>
          </cell>
          <cell r="G652" t="str">
            <v/>
          </cell>
          <cell r="H652" t="str">
            <v xml:space="preserve"> </v>
          </cell>
        </row>
        <row r="653">
          <cell r="C653" t="str">
            <v xml:space="preserve"> </v>
          </cell>
          <cell r="D653" t="str">
            <v/>
          </cell>
          <cell r="F653" t="str">
            <v/>
          </cell>
          <cell r="G653" t="str">
            <v/>
          </cell>
          <cell r="H653" t="str">
            <v xml:space="preserve"> </v>
          </cell>
        </row>
        <row r="654">
          <cell r="C654" t="str">
            <v xml:space="preserve"> </v>
          </cell>
          <cell r="D654" t="str">
            <v/>
          </cell>
          <cell r="F654" t="str">
            <v/>
          </cell>
          <cell r="G654" t="str">
            <v/>
          </cell>
          <cell r="H654" t="str">
            <v xml:space="preserve"> </v>
          </cell>
        </row>
        <row r="655">
          <cell r="C655" t="str">
            <v xml:space="preserve"> </v>
          </cell>
          <cell r="D655" t="str">
            <v/>
          </cell>
          <cell r="F655" t="str">
            <v/>
          </cell>
          <cell r="G655" t="str">
            <v/>
          </cell>
          <cell r="H655" t="str">
            <v xml:space="preserve"> </v>
          </cell>
        </row>
        <row r="656">
          <cell r="C656" t="str">
            <v xml:space="preserve"> </v>
          </cell>
          <cell r="D656" t="str">
            <v/>
          </cell>
          <cell r="F656" t="str">
            <v/>
          </cell>
          <cell r="G656" t="str">
            <v/>
          </cell>
          <cell r="H656" t="str">
            <v xml:space="preserve"> </v>
          </cell>
        </row>
        <row r="657">
          <cell r="C657" t="str">
            <v xml:space="preserve"> </v>
          </cell>
          <cell r="D657" t="str">
            <v/>
          </cell>
          <cell r="F657" t="str">
            <v/>
          </cell>
          <cell r="G657" t="str">
            <v/>
          </cell>
          <cell r="H657" t="str">
            <v xml:space="preserve"> </v>
          </cell>
        </row>
        <row r="658">
          <cell r="C658" t="str">
            <v xml:space="preserve"> </v>
          </cell>
          <cell r="D658" t="str">
            <v/>
          </cell>
          <cell r="F658" t="str">
            <v/>
          </cell>
          <cell r="G658" t="str">
            <v/>
          </cell>
          <cell r="H658" t="str">
            <v xml:space="preserve"> </v>
          </cell>
        </row>
        <row r="659">
          <cell r="C659" t="str">
            <v xml:space="preserve"> </v>
          </cell>
          <cell r="D659" t="str">
            <v/>
          </cell>
          <cell r="F659" t="str">
            <v/>
          </cell>
          <cell r="G659" t="str">
            <v/>
          </cell>
          <cell r="H659" t="str">
            <v xml:space="preserve"> </v>
          </cell>
        </row>
        <row r="660">
          <cell r="C660" t="str">
            <v xml:space="preserve"> </v>
          </cell>
          <cell r="D660" t="str">
            <v/>
          </cell>
          <cell r="F660" t="str">
            <v/>
          </cell>
          <cell r="G660" t="str">
            <v/>
          </cell>
          <cell r="H660" t="str">
            <v xml:space="preserve"> </v>
          </cell>
        </row>
        <row r="661">
          <cell r="C661" t="str">
            <v xml:space="preserve"> </v>
          </cell>
          <cell r="D661" t="str">
            <v/>
          </cell>
          <cell r="F661" t="str">
            <v/>
          </cell>
          <cell r="G661" t="str">
            <v/>
          </cell>
          <cell r="H661" t="str">
            <v xml:space="preserve"> </v>
          </cell>
        </row>
        <row r="662">
          <cell r="C662" t="str">
            <v xml:space="preserve"> </v>
          </cell>
          <cell r="D662" t="str">
            <v/>
          </cell>
          <cell r="F662" t="str">
            <v/>
          </cell>
          <cell r="G662" t="str">
            <v/>
          </cell>
          <cell r="H662" t="str">
            <v xml:space="preserve"> </v>
          </cell>
        </row>
        <row r="663">
          <cell r="C663" t="str">
            <v xml:space="preserve"> </v>
          </cell>
          <cell r="D663" t="str">
            <v/>
          </cell>
          <cell r="F663" t="str">
            <v/>
          </cell>
          <cell r="G663" t="str">
            <v/>
          </cell>
          <cell r="H663" t="str">
            <v xml:space="preserve"> </v>
          </cell>
        </row>
        <row r="664">
          <cell r="C664" t="str">
            <v xml:space="preserve"> </v>
          </cell>
          <cell r="D664" t="str">
            <v/>
          </cell>
          <cell r="F664" t="str">
            <v/>
          </cell>
          <cell r="G664" t="str">
            <v/>
          </cell>
          <cell r="H664" t="str">
            <v xml:space="preserve"> </v>
          </cell>
        </row>
        <row r="665">
          <cell r="C665" t="str">
            <v xml:space="preserve"> </v>
          </cell>
          <cell r="D665" t="str">
            <v/>
          </cell>
          <cell r="F665" t="str">
            <v/>
          </cell>
          <cell r="G665" t="str">
            <v/>
          </cell>
          <cell r="H665" t="str">
            <v xml:space="preserve"> </v>
          </cell>
        </row>
        <row r="666">
          <cell r="C666" t="str">
            <v xml:space="preserve"> </v>
          </cell>
          <cell r="D666" t="str">
            <v/>
          </cell>
          <cell r="F666" t="str">
            <v/>
          </cell>
          <cell r="G666" t="str">
            <v/>
          </cell>
          <cell r="H666" t="str">
            <v xml:space="preserve"> </v>
          </cell>
        </row>
        <row r="667">
          <cell r="C667" t="str">
            <v xml:space="preserve"> </v>
          </cell>
          <cell r="D667" t="str">
            <v/>
          </cell>
          <cell r="F667" t="str">
            <v/>
          </cell>
          <cell r="G667" t="str">
            <v/>
          </cell>
          <cell r="H667" t="str">
            <v xml:space="preserve"> </v>
          </cell>
        </row>
        <row r="668">
          <cell r="C668" t="str">
            <v xml:space="preserve"> </v>
          </cell>
          <cell r="D668" t="str">
            <v/>
          </cell>
          <cell r="F668" t="str">
            <v/>
          </cell>
          <cell r="G668" t="str">
            <v/>
          </cell>
          <cell r="H668" t="str">
            <v xml:space="preserve"> </v>
          </cell>
        </row>
        <row r="669">
          <cell r="C669" t="str">
            <v xml:space="preserve"> </v>
          </cell>
          <cell r="D669" t="str">
            <v/>
          </cell>
          <cell r="F669" t="str">
            <v/>
          </cell>
          <cell r="G669" t="str">
            <v/>
          </cell>
          <cell r="H669" t="str">
            <v xml:space="preserve"> </v>
          </cell>
        </row>
        <row r="670">
          <cell r="C670" t="str">
            <v xml:space="preserve"> </v>
          </cell>
          <cell r="D670" t="str">
            <v/>
          </cell>
          <cell r="F670" t="str">
            <v/>
          </cell>
          <cell r="G670" t="str">
            <v/>
          </cell>
          <cell r="H670" t="str">
            <v xml:space="preserve"> </v>
          </cell>
        </row>
        <row r="671">
          <cell r="C671" t="str">
            <v xml:space="preserve"> </v>
          </cell>
          <cell r="D671" t="str">
            <v/>
          </cell>
          <cell r="F671" t="str">
            <v/>
          </cell>
          <cell r="G671" t="str">
            <v/>
          </cell>
          <cell r="H671" t="str">
            <v xml:space="preserve"> </v>
          </cell>
        </row>
        <row r="672">
          <cell r="C672" t="str">
            <v xml:space="preserve"> </v>
          </cell>
          <cell r="D672" t="str">
            <v/>
          </cell>
          <cell r="F672" t="str">
            <v/>
          </cell>
          <cell r="G672" t="str">
            <v/>
          </cell>
          <cell r="H672" t="str">
            <v xml:space="preserve"> </v>
          </cell>
        </row>
        <row r="673">
          <cell r="C673" t="str">
            <v xml:space="preserve"> </v>
          </cell>
          <cell r="D673" t="str">
            <v/>
          </cell>
          <cell r="F673" t="str">
            <v/>
          </cell>
          <cell r="G673" t="str">
            <v/>
          </cell>
          <cell r="H673" t="str">
            <v xml:space="preserve"> </v>
          </cell>
        </row>
        <row r="674">
          <cell r="C674" t="str">
            <v xml:space="preserve"> </v>
          </cell>
          <cell r="D674" t="str">
            <v/>
          </cell>
          <cell r="F674" t="str">
            <v/>
          </cell>
          <cell r="G674" t="str">
            <v/>
          </cell>
          <cell r="H674" t="str">
            <v xml:space="preserve"> </v>
          </cell>
        </row>
        <row r="675">
          <cell r="C675" t="str">
            <v xml:space="preserve"> </v>
          </cell>
          <cell r="D675" t="str">
            <v/>
          </cell>
          <cell r="F675" t="str">
            <v/>
          </cell>
          <cell r="G675" t="str">
            <v/>
          </cell>
          <cell r="H675" t="str">
            <v xml:space="preserve"> </v>
          </cell>
        </row>
        <row r="676">
          <cell r="C676" t="str">
            <v xml:space="preserve"> </v>
          </cell>
          <cell r="D676" t="str">
            <v/>
          </cell>
          <cell r="F676" t="str">
            <v/>
          </cell>
          <cell r="G676" t="str">
            <v/>
          </cell>
          <cell r="H676" t="str">
            <v xml:space="preserve"> </v>
          </cell>
        </row>
        <row r="677">
          <cell r="C677" t="str">
            <v xml:space="preserve"> </v>
          </cell>
          <cell r="D677" t="str">
            <v/>
          </cell>
          <cell r="F677" t="str">
            <v/>
          </cell>
          <cell r="G677" t="str">
            <v/>
          </cell>
          <cell r="H677" t="str">
            <v xml:space="preserve"> </v>
          </cell>
        </row>
        <row r="678">
          <cell r="C678" t="str">
            <v xml:space="preserve"> </v>
          </cell>
          <cell r="D678" t="str">
            <v/>
          </cell>
          <cell r="F678" t="str">
            <v/>
          </cell>
          <cell r="G678" t="str">
            <v/>
          </cell>
          <cell r="H678" t="str">
            <v xml:space="preserve"> </v>
          </cell>
        </row>
        <row r="679">
          <cell r="C679" t="str">
            <v xml:space="preserve"> </v>
          </cell>
          <cell r="D679" t="str">
            <v/>
          </cell>
          <cell r="F679" t="str">
            <v/>
          </cell>
          <cell r="G679" t="str">
            <v/>
          </cell>
          <cell r="H679" t="str">
            <v xml:space="preserve"> </v>
          </cell>
        </row>
        <row r="680">
          <cell r="C680" t="str">
            <v xml:space="preserve"> </v>
          </cell>
          <cell r="D680" t="str">
            <v/>
          </cell>
          <cell r="F680" t="str">
            <v/>
          </cell>
          <cell r="G680" t="str">
            <v/>
          </cell>
          <cell r="H680" t="str">
            <v xml:space="preserve"> </v>
          </cell>
        </row>
        <row r="681">
          <cell r="C681" t="str">
            <v xml:space="preserve"> </v>
          </cell>
          <cell r="D681" t="str">
            <v/>
          </cell>
          <cell r="F681" t="str">
            <v/>
          </cell>
          <cell r="G681" t="str">
            <v/>
          </cell>
          <cell r="H681" t="str">
            <v xml:space="preserve"> </v>
          </cell>
        </row>
        <row r="682">
          <cell r="C682" t="str">
            <v xml:space="preserve"> </v>
          </cell>
          <cell r="D682" t="str">
            <v/>
          </cell>
          <cell r="F682" t="str">
            <v/>
          </cell>
          <cell r="G682" t="str">
            <v/>
          </cell>
          <cell r="H682" t="str">
            <v xml:space="preserve"> </v>
          </cell>
        </row>
        <row r="683">
          <cell r="C683" t="str">
            <v xml:space="preserve"> </v>
          </cell>
          <cell r="D683" t="str">
            <v/>
          </cell>
          <cell r="F683" t="str">
            <v/>
          </cell>
          <cell r="G683" t="str">
            <v/>
          </cell>
          <cell r="H683" t="str">
            <v xml:space="preserve"> </v>
          </cell>
        </row>
        <row r="684">
          <cell r="C684" t="str">
            <v xml:space="preserve"> </v>
          </cell>
          <cell r="D684" t="str">
            <v/>
          </cell>
          <cell r="F684" t="str">
            <v/>
          </cell>
          <cell r="G684" t="str">
            <v/>
          </cell>
          <cell r="H684" t="str">
            <v xml:space="preserve"> </v>
          </cell>
        </row>
        <row r="685">
          <cell r="C685" t="str">
            <v xml:space="preserve"> </v>
          </cell>
          <cell r="D685" t="str">
            <v/>
          </cell>
          <cell r="F685" t="str">
            <v/>
          </cell>
          <cell r="G685" t="str">
            <v/>
          </cell>
          <cell r="H685" t="str">
            <v xml:space="preserve"> </v>
          </cell>
        </row>
        <row r="686">
          <cell r="C686" t="str">
            <v xml:space="preserve"> </v>
          </cell>
          <cell r="D686" t="str">
            <v/>
          </cell>
          <cell r="F686" t="str">
            <v/>
          </cell>
          <cell r="G686" t="str">
            <v/>
          </cell>
          <cell r="H686" t="str">
            <v xml:space="preserve"> </v>
          </cell>
        </row>
        <row r="687">
          <cell r="C687" t="str">
            <v xml:space="preserve"> </v>
          </cell>
          <cell r="D687" t="str">
            <v/>
          </cell>
          <cell r="F687" t="str">
            <v/>
          </cell>
          <cell r="G687" t="str">
            <v/>
          </cell>
          <cell r="H687" t="str">
            <v xml:space="preserve"> </v>
          </cell>
        </row>
        <row r="688">
          <cell r="C688" t="str">
            <v xml:space="preserve"> </v>
          </cell>
          <cell r="D688" t="str">
            <v/>
          </cell>
          <cell r="F688" t="str">
            <v/>
          </cell>
          <cell r="G688" t="str">
            <v/>
          </cell>
          <cell r="H688" t="str">
            <v xml:space="preserve"> </v>
          </cell>
        </row>
        <row r="689">
          <cell r="C689" t="str">
            <v xml:space="preserve"> </v>
          </cell>
          <cell r="D689" t="str">
            <v/>
          </cell>
          <cell r="F689" t="str">
            <v/>
          </cell>
          <cell r="G689" t="str">
            <v/>
          </cell>
          <cell r="H689" t="str">
            <v xml:space="preserve"> </v>
          </cell>
        </row>
        <row r="690">
          <cell r="C690" t="str">
            <v xml:space="preserve"> </v>
          </cell>
          <cell r="D690" t="str">
            <v/>
          </cell>
          <cell r="F690" t="str">
            <v/>
          </cell>
          <cell r="G690" t="str">
            <v/>
          </cell>
          <cell r="H690" t="str">
            <v xml:space="preserve"> </v>
          </cell>
        </row>
        <row r="691">
          <cell r="C691" t="str">
            <v xml:space="preserve"> </v>
          </cell>
          <cell r="D691" t="str">
            <v/>
          </cell>
          <cell r="F691" t="str">
            <v/>
          </cell>
          <cell r="G691" t="str">
            <v/>
          </cell>
          <cell r="H691" t="str">
            <v xml:space="preserve"> </v>
          </cell>
        </row>
        <row r="692">
          <cell r="C692" t="str">
            <v xml:space="preserve"> </v>
          </cell>
          <cell r="D692" t="str">
            <v/>
          </cell>
          <cell r="F692" t="str">
            <v/>
          </cell>
          <cell r="G692" t="str">
            <v/>
          </cell>
          <cell r="H692" t="str">
            <v xml:space="preserve"> </v>
          </cell>
        </row>
        <row r="693">
          <cell r="C693" t="str">
            <v xml:space="preserve"> </v>
          </cell>
          <cell r="D693" t="str">
            <v/>
          </cell>
          <cell r="F693" t="str">
            <v/>
          </cell>
          <cell r="G693" t="str">
            <v/>
          </cell>
          <cell r="H693" t="str">
            <v xml:space="preserve"> </v>
          </cell>
        </row>
        <row r="694">
          <cell r="C694" t="str">
            <v xml:space="preserve"> </v>
          </cell>
          <cell r="D694" t="str">
            <v/>
          </cell>
          <cell r="F694" t="str">
            <v/>
          </cell>
          <cell r="G694" t="str">
            <v/>
          </cell>
          <cell r="H694" t="str">
            <v xml:space="preserve"> </v>
          </cell>
        </row>
        <row r="695">
          <cell r="C695" t="str">
            <v xml:space="preserve"> </v>
          </cell>
          <cell r="D695" t="str">
            <v/>
          </cell>
          <cell r="F695" t="str">
            <v/>
          </cell>
          <cell r="G695" t="str">
            <v/>
          </cell>
          <cell r="H695" t="str">
            <v xml:space="preserve"> </v>
          </cell>
        </row>
        <row r="696">
          <cell r="C696" t="str">
            <v xml:space="preserve"> </v>
          </cell>
          <cell r="D696" t="str">
            <v/>
          </cell>
          <cell r="F696" t="str">
            <v/>
          </cell>
          <cell r="G696" t="str">
            <v/>
          </cell>
          <cell r="H696" t="str">
            <v xml:space="preserve"> </v>
          </cell>
        </row>
        <row r="697">
          <cell r="C697" t="str">
            <v xml:space="preserve"> </v>
          </cell>
          <cell r="D697" t="str">
            <v/>
          </cell>
          <cell r="F697" t="str">
            <v/>
          </cell>
          <cell r="G697" t="str">
            <v/>
          </cell>
          <cell r="H697" t="str">
            <v xml:space="preserve"> </v>
          </cell>
        </row>
        <row r="698">
          <cell r="C698" t="str">
            <v xml:space="preserve"> </v>
          </cell>
          <cell r="D698" t="str">
            <v/>
          </cell>
          <cell r="F698" t="str">
            <v/>
          </cell>
          <cell r="G698" t="str">
            <v/>
          </cell>
          <cell r="H698" t="str">
            <v xml:space="preserve"> </v>
          </cell>
        </row>
        <row r="699">
          <cell r="C699" t="str">
            <v xml:space="preserve"> </v>
          </cell>
          <cell r="D699" t="str">
            <v/>
          </cell>
          <cell r="F699" t="str">
            <v/>
          </cell>
          <cell r="G699" t="str">
            <v/>
          </cell>
          <cell r="H699" t="str">
            <v xml:space="preserve"> </v>
          </cell>
        </row>
        <row r="700">
          <cell r="C700" t="str">
            <v xml:space="preserve"> </v>
          </cell>
          <cell r="D700" t="str">
            <v/>
          </cell>
          <cell r="F700" t="str">
            <v/>
          </cell>
          <cell r="G700" t="str">
            <v/>
          </cell>
          <cell r="H700" t="str">
            <v xml:space="preserve"> </v>
          </cell>
        </row>
        <row r="701">
          <cell r="C701" t="str">
            <v xml:space="preserve"> </v>
          </cell>
          <cell r="D701" t="str">
            <v/>
          </cell>
          <cell r="F701" t="str">
            <v/>
          </cell>
          <cell r="G701" t="str">
            <v/>
          </cell>
          <cell r="H701" t="str">
            <v xml:space="preserve"> </v>
          </cell>
        </row>
        <row r="702">
          <cell r="C702" t="str">
            <v xml:space="preserve"> </v>
          </cell>
          <cell r="D702" t="str">
            <v/>
          </cell>
          <cell r="F702" t="str">
            <v/>
          </cell>
          <cell r="G702" t="str">
            <v/>
          </cell>
          <cell r="H702" t="str">
            <v xml:space="preserve"> </v>
          </cell>
        </row>
        <row r="703">
          <cell r="C703" t="str">
            <v xml:space="preserve"> </v>
          </cell>
          <cell r="D703" t="str">
            <v/>
          </cell>
          <cell r="F703" t="str">
            <v/>
          </cell>
          <cell r="G703" t="str">
            <v/>
          </cell>
          <cell r="H703" t="str">
            <v xml:space="preserve"> </v>
          </cell>
        </row>
        <row r="704">
          <cell r="C704" t="str">
            <v xml:space="preserve"> </v>
          </cell>
          <cell r="D704" t="str">
            <v/>
          </cell>
          <cell r="F704" t="str">
            <v/>
          </cell>
          <cell r="G704" t="str">
            <v/>
          </cell>
          <cell r="H704" t="str">
            <v xml:space="preserve"> </v>
          </cell>
        </row>
        <row r="705">
          <cell r="C705" t="str">
            <v xml:space="preserve"> </v>
          </cell>
          <cell r="D705" t="str">
            <v/>
          </cell>
          <cell r="F705" t="str">
            <v/>
          </cell>
          <cell r="G705" t="str">
            <v/>
          </cell>
          <cell r="H705" t="str">
            <v xml:space="preserve"> </v>
          </cell>
        </row>
        <row r="706">
          <cell r="C706" t="str">
            <v xml:space="preserve"> </v>
          </cell>
          <cell r="D706" t="str">
            <v/>
          </cell>
          <cell r="F706" t="str">
            <v/>
          </cell>
          <cell r="G706" t="str">
            <v/>
          </cell>
          <cell r="H706" t="str">
            <v xml:space="preserve"> </v>
          </cell>
        </row>
        <row r="707">
          <cell r="C707" t="str">
            <v xml:space="preserve"> </v>
          </cell>
          <cell r="D707" t="str">
            <v/>
          </cell>
          <cell r="F707" t="str">
            <v/>
          </cell>
          <cell r="G707" t="str">
            <v/>
          </cell>
          <cell r="H707" t="str">
            <v xml:space="preserve"> </v>
          </cell>
        </row>
        <row r="708">
          <cell r="C708" t="str">
            <v xml:space="preserve"> </v>
          </cell>
          <cell r="D708" t="str">
            <v/>
          </cell>
          <cell r="F708" t="str">
            <v/>
          </cell>
          <cell r="G708" t="str">
            <v/>
          </cell>
          <cell r="H708" t="str">
            <v xml:space="preserve"> </v>
          </cell>
        </row>
        <row r="709">
          <cell r="C709" t="str">
            <v xml:space="preserve"> </v>
          </cell>
          <cell r="D709" t="str">
            <v/>
          </cell>
          <cell r="F709" t="str">
            <v/>
          </cell>
          <cell r="G709" t="str">
            <v/>
          </cell>
          <cell r="H709" t="str">
            <v xml:space="preserve"> </v>
          </cell>
        </row>
        <row r="710">
          <cell r="C710" t="str">
            <v xml:space="preserve"> </v>
          </cell>
          <cell r="D710" t="str">
            <v/>
          </cell>
          <cell r="F710" t="str">
            <v/>
          </cell>
          <cell r="G710" t="str">
            <v/>
          </cell>
          <cell r="H710" t="str">
            <v xml:space="preserve"> </v>
          </cell>
        </row>
        <row r="711">
          <cell r="C711" t="str">
            <v xml:space="preserve"> </v>
          </cell>
          <cell r="D711" t="str">
            <v/>
          </cell>
          <cell r="F711" t="str">
            <v/>
          </cell>
          <cell r="G711" t="str">
            <v/>
          </cell>
          <cell r="H711" t="str">
            <v xml:space="preserve"> </v>
          </cell>
        </row>
        <row r="712">
          <cell r="C712" t="str">
            <v xml:space="preserve"> </v>
          </cell>
          <cell r="D712" t="str">
            <v/>
          </cell>
          <cell r="F712" t="str">
            <v/>
          </cell>
          <cell r="G712" t="str">
            <v/>
          </cell>
          <cell r="H712" t="str">
            <v xml:space="preserve"> </v>
          </cell>
        </row>
        <row r="713">
          <cell r="C713" t="str">
            <v xml:space="preserve"> </v>
          </cell>
          <cell r="D713" t="str">
            <v/>
          </cell>
          <cell r="F713" t="str">
            <v/>
          </cell>
          <cell r="G713" t="str">
            <v/>
          </cell>
          <cell r="H713" t="str">
            <v xml:space="preserve"> </v>
          </cell>
        </row>
        <row r="714">
          <cell r="C714" t="str">
            <v xml:space="preserve"> </v>
          </cell>
          <cell r="D714" t="str">
            <v/>
          </cell>
          <cell r="F714" t="str">
            <v/>
          </cell>
          <cell r="G714" t="str">
            <v/>
          </cell>
          <cell r="H714" t="str">
            <v xml:space="preserve"> </v>
          </cell>
        </row>
        <row r="715">
          <cell r="C715" t="str">
            <v xml:space="preserve"> </v>
          </cell>
          <cell r="D715" t="str">
            <v/>
          </cell>
          <cell r="F715" t="str">
            <v/>
          </cell>
          <cell r="G715" t="str">
            <v/>
          </cell>
          <cell r="H715" t="str">
            <v xml:space="preserve"> </v>
          </cell>
        </row>
        <row r="716">
          <cell r="C716" t="str">
            <v xml:space="preserve"> </v>
          </cell>
          <cell r="D716" t="str">
            <v/>
          </cell>
          <cell r="F716" t="str">
            <v/>
          </cell>
          <cell r="G716" t="str">
            <v/>
          </cell>
          <cell r="H716" t="str">
            <v xml:space="preserve"> </v>
          </cell>
        </row>
        <row r="717">
          <cell r="C717" t="str">
            <v xml:space="preserve"> </v>
          </cell>
          <cell r="D717" t="str">
            <v/>
          </cell>
          <cell r="F717" t="str">
            <v/>
          </cell>
          <cell r="G717" t="str">
            <v/>
          </cell>
          <cell r="H717" t="str">
            <v xml:space="preserve"> </v>
          </cell>
        </row>
        <row r="718">
          <cell r="C718" t="str">
            <v xml:space="preserve"> </v>
          </cell>
          <cell r="D718" t="str">
            <v/>
          </cell>
          <cell r="F718" t="str">
            <v/>
          </cell>
          <cell r="G718" t="str">
            <v/>
          </cell>
          <cell r="H718" t="str">
            <v xml:space="preserve"> </v>
          </cell>
        </row>
        <row r="719">
          <cell r="C719" t="str">
            <v xml:space="preserve"> </v>
          </cell>
          <cell r="D719" t="str">
            <v/>
          </cell>
          <cell r="F719" t="str">
            <v/>
          </cell>
          <cell r="G719" t="str">
            <v/>
          </cell>
          <cell r="H719" t="str">
            <v xml:space="preserve"> </v>
          </cell>
        </row>
        <row r="720">
          <cell r="C720" t="str">
            <v xml:space="preserve"> </v>
          </cell>
          <cell r="D720" t="str">
            <v/>
          </cell>
          <cell r="F720" t="str">
            <v/>
          </cell>
          <cell r="G720" t="str">
            <v/>
          </cell>
          <cell r="H720" t="str">
            <v xml:space="preserve"> </v>
          </cell>
        </row>
        <row r="721">
          <cell r="C721" t="str">
            <v xml:space="preserve"> </v>
          </cell>
          <cell r="D721" t="str">
            <v/>
          </cell>
          <cell r="F721" t="str">
            <v/>
          </cell>
          <cell r="G721" t="str">
            <v/>
          </cell>
          <cell r="H721" t="str">
            <v xml:space="preserve"> </v>
          </cell>
        </row>
        <row r="722">
          <cell r="C722" t="str">
            <v xml:space="preserve"> </v>
          </cell>
          <cell r="D722" t="str">
            <v/>
          </cell>
          <cell r="F722" t="str">
            <v/>
          </cell>
          <cell r="G722" t="str">
            <v/>
          </cell>
          <cell r="H722" t="str">
            <v xml:space="preserve"> </v>
          </cell>
        </row>
        <row r="723">
          <cell r="C723" t="str">
            <v xml:space="preserve"> </v>
          </cell>
          <cell r="D723" t="str">
            <v/>
          </cell>
          <cell r="F723" t="str">
            <v/>
          </cell>
          <cell r="G723" t="str">
            <v/>
          </cell>
          <cell r="H723" t="str">
            <v xml:space="preserve"> </v>
          </cell>
        </row>
        <row r="724">
          <cell r="C724" t="str">
            <v xml:space="preserve"> </v>
          </cell>
          <cell r="D724" t="str">
            <v/>
          </cell>
          <cell r="F724" t="str">
            <v/>
          </cell>
          <cell r="G724" t="str">
            <v/>
          </cell>
          <cell r="H724" t="str">
            <v xml:space="preserve"> </v>
          </cell>
        </row>
        <row r="725">
          <cell r="C725" t="str">
            <v xml:space="preserve"> </v>
          </cell>
          <cell r="D725" t="str">
            <v/>
          </cell>
          <cell r="F725" t="str">
            <v/>
          </cell>
          <cell r="G725" t="str">
            <v/>
          </cell>
          <cell r="H725" t="str">
            <v xml:space="preserve"> </v>
          </cell>
        </row>
        <row r="726">
          <cell r="C726" t="str">
            <v xml:space="preserve"> </v>
          </cell>
          <cell r="D726" t="str">
            <v/>
          </cell>
          <cell r="F726" t="str">
            <v/>
          </cell>
          <cell r="G726" t="str">
            <v/>
          </cell>
          <cell r="H726" t="str">
            <v xml:space="preserve"> </v>
          </cell>
        </row>
        <row r="727">
          <cell r="C727" t="str">
            <v xml:space="preserve"> </v>
          </cell>
          <cell r="D727" t="str">
            <v/>
          </cell>
          <cell r="F727" t="str">
            <v/>
          </cell>
          <cell r="G727" t="str">
            <v/>
          </cell>
          <cell r="H727" t="str">
            <v xml:space="preserve"> </v>
          </cell>
        </row>
        <row r="728">
          <cell r="C728" t="str">
            <v xml:space="preserve"> </v>
          </cell>
          <cell r="D728" t="str">
            <v/>
          </cell>
          <cell r="F728" t="str">
            <v/>
          </cell>
          <cell r="G728" t="str">
            <v/>
          </cell>
          <cell r="H728" t="str">
            <v xml:space="preserve"> </v>
          </cell>
        </row>
        <row r="729">
          <cell r="C729" t="str">
            <v xml:space="preserve"> </v>
          </cell>
          <cell r="D729" t="str">
            <v/>
          </cell>
          <cell r="F729" t="str">
            <v/>
          </cell>
          <cell r="G729" t="str">
            <v/>
          </cell>
          <cell r="H729" t="str">
            <v xml:space="preserve"> </v>
          </cell>
        </row>
        <row r="730">
          <cell r="C730" t="str">
            <v xml:space="preserve"> </v>
          </cell>
          <cell r="D730" t="str">
            <v/>
          </cell>
          <cell r="F730" t="str">
            <v/>
          </cell>
          <cell r="G730" t="str">
            <v/>
          </cell>
          <cell r="H730" t="str">
            <v xml:space="preserve"> </v>
          </cell>
        </row>
        <row r="731">
          <cell r="C731" t="str">
            <v xml:space="preserve"> </v>
          </cell>
          <cell r="D731" t="str">
            <v/>
          </cell>
          <cell r="F731" t="str">
            <v/>
          </cell>
          <cell r="G731" t="str">
            <v/>
          </cell>
          <cell r="H731" t="str">
            <v xml:space="preserve"> </v>
          </cell>
        </row>
        <row r="732">
          <cell r="C732" t="str">
            <v xml:space="preserve"> </v>
          </cell>
          <cell r="D732" t="str">
            <v/>
          </cell>
          <cell r="F732" t="str">
            <v/>
          </cell>
          <cell r="G732" t="str">
            <v/>
          </cell>
          <cell r="H732" t="str">
            <v xml:space="preserve"> </v>
          </cell>
        </row>
        <row r="733">
          <cell r="C733" t="str">
            <v xml:space="preserve"> </v>
          </cell>
          <cell r="D733" t="str">
            <v/>
          </cell>
          <cell r="F733" t="str">
            <v/>
          </cell>
          <cell r="G733" t="str">
            <v/>
          </cell>
          <cell r="H733" t="str">
            <v xml:space="preserve"> </v>
          </cell>
        </row>
        <row r="734">
          <cell r="C734" t="str">
            <v xml:space="preserve"> </v>
          </cell>
          <cell r="D734" t="str">
            <v/>
          </cell>
          <cell r="F734" t="str">
            <v/>
          </cell>
          <cell r="G734" t="str">
            <v/>
          </cell>
          <cell r="H734" t="str">
            <v xml:space="preserve"> </v>
          </cell>
        </row>
        <row r="735">
          <cell r="C735" t="str">
            <v xml:space="preserve"> </v>
          </cell>
          <cell r="D735" t="str">
            <v/>
          </cell>
          <cell r="F735" t="str">
            <v/>
          </cell>
          <cell r="G735" t="str">
            <v/>
          </cell>
          <cell r="H735" t="str">
            <v xml:space="preserve"> </v>
          </cell>
        </row>
        <row r="736">
          <cell r="C736" t="str">
            <v xml:space="preserve"> </v>
          </cell>
          <cell r="D736" t="str">
            <v/>
          </cell>
          <cell r="F736" t="str">
            <v/>
          </cell>
          <cell r="G736" t="str">
            <v/>
          </cell>
          <cell r="H736" t="str">
            <v xml:space="preserve"> </v>
          </cell>
        </row>
        <row r="737">
          <cell r="C737" t="str">
            <v xml:space="preserve"> </v>
          </cell>
          <cell r="D737" t="str">
            <v/>
          </cell>
          <cell r="F737" t="str">
            <v/>
          </cell>
          <cell r="G737" t="str">
            <v/>
          </cell>
          <cell r="H737" t="str">
            <v xml:space="preserve"> </v>
          </cell>
        </row>
        <row r="738">
          <cell r="C738" t="str">
            <v xml:space="preserve"> </v>
          </cell>
          <cell r="D738" t="str">
            <v/>
          </cell>
          <cell r="F738" t="str">
            <v/>
          </cell>
          <cell r="G738" t="str">
            <v/>
          </cell>
          <cell r="H738" t="str">
            <v xml:space="preserve"> </v>
          </cell>
        </row>
        <row r="739">
          <cell r="C739" t="str">
            <v xml:space="preserve"> </v>
          </cell>
          <cell r="D739" t="str">
            <v/>
          </cell>
          <cell r="F739" t="str">
            <v/>
          </cell>
          <cell r="G739" t="str">
            <v/>
          </cell>
          <cell r="H739" t="str">
            <v xml:space="preserve"> </v>
          </cell>
        </row>
        <row r="740">
          <cell r="C740" t="str">
            <v xml:space="preserve"> </v>
          </cell>
          <cell r="D740" t="str">
            <v/>
          </cell>
          <cell r="F740" t="str">
            <v/>
          </cell>
          <cell r="G740" t="str">
            <v/>
          </cell>
          <cell r="H740" t="str">
            <v xml:space="preserve"> </v>
          </cell>
        </row>
        <row r="741">
          <cell r="C741" t="str">
            <v xml:space="preserve"> </v>
          </cell>
          <cell r="D741" t="str">
            <v/>
          </cell>
          <cell r="F741" t="str">
            <v/>
          </cell>
          <cell r="G741" t="str">
            <v/>
          </cell>
          <cell r="H741" t="str">
            <v xml:space="preserve"> </v>
          </cell>
        </row>
        <row r="742">
          <cell r="C742" t="str">
            <v xml:space="preserve"> </v>
          </cell>
          <cell r="D742" t="str">
            <v/>
          </cell>
          <cell r="F742" t="str">
            <v/>
          </cell>
          <cell r="G742" t="str">
            <v/>
          </cell>
          <cell r="H742" t="str">
            <v xml:space="preserve"> </v>
          </cell>
        </row>
        <row r="743">
          <cell r="C743" t="str">
            <v xml:space="preserve"> </v>
          </cell>
          <cell r="D743" t="str">
            <v/>
          </cell>
          <cell r="F743" t="str">
            <v/>
          </cell>
          <cell r="G743" t="str">
            <v/>
          </cell>
          <cell r="H743" t="str">
            <v xml:space="preserve"> </v>
          </cell>
        </row>
        <row r="744">
          <cell r="C744" t="str">
            <v xml:space="preserve"> </v>
          </cell>
          <cell r="D744" t="str">
            <v/>
          </cell>
          <cell r="F744" t="str">
            <v/>
          </cell>
          <cell r="G744" t="str">
            <v/>
          </cell>
          <cell r="H744" t="str">
            <v xml:space="preserve"> </v>
          </cell>
        </row>
        <row r="745">
          <cell r="C745" t="str">
            <v xml:space="preserve"> </v>
          </cell>
          <cell r="D745" t="str">
            <v/>
          </cell>
          <cell r="F745" t="str">
            <v/>
          </cell>
          <cell r="G745" t="str">
            <v/>
          </cell>
          <cell r="H745" t="str">
            <v xml:space="preserve"> </v>
          </cell>
        </row>
        <row r="746">
          <cell r="C746" t="str">
            <v xml:space="preserve"> </v>
          </cell>
          <cell r="D746" t="str">
            <v/>
          </cell>
          <cell r="F746" t="str">
            <v/>
          </cell>
          <cell r="G746" t="str">
            <v/>
          </cell>
          <cell r="H746" t="str">
            <v xml:space="preserve"> </v>
          </cell>
        </row>
        <row r="747">
          <cell r="C747" t="str">
            <v xml:space="preserve"> </v>
          </cell>
          <cell r="D747" t="str">
            <v/>
          </cell>
          <cell r="F747" t="str">
            <v/>
          </cell>
          <cell r="G747" t="str">
            <v/>
          </cell>
          <cell r="H747" t="str">
            <v xml:space="preserve"> </v>
          </cell>
        </row>
        <row r="748">
          <cell r="C748" t="str">
            <v xml:space="preserve"> </v>
          </cell>
          <cell r="D748" t="str">
            <v/>
          </cell>
          <cell r="F748" t="str">
            <v/>
          </cell>
          <cell r="G748" t="str">
            <v/>
          </cell>
          <cell r="H748" t="str">
            <v xml:space="preserve"> </v>
          </cell>
        </row>
        <row r="749">
          <cell r="C749" t="str">
            <v xml:space="preserve"> </v>
          </cell>
          <cell r="D749" t="str">
            <v/>
          </cell>
          <cell r="F749" t="str">
            <v/>
          </cell>
          <cell r="G749" t="str">
            <v/>
          </cell>
          <cell r="H749" t="str">
            <v xml:space="preserve"> </v>
          </cell>
        </row>
        <row r="750">
          <cell r="C750" t="str">
            <v xml:space="preserve"> </v>
          </cell>
          <cell r="D750" t="str">
            <v/>
          </cell>
          <cell r="F750" t="str">
            <v/>
          </cell>
          <cell r="G750" t="str">
            <v/>
          </cell>
          <cell r="H750" t="str">
            <v xml:space="preserve"> </v>
          </cell>
        </row>
        <row r="751">
          <cell r="C751" t="str">
            <v xml:space="preserve"> </v>
          </cell>
          <cell r="D751" t="str">
            <v/>
          </cell>
          <cell r="F751" t="str">
            <v/>
          </cell>
          <cell r="G751" t="str">
            <v/>
          </cell>
          <cell r="H751" t="str">
            <v xml:space="preserve"> </v>
          </cell>
        </row>
        <row r="752">
          <cell r="C752" t="str">
            <v xml:space="preserve"> </v>
          </cell>
          <cell r="D752" t="str">
            <v/>
          </cell>
          <cell r="F752" t="str">
            <v/>
          </cell>
          <cell r="G752" t="str">
            <v/>
          </cell>
          <cell r="H752" t="str">
            <v xml:space="preserve"> </v>
          </cell>
        </row>
        <row r="753">
          <cell r="C753" t="str">
            <v xml:space="preserve"> </v>
          </cell>
          <cell r="D753" t="str">
            <v/>
          </cell>
          <cell r="F753" t="str">
            <v/>
          </cell>
          <cell r="G753" t="str">
            <v/>
          </cell>
          <cell r="H753" t="str">
            <v xml:space="preserve"> </v>
          </cell>
        </row>
        <row r="754">
          <cell r="C754" t="str">
            <v xml:space="preserve"> </v>
          </cell>
          <cell r="D754" t="str">
            <v/>
          </cell>
          <cell r="F754" t="str">
            <v/>
          </cell>
          <cell r="G754" t="str">
            <v/>
          </cell>
          <cell r="H754" t="str">
            <v xml:space="preserve"> </v>
          </cell>
        </row>
        <row r="755">
          <cell r="C755" t="str">
            <v xml:space="preserve"> </v>
          </cell>
          <cell r="D755" t="str">
            <v/>
          </cell>
          <cell r="F755" t="str">
            <v/>
          </cell>
          <cell r="G755" t="str">
            <v/>
          </cell>
          <cell r="H755" t="str">
            <v xml:space="preserve"> </v>
          </cell>
        </row>
        <row r="756">
          <cell r="C756" t="str">
            <v xml:space="preserve"> </v>
          </cell>
          <cell r="D756" t="str">
            <v/>
          </cell>
          <cell r="F756" t="str">
            <v/>
          </cell>
          <cell r="G756" t="str">
            <v/>
          </cell>
          <cell r="H756" t="str">
            <v xml:space="preserve"> </v>
          </cell>
        </row>
        <row r="757">
          <cell r="C757" t="str">
            <v xml:space="preserve"> </v>
          </cell>
          <cell r="D757" t="str">
            <v/>
          </cell>
          <cell r="F757" t="str">
            <v/>
          </cell>
          <cell r="G757" t="str">
            <v/>
          </cell>
          <cell r="H757" t="str">
            <v xml:space="preserve"> </v>
          </cell>
        </row>
        <row r="758">
          <cell r="C758" t="str">
            <v xml:space="preserve"> </v>
          </cell>
          <cell r="D758" t="str">
            <v/>
          </cell>
          <cell r="F758" t="str">
            <v/>
          </cell>
          <cell r="G758" t="str">
            <v/>
          </cell>
          <cell r="H758" t="str">
            <v xml:space="preserve"> </v>
          </cell>
        </row>
        <row r="759">
          <cell r="C759" t="str">
            <v xml:space="preserve"> </v>
          </cell>
          <cell r="D759" t="str">
            <v/>
          </cell>
          <cell r="F759" t="str">
            <v/>
          </cell>
          <cell r="G759" t="str">
            <v/>
          </cell>
          <cell r="H759" t="str">
            <v xml:space="preserve"> </v>
          </cell>
        </row>
        <row r="760">
          <cell r="C760" t="str">
            <v xml:space="preserve"> </v>
          </cell>
          <cell r="D760" t="str">
            <v/>
          </cell>
          <cell r="F760" t="str">
            <v/>
          </cell>
          <cell r="G760" t="str">
            <v/>
          </cell>
          <cell r="H760" t="str">
            <v xml:space="preserve"> </v>
          </cell>
        </row>
        <row r="761">
          <cell r="C761" t="str">
            <v xml:space="preserve"> </v>
          </cell>
          <cell r="D761" t="str">
            <v/>
          </cell>
          <cell r="F761" t="str">
            <v/>
          </cell>
          <cell r="G761" t="str">
            <v/>
          </cell>
          <cell r="H761" t="str">
            <v xml:space="preserve"> </v>
          </cell>
        </row>
        <row r="762">
          <cell r="C762" t="str">
            <v xml:space="preserve"> </v>
          </cell>
          <cell r="D762" t="str">
            <v/>
          </cell>
          <cell r="F762" t="str">
            <v/>
          </cell>
          <cell r="G762" t="str">
            <v/>
          </cell>
          <cell r="H762" t="str">
            <v xml:space="preserve"> </v>
          </cell>
        </row>
        <row r="763">
          <cell r="C763" t="str">
            <v xml:space="preserve"> </v>
          </cell>
          <cell r="D763" t="str">
            <v/>
          </cell>
          <cell r="F763" t="str">
            <v/>
          </cell>
          <cell r="G763" t="str">
            <v/>
          </cell>
          <cell r="H763" t="str">
            <v xml:space="preserve"> </v>
          </cell>
        </row>
        <row r="764">
          <cell r="C764" t="str">
            <v xml:space="preserve"> </v>
          </cell>
          <cell r="D764" t="str">
            <v/>
          </cell>
          <cell r="F764" t="str">
            <v/>
          </cell>
          <cell r="G764" t="str">
            <v/>
          </cell>
          <cell r="H764" t="str">
            <v xml:space="preserve"> </v>
          </cell>
        </row>
        <row r="765">
          <cell r="C765" t="str">
            <v xml:space="preserve"> </v>
          </cell>
          <cell r="D765" t="str">
            <v/>
          </cell>
          <cell r="F765" t="str">
            <v/>
          </cell>
          <cell r="G765" t="str">
            <v/>
          </cell>
          <cell r="H765" t="str">
            <v xml:space="preserve"> </v>
          </cell>
        </row>
        <row r="766">
          <cell r="C766" t="str">
            <v xml:space="preserve"> </v>
          </cell>
          <cell r="D766" t="str">
            <v/>
          </cell>
          <cell r="F766" t="str">
            <v/>
          </cell>
          <cell r="G766" t="str">
            <v/>
          </cell>
          <cell r="H766" t="str">
            <v xml:space="preserve"> </v>
          </cell>
        </row>
        <row r="767">
          <cell r="C767" t="str">
            <v xml:space="preserve"> </v>
          </cell>
          <cell r="D767" t="str">
            <v/>
          </cell>
          <cell r="F767" t="str">
            <v/>
          </cell>
          <cell r="G767" t="str">
            <v/>
          </cell>
          <cell r="H767" t="str">
            <v xml:space="preserve"> </v>
          </cell>
        </row>
        <row r="768">
          <cell r="C768" t="str">
            <v xml:space="preserve"> </v>
          </cell>
          <cell r="D768" t="str">
            <v/>
          </cell>
          <cell r="F768" t="str">
            <v/>
          </cell>
          <cell r="G768" t="str">
            <v/>
          </cell>
          <cell r="H768" t="str">
            <v xml:space="preserve"> </v>
          </cell>
        </row>
        <row r="769">
          <cell r="C769" t="str">
            <v xml:space="preserve"> </v>
          </cell>
          <cell r="D769" t="str">
            <v/>
          </cell>
          <cell r="F769" t="str">
            <v/>
          </cell>
          <cell r="G769" t="str">
            <v/>
          </cell>
          <cell r="H769" t="str">
            <v xml:space="preserve"> </v>
          </cell>
        </row>
        <row r="770">
          <cell r="C770" t="str">
            <v xml:space="preserve"> </v>
          </cell>
          <cell r="D770" t="str">
            <v/>
          </cell>
          <cell r="F770" t="str">
            <v/>
          </cell>
          <cell r="G770" t="str">
            <v/>
          </cell>
          <cell r="H770" t="str">
            <v xml:space="preserve"> </v>
          </cell>
        </row>
        <row r="771">
          <cell r="C771" t="str">
            <v xml:space="preserve"> </v>
          </cell>
          <cell r="D771" t="str">
            <v/>
          </cell>
          <cell r="F771" t="str">
            <v/>
          </cell>
          <cell r="G771" t="str">
            <v/>
          </cell>
          <cell r="H771" t="str">
            <v xml:space="preserve"> </v>
          </cell>
        </row>
        <row r="772">
          <cell r="C772" t="str">
            <v xml:space="preserve"> </v>
          </cell>
          <cell r="D772" t="str">
            <v/>
          </cell>
          <cell r="F772" t="str">
            <v/>
          </cell>
          <cell r="G772" t="str">
            <v/>
          </cell>
          <cell r="H772" t="str">
            <v xml:space="preserve"> </v>
          </cell>
        </row>
        <row r="773">
          <cell r="C773" t="str">
            <v xml:space="preserve"> </v>
          </cell>
          <cell r="D773" t="str">
            <v/>
          </cell>
          <cell r="F773" t="str">
            <v/>
          </cell>
          <cell r="G773" t="str">
            <v/>
          </cell>
          <cell r="H773" t="str">
            <v xml:space="preserve"> </v>
          </cell>
        </row>
        <row r="774">
          <cell r="C774" t="str">
            <v xml:space="preserve"> </v>
          </cell>
          <cell r="D774" t="str">
            <v/>
          </cell>
          <cell r="F774" t="str">
            <v/>
          </cell>
          <cell r="G774" t="str">
            <v/>
          </cell>
          <cell r="H774" t="str">
            <v xml:space="preserve"> </v>
          </cell>
        </row>
        <row r="775">
          <cell r="C775" t="str">
            <v xml:space="preserve"> </v>
          </cell>
          <cell r="D775" t="str">
            <v/>
          </cell>
          <cell r="F775" t="str">
            <v/>
          </cell>
          <cell r="G775" t="str">
            <v/>
          </cell>
          <cell r="H775" t="str">
            <v xml:space="preserve"> </v>
          </cell>
        </row>
        <row r="776">
          <cell r="C776" t="str">
            <v xml:space="preserve"> </v>
          </cell>
          <cell r="D776" t="str">
            <v/>
          </cell>
          <cell r="F776" t="str">
            <v/>
          </cell>
          <cell r="G776" t="str">
            <v/>
          </cell>
          <cell r="H776" t="str">
            <v xml:space="preserve"> </v>
          </cell>
        </row>
        <row r="777">
          <cell r="C777" t="str">
            <v xml:space="preserve"> </v>
          </cell>
          <cell r="D777" t="str">
            <v/>
          </cell>
          <cell r="F777" t="str">
            <v/>
          </cell>
          <cell r="G777" t="str">
            <v/>
          </cell>
          <cell r="H777" t="str">
            <v xml:space="preserve"> </v>
          </cell>
        </row>
        <row r="778">
          <cell r="C778" t="str">
            <v xml:space="preserve"> </v>
          </cell>
          <cell r="D778" t="str">
            <v/>
          </cell>
          <cell r="F778" t="str">
            <v/>
          </cell>
          <cell r="G778" t="str">
            <v/>
          </cell>
          <cell r="H778" t="str">
            <v xml:space="preserve"> </v>
          </cell>
        </row>
        <row r="779">
          <cell r="C779" t="str">
            <v xml:space="preserve"> </v>
          </cell>
          <cell r="D779" t="str">
            <v/>
          </cell>
          <cell r="F779" t="str">
            <v/>
          </cell>
          <cell r="G779" t="str">
            <v/>
          </cell>
          <cell r="H779" t="str">
            <v xml:space="preserve"> </v>
          </cell>
        </row>
        <row r="780">
          <cell r="C780" t="str">
            <v xml:space="preserve"> </v>
          </cell>
          <cell r="D780" t="str">
            <v/>
          </cell>
          <cell r="F780" t="str">
            <v/>
          </cell>
          <cell r="G780" t="str">
            <v/>
          </cell>
          <cell r="H780" t="str">
            <v xml:space="preserve"> </v>
          </cell>
        </row>
        <row r="781">
          <cell r="C781" t="str">
            <v xml:space="preserve"> </v>
          </cell>
          <cell r="D781" t="str">
            <v/>
          </cell>
          <cell r="F781" t="str">
            <v/>
          </cell>
          <cell r="G781" t="str">
            <v/>
          </cell>
          <cell r="H781" t="str">
            <v xml:space="preserve"> </v>
          </cell>
        </row>
        <row r="782">
          <cell r="C782" t="str">
            <v xml:space="preserve"> </v>
          </cell>
          <cell r="D782" t="str">
            <v/>
          </cell>
          <cell r="F782" t="str">
            <v/>
          </cell>
          <cell r="G782" t="str">
            <v/>
          </cell>
          <cell r="H782" t="str">
            <v xml:space="preserve"> </v>
          </cell>
        </row>
        <row r="783">
          <cell r="C783" t="str">
            <v xml:space="preserve"> </v>
          </cell>
          <cell r="D783" t="str">
            <v/>
          </cell>
          <cell r="F783" t="str">
            <v/>
          </cell>
          <cell r="G783" t="str">
            <v/>
          </cell>
          <cell r="H783" t="str">
            <v xml:space="preserve"> </v>
          </cell>
        </row>
        <row r="784">
          <cell r="C784" t="str">
            <v xml:space="preserve"> </v>
          </cell>
          <cell r="D784" t="str">
            <v/>
          </cell>
          <cell r="F784" t="str">
            <v/>
          </cell>
          <cell r="G784" t="str">
            <v/>
          </cell>
          <cell r="H784" t="str">
            <v xml:space="preserve"> </v>
          </cell>
        </row>
        <row r="785">
          <cell r="C785" t="str">
            <v xml:space="preserve"> </v>
          </cell>
          <cell r="D785" t="str">
            <v/>
          </cell>
          <cell r="F785" t="str">
            <v/>
          </cell>
          <cell r="G785" t="str">
            <v/>
          </cell>
          <cell r="H785" t="str">
            <v xml:space="preserve"> </v>
          </cell>
        </row>
        <row r="786">
          <cell r="C786" t="str">
            <v xml:space="preserve"> </v>
          </cell>
          <cell r="D786" t="str">
            <v/>
          </cell>
          <cell r="F786" t="str">
            <v/>
          </cell>
          <cell r="G786" t="str">
            <v/>
          </cell>
          <cell r="H786" t="str">
            <v xml:space="preserve"> </v>
          </cell>
        </row>
        <row r="787">
          <cell r="C787" t="str">
            <v xml:space="preserve"> </v>
          </cell>
          <cell r="D787" t="str">
            <v/>
          </cell>
          <cell r="F787" t="str">
            <v/>
          </cell>
          <cell r="G787" t="str">
            <v/>
          </cell>
          <cell r="H787" t="str">
            <v xml:space="preserve"> </v>
          </cell>
        </row>
        <row r="788">
          <cell r="C788" t="str">
            <v xml:space="preserve"> </v>
          </cell>
          <cell r="D788" t="str">
            <v/>
          </cell>
          <cell r="F788" t="str">
            <v/>
          </cell>
          <cell r="G788" t="str">
            <v/>
          </cell>
          <cell r="H788" t="str">
            <v xml:space="preserve"> </v>
          </cell>
        </row>
        <row r="789">
          <cell r="C789" t="str">
            <v xml:space="preserve"> </v>
          </cell>
          <cell r="D789" t="str">
            <v/>
          </cell>
          <cell r="F789" t="str">
            <v/>
          </cell>
          <cell r="G789" t="str">
            <v/>
          </cell>
          <cell r="H789" t="str">
            <v xml:space="preserve"> </v>
          </cell>
        </row>
        <row r="790">
          <cell r="C790" t="str">
            <v xml:space="preserve"> </v>
          </cell>
          <cell r="D790" t="str">
            <v/>
          </cell>
          <cell r="F790" t="str">
            <v/>
          </cell>
          <cell r="G790" t="str">
            <v/>
          </cell>
          <cell r="H790" t="str">
            <v xml:space="preserve"> </v>
          </cell>
        </row>
        <row r="791">
          <cell r="C791" t="str">
            <v xml:space="preserve"> </v>
          </cell>
          <cell r="D791" t="str">
            <v/>
          </cell>
          <cell r="F791" t="str">
            <v/>
          </cell>
          <cell r="G791" t="str">
            <v/>
          </cell>
          <cell r="H791" t="str">
            <v xml:space="preserve"> </v>
          </cell>
        </row>
        <row r="792">
          <cell r="C792" t="str">
            <v xml:space="preserve"> </v>
          </cell>
          <cell r="D792" t="str">
            <v/>
          </cell>
          <cell r="F792" t="str">
            <v/>
          </cell>
          <cell r="G792" t="str">
            <v/>
          </cell>
          <cell r="H792" t="str">
            <v xml:space="preserve"> </v>
          </cell>
        </row>
        <row r="793">
          <cell r="C793" t="str">
            <v xml:space="preserve"> </v>
          </cell>
          <cell r="D793" t="str">
            <v/>
          </cell>
          <cell r="F793" t="str">
            <v/>
          </cell>
          <cell r="G793" t="str">
            <v/>
          </cell>
          <cell r="H793" t="str">
            <v xml:space="preserve"> </v>
          </cell>
        </row>
        <row r="794">
          <cell r="C794" t="str">
            <v xml:space="preserve"> </v>
          </cell>
          <cell r="D794" t="str">
            <v/>
          </cell>
          <cell r="F794" t="str">
            <v/>
          </cell>
          <cell r="G794" t="str">
            <v/>
          </cell>
          <cell r="H794" t="str">
            <v xml:space="preserve"> </v>
          </cell>
        </row>
        <row r="795">
          <cell r="C795" t="str">
            <v xml:space="preserve"> </v>
          </cell>
          <cell r="D795" t="str">
            <v/>
          </cell>
          <cell r="F795" t="str">
            <v/>
          </cell>
          <cell r="G795" t="str">
            <v/>
          </cell>
          <cell r="H795" t="str">
            <v xml:space="preserve"> </v>
          </cell>
        </row>
        <row r="796">
          <cell r="C796" t="str">
            <v xml:space="preserve"> </v>
          </cell>
          <cell r="D796" t="str">
            <v/>
          </cell>
          <cell r="F796" t="str">
            <v/>
          </cell>
          <cell r="G796" t="str">
            <v/>
          </cell>
          <cell r="H796" t="str">
            <v xml:space="preserve"> </v>
          </cell>
        </row>
        <row r="797">
          <cell r="C797" t="str">
            <v xml:space="preserve"> </v>
          </cell>
          <cell r="D797" t="str">
            <v/>
          </cell>
          <cell r="F797" t="str">
            <v/>
          </cell>
          <cell r="G797" t="str">
            <v/>
          </cell>
          <cell r="H797" t="str">
            <v xml:space="preserve"> </v>
          </cell>
        </row>
        <row r="798">
          <cell r="C798" t="str">
            <v xml:space="preserve"> </v>
          </cell>
          <cell r="D798" t="str">
            <v/>
          </cell>
          <cell r="F798" t="str">
            <v/>
          </cell>
          <cell r="G798" t="str">
            <v/>
          </cell>
          <cell r="H798" t="str">
            <v xml:space="preserve"> </v>
          </cell>
        </row>
        <row r="799">
          <cell r="C799" t="str">
            <v xml:space="preserve"> </v>
          </cell>
          <cell r="D799" t="str">
            <v/>
          </cell>
          <cell r="F799" t="str">
            <v/>
          </cell>
          <cell r="G799" t="str">
            <v/>
          </cell>
          <cell r="H799" t="str">
            <v xml:space="preserve"> </v>
          </cell>
        </row>
        <row r="800">
          <cell r="C800" t="str">
            <v xml:space="preserve"> </v>
          </cell>
          <cell r="D800" t="str">
            <v/>
          </cell>
          <cell r="F800" t="str">
            <v/>
          </cell>
          <cell r="G800" t="str">
            <v/>
          </cell>
          <cell r="H800" t="str">
            <v xml:space="preserve"> </v>
          </cell>
        </row>
        <row r="801">
          <cell r="C801" t="str">
            <v xml:space="preserve"> </v>
          </cell>
          <cell r="D801" t="str">
            <v/>
          </cell>
          <cell r="F801" t="str">
            <v/>
          </cell>
          <cell r="G801" t="str">
            <v/>
          </cell>
          <cell r="H801" t="str">
            <v xml:space="preserve"> </v>
          </cell>
        </row>
        <row r="802">
          <cell r="C802" t="str">
            <v xml:space="preserve"> </v>
          </cell>
          <cell r="D802" t="str">
            <v/>
          </cell>
          <cell r="F802" t="str">
            <v/>
          </cell>
          <cell r="G802" t="str">
            <v/>
          </cell>
          <cell r="H802" t="str">
            <v xml:space="preserve"> </v>
          </cell>
        </row>
        <row r="803">
          <cell r="C803" t="str">
            <v xml:space="preserve"> </v>
          </cell>
          <cell r="D803" t="str">
            <v/>
          </cell>
          <cell r="F803" t="str">
            <v/>
          </cell>
          <cell r="G803" t="str">
            <v/>
          </cell>
          <cell r="H803" t="str">
            <v xml:space="preserve"> </v>
          </cell>
        </row>
        <row r="804">
          <cell r="C804" t="str">
            <v xml:space="preserve"> </v>
          </cell>
          <cell r="D804" t="str">
            <v/>
          </cell>
          <cell r="F804" t="str">
            <v/>
          </cell>
          <cell r="G804" t="str">
            <v/>
          </cell>
          <cell r="H804" t="str">
            <v xml:space="preserve"> </v>
          </cell>
        </row>
        <row r="805">
          <cell r="C805" t="str">
            <v xml:space="preserve"> </v>
          </cell>
          <cell r="D805" t="str">
            <v/>
          </cell>
          <cell r="F805" t="str">
            <v/>
          </cell>
          <cell r="G805" t="str">
            <v/>
          </cell>
          <cell r="H805" t="str">
            <v xml:space="preserve"> </v>
          </cell>
        </row>
        <row r="806">
          <cell r="C806" t="str">
            <v xml:space="preserve"> </v>
          </cell>
          <cell r="D806" t="str">
            <v/>
          </cell>
          <cell r="F806" t="str">
            <v/>
          </cell>
          <cell r="G806" t="str">
            <v/>
          </cell>
          <cell r="H806" t="str">
            <v xml:space="preserve"> </v>
          </cell>
        </row>
        <row r="807">
          <cell r="C807" t="str">
            <v xml:space="preserve"> </v>
          </cell>
          <cell r="D807" t="str">
            <v/>
          </cell>
          <cell r="F807" t="str">
            <v/>
          </cell>
          <cell r="G807" t="str">
            <v/>
          </cell>
          <cell r="H807" t="str">
            <v xml:space="preserve"> </v>
          </cell>
        </row>
        <row r="808">
          <cell r="C808" t="str">
            <v xml:space="preserve"> </v>
          </cell>
          <cell r="D808" t="str">
            <v/>
          </cell>
          <cell r="F808" t="str">
            <v/>
          </cell>
          <cell r="G808" t="str">
            <v/>
          </cell>
          <cell r="H808" t="str">
            <v xml:space="preserve"> </v>
          </cell>
        </row>
        <row r="809">
          <cell r="C809" t="str">
            <v xml:space="preserve"> </v>
          </cell>
          <cell r="D809" t="str">
            <v/>
          </cell>
          <cell r="F809" t="str">
            <v/>
          </cell>
          <cell r="G809" t="str">
            <v/>
          </cell>
          <cell r="H809" t="str">
            <v xml:space="preserve"> </v>
          </cell>
        </row>
        <row r="810">
          <cell r="C810" t="str">
            <v xml:space="preserve"> </v>
          </cell>
          <cell r="D810" t="str">
            <v/>
          </cell>
          <cell r="F810" t="str">
            <v/>
          </cell>
          <cell r="G810" t="str">
            <v/>
          </cell>
          <cell r="H810" t="str">
            <v xml:space="preserve"> </v>
          </cell>
        </row>
        <row r="811">
          <cell r="C811" t="str">
            <v xml:space="preserve"> </v>
          </cell>
          <cell r="D811" t="str">
            <v/>
          </cell>
          <cell r="F811" t="str">
            <v/>
          </cell>
          <cell r="G811" t="str">
            <v/>
          </cell>
          <cell r="H811" t="str">
            <v xml:space="preserve"> </v>
          </cell>
        </row>
        <row r="812">
          <cell r="C812" t="str">
            <v xml:space="preserve"> </v>
          </cell>
          <cell r="D812" t="str">
            <v/>
          </cell>
          <cell r="F812" t="str">
            <v/>
          </cell>
          <cell r="G812" t="str">
            <v/>
          </cell>
          <cell r="H812" t="str">
            <v xml:space="preserve"> </v>
          </cell>
        </row>
        <row r="813">
          <cell r="C813" t="str">
            <v xml:space="preserve"> </v>
          </cell>
          <cell r="D813" t="str">
            <v/>
          </cell>
          <cell r="F813" t="str">
            <v/>
          </cell>
          <cell r="G813" t="str">
            <v/>
          </cell>
          <cell r="H813" t="str">
            <v xml:space="preserve"> </v>
          </cell>
        </row>
        <row r="814">
          <cell r="C814" t="str">
            <v xml:space="preserve"> </v>
          </cell>
          <cell r="D814" t="str">
            <v/>
          </cell>
          <cell r="F814" t="str">
            <v/>
          </cell>
          <cell r="G814" t="str">
            <v/>
          </cell>
          <cell r="H814" t="str">
            <v xml:space="preserve"> </v>
          </cell>
        </row>
        <row r="815">
          <cell r="C815" t="str">
            <v xml:space="preserve"> </v>
          </cell>
          <cell r="D815" t="str">
            <v/>
          </cell>
          <cell r="F815" t="str">
            <v/>
          </cell>
          <cell r="G815" t="str">
            <v/>
          </cell>
          <cell r="H815" t="str">
            <v xml:space="preserve"> </v>
          </cell>
        </row>
        <row r="816">
          <cell r="C816" t="str">
            <v xml:space="preserve"> </v>
          </cell>
          <cell r="D816" t="str">
            <v/>
          </cell>
          <cell r="F816" t="str">
            <v/>
          </cell>
          <cell r="G816" t="str">
            <v/>
          </cell>
          <cell r="H816" t="str">
            <v xml:space="preserve"> </v>
          </cell>
        </row>
        <row r="817">
          <cell r="C817" t="str">
            <v xml:space="preserve"> </v>
          </cell>
          <cell r="D817" t="str">
            <v/>
          </cell>
          <cell r="F817" t="str">
            <v/>
          </cell>
          <cell r="G817" t="str">
            <v/>
          </cell>
          <cell r="H817" t="str">
            <v xml:space="preserve"> </v>
          </cell>
        </row>
        <row r="818">
          <cell r="C818" t="str">
            <v xml:space="preserve"> </v>
          </cell>
          <cell r="D818" t="str">
            <v/>
          </cell>
          <cell r="F818" t="str">
            <v/>
          </cell>
          <cell r="G818" t="str">
            <v/>
          </cell>
          <cell r="H818" t="str">
            <v xml:space="preserve"> </v>
          </cell>
        </row>
        <row r="819">
          <cell r="C819" t="str">
            <v xml:space="preserve"> </v>
          </cell>
          <cell r="D819" t="str">
            <v/>
          </cell>
          <cell r="F819" t="str">
            <v/>
          </cell>
          <cell r="G819" t="str">
            <v/>
          </cell>
          <cell r="H819" t="str">
            <v xml:space="preserve"> </v>
          </cell>
        </row>
        <row r="820">
          <cell r="C820" t="str">
            <v xml:space="preserve"> </v>
          </cell>
          <cell r="D820" t="str">
            <v/>
          </cell>
          <cell r="F820" t="str">
            <v/>
          </cell>
          <cell r="G820" t="str">
            <v/>
          </cell>
          <cell r="H820" t="str">
            <v xml:space="preserve"> </v>
          </cell>
        </row>
        <row r="821">
          <cell r="C821" t="str">
            <v xml:space="preserve"> </v>
          </cell>
          <cell r="D821" t="str">
            <v/>
          </cell>
          <cell r="F821" t="str">
            <v/>
          </cell>
          <cell r="G821" t="str">
            <v/>
          </cell>
          <cell r="H821" t="str">
            <v xml:space="preserve"> </v>
          </cell>
        </row>
        <row r="822">
          <cell r="C822" t="str">
            <v xml:space="preserve"> </v>
          </cell>
          <cell r="D822" t="str">
            <v/>
          </cell>
          <cell r="F822" t="str">
            <v/>
          </cell>
          <cell r="G822" t="str">
            <v/>
          </cell>
          <cell r="H822" t="str">
            <v xml:space="preserve"> </v>
          </cell>
        </row>
        <row r="823">
          <cell r="C823" t="str">
            <v xml:space="preserve"> </v>
          </cell>
          <cell r="D823" t="str">
            <v/>
          </cell>
          <cell r="F823" t="str">
            <v/>
          </cell>
          <cell r="G823" t="str">
            <v/>
          </cell>
          <cell r="H823" t="str">
            <v xml:space="preserve"> </v>
          </cell>
        </row>
        <row r="824">
          <cell r="C824" t="str">
            <v xml:space="preserve"> </v>
          </cell>
          <cell r="D824" t="str">
            <v/>
          </cell>
          <cell r="F824" t="str">
            <v/>
          </cell>
          <cell r="G824" t="str">
            <v/>
          </cell>
          <cell r="H824" t="str">
            <v xml:space="preserve"> </v>
          </cell>
        </row>
        <row r="825">
          <cell r="C825" t="str">
            <v xml:space="preserve"> </v>
          </cell>
          <cell r="D825" t="str">
            <v/>
          </cell>
          <cell r="F825" t="str">
            <v/>
          </cell>
          <cell r="G825" t="str">
            <v/>
          </cell>
          <cell r="H825" t="str">
            <v xml:space="preserve"> </v>
          </cell>
        </row>
        <row r="826">
          <cell r="C826" t="str">
            <v xml:space="preserve"> </v>
          </cell>
          <cell r="D826" t="str">
            <v/>
          </cell>
          <cell r="F826" t="str">
            <v/>
          </cell>
          <cell r="G826" t="str">
            <v/>
          </cell>
          <cell r="H826" t="str">
            <v xml:space="preserve"> </v>
          </cell>
        </row>
        <row r="827">
          <cell r="C827" t="str">
            <v xml:space="preserve"> </v>
          </cell>
          <cell r="D827" t="str">
            <v/>
          </cell>
          <cell r="F827" t="str">
            <v/>
          </cell>
          <cell r="G827" t="str">
            <v/>
          </cell>
          <cell r="H827" t="str">
            <v xml:space="preserve"> </v>
          </cell>
        </row>
        <row r="828">
          <cell r="C828" t="str">
            <v xml:space="preserve"> </v>
          </cell>
          <cell r="D828" t="str">
            <v/>
          </cell>
          <cell r="F828" t="str">
            <v/>
          </cell>
          <cell r="G828" t="str">
            <v/>
          </cell>
          <cell r="H828" t="str">
            <v xml:space="preserve"> </v>
          </cell>
        </row>
        <row r="829">
          <cell r="C829" t="str">
            <v xml:space="preserve"> </v>
          </cell>
          <cell r="D829" t="str">
            <v/>
          </cell>
          <cell r="F829" t="str">
            <v/>
          </cell>
          <cell r="G829" t="str">
            <v/>
          </cell>
          <cell r="H829" t="str">
            <v xml:space="preserve"> </v>
          </cell>
        </row>
        <row r="830">
          <cell r="C830" t="str">
            <v xml:space="preserve"> </v>
          </cell>
          <cell r="D830" t="str">
            <v/>
          </cell>
          <cell r="F830" t="str">
            <v/>
          </cell>
          <cell r="G830" t="str">
            <v/>
          </cell>
          <cell r="H830" t="str">
            <v xml:space="preserve"> </v>
          </cell>
        </row>
        <row r="831">
          <cell r="C831" t="str">
            <v xml:space="preserve"> </v>
          </cell>
          <cell r="D831" t="str">
            <v/>
          </cell>
          <cell r="F831" t="str">
            <v/>
          </cell>
          <cell r="G831" t="str">
            <v/>
          </cell>
          <cell r="H831" t="str">
            <v xml:space="preserve"> </v>
          </cell>
        </row>
        <row r="832">
          <cell r="C832" t="str">
            <v xml:space="preserve"> </v>
          </cell>
          <cell r="D832" t="str">
            <v/>
          </cell>
          <cell r="F832" t="str">
            <v/>
          </cell>
          <cell r="G832" t="str">
            <v/>
          </cell>
          <cell r="H832" t="str">
            <v xml:space="preserve"> </v>
          </cell>
        </row>
        <row r="833">
          <cell r="C833" t="str">
            <v xml:space="preserve"> </v>
          </cell>
          <cell r="D833" t="str">
            <v/>
          </cell>
          <cell r="F833" t="str">
            <v/>
          </cell>
          <cell r="G833" t="str">
            <v/>
          </cell>
          <cell r="H833" t="str">
            <v xml:space="preserve"> </v>
          </cell>
        </row>
        <row r="834">
          <cell r="C834" t="str">
            <v xml:space="preserve"> </v>
          </cell>
          <cell r="D834" t="str">
            <v/>
          </cell>
          <cell r="F834" t="str">
            <v/>
          </cell>
          <cell r="G834" t="str">
            <v/>
          </cell>
          <cell r="H834" t="str">
            <v xml:space="preserve"> </v>
          </cell>
        </row>
        <row r="835">
          <cell r="C835" t="str">
            <v xml:space="preserve"> </v>
          </cell>
          <cell r="D835" t="str">
            <v/>
          </cell>
          <cell r="F835" t="str">
            <v/>
          </cell>
          <cell r="G835" t="str">
            <v/>
          </cell>
          <cell r="H835" t="str">
            <v xml:space="preserve"> </v>
          </cell>
        </row>
        <row r="836">
          <cell r="C836" t="str">
            <v xml:space="preserve"> </v>
          </cell>
          <cell r="D836" t="str">
            <v/>
          </cell>
          <cell r="F836" t="str">
            <v/>
          </cell>
          <cell r="G836" t="str">
            <v/>
          </cell>
          <cell r="H836" t="str">
            <v xml:space="preserve"> </v>
          </cell>
        </row>
        <row r="837">
          <cell r="C837" t="str">
            <v xml:space="preserve"> </v>
          </cell>
          <cell r="D837" t="str">
            <v/>
          </cell>
          <cell r="F837" t="str">
            <v/>
          </cell>
          <cell r="G837" t="str">
            <v/>
          </cell>
          <cell r="H837" t="str">
            <v xml:space="preserve"> </v>
          </cell>
        </row>
        <row r="838">
          <cell r="C838" t="str">
            <v xml:space="preserve"> </v>
          </cell>
          <cell r="D838" t="str">
            <v/>
          </cell>
          <cell r="F838" t="str">
            <v/>
          </cell>
          <cell r="G838" t="str">
            <v/>
          </cell>
          <cell r="H838" t="str">
            <v xml:space="preserve"> </v>
          </cell>
        </row>
        <row r="839">
          <cell r="C839" t="str">
            <v xml:space="preserve"> </v>
          </cell>
          <cell r="D839" t="str">
            <v/>
          </cell>
          <cell r="F839" t="str">
            <v/>
          </cell>
          <cell r="G839" t="str">
            <v/>
          </cell>
          <cell r="H839" t="str">
            <v xml:space="preserve"> </v>
          </cell>
        </row>
        <row r="840">
          <cell r="C840" t="str">
            <v xml:space="preserve"> </v>
          </cell>
          <cell r="D840" t="str">
            <v/>
          </cell>
          <cell r="F840" t="str">
            <v/>
          </cell>
          <cell r="G840" t="str">
            <v/>
          </cell>
          <cell r="H840" t="str">
            <v xml:space="preserve"> </v>
          </cell>
        </row>
        <row r="841">
          <cell r="C841" t="str">
            <v xml:space="preserve"> </v>
          </cell>
          <cell r="D841" t="str">
            <v/>
          </cell>
          <cell r="F841" t="str">
            <v/>
          </cell>
          <cell r="G841" t="str">
            <v/>
          </cell>
          <cell r="H841" t="str">
            <v xml:space="preserve"> </v>
          </cell>
        </row>
        <row r="842">
          <cell r="C842" t="str">
            <v xml:space="preserve"> </v>
          </cell>
          <cell r="D842" t="str">
            <v/>
          </cell>
          <cell r="F842" t="str">
            <v/>
          </cell>
          <cell r="G842" t="str">
            <v/>
          </cell>
          <cell r="H842" t="str">
            <v xml:space="preserve"> </v>
          </cell>
        </row>
        <row r="843">
          <cell r="C843" t="str">
            <v xml:space="preserve"> </v>
          </cell>
          <cell r="D843" t="str">
            <v/>
          </cell>
          <cell r="F843" t="str">
            <v/>
          </cell>
          <cell r="G843" t="str">
            <v/>
          </cell>
          <cell r="H843" t="str">
            <v xml:space="preserve"> </v>
          </cell>
        </row>
        <row r="844">
          <cell r="C844" t="str">
            <v xml:space="preserve"> </v>
          </cell>
          <cell r="D844" t="str">
            <v/>
          </cell>
          <cell r="F844" t="str">
            <v/>
          </cell>
          <cell r="G844" t="str">
            <v/>
          </cell>
          <cell r="H844" t="str">
            <v xml:space="preserve"> </v>
          </cell>
        </row>
        <row r="845">
          <cell r="C845" t="str">
            <v xml:space="preserve"> </v>
          </cell>
          <cell r="D845" t="str">
            <v/>
          </cell>
          <cell r="F845" t="str">
            <v/>
          </cell>
          <cell r="G845" t="str">
            <v/>
          </cell>
          <cell r="H845" t="str">
            <v xml:space="preserve"> </v>
          </cell>
        </row>
        <row r="846">
          <cell r="C846" t="str">
            <v xml:space="preserve"> </v>
          </cell>
          <cell r="D846" t="str">
            <v/>
          </cell>
          <cell r="F846" t="str">
            <v/>
          </cell>
          <cell r="G846" t="str">
            <v/>
          </cell>
          <cell r="H846" t="str">
            <v xml:space="preserve"> </v>
          </cell>
        </row>
        <row r="847">
          <cell r="C847" t="str">
            <v xml:space="preserve"> </v>
          </cell>
          <cell r="D847" t="str">
            <v/>
          </cell>
          <cell r="F847" t="str">
            <v/>
          </cell>
          <cell r="G847" t="str">
            <v/>
          </cell>
          <cell r="H847" t="str">
            <v xml:space="preserve"> </v>
          </cell>
        </row>
        <row r="848">
          <cell r="C848" t="str">
            <v xml:space="preserve"> </v>
          </cell>
          <cell r="D848" t="str">
            <v/>
          </cell>
          <cell r="F848" t="str">
            <v/>
          </cell>
          <cell r="G848" t="str">
            <v/>
          </cell>
          <cell r="H848" t="str">
            <v xml:space="preserve"> </v>
          </cell>
        </row>
        <row r="849">
          <cell r="C849" t="str">
            <v xml:space="preserve"> </v>
          </cell>
          <cell r="D849" t="str">
            <v/>
          </cell>
          <cell r="F849" t="str">
            <v/>
          </cell>
          <cell r="G849" t="str">
            <v/>
          </cell>
          <cell r="H849" t="str">
            <v xml:space="preserve"> </v>
          </cell>
        </row>
        <row r="850">
          <cell r="C850" t="str">
            <v xml:space="preserve"> </v>
          </cell>
          <cell r="D850" t="str">
            <v/>
          </cell>
          <cell r="F850" t="str">
            <v/>
          </cell>
          <cell r="G850" t="str">
            <v/>
          </cell>
          <cell r="H850" t="str">
            <v xml:space="preserve"> </v>
          </cell>
        </row>
        <row r="851">
          <cell r="C851" t="str">
            <v xml:space="preserve"> </v>
          </cell>
          <cell r="D851" t="str">
            <v/>
          </cell>
          <cell r="F851" t="str">
            <v/>
          </cell>
          <cell r="G851" t="str">
            <v/>
          </cell>
          <cell r="H851" t="str">
            <v xml:space="preserve"> </v>
          </cell>
        </row>
        <row r="852">
          <cell r="C852" t="str">
            <v xml:space="preserve"> </v>
          </cell>
          <cell r="D852" t="str">
            <v/>
          </cell>
          <cell r="F852" t="str">
            <v/>
          </cell>
          <cell r="G852" t="str">
            <v/>
          </cell>
          <cell r="H852" t="str">
            <v xml:space="preserve"> </v>
          </cell>
        </row>
        <row r="853">
          <cell r="C853" t="str">
            <v xml:space="preserve"> </v>
          </cell>
          <cell r="D853" t="str">
            <v/>
          </cell>
          <cell r="F853" t="str">
            <v/>
          </cell>
          <cell r="G853" t="str">
            <v/>
          </cell>
          <cell r="H853" t="str">
            <v xml:space="preserve"> </v>
          </cell>
        </row>
        <row r="854">
          <cell r="C854" t="str">
            <v xml:space="preserve"> </v>
          </cell>
          <cell r="D854" t="str">
            <v/>
          </cell>
          <cell r="F854" t="str">
            <v/>
          </cell>
          <cell r="G854" t="str">
            <v/>
          </cell>
          <cell r="H854" t="str">
            <v xml:space="preserve"> </v>
          </cell>
        </row>
        <row r="855">
          <cell r="C855" t="str">
            <v xml:space="preserve"> </v>
          </cell>
          <cell r="D855" t="str">
            <v/>
          </cell>
          <cell r="F855" t="str">
            <v/>
          </cell>
          <cell r="G855" t="str">
            <v/>
          </cell>
          <cell r="H855" t="str">
            <v xml:space="preserve"> </v>
          </cell>
        </row>
        <row r="856">
          <cell r="C856" t="str">
            <v xml:space="preserve"> </v>
          </cell>
          <cell r="D856" t="str">
            <v/>
          </cell>
          <cell r="F856" t="str">
            <v/>
          </cell>
          <cell r="G856" t="str">
            <v/>
          </cell>
          <cell r="H856" t="str">
            <v xml:space="preserve"> </v>
          </cell>
        </row>
        <row r="857">
          <cell r="C857" t="str">
            <v xml:space="preserve"> </v>
          </cell>
          <cell r="D857" t="str">
            <v/>
          </cell>
          <cell r="F857" t="str">
            <v/>
          </cell>
          <cell r="G857" t="str">
            <v/>
          </cell>
          <cell r="H857" t="str">
            <v xml:space="preserve"> </v>
          </cell>
        </row>
        <row r="858">
          <cell r="C858" t="str">
            <v xml:space="preserve"> </v>
          </cell>
          <cell r="D858" t="str">
            <v/>
          </cell>
          <cell r="F858" t="str">
            <v/>
          </cell>
          <cell r="G858" t="str">
            <v/>
          </cell>
          <cell r="H858" t="str">
            <v xml:space="preserve"> </v>
          </cell>
        </row>
        <row r="859">
          <cell r="C859" t="str">
            <v xml:space="preserve"> </v>
          </cell>
          <cell r="D859" t="str">
            <v/>
          </cell>
          <cell r="F859" t="str">
            <v/>
          </cell>
          <cell r="G859" t="str">
            <v/>
          </cell>
          <cell r="H859" t="str">
            <v xml:space="preserve"> </v>
          </cell>
        </row>
        <row r="860">
          <cell r="C860" t="str">
            <v xml:space="preserve"> </v>
          </cell>
          <cell r="D860" t="str">
            <v/>
          </cell>
          <cell r="F860" t="str">
            <v/>
          </cell>
          <cell r="G860" t="str">
            <v/>
          </cell>
          <cell r="H860" t="str">
            <v xml:space="preserve"> </v>
          </cell>
        </row>
        <row r="861">
          <cell r="C861" t="str">
            <v xml:space="preserve"> </v>
          </cell>
          <cell r="D861" t="str">
            <v/>
          </cell>
          <cell r="F861" t="str">
            <v/>
          </cell>
          <cell r="G861" t="str">
            <v/>
          </cell>
          <cell r="H861" t="str">
            <v xml:space="preserve"> </v>
          </cell>
        </row>
        <row r="862">
          <cell r="C862" t="str">
            <v xml:space="preserve"> </v>
          </cell>
          <cell r="D862" t="str">
            <v/>
          </cell>
          <cell r="F862" t="str">
            <v/>
          </cell>
          <cell r="G862" t="str">
            <v/>
          </cell>
          <cell r="H862" t="str">
            <v xml:space="preserve"> </v>
          </cell>
        </row>
        <row r="863">
          <cell r="C863" t="str">
            <v xml:space="preserve"> </v>
          </cell>
          <cell r="D863" t="str">
            <v/>
          </cell>
          <cell r="F863" t="str">
            <v/>
          </cell>
          <cell r="G863" t="str">
            <v/>
          </cell>
          <cell r="H863" t="str">
            <v xml:space="preserve"> </v>
          </cell>
        </row>
        <row r="864">
          <cell r="C864" t="str">
            <v xml:space="preserve"> </v>
          </cell>
          <cell r="D864" t="str">
            <v/>
          </cell>
          <cell r="F864" t="str">
            <v/>
          </cell>
          <cell r="G864" t="str">
            <v/>
          </cell>
          <cell r="H864" t="str">
            <v xml:space="preserve"> </v>
          </cell>
        </row>
        <row r="865">
          <cell r="C865" t="str">
            <v xml:space="preserve"> </v>
          </cell>
          <cell r="D865" t="str">
            <v/>
          </cell>
          <cell r="F865" t="str">
            <v/>
          </cell>
          <cell r="G865" t="str">
            <v/>
          </cell>
          <cell r="H865" t="str">
            <v xml:space="preserve"> </v>
          </cell>
        </row>
        <row r="866">
          <cell r="C866" t="str">
            <v xml:space="preserve"> </v>
          </cell>
          <cell r="D866" t="str">
            <v/>
          </cell>
          <cell r="F866" t="str">
            <v/>
          </cell>
          <cell r="G866" t="str">
            <v/>
          </cell>
          <cell r="H866" t="str">
            <v xml:space="preserve"> </v>
          </cell>
        </row>
        <row r="867">
          <cell r="C867" t="str">
            <v xml:space="preserve"> </v>
          </cell>
          <cell r="D867" t="str">
            <v/>
          </cell>
          <cell r="F867" t="str">
            <v/>
          </cell>
          <cell r="G867" t="str">
            <v/>
          </cell>
          <cell r="H867" t="str">
            <v xml:space="preserve"> </v>
          </cell>
        </row>
        <row r="868">
          <cell r="C868" t="str">
            <v xml:space="preserve"> </v>
          </cell>
          <cell r="D868" t="str">
            <v/>
          </cell>
          <cell r="F868" t="str">
            <v/>
          </cell>
          <cell r="G868" t="str">
            <v/>
          </cell>
          <cell r="H868" t="str">
            <v xml:space="preserve"> </v>
          </cell>
        </row>
        <row r="869">
          <cell r="C869" t="str">
            <v xml:space="preserve"> </v>
          </cell>
          <cell r="D869" t="str">
            <v/>
          </cell>
          <cell r="F869" t="str">
            <v/>
          </cell>
          <cell r="G869" t="str">
            <v/>
          </cell>
          <cell r="H869" t="str">
            <v xml:space="preserve"> </v>
          </cell>
        </row>
        <row r="870">
          <cell r="C870" t="str">
            <v xml:space="preserve"> </v>
          </cell>
          <cell r="D870" t="str">
            <v/>
          </cell>
          <cell r="F870" t="str">
            <v/>
          </cell>
          <cell r="G870" t="str">
            <v/>
          </cell>
          <cell r="H870" t="str">
            <v xml:space="preserve"> </v>
          </cell>
        </row>
        <row r="871">
          <cell r="C871" t="str">
            <v xml:space="preserve"> </v>
          </cell>
          <cell r="D871" t="str">
            <v/>
          </cell>
          <cell r="F871" t="str">
            <v/>
          </cell>
          <cell r="G871" t="str">
            <v/>
          </cell>
          <cell r="H871" t="str">
            <v xml:space="preserve"> </v>
          </cell>
        </row>
        <row r="872">
          <cell r="C872" t="str">
            <v xml:space="preserve"> </v>
          </cell>
          <cell r="D872" t="str">
            <v/>
          </cell>
          <cell r="F872" t="str">
            <v/>
          </cell>
          <cell r="G872" t="str">
            <v/>
          </cell>
          <cell r="H872" t="str">
            <v xml:space="preserve"> </v>
          </cell>
        </row>
        <row r="873">
          <cell r="C873" t="str">
            <v xml:space="preserve"> </v>
          </cell>
          <cell r="D873" t="str">
            <v/>
          </cell>
          <cell r="F873" t="str">
            <v/>
          </cell>
          <cell r="G873" t="str">
            <v/>
          </cell>
          <cell r="H873" t="str">
            <v xml:space="preserve"> </v>
          </cell>
        </row>
        <row r="874">
          <cell r="C874" t="str">
            <v xml:space="preserve"> </v>
          </cell>
          <cell r="D874" t="str">
            <v/>
          </cell>
          <cell r="F874" t="str">
            <v/>
          </cell>
          <cell r="G874" t="str">
            <v/>
          </cell>
          <cell r="H874" t="str">
            <v xml:space="preserve"> </v>
          </cell>
        </row>
        <row r="875">
          <cell r="C875" t="str">
            <v xml:space="preserve"> </v>
          </cell>
          <cell r="D875" t="str">
            <v/>
          </cell>
          <cell r="F875" t="str">
            <v/>
          </cell>
          <cell r="G875" t="str">
            <v/>
          </cell>
          <cell r="H875" t="str">
            <v xml:space="preserve"> </v>
          </cell>
        </row>
        <row r="876">
          <cell r="C876" t="str">
            <v xml:space="preserve"> </v>
          </cell>
          <cell r="D876" t="str">
            <v/>
          </cell>
          <cell r="F876" t="str">
            <v/>
          </cell>
          <cell r="G876" t="str">
            <v/>
          </cell>
          <cell r="H876" t="str">
            <v xml:space="preserve"> </v>
          </cell>
        </row>
        <row r="877">
          <cell r="C877" t="str">
            <v xml:space="preserve"> </v>
          </cell>
          <cell r="D877" t="str">
            <v/>
          </cell>
          <cell r="F877" t="str">
            <v/>
          </cell>
          <cell r="G877" t="str">
            <v/>
          </cell>
          <cell r="H877" t="str">
            <v xml:space="preserve"> </v>
          </cell>
        </row>
        <row r="878">
          <cell r="C878" t="str">
            <v xml:space="preserve"> </v>
          </cell>
          <cell r="D878" t="str">
            <v/>
          </cell>
          <cell r="F878" t="str">
            <v/>
          </cell>
          <cell r="G878" t="str">
            <v/>
          </cell>
          <cell r="H878" t="str">
            <v xml:space="preserve"> </v>
          </cell>
        </row>
        <row r="879">
          <cell r="C879" t="str">
            <v xml:space="preserve"> </v>
          </cell>
          <cell r="D879" t="str">
            <v/>
          </cell>
          <cell r="F879" t="str">
            <v/>
          </cell>
          <cell r="G879" t="str">
            <v/>
          </cell>
          <cell r="H879" t="str">
            <v xml:space="preserve"> </v>
          </cell>
        </row>
        <row r="880">
          <cell r="C880" t="str">
            <v xml:space="preserve"> </v>
          </cell>
          <cell r="D880" t="str">
            <v/>
          </cell>
          <cell r="F880" t="str">
            <v/>
          </cell>
          <cell r="G880" t="str">
            <v/>
          </cell>
          <cell r="H880" t="str">
            <v xml:space="preserve"> </v>
          </cell>
        </row>
        <row r="881">
          <cell r="C881" t="str">
            <v xml:space="preserve"> </v>
          </cell>
          <cell r="D881" t="str">
            <v/>
          </cell>
          <cell r="F881" t="str">
            <v/>
          </cell>
          <cell r="G881" t="str">
            <v/>
          </cell>
          <cell r="H881" t="str">
            <v xml:space="preserve"> </v>
          </cell>
        </row>
        <row r="882">
          <cell r="C882" t="str">
            <v xml:space="preserve"> </v>
          </cell>
          <cell r="D882" t="str">
            <v/>
          </cell>
          <cell r="F882" t="str">
            <v/>
          </cell>
          <cell r="G882" t="str">
            <v/>
          </cell>
          <cell r="H882" t="str">
            <v xml:space="preserve"> </v>
          </cell>
        </row>
        <row r="883">
          <cell r="C883" t="str">
            <v xml:space="preserve"> </v>
          </cell>
          <cell r="D883" t="str">
            <v/>
          </cell>
          <cell r="F883" t="str">
            <v/>
          </cell>
          <cell r="G883" t="str">
            <v/>
          </cell>
          <cell r="H883" t="str">
            <v xml:space="preserve"> </v>
          </cell>
        </row>
        <row r="884">
          <cell r="C884" t="str">
            <v xml:space="preserve"> </v>
          </cell>
          <cell r="D884" t="str">
            <v/>
          </cell>
          <cell r="F884" t="str">
            <v/>
          </cell>
          <cell r="G884" t="str">
            <v/>
          </cell>
          <cell r="H884" t="str">
            <v xml:space="preserve"> </v>
          </cell>
        </row>
        <row r="885">
          <cell r="C885" t="str">
            <v xml:space="preserve"> </v>
          </cell>
          <cell r="D885" t="str">
            <v/>
          </cell>
          <cell r="F885" t="str">
            <v/>
          </cell>
          <cell r="G885" t="str">
            <v/>
          </cell>
          <cell r="H885" t="str">
            <v xml:space="preserve"> </v>
          </cell>
        </row>
        <row r="886">
          <cell r="C886" t="str">
            <v xml:space="preserve"> </v>
          </cell>
          <cell r="D886" t="str">
            <v/>
          </cell>
          <cell r="F886" t="str">
            <v/>
          </cell>
          <cell r="G886" t="str">
            <v/>
          </cell>
          <cell r="H886" t="str">
            <v xml:space="preserve"> </v>
          </cell>
        </row>
        <row r="887">
          <cell r="C887" t="str">
            <v xml:space="preserve"> </v>
          </cell>
          <cell r="D887" t="str">
            <v/>
          </cell>
          <cell r="F887" t="str">
            <v/>
          </cell>
          <cell r="G887" t="str">
            <v/>
          </cell>
          <cell r="H887" t="str">
            <v xml:space="preserve"> </v>
          </cell>
        </row>
        <row r="888">
          <cell r="C888" t="str">
            <v xml:space="preserve"> </v>
          </cell>
          <cell r="D888" t="str">
            <v/>
          </cell>
          <cell r="F888" t="str">
            <v/>
          </cell>
          <cell r="G888" t="str">
            <v/>
          </cell>
          <cell r="H888" t="str">
            <v xml:space="preserve"> </v>
          </cell>
        </row>
        <row r="889">
          <cell r="C889" t="str">
            <v xml:space="preserve"> </v>
          </cell>
          <cell r="D889" t="str">
            <v/>
          </cell>
          <cell r="F889" t="str">
            <v/>
          </cell>
          <cell r="G889" t="str">
            <v/>
          </cell>
          <cell r="H889" t="str">
            <v xml:space="preserve"> </v>
          </cell>
        </row>
        <row r="890">
          <cell r="C890" t="str">
            <v xml:space="preserve"> </v>
          </cell>
          <cell r="D890" t="str">
            <v/>
          </cell>
          <cell r="F890" t="str">
            <v/>
          </cell>
          <cell r="G890" t="str">
            <v/>
          </cell>
          <cell r="H890" t="str">
            <v xml:space="preserve"> </v>
          </cell>
        </row>
        <row r="891">
          <cell r="C891" t="str">
            <v xml:space="preserve"> </v>
          </cell>
          <cell r="D891" t="str">
            <v/>
          </cell>
          <cell r="F891" t="str">
            <v/>
          </cell>
          <cell r="G891" t="str">
            <v/>
          </cell>
          <cell r="H891" t="str">
            <v xml:space="preserve"> </v>
          </cell>
        </row>
        <row r="892">
          <cell r="C892" t="str">
            <v xml:space="preserve"> </v>
          </cell>
          <cell r="D892" t="str">
            <v/>
          </cell>
          <cell r="F892" t="str">
            <v/>
          </cell>
          <cell r="G892" t="str">
            <v/>
          </cell>
          <cell r="H892" t="str">
            <v xml:space="preserve"> </v>
          </cell>
        </row>
        <row r="893">
          <cell r="C893" t="str">
            <v xml:space="preserve"> </v>
          </cell>
          <cell r="D893" t="str">
            <v/>
          </cell>
          <cell r="F893" t="str">
            <v/>
          </cell>
          <cell r="G893" t="str">
            <v/>
          </cell>
          <cell r="H893" t="str">
            <v xml:space="preserve"> </v>
          </cell>
        </row>
        <row r="894">
          <cell r="C894" t="str">
            <v xml:space="preserve"> </v>
          </cell>
          <cell r="D894" t="str">
            <v/>
          </cell>
          <cell r="F894" t="str">
            <v/>
          </cell>
          <cell r="G894" t="str">
            <v/>
          </cell>
          <cell r="H894" t="str">
            <v xml:space="preserve"> </v>
          </cell>
        </row>
        <row r="895">
          <cell r="C895" t="str">
            <v xml:space="preserve"> </v>
          </cell>
          <cell r="D895" t="str">
            <v/>
          </cell>
          <cell r="F895" t="str">
            <v/>
          </cell>
          <cell r="G895" t="str">
            <v/>
          </cell>
          <cell r="H895" t="str">
            <v xml:space="preserve"> </v>
          </cell>
        </row>
        <row r="896">
          <cell r="C896" t="str">
            <v xml:space="preserve"> </v>
          </cell>
          <cell r="D896" t="str">
            <v/>
          </cell>
          <cell r="F896" t="str">
            <v/>
          </cell>
          <cell r="G896" t="str">
            <v/>
          </cell>
          <cell r="H896" t="str">
            <v xml:space="preserve"> </v>
          </cell>
        </row>
        <row r="897">
          <cell r="C897" t="str">
            <v xml:space="preserve"> </v>
          </cell>
          <cell r="D897" t="str">
            <v/>
          </cell>
          <cell r="F897" t="str">
            <v/>
          </cell>
          <cell r="G897" t="str">
            <v/>
          </cell>
          <cell r="H897" t="str">
            <v xml:space="preserve"> </v>
          </cell>
        </row>
        <row r="898">
          <cell r="C898" t="str">
            <v xml:space="preserve"> </v>
          </cell>
          <cell r="D898" t="str">
            <v/>
          </cell>
          <cell r="F898" t="str">
            <v/>
          </cell>
          <cell r="G898" t="str">
            <v/>
          </cell>
          <cell r="H898" t="str">
            <v xml:space="preserve"> </v>
          </cell>
        </row>
        <row r="899">
          <cell r="C899" t="str">
            <v xml:space="preserve"> </v>
          </cell>
          <cell r="D899" t="str">
            <v/>
          </cell>
          <cell r="F899" t="str">
            <v/>
          </cell>
          <cell r="G899" t="str">
            <v/>
          </cell>
          <cell r="H899" t="str">
            <v xml:space="preserve"> </v>
          </cell>
        </row>
        <row r="900">
          <cell r="C900" t="str">
            <v xml:space="preserve"> </v>
          </cell>
          <cell r="D900" t="str">
            <v/>
          </cell>
          <cell r="F900" t="str">
            <v/>
          </cell>
          <cell r="G900" t="str">
            <v/>
          </cell>
          <cell r="H900" t="str">
            <v xml:space="preserve"> </v>
          </cell>
        </row>
        <row r="901">
          <cell r="C901" t="str">
            <v xml:space="preserve"> </v>
          </cell>
          <cell r="D901" t="str">
            <v/>
          </cell>
          <cell r="F901" t="str">
            <v/>
          </cell>
          <cell r="G901" t="str">
            <v/>
          </cell>
          <cell r="H901" t="str">
            <v xml:space="preserve"> </v>
          </cell>
        </row>
        <row r="902">
          <cell r="C902" t="str">
            <v xml:space="preserve"> </v>
          </cell>
          <cell r="D902" t="str">
            <v/>
          </cell>
          <cell r="F902" t="str">
            <v/>
          </cell>
          <cell r="G902" t="str">
            <v/>
          </cell>
          <cell r="H902" t="str">
            <v xml:space="preserve"> </v>
          </cell>
        </row>
        <row r="903">
          <cell r="C903" t="str">
            <v xml:space="preserve"> </v>
          </cell>
          <cell r="D903" t="str">
            <v/>
          </cell>
          <cell r="F903" t="str">
            <v/>
          </cell>
          <cell r="G903" t="str">
            <v/>
          </cell>
          <cell r="H903" t="str">
            <v xml:space="preserve"> </v>
          </cell>
        </row>
        <row r="904">
          <cell r="C904" t="str">
            <v xml:space="preserve"> </v>
          </cell>
          <cell r="D904" t="str">
            <v/>
          </cell>
          <cell r="F904" t="str">
            <v/>
          </cell>
          <cell r="G904" t="str">
            <v/>
          </cell>
          <cell r="H904" t="str">
            <v xml:space="preserve"> </v>
          </cell>
        </row>
        <row r="905">
          <cell r="C905" t="str">
            <v xml:space="preserve"> </v>
          </cell>
          <cell r="D905" t="str">
            <v/>
          </cell>
          <cell r="F905" t="str">
            <v/>
          </cell>
          <cell r="G905" t="str">
            <v/>
          </cell>
          <cell r="H905" t="str">
            <v xml:space="preserve"> </v>
          </cell>
        </row>
        <row r="906">
          <cell r="C906" t="str">
            <v xml:space="preserve"> </v>
          </cell>
          <cell r="D906" t="str">
            <v/>
          </cell>
          <cell r="F906" t="str">
            <v/>
          </cell>
          <cell r="G906" t="str">
            <v/>
          </cell>
          <cell r="H906" t="str">
            <v xml:space="preserve"> </v>
          </cell>
        </row>
        <row r="907">
          <cell r="C907" t="str">
            <v xml:space="preserve"> </v>
          </cell>
          <cell r="D907" t="str">
            <v/>
          </cell>
          <cell r="F907" t="str">
            <v/>
          </cell>
          <cell r="G907" t="str">
            <v/>
          </cell>
          <cell r="H907" t="str">
            <v xml:space="preserve"> </v>
          </cell>
        </row>
        <row r="908">
          <cell r="C908" t="str">
            <v xml:space="preserve"> </v>
          </cell>
          <cell r="D908" t="str">
            <v/>
          </cell>
          <cell r="F908" t="str">
            <v/>
          </cell>
          <cell r="G908" t="str">
            <v/>
          </cell>
          <cell r="H908" t="str">
            <v xml:space="preserve"> </v>
          </cell>
        </row>
        <row r="909">
          <cell r="C909" t="str">
            <v xml:space="preserve"> </v>
          </cell>
          <cell r="D909" t="str">
            <v/>
          </cell>
          <cell r="F909" t="str">
            <v/>
          </cell>
          <cell r="G909" t="str">
            <v/>
          </cell>
          <cell r="H909" t="str">
            <v xml:space="preserve"> </v>
          </cell>
        </row>
        <row r="910">
          <cell r="C910" t="str">
            <v xml:space="preserve"> </v>
          </cell>
          <cell r="D910" t="str">
            <v/>
          </cell>
          <cell r="F910" t="str">
            <v/>
          </cell>
          <cell r="G910" t="str">
            <v/>
          </cell>
          <cell r="H910" t="str">
            <v xml:space="preserve"> </v>
          </cell>
        </row>
        <row r="911">
          <cell r="C911" t="str">
            <v xml:space="preserve"> </v>
          </cell>
          <cell r="D911" t="str">
            <v/>
          </cell>
          <cell r="F911" t="str">
            <v/>
          </cell>
          <cell r="G911" t="str">
            <v/>
          </cell>
          <cell r="H911" t="str">
            <v xml:space="preserve"> </v>
          </cell>
        </row>
        <row r="912">
          <cell r="C912" t="str">
            <v xml:space="preserve"> </v>
          </cell>
          <cell r="D912" t="str">
            <v/>
          </cell>
          <cell r="F912" t="str">
            <v/>
          </cell>
          <cell r="G912" t="str">
            <v/>
          </cell>
          <cell r="H912" t="str">
            <v xml:space="preserve"> </v>
          </cell>
        </row>
        <row r="913">
          <cell r="C913" t="str">
            <v xml:space="preserve"> </v>
          </cell>
          <cell r="D913" t="str">
            <v/>
          </cell>
          <cell r="F913" t="str">
            <v/>
          </cell>
          <cell r="G913" t="str">
            <v/>
          </cell>
          <cell r="H913" t="str">
            <v xml:space="preserve"> </v>
          </cell>
        </row>
        <row r="914">
          <cell r="C914" t="str">
            <v xml:space="preserve"> </v>
          </cell>
          <cell r="D914" t="str">
            <v/>
          </cell>
          <cell r="F914" t="str">
            <v/>
          </cell>
          <cell r="G914" t="str">
            <v/>
          </cell>
          <cell r="H914" t="str">
            <v xml:space="preserve"> </v>
          </cell>
        </row>
        <row r="915">
          <cell r="C915" t="str">
            <v xml:space="preserve"> </v>
          </cell>
          <cell r="D915" t="str">
            <v/>
          </cell>
          <cell r="F915" t="str">
            <v/>
          </cell>
          <cell r="G915" t="str">
            <v/>
          </cell>
          <cell r="H915" t="str">
            <v xml:space="preserve"> </v>
          </cell>
        </row>
        <row r="916">
          <cell r="C916" t="str">
            <v xml:space="preserve"> </v>
          </cell>
          <cell r="D916" t="str">
            <v/>
          </cell>
          <cell r="F916" t="str">
            <v/>
          </cell>
          <cell r="G916" t="str">
            <v/>
          </cell>
          <cell r="H916" t="str">
            <v xml:space="preserve"> </v>
          </cell>
        </row>
        <row r="917">
          <cell r="C917" t="str">
            <v xml:space="preserve"> </v>
          </cell>
          <cell r="D917" t="str">
            <v/>
          </cell>
          <cell r="F917" t="str">
            <v/>
          </cell>
          <cell r="G917" t="str">
            <v/>
          </cell>
          <cell r="H917" t="str">
            <v xml:space="preserve"> </v>
          </cell>
        </row>
        <row r="918">
          <cell r="C918" t="str">
            <v xml:space="preserve"> </v>
          </cell>
          <cell r="D918" t="str">
            <v/>
          </cell>
          <cell r="F918" t="str">
            <v/>
          </cell>
          <cell r="G918" t="str">
            <v/>
          </cell>
          <cell r="H918" t="str">
            <v xml:space="preserve"> </v>
          </cell>
        </row>
        <row r="919">
          <cell r="C919" t="str">
            <v xml:space="preserve"> </v>
          </cell>
          <cell r="D919" t="str">
            <v/>
          </cell>
          <cell r="F919" t="str">
            <v/>
          </cell>
          <cell r="G919" t="str">
            <v/>
          </cell>
          <cell r="H919" t="str">
            <v xml:space="preserve"> </v>
          </cell>
        </row>
        <row r="920">
          <cell r="C920" t="str">
            <v xml:space="preserve"> </v>
          </cell>
          <cell r="D920" t="str">
            <v/>
          </cell>
          <cell r="F920" t="str">
            <v/>
          </cell>
          <cell r="G920" t="str">
            <v/>
          </cell>
          <cell r="H920" t="str">
            <v xml:space="preserve"> </v>
          </cell>
        </row>
        <row r="921">
          <cell r="C921" t="str">
            <v xml:space="preserve"> </v>
          </cell>
          <cell r="D921" t="str">
            <v/>
          </cell>
          <cell r="F921" t="str">
            <v/>
          </cell>
          <cell r="G921" t="str">
            <v/>
          </cell>
          <cell r="H921" t="str">
            <v xml:space="preserve"> </v>
          </cell>
        </row>
        <row r="922">
          <cell r="C922" t="str">
            <v xml:space="preserve"> </v>
          </cell>
          <cell r="D922" t="str">
            <v/>
          </cell>
          <cell r="F922" t="str">
            <v/>
          </cell>
          <cell r="G922" t="str">
            <v/>
          </cell>
          <cell r="H922" t="str">
            <v xml:space="preserve"> </v>
          </cell>
        </row>
        <row r="923">
          <cell r="C923" t="str">
            <v xml:space="preserve"> </v>
          </cell>
          <cell r="D923" t="str">
            <v/>
          </cell>
          <cell r="F923" t="str">
            <v/>
          </cell>
          <cell r="G923" t="str">
            <v/>
          </cell>
          <cell r="H923" t="str">
            <v xml:space="preserve"> </v>
          </cell>
        </row>
        <row r="924">
          <cell r="C924" t="str">
            <v xml:space="preserve"> </v>
          </cell>
          <cell r="D924" t="str">
            <v/>
          </cell>
          <cell r="F924" t="str">
            <v/>
          </cell>
          <cell r="G924" t="str">
            <v/>
          </cell>
          <cell r="H924" t="str">
            <v xml:space="preserve"> </v>
          </cell>
        </row>
        <row r="925">
          <cell r="C925" t="str">
            <v xml:space="preserve"> </v>
          </cell>
          <cell r="D925" t="str">
            <v/>
          </cell>
          <cell r="F925" t="str">
            <v/>
          </cell>
          <cell r="G925" t="str">
            <v/>
          </cell>
          <cell r="H925" t="str">
            <v xml:space="preserve"> </v>
          </cell>
        </row>
        <row r="926">
          <cell r="C926" t="str">
            <v xml:space="preserve"> </v>
          </cell>
          <cell r="D926" t="str">
            <v/>
          </cell>
          <cell r="F926" t="str">
            <v/>
          </cell>
          <cell r="G926" t="str">
            <v/>
          </cell>
          <cell r="H926" t="str">
            <v xml:space="preserve"> </v>
          </cell>
        </row>
        <row r="927">
          <cell r="C927" t="str">
            <v xml:space="preserve"> </v>
          </cell>
          <cell r="D927" t="str">
            <v/>
          </cell>
          <cell r="F927" t="str">
            <v/>
          </cell>
          <cell r="G927" t="str">
            <v/>
          </cell>
          <cell r="H927" t="str">
            <v xml:space="preserve"> </v>
          </cell>
        </row>
        <row r="928">
          <cell r="C928" t="str">
            <v xml:space="preserve"> </v>
          </cell>
          <cell r="D928" t="str">
            <v/>
          </cell>
          <cell r="F928" t="str">
            <v/>
          </cell>
          <cell r="G928" t="str">
            <v/>
          </cell>
          <cell r="H928" t="str">
            <v xml:space="preserve"> </v>
          </cell>
        </row>
        <row r="929">
          <cell r="C929" t="str">
            <v xml:space="preserve"> </v>
          </cell>
          <cell r="D929" t="str">
            <v/>
          </cell>
          <cell r="F929" t="str">
            <v/>
          </cell>
          <cell r="G929" t="str">
            <v/>
          </cell>
          <cell r="H929" t="str">
            <v xml:space="preserve"> </v>
          </cell>
        </row>
        <row r="930">
          <cell r="C930" t="str">
            <v xml:space="preserve"> </v>
          </cell>
          <cell r="D930" t="str">
            <v/>
          </cell>
          <cell r="F930" t="str">
            <v/>
          </cell>
          <cell r="G930" t="str">
            <v/>
          </cell>
          <cell r="H930" t="str">
            <v xml:space="preserve"> </v>
          </cell>
        </row>
        <row r="931">
          <cell r="C931" t="str">
            <v xml:space="preserve"> </v>
          </cell>
          <cell r="D931" t="str">
            <v/>
          </cell>
          <cell r="F931" t="str">
            <v/>
          </cell>
          <cell r="G931" t="str">
            <v/>
          </cell>
          <cell r="H931" t="str">
            <v xml:space="preserve"> </v>
          </cell>
        </row>
        <row r="932">
          <cell r="C932" t="str">
            <v xml:space="preserve"> </v>
          </cell>
          <cell r="D932" t="str">
            <v/>
          </cell>
          <cell r="F932" t="str">
            <v/>
          </cell>
          <cell r="G932" t="str">
            <v/>
          </cell>
          <cell r="H932" t="str">
            <v xml:space="preserve"> </v>
          </cell>
        </row>
        <row r="933">
          <cell r="C933" t="str">
            <v xml:space="preserve"> </v>
          </cell>
          <cell r="D933" t="str">
            <v/>
          </cell>
          <cell r="F933" t="str">
            <v/>
          </cell>
          <cell r="G933" t="str">
            <v/>
          </cell>
          <cell r="H933" t="str">
            <v xml:space="preserve"> </v>
          </cell>
        </row>
        <row r="934">
          <cell r="C934" t="str">
            <v xml:space="preserve"> </v>
          </cell>
          <cell r="D934" t="str">
            <v/>
          </cell>
          <cell r="F934" t="str">
            <v/>
          </cell>
          <cell r="G934" t="str">
            <v/>
          </cell>
          <cell r="H934" t="str">
            <v xml:space="preserve"> </v>
          </cell>
        </row>
        <row r="935">
          <cell r="C935" t="str">
            <v xml:space="preserve"> </v>
          </cell>
          <cell r="D935" t="str">
            <v/>
          </cell>
          <cell r="F935" t="str">
            <v/>
          </cell>
          <cell r="G935" t="str">
            <v/>
          </cell>
          <cell r="H935" t="str">
            <v xml:space="preserve"> </v>
          </cell>
        </row>
        <row r="936">
          <cell r="C936" t="str">
            <v xml:space="preserve"> </v>
          </cell>
          <cell r="D936" t="str">
            <v/>
          </cell>
          <cell r="F936" t="str">
            <v/>
          </cell>
          <cell r="G936" t="str">
            <v/>
          </cell>
          <cell r="H936" t="str">
            <v xml:space="preserve"> </v>
          </cell>
        </row>
        <row r="937">
          <cell r="C937" t="str">
            <v xml:space="preserve"> </v>
          </cell>
          <cell r="D937" t="str">
            <v/>
          </cell>
          <cell r="F937" t="str">
            <v/>
          </cell>
          <cell r="G937" t="str">
            <v/>
          </cell>
          <cell r="H937" t="str">
            <v xml:space="preserve"> </v>
          </cell>
        </row>
        <row r="938">
          <cell r="C938" t="str">
            <v xml:space="preserve"> </v>
          </cell>
          <cell r="D938" t="str">
            <v/>
          </cell>
          <cell r="F938" t="str">
            <v/>
          </cell>
          <cell r="G938" t="str">
            <v/>
          </cell>
          <cell r="H938" t="str">
            <v xml:space="preserve"> </v>
          </cell>
        </row>
        <row r="939">
          <cell r="C939" t="str">
            <v xml:space="preserve"> </v>
          </cell>
          <cell r="D939" t="str">
            <v/>
          </cell>
          <cell r="F939" t="str">
            <v/>
          </cell>
          <cell r="G939" t="str">
            <v/>
          </cell>
          <cell r="H939" t="str">
            <v xml:space="preserve"> </v>
          </cell>
        </row>
        <row r="940">
          <cell r="C940" t="str">
            <v xml:space="preserve"> </v>
          </cell>
          <cell r="D940" t="str">
            <v/>
          </cell>
          <cell r="F940" t="str">
            <v/>
          </cell>
          <cell r="G940" t="str">
            <v/>
          </cell>
          <cell r="H940" t="str">
            <v xml:space="preserve"> </v>
          </cell>
        </row>
        <row r="941">
          <cell r="C941" t="str">
            <v xml:space="preserve"> </v>
          </cell>
          <cell r="D941" t="str">
            <v/>
          </cell>
          <cell r="F941" t="str">
            <v/>
          </cell>
          <cell r="G941" t="str">
            <v/>
          </cell>
          <cell r="H941" t="str">
            <v xml:space="preserve"> </v>
          </cell>
        </row>
        <row r="942">
          <cell r="C942" t="str">
            <v xml:space="preserve"> </v>
          </cell>
          <cell r="D942" t="str">
            <v/>
          </cell>
          <cell r="F942" t="str">
            <v/>
          </cell>
          <cell r="G942" t="str">
            <v/>
          </cell>
          <cell r="H942" t="str">
            <v xml:space="preserve"> </v>
          </cell>
        </row>
        <row r="943">
          <cell r="C943" t="str">
            <v xml:space="preserve"> </v>
          </cell>
          <cell r="D943" t="str">
            <v/>
          </cell>
          <cell r="F943" t="str">
            <v/>
          </cell>
          <cell r="G943" t="str">
            <v/>
          </cell>
          <cell r="H943" t="str">
            <v xml:space="preserve"> </v>
          </cell>
        </row>
        <row r="944">
          <cell r="C944" t="str">
            <v xml:space="preserve"> </v>
          </cell>
          <cell r="D944" t="str">
            <v/>
          </cell>
          <cell r="F944" t="str">
            <v/>
          </cell>
          <cell r="G944" t="str">
            <v/>
          </cell>
          <cell r="H944" t="str">
            <v xml:space="preserve"> </v>
          </cell>
        </row>
        <row r="945">
          <cell r="C945" t="str">
            <v xml:space="preserve"> </v>
          </cell>
          <cell r="D945" t="str">
            <v/>
          </cell>
          <cell r="F945" t="str">
            <v/>
          </cell>
          <cell r="G945" t="str">
            <v/>
          </cell>
          <cell r="H945" t="str">
            <v xml:space="preserve"> </v>
          </cell>
        </row>
        <row r="946">
          <cell r="C946" t="str">
            <v xml:space="preserve"> </v>
          </cell>
          <cell r="D946" t="str">
            <v/>
          </cell>
          <cell r="F946" t="str">
            <v/>
          </cell>
          <cell r="G946" t="str">
            <v/>
          </cell>
          <cell r="H946" t="str">
            <v xml:space="preserve"> </v>
          </cell>
        </row>
        <row r="947">
          <cell r="C947" t="str">
            <v xml:space="preserve"> </v>
          </cell>
          <cell r="D947" t="str">
            <v/>
          </cell>
          <cell r="F947" t="str">
            <v/>
          </cell>
          <cell r="G947" t="str">
            <v/>
          </cell>
          <cell r="H947" t="str">
            <v xml:space="preserve"> </v>
          </cell>
        </row>
        <row r="948">
          <cell r="C948" t="str">
            <v xml:space="preserve"> </v>
          </cell>
          <cell r="D948" t="str">
            <v/>
          </cell>
          <cell r="F948" t="str">
            <v/>
          </cell>
          <cell r="G948" t="str">
            <v/>
          </cell>
          <cell r="H948" t="str">
            <v xml:space="preserve"> </v>
          </cell>
        </row>
        <row r="949">
          <cell r="C949" t="str">
            <v xml:space="preserve"> </v>
          </cell>
          <cell r="D949" t="str">
            <v/>
          </cell>
          <cell r="F949" t="str">
            <v/>
          </cell>
          <cell r="G949" t="str">
            <v/>
          </cell>
          <cell r="H949" t="str">
            <v xml:space="preserve"> </v>
          </cell>
        </row>
        <row r="950">
          <cell r="C950" t="str">
            <v xml:space="preserve"> </v>
          </cell>
          <cell r="D950" t="str">
            <v/>
          </cell>
          <cell r="F950" t="str">
            <v/>
          </cell>
          <cell r="G950" t="str">
            <v/>
          </cell>
          <cell r="H950" t="str">
            <v xml:space="preserve"> </v>
          </cell>
        </row>
        <row r="951">
          <cell r="C951" t="str">
            <v xml:space="preserve"> </v>
          </cell>
          <cell r="D951" t="str">
            <v/>
          </cell>
          <cell r="F951" t="str">
            <v/>
          </cell>
          <cell r="G951" t="str">
            <v/>
          </cell>
          <cell r="H951" t="str">
            <v xml:space="preserve"> </v>
          </cell>
        </row>
        <row r="952">
          <cell r="C952" t="str">
            <v xml:space="preserve"> </v>
          </cell>
          <cell r="D952" t="str">
            <v/>
          </cell>
          <cell r="F952" t="str">
            <v/>
          </cell>
          <cell r="G952" t="str">
            <v/>
          </cell>
          <cell r="H952" t="str">
            <v xml:space="preserve"> </v>
          </cell>
        </row>
        <row r="953">
          <cell r="C953" t="str">
            <v xml:space="preserve"> </v>
          </cell>
          <cell r="D953" t="str">
            <v/>
          </cell>
          <cell r="F953" t="str">
            <v/>
          </cell>
          <cell r="G953" t="str">
            <v/>
          </cell>
          <cell r="H953" t="str">
            <v xml:space="preserve"> </v>
          </cell>
        </row>
        <row r="954">
          <cell r="C954" t="str">
            <v xml:space="preserve"> </v>
          </cell>
          <cell r="D954" t="str">
            <v/>
          </cell>
          <cell r="F954" t="str">
            <v/>
          </cell>
          <cell r="G954" t="str">
            <v/>
          </cell>
          <cell r="H954" t="str">
            <v xml:space="preserve"> </v>
          </cell>
        </row>
        <row r="955">
          <cell r="C955" t="str">
            <v xml:space="preserve"> </v>
          </cell>
          <cell r="D955" t="str">
            <v/>
          </cell>
          <cell r="F955" t="str">
            <v/>
          </cell>
          <cell r="G955" t="str">
            <v/>
          </cell>
          <cell r="H955" t="str">
            <v xml:space="preserve"> </v>
          </cell>
        </row>
        <row r="956">
          <cell r="C956" t="str">
            <v xml:space="preserve"> </v>
          </cell>
          <cell r="D956" t="str">
            <v/>
          </cell>
          <cell r="F956" t="str">
            <v/>
          </cell>
          <cell r="G956" t="str">
            <v/>
          </cell>
          <cell r="H956" t="str">
            <v xml:space="preserve"> </v>
          </cell>
        </row>
        <row r="957">
          <cell r="C957" t="str">
            <v xml:space="preserve"> </v>
          </cell>
          <cell r="D957" t="str">
            <v/>
          </cell>
          <cell r="F957" t="str">
            <v/>
          </cell>
          <cell r="G957" t="str">
            <v/>
          </cell>
          <cell r="H957" t="str">
            <v xml:space="preserve"> </v>
          </cell>
        </row>
        <row r="958">
          <cell r="C958" t="str">
            <v xml:space="preserve"> </v>
          </cell>
          <cell r="D958" t="str">
            <v/>
          </cell>
          <cell r="F958" t="str">
            <v/>
          </cell>
          <cell r="G958" t="str">
            <v/>
          </cell>
          <cell r="H958" t="str">
            <v xml:space="preserve"> </v>
          </cell>
        </row>
        <row r="959">
          <cell r="C959" t="str">
            <v xml:space="preserve"> </v>
          </cell>
          <cell r="D959" t="str">
            <v/>
          </cell>
          <cell r="F959" t="str">
            <v/>
          </cell>
          <cell r="G959" t="str">
            <v/>
          </cell>
          <cell r="H959" t="str">
            <v xml:space="preserve"> </v>
          </cell>
        </row>
        <row r="960">
          <cell r="C960" t="str">
            <v xml:space="preserve"> </v>
          </cell>
          <cell r="D960" t="str">
            <v/>
          </cell>
          <cell r="F960" t="str">
            <v/>
          </cell>
          <cell r="G960" t="str">
            <v/>
          </cell>
          <cell r="H960" t="str">
            <v xml:space="preserve"> </v>
          </cell>
        </row>
        <row r="961">
          <cell r="C961" t="str">
            <v xml:space="preserve"> </v>
          </cell>
          <cell r="D961" t="str">
            <v/>
          </cell>
          <cell r="F961" t="str">
            <v/>
          </cell>
          <cell r="G961" t="str">
            <v/>
          </cell>
          <cell r="H961" t="str">
            <v xml:space="preserve"> </v>
          </cell>
        </row>
        <row r="962">
          <cell r="C962" t="str">
            <v xml:space="preserve"> </v>
          </cell>
          <cell r="D962" t="str">
            <v/>
          </cell>
          <cell r="F962" t="str">
            <v/>
          </cell>
          <cell r="G962" t="str">
            <v/>
          </cell>
          <cell r="H962" t="str">
            <v xml:space="preserve"> </v>
          </cell>
        </row>
        <row r="963">
          <cell r="C963" t="str">
            <v xml:space="preserve"> </v>
          </cell>
          <cell r="D963" t="str">
            <v/>
          </cell>
          <cell r="F963" t="str">
            <v/>
          </cell>
          <cell r="G963" t="str">
            <v/>
          </cell>
          <cell r="H963" t="str">
            <v xml:space="preserve"> </v>
          </cell>
        </row>
        <row r="964">
          <cell r="C964" t="str">
            <v xml:space="preserve"> </v>
          </cell>
          <cell r="D964" t="str">
            <v/>
          </cell>
          <cell r="F964" t="str">
            <v/>
          </cell>
          <cell r="G964" t="str">
            <v/>
          </cell>
          <cell r="H964" t="str">
            <v xml:space="preserve"> </v>
          </cell>
        </row>
        <row r="965">
          <cell r="C965" t="str">
            <v xml:space="preserve"> </v>
          </cell>
          <cell r="D965" t="str">
            <v/>
          </cell>
          <cell r="F965" t="str">
            <v/>
          </cell>
          <cell r="G965" t="str">
            <v/>
          </cell>
          <cell r="H965" t="str">
            <v xml:space="preserve"> </v>
          </cell>
        </row>
        <row r="966">
          <cell r="C966" t="str">
            <v xml:space="preserve"> </v>
          </cell>
          <cell r="D966" t="str">
            <v/>
          </cell>
          <cell r="F966" t="str">
            <v/>
          </cell>
          <cell r="G966" t="str">
            <v/>
          </cell>
          <cell r="H966" t="str">
            <v xml:space="preserve"> </v>
          </cell>
        </row>
        <row r="967">
          <cell r="C967" t="str">
            <v xml:space="preserve"> </v>
          </cell>
          <cell r="D967" t="str">
            <v/>
          </cell>
          <cell r="F967" t="str">
            <v/>
          </cell>
          <cell r="G967" t="str">
            <v/>
          </cell>
          <cell r="H967" t="str">
            <v xml:space="preserve"> </v>
          </cell>
        </row>
        <row r="968">
          <cell r="C968" t="str">
            <v xml:space="preserve"> </v>
          </cell>
          <cell r="D968" t="str">
            <v/>
          </cell>
          <cell r="F968" t="str">
            <v/>
          </cell>
          <cell r="G968" t="str">
            <v/>
          </cell>
          <cell r="H968" t="str">
            <v xml:space="preserve"> </v>
          </cell>
        </row>
        <row r="969">
          <cell r="C969" t="str">
            <v xml:space="preserve"> </v>
          </cell>
          <cell r="D969" t="str">
            <v/>
          </cell>
          <cell r="F969" t="str">
            <v/>
          </cell>
          <cell r="G969" t="str">
            <v/>
          </cell>
          <cell r="H969" t="str">
            <v xml:space="preserve"> </v>
          </cell>
        </row>
        <row r="970">
          <cell r="C970" t="str">
            <v xml:space="preserve"> </v>
          </cell>
          <cell r="D970" t="str">
            <v/>
          </cell>
          <cell r="F970" t="str">
            <v/>
          </cell>
          <cell r="G970" t="str">
            <v/>
          </cell>
          <cell r="H970" t="str">
            <v xml:space="preserve"> </v>
          </cell>
        </row>
        <row r="971">
          <cell r="C971" t="str">
            <v xml:space="preserve"> </v>
          </cell>
          <cell r="D971" t="str">
            <v/>
          </cell>
          <cell r="F971" t="str">
            <v/>
          </cell>
          <cell r="G971" t="str">
            <v/>
          </cell>
          <cell r="H971" t="str">
            <v xml:space="preserve"> </v>
          </cell>
        </row>
        <row r="972">
          <cell r="C972" t="str">
            <v xml:space="preserve"> </v>
          </cell>
          <cell r="D972" t="str">
            <v/>
          </cell>
          <cell r="F972" t="str">
            <v/>
          </cell>
          <cell r="G972" t="str">
            <v/>
          </cell>
          <cell r="H972" t="str">
            <v xml:space="preserve"> </v>
          </cell>
        </row>
        <row r="973">
          <cell r="C973" t="str">
            <v xml:space="preserve"> </v>
          </cell>
          <cell r="D973" t="str">
            <v/>
          </cell>
          <cell r="F973" t="str">
            <v/>
          </cell>
          <cell r="G973" t="str">
            <v/>
          </cell>
          <cell r="H973" t="str">
            <v xml:space="preserve"> </v>
          </cell>
        </row>
        <row r="974">
          <cell r="C974" t="str">
            <v xml:space="preserve"> </v>
          </cell>
          <cell r="D974" t="str">
            <v/>
          </cell>
          <cell r="F974" t="str">
            <v/>
          </cell>
          <cell r="G974" t="str">
            <v/>
          </cell>
          <cell r="H974" t="str">
            <v xml:space="preserve"> </v>
          </cell>
        </row>
        <row r="975">
          <cell r="C975" t="str">
            <v xml:space="preserve"> </v>
          </cell>
          <cell r="D975" t="str">
            <v/>
          </cell>
          <cell r="F975" t="str">
            <v/>
          </cell>
          <cell r="G975" t="str">
            <v/>
          </cell>
          <cell r="H975" t="str">
            <v xml:space="preserve"> </v>
          </cell>
        </row>
        <row r="976">
          <cell r="C976" t="str">
            <v xml:space="preserve"> </v>
          </cell>
          <cell r="D976" t="str">
            <v/>
          </cell>
          <cell r="F976" t="str">
            <v/>
          </cell>
          <cell r="G976" t="str">
            <v/>
          </cell>
          <cell r="H976" t="str">
            <v xml:space="preserve"> </v>
          </cell>
        </row>
        <row r="977">
          <cell r="C977" t="str">
            <v xml:space="preserve"> </v>
          </cell>
          <cell r="D977" t="str">
            <v/>
          </cell>
          <cell r="F977" t="str">
            <v/>
          </cell>
          <cell r="G977" t="str">
            <v/>
          </cell>
          <cell r="H977" t="str">
            <v xml:space="preserve"> </v>
          </cell>
        </row>
        <row r="978">
          <cell r="C978" t="str">
            <v xml:space="preserve"> </v>
          </cell>
          <cell r="D978" t="str">
            <v/>
          </cell>
          <cell r="F978" t="str">
            <v/>
          </cell>
          <cell r="G978" t="str">
            <v/>
          </cell>
          <cell r="H978" t="str">
            <v xml:space="preserve"> </v>
          </cell>
        </row>
        <row r="979">
          <cell r="C979" t="str">
            <v xml:space="preserve"> </v>
          </cell>
          <cell r="D979" t="str">
            <v/>
          </cell>
          <cell r="F979" t="str">
            <v/>
          </cell>
          <cell r="G979" t="str">
            <v/>
          </cell>
          <cell r="H979" t="str">
            <v xml:space="preserve"> </v>
          </cell>
        </row>
        <row r="980">
          <cell r="C980" t="str">
            <v xml:space="preserve"> </v>
          </cell>
          <cell r="D980" t="str">
            <v/>
          </cell>
          <cell r="F980" t="str">
            <v/>
          </cell>
          <cell r="G980" t="str">
            <v/>
          </cell>
          <cell r="H980" t="str">
            <v xml:space="preserve"> </v>
          </cell>
        </row>
        <row r="981">
          <cell r="C981" t="str">
            <v xml:space="preserve"> </v>
          </cell>
          <cell r="D981" t="str">
            <v/>
          </cell>
          <cell r="F981" t="str">
            <v/>
          </cell>
          <cell r="G981" t="str">
            <v/>
          </cell>
          <cell r="H981" t="str">
            <v xml:space="preserve"> </v>
          </cell>
        </row>
        <row r="982">
          <cell r="C982" t="str">
            <v xml:space="preserve"> </v>
          </cell>
          <cell r="D982" t="str">
            <v/>
          </cell>
          <cell r="F982" t="str">
            <v/>
          </cell>
          <cell r="G982" t="str">
            <v/>
          </cell>
          <cell r="H982" t="str">
            <v xml:space="preserve"> </v>
          </cell>
        </row>
        <row r="983">
          <cell r="C983" t="str">
            <v xml:space="preserve"> </v>
          </cell>
          <cell r="D983" t="str">
            <v/>
          </cell>
          <cell r="F983" t="str">
            <v/>
          </cell>
          <cell r="G983" t="str">
            <v/>
          </cell>
          <cell r="H983" t="str">
            <v xml:space="preserve"> </v>
          </cell>
        </row>
        <row r="984">
          <cell r="C984" t="str">
            <v xml:space="preserve"> </v>
          </cell>
          <cell r="D984" t="str">
            <v/>
          </cell>
          <cell r="F984" t="str">
            <v/>
          </cell>
          <cell r="G984" t="str">
            <v/>
          </cell>
          <cell r="H984" t="str">
            <v xml:space="preserve"> </v>
          </cell>
        </row>
        <row r="985">
          <cell r="C985" t="str">
            <v xml:space="preserve"> </v>
          </cell>
          <cell r="D985" t="str">
            <v/>
          </cell>
          <cell r="F985" t="str">
            <v/>
          </cell>
          <cell r="G985" t="str">
            <v/>
          </cell>
          <cell r="H985" t="str">
            <v xml:space="preserve"> </v>
          </cell>
        </row>
        <row r="986">
          <cell r="C986" t="str">
            <v xml:space="preserve"> </v>
          </cell>
          <cell r="D986" t="str">
            <v/>
          </cell>
          <cell r="F986" t="str">
            <v/>
          </cell>
          <cell r="G986" t="str">
            <v/>
          </cell>
          <cell r="H986" t="str">
            <v xml:space="preserve"> </v>
          </cell>
        </row>
        <row r="987">
          <cell r="C987" t="str">
            <v xml:space="preserve"> </v>
          </cell>
          <cell r="D987" t="str">
            <v/>
          </cell>
          <cell r="F987" t="str">
            <v/>
          </cell>
          <cell r="G987" t="str">
            <v/>
          </cell>
          <cell r="H987" t="str">
            <v xml:space="preserve"> </v>
          </cell>
        </row>
        <row r="988">
          <cell r="C988" t="str">
            <v xml:space="preserve"> </v>
          </cell>
          <cell r="D988" t="str">
            <v/>
          </cell>
          <cell r="F988" t="str">
            <v/>
          </cell>
          <cell r="G988" t="str">
            <v/>
          </cell>
          <cell r="H988" t="str">
            <v xml:space="preserve"> </v>
          </cell>
        </row>
        <row r="989">
          <cell r="C989" t="str">
            <v xml:space="preserve"> </v>
          </cell>
          <cell r="D989" t="str">
            <v/>
          </cell>
          <cell r="F989" t="str">
            <v/>
          </cell>
          <cell r="G989" t="str">
            <v/>
          </cell>
          <cell r="H989" t="str">
            <v xml:space="preserve"> </v>
          </cell>
        </row>
        <row r="990">
          <cell r="C990" t="str">
            <v xml:space="preserve"> </v>
          </cell>
          <cell r="D990" t="str">
            <v/>
          </cell>
          <cell r="F990" t="str">
            <v/>
          </cell>
          <cell r="G990" t="str">
            <v/>
          </cell>
          <cell r="H990" t="str">
            <v xml:space="preserve"> </v>
          </cell>
        </row>
        <row r="991">
          <cell r="C991" t="str">
            <v xml:space="preserve"> </v>
          </cell>
          <cell r="D991" t="str">
            <v/>
          </cell>
          <cell r="F991" t="str">
            <v/>
          </cell>
          <cell r="G991" t="str">
            <v/>
          </cell>
          <cell r="H991" t="str">
            <v xml:space="preserve"> </v>
          </cell>
        </row>
        <row r="992">
          <cell r="C992" t="str">
            <v xml:space="preserve"> </v>
          </cell>
          <cell r="D992" t="str">
            <v/>
          </cell>
          <cell r="F992" t="str">
            <v/>
          </cell>
          <cell r="G992" t="str">
            <v/>
          </cell>
          <cell r="H992" t="str">
            <v xml:space="preserve"> </v>
          </cell>
        </row>
        <row r="993">
          <cell r="C993" t="str">
            <v xml:space="preserve"> </v>
          </cell>
          <cell r="D993" t="str">
            <v/>
          </cell>
          <cell r="F993" t="str">
            <v/>
          </cell>
          <cell r="G993" t="str">
            <v/>
          </cell>
          <cell r="H993" t="str">
            <v xml:space="preserve"> </v>
          </cell>
        </row>
        <row r="994">
          <cell r="C994" t="str">
            <v xml:space="preserve"> </v>
          </cell>
          <cell r="D994" t="str">
            <v/>
          </cell>
          <cell r="F994" t="str">
            <v/>
          </cell>
          <cell r="G994" t="str">
            <v/>
          </cell>
          <cell r="H994" t="str">
            <v xml:space="preserve"> </v>
          </cell>
        </row>
        <row r="995">
          <cell r="C995" t="str">
            <v xml:space="preserve"> </v>
          </cell>
          <cell r="D995" t="str">
            <v/>
          </cell>
          <cell r="F995" t="str">
            <v/>
          </cell>
          <cell r="G995" t="str">
            <v/>
          </cell>
          <cell r="H995" t="str">
            <v xml:space="preserve"> </v>
          </cell>
        </row>
        <row r="996">
          <cell r="C996" t="str">
            <v xml:space="preserve"> </v>
          </cell>
          <cell r="D996" t="str">
            <v/>
          </cell>
          <cell r="F996" t="str">
            <v/>
          </cell>
          <cell r="G996" t="str">
            <v/>
          </cell>
          <cell r="H996" t="str">
            <v xml:space="preserve"> </v>
          </cell>
        </row>
        <row r="997">
          <cell r="C997" t="str">
            <v xml:space="preserve"> </v>
          </cell>
          <cell r="D997" t="str">
            <v/>
          </cell>
          <cell r="F997" t="str">
            <v/>
          </cell>
          <cell r="G997" t="str">
            <v/>
          </cell>
          <cell r="H997" t="str">
            <v xml:space="preserve"> </v>
          </cell>
        </row>
        <row r="998">
          <cell r="C998" t="str">
            <v xml:space="preserve"> </v>
          </cell>
          <cell r="D998" t="str">
            <v/>
          </cell>
          <cell r="F998" t="str">
            <v/>
          </cell>
          <cell r="G998" t="str">
            <v/>
          </cell>
          <cell r="H998" t="str">
            <v xml:space="preserve"> </v>
          </cell>
        </row>
        <row r="999">
          <cell r="C999" t="str">
            <v xml:space="preserve"> </v>
          </cell>
          <cell r="D999" t="str">
            <v/>
          </cell>
          <cell r="F999" t="str">
            <v/>
          </cell>
          <cell r="G999" t="str">
            <v/>
          </cell>
          <cell r="H999" t="str">
            <v xml:space="preserve"> </v>
          </cell>
        </row>
        <row r="1000">
          <cell r="C1000" t="str">
            <v xml:space="preserve"> </v>
          </cell>
          <cell r="D1000" t="str">
            <v/>
          </cell>
          <cell r="F1000" t="str">
            <v/>
          </cell>
          <cell r="G1000" t="str">
            <v/>
          </cell>
          <cell r="H1000" t="str">
            <v xml:space="preserve"> </v>
          </cell>
        </row>
        <row r="1001">
          <cell r="C1001" t="str">
            <v xml:space="preserve"> </v>
          </cell>
          <cell r="D1001" t="str">
            <v/>
          </cell>
          <cell r="F1001" t="str">
            <v/>
          </cell>
          <cell r="G1001" t="str">
            <v/>
          </cell>
          <cell r="H1001" t="str">
            <v xml:space="preserve"> </v>
          </cell>
        </row>
        <row r="1002">
          <cell r="C1002" t="str">
            <v xml:space="preserve"> </v>
          </cell>
          <cell r="D1002" t="str">
            <v/>
          </cell>
          <cell r="F1002" t="str">
            <v/>
          </cell>
          <cell r="G1002" t="str">
            <v/>
          </cell>
          <cell r="H1002" t="str">
            <v xml:space="preserve"> </v>
          </cell>
        </row>
        <row r="1003">
          <cell r="C1003" t="str">
            <v xml:space="preserve"> </v>
          </cell>
          <cell r="D1003" t="str">
            <v/>
          </cell>
          <cell r="F1003" t="str">
            <v/>
          </cell>
          <cell r="G1003" t="str">
            <v/>
          </cell>
          <cell r="H1003" t="str">
            <v xml:space="preserve"> </v>
          </cell>
        </row>
        <row r="1004">
          <cell r="C1004" t="str">
            <v xml:space="preserve"> </v>
          </cell>
          <cell r="D1004" t="str">
            <v/>
          </cell>
          <cell r="F1004" t="str">
            <v/>
          </cell>
          <cell r="G1004" t="str">
            <v/>
          </cell>
          <cell r="H1004" t="str">
            <v xml:space="preserve"> </v>
          </cell>
        </row>
        <row r="1005">
          <cell r="C1005" t="str">
            <v xml:space="preserve"> </v>
          </cell>
          <cell r="D1005" t="str">
            <v/>
          </cell>
          <cell r="F1005" t="str">
            <v/>
          </cell>
          <cell r="G1005" t="str">
            <v/>
          </cell>
          <cell r="H1005" t="str">
            <v xml:space="preserve"> </v>
          </cell>
        </row>
        <row r="1006">
          <cell r="C1006" t="str">
            <v xml:space="preserve"> </v>
          </cell>
          <cell r="D1006" t="str">
            <v/>
          </cell>
          <cell r="F1006" t="str">
            <v/>
          </cell>
          <cell r="G1006" t="str">
            <v/>
          </cell>
          <cell r="H1006" t="str">
            <v xml:space="preserve"> </v>
          </cell>
        </row>
        <row r="1007">
          <cell r="C1007" t="str">
            <v xml:space="preserve"> </v>
          </cell>
          <cell r="D1007" t="str">
            <v/>
          </cell>
          <cell r="F1007" t="str">
            <v/>
          </cell>
          <cell r="G1007" t="str">
            <v/>
          </cell>
          <cell r="H1007" t="str">
            <v xml:space="preserve"> </v>
          </cell>
        </row>
        <row r="1008">
          <cell r="C1008" t="str">
            <v xml:space="preserve"> </v>
          </cell>
          <cell r="D1008" t="str">
            <v/>
          </cell>
          <cell r="F1008" t="str">
            <v/>
          </cell>
          <cell r="G1008" t="str">
            <v/>
          </cell>
          <cell r="H1008" t="str">
            <v xml:space="preserve"> </v>
          </cell>
        </row>
        <row r="1009">
          <cell r="C1009" t="str">
            <v xml:space="preserve"> </v>
          </cell>
          <cell r="D1009" t="str">
            <v/>
          </cell>
          <cell r="F1009" t="str">
            <v/>
          </cell>
          <cell r="G1009" t="str">
            <v/>
          </cell>
          <cell r="H1009" t="str">
            <v xml:space="preserve"> </v>
          </cell>
        </row>
        <row r="1010">
          <cell r="C1010" t="str">
            <v xml:space="preserve"> </v>
          </cell>
          <cell r="D1010" t="str">
            <v/>
          </cell>
          <cell r="F1010" t="str">
            <v/>
          </cell>
          <cell r="G1010" t="str">
            <v/>
          </cell>
          <cell r="H1010" t="str">
            <v xml:space="preserve"> </v>
          </cell>
        </row>
        <row r="1011">
          <cell r="C1011" t="str">
            <v xml:space="preserve"> </v>
          </cell>
          <cell r="D1011" t="str">
            <v/>
          </cell>
          <cell r="F1011" t="str">
            <v/>
          </cell>
          <cell r="G1011" t="str">
            <v/>
          </cell>
          <cell r="H1011" t="str">
            <v xml:space="preserve"> </v>
          </cell>
        </row>
        <row r="1012">
          <cell r="C1012" t="str">
            <v xml:space="preserve"> </v>
          </cell>
          <cell r="D1012" t="str">
            <v/>
          </cell>
          <cell r="F1012" t="str">
            <v/>
          </cell>
          <cell r="G1012" t="str">
            <v/>
          </cell>
          <cell r="H1012" t="str">
            <v xml:space="preserve"> </v>
          </cell>
        </row>
        <row r="1013">
          <cell r="C1013" t="str">
            <v xml:space="preserve"> </v>
          </cell>
          <cell r="D1013" t="str">
            <v/>
          </cell>
          <cell r="F1013" t="str">
            <v/>
          </cell>
          <cell r="G1013" t="str">
            <v/>
          </cell>
          <cell r="H1013" t="str">
            <v xml:space="preserve"> </v>
          </cell>
        </row>
        <row r="1014">
          <cell r="C1014" t="str">
            <v xml:space="preserve"> </v>
          </cell>
          <cell r="D1014" t="str">
            <v/>
          </cell>
          <cell r="F1014" t="str">
            <v/>
          </cell>
          <cell r="G1014" t="str">
            <v/>
          </cell>
          <cell r="H1014" t="str">
            <v xml:space="preserve"> </v>
          </cell>
        </row>
        <row r="1015">
          <cell r="C1015" t="str">
            <v xml:space="preserve"> </v>
          </cell>
          <cell r="D1015" t="str">
            <v/>
          </cell>
          <cell r="F1015" t="str">
            <v/>
          </cell>
          <cell r="G1015" t="str">
            <v/>
          </cell>
          <cell r="H1015" t="str">
            <v xml:space="preserve"> </v>
          </cell>
        </row>
        <row r="1016">
          <cell r="C1016" t="str">
            <v xml:space="preserve"> </v>
          </cell>
          <cell r="D1016" t="str">
            <v/>
          </cell>
          <cell r="F1016" t="str">
            <v/>
          </cell>
          <cell r="G1016" t="str">
            <v/>
          </cell>
          <cell r="H1016" t="str">
            <v xml:space="preserve"> </v>
          </cell>
        </row>
        <row r="1017">
          <cell r="C1017" t="str">
            <v xml:space="preserve"> </v>
          </cell>
          <cell r="D1017" t="str">
            <v/>
          </cell>
          <cell r="F1017" t="str">
            <v/>
          </cell>
          <cell r="G1017" t="str">
            <v/>
          </cell>
          <cell r="H1017" t="str">
            <v xml:space="preserve"> </v>
          </cell>
        </row>
        <row r="1018">
          <cell r="C1018" t="str">
            <v xml:space="preserve"> </v>
          </cell>
          <cell r="D1018" t="str">
            <v/>
          </cell>
          <cell r="F1018" t="str">
            <v/>
          </cell>
          <cell r="G1018" t="str">
            <v/>
          </cell>
          <cell r="H1018" t="str">
            <v xml:space="preserve"> </v>
          </cell>
        </row>
        <row r="1019">
          <cell r="C1019" t="str">
            <v xml:space="preserve"> </v>
          </cell>
          <cell r="D1019" t="str">
            <v/>
          </cell>
          <cell r="F1019" t="str">
            <v/>
          </cell>
          <cell r="G1019" t="str">
            <v/>
          </cell>
          <cell r="H1019" t="str">
            <v xml:space="preserve"> </v>
          </cell>
        </row>
        <row r="1020">
          <cell r="C1020" t="str">
            <v xml:space="preserve"> </v>
          </cell>
          <cell r="D1020" t="str">
            <v/>
          </cell>
          <cell r="F1020" t="str">
            <v/>
          </cell>
          <cell r="G1020" t="str">
            <v/>
          </cell>
          <cell r="H1020" t="str">
            <v xml:space="preserve"> </v>
          </cell>
        </row>
        <row r="1021">
          <cell r="C1021" t="str">
            <v xml:space="preserve"> </v>
          </cell>
          <cell r="D1021" t="str">
            <v/>
          </cell>
          <cell r="F1021" t="str">
            <v/>
          </cell>
          <cell r="G1021" t="str">
            <v/>
          </cell>
          <cell r="H1021" t="str">
            <v xml:space="preserve"> </v>
          </cell>
        </row>
        <row r="1022">
          <cell r="C1022" t="str">
            <v xml:space="preserve"> </v>
          </cell>
          <cell r="D1022" t="str">
            <v/>
          </cell>
          <cell r="F1022" t="str">
            <v/>
          </cell>
          <cell r="G1022" t="str">
            <v/>
          </cell>
          <cell r="H1022" t="str">
            <v xml:space="preserve"> </v>
          </cell>
        </row>
        <row r="1023">
          <cell r="C1023" t="str">
            <v xml:space="preserve"> </v>
          </cell>
          <cell r="D1023" t="str">
            <v/>
          </cell>
          <cell r="F1023" t="str">
            <v/>
          </cell>
          <cell r="G1023" t="str">
            <v/>
          </cell>
          <cell r="H1023" t="str">
            <v xml:space="preserve"> </v>
          </cell>
        </row>
        <row r="1024">
          <cell r="C1024" t="str">
            <v xml:space="preserve"> </v>
          </cell>
          <cell r="D1024" t="str">
            <v/>
          </cell>
          <cell r="F1024" t="str">
            <v/>
          </cell>
          <cell r="G1024" t="str">
            <v/>
          </cell>
          <cell r="H1024" t="str">
            <v xml:space="preserve"> </v>
          </cell>
        </row>
        <row r="1025">
          <cell r="C1025" t="str">
            <v xml:space="preserve"> </v>
          </cell>
          <cell r="D1025" t="str">
            <v/>
          </cell>
          <cell r="F1025" t="str">
            <v/>
          </cell>
          <cell r="G1025" t="str">
            <v/>
          </cell>
          <cell r="H1025" t="str">
            <v xml:space="preserve"> </v>
          </cell>
        </row>
        <row r="1026">
          <cell r="C1026" t="str">
            <v xml:space="preserve"> </v>
          </cell>
          <cell r="D1026" t="str">
            <v/>
          </cell>
          <cell r="F1026" t="str">
            <v/>
          </cell>
          <cell r="G1026" t="str">
            <v/>
          </cell>
          <cell r="H1026" t="str">
            <v xml:space="preserve"> </v>
          </cell>
        </row>
        <row r="1027">
          <cell r="C1027" t="str">
            <v xml:space="preserve"> </v>
          </cell>
          <cell r="D1027" t="str">
            <v/>
          </cell>
          <cell r="F1027" t="str">
            <v/>
          </cell>
          <cell r="G1027" t="str">
            <v/>
          </cell>
          <cell r="H1027" t="str">
            <v xml:space="preserve"> </v>
          </cell>
        </row>
        <row r="1028">
          <cell r="C1028" t="str">
            <v xml:space="preserve"> </v>
          </cell>
          <cell r="D1028" t="str">
            <v/>
          </cell>
          <cell r="F1028" t="str">
            <v/>
          </cell>
          <cell r="G1028" t="str">
            <v/>
          </cell>
          <cell r="H1028" t="str">
            <v xml:space="preserve"> </v>
          </cell>
        </row>
        <row r="1029">
          <cell r="C1029" t="str">
            <v xml:space="preserve"> </v>
          </cell>
          <cell r="D1029" t="str">
            <v/>
          </cell>
          <cell r="F1029" t="str">
            <v/>
          </cell>
          <cell r="G1029" t="str">
            <v/>
          </cell>
          <cell r="H1029" t="str">
            <v xml:space="preserve"> </v>
          </cell>
        </row>
        <row r="1030">
          <cell r="C1030" t="str">
            <v xml:space="preserve"> </v>
          </cell>
          <cell r="D1030" t="str">
            <v/>
          </cell>
          <cell r="F1030" t="str">
            <v/>
          </cell>
          <cell r="G1030" t="str">
            <v/>
          </cell>
          <cell r="H1030" t="str">
            <v xml:space="preserve"> </v>
          </cell>
        </row>
        <row r="1031">
          <cell r="C1031" t="str">
            <v xml:space="preserve"> </v>
          </cell>
          <cell r="D1031" t="str">
            <v/>
          </cell>
          <cell r="F1031" t="str">
            <v/>
          </cell>
          <cell r="G1031" t="str">
            <v/>
          </cell>
          <cell r="H1031" t="str">
            <v xml:space="preserve"> </v>
          </cell>
        </row>
        <row r="1032">
          <cell r="C1032" t="str">
            <v xml:space="preserve"> </v>
          </cell>
          <cell r="D1032" t="str">
            <v/>
          </cell>
          <cell r="F1032" t="str">
            <v/>
          </cell>
          <cell r="G1032" t="str">
            <v/>
          </cell>
          <cell r="H1032" t="str">
            <v xml:space="preserve"> </v>
          </cell>
        </row>
        <row r="1033">
          <cell r="C1033" t="str">
            <v xml:space="preserve"> </v>
          </cell>
          <cell r="D1033" t="str">
            <v/>
          </cell>
          <cell r="F1033" t="str">
            <v/>
          </cell>
          <cell r="G1033" t="str">
            <v/>
          </cell>
          <cell r="H1033" t="str">
            <v xml:space="preserve"> </v>
          </cell>
        </row>
        <row r="1034">
          <cell r="C1034" t="str">
            <v xml:space="preserve"> </v>
          </cell>
          <cell r="D1034" t="str">
            <v/>
          </cell>
          <cell r="F1034" t="str">
            <v/>
          </cell>
          <cell r="G1034" t="str">
            <v/>
          </cell>
          <cell r="H1034" t="str">
            <v xml:space="preserve"> </v>
          </cell>
        </row>
        <row r="1035">
          <cell r="C1035" t="str">
            <v xml:space="preserve"> </v>
          </cell>
          <cell r="D1035" t="str">
            <v/>
          </cell>
          <cell r="F1035" t="str">
            <v/>
          </cell>
          <cell r="G1035" t="str">
            <v/>
          </cell>
          <cell r="H1035" t="str">
            <v xml:space="preserve"> </v>
          </cell>
        </row>
        <row r="1036">
          <cell r="C1036" t="str">
            <v xml:space="preserve"> </v>
          </cell>
          <cell r="D1036" t="str">
            <v/>
          </cell>
          <cell r="F1036" t="str">
            <v/>
          </cell>
          <cell r="G1036" t="str">
            <v/>
          </cell>
          <cell r="H1036" t="str">
            <v xml:space="preserve"> </v>
          </cell>
        </row>
        <row r="1037">
          <cell r="C1037" t="str">
            <v xml:space="preserve"> </v>
          </cell>
          <cell r="D1037" t="str">
            <v/>
          </cell>
          <cell r="F1037" t="str">
            <v/>
          </cell>
          <cell r="G1037" t="str">
            <v/>
          </cell>
          <cell r="H1037" t="str">
            <v xml:space="preserve"> </v>
          </cell>
        </row>
        <row r="1038">
          <cell r="C1038" t="str">
            <v xml:space="preserve"> </v>
          </cell>
          <cell r="D1038" t="str">
            <v/>
          </cell>
          <cell r="F1038" t="str">
            <v/>
          </cell>
          <cell r="G1038" t="str">
            <v/>
          </cell>
          <cell r="H1038" t="str">
            <v xml:space="preserve"> </v>
          </cell>
        </row>
        <row r="1039">
          <cell r="C1039" t="str">
            <v xml:space="preserve"> </v>
          </cell>
          <cell r="D1039" t="str">
            <v/>
          </cell>
          <cell r="F1039" t="str">
            <v/>
          </cell>
          <cell r="G1039" t="str">
            <v/>
          </cell>
          <cell r="H1039" t="str">
            <v xml:space="preserve"> </v>
          </cell>
        </row>
        <row r="1040">
          <cell r="C1040" t="str">
            <v xml:space="preserve"> </v>
          </cell>
          <cell r="D1040" t="str">
            <v/>
          </cell>
          <cell r="F1040" t="str">
            <v/>
          </cell>
          <cell r="G1040" t="str">
            <v/>
          </cell>
          <cell r="H1040" t="str">
            <v xml:space="preserve"> </v>
          </cell>
        </row>
        <row r="1041">
          <cell r="C1041" t="str">
            <v xml:space="preserve"> </v>
          </cell>
          <cell r="D1041" t="str">
            <v/>
          </cell>
          <cell r="F1041" t="str">
            <v/>
          </cell>
          <cell r="G1041" t="str">
            <v/>
          </cell>
          <cell r="H1041" t="str">
            <v xml:space="preserve"> </v>
          </cell>
        </row>
        <row r="1042">
          <cell r="C1042" t="str">
            <v xml:space="preserve"> </v>
          </cell>
          <cell r="D1042" t="str">
            <v/>
          </cell>
          <cell r="F1042" t="str">
            <v/>
          </cell>
          <cell r="G1042" t="str">
            <v/>
          </cell>
          <cell r="H1042" t="str">
            <v xml:space="preserve"> </v>
          </cell>
        </row>
        <row r="1043">
          <cell r="C1043" t="str">
            <v xml:space="preserve"> </v>
          </cell>
          <cell r="D1043" t="str">
            <v/>
          </cell>
          <cell r="F1043" t="str">
            <v/>
          </cell>
          <cell r="G1043" t="str">
            <v/>
          </cell>
          <cell r="H1043" t="str">
            <v xml:space="preserve"> </v>
          </cell>
        </row>
        <row r="1044">
          <cell r="C1044" t="str">
            <v xml:space="preserve"> </v>
          </cell>
          <cell r="D1044" t="str">
            <v/>
          </cell>
          <cell r="F1044" t="str">
            <v/>
          </cell>
          <cell r="G1044" t="str">
            <v/>
          </cell>
          <cell r="H1044" t="str">
            <v xml:space="preserve"> </v>
          </cell>
        </row>
        <row r="1045">
          <cell r="C1045" t="str">
            <v xml:space="preserve"> </v>
          </cell>
          <cell r="D1045" t="str">
            <v/>
          </cell>
          <cell r="F1045" t="str">
            <v/>
          </cell>
          <cell r="G1045" t="str">
            <v/>
          </cell>
          <cell r="H1045" t="str">
            <v xml:space="preserve"> </v>
          </cell>
        </row>
        <row r="1046">
          <cell r="C1046" t="str">
            <v xml:space="preserve"> </v>
          </cell>
          <cell r="D1046" t="str">
            <v/>
          </cell>
          <cell r="F1046" t="str">
            <v/>
          </cell>
          <cell r="G1046" t="str">
            <v/>
          </cell>
          <cell r="H1046" t="str">
            <v xml:space="preserve"> </v>
          </cell>
        </row>
        <row r="1047">
          <cell r="C1047" t="str">
            <v xml:space="preserve"> </v>
          </cell>
          <cell r="D1047" t="str">
            <v/>
          </cell>
          <cell r="F1047" t="str">
            <v/>
          </cell>
          <cell r="G1047" t="str">
            <v/>
          </cell>
          <cell r="H1047" t="str">
            <v xml:space="preserve"> </v>
          </cell>
        </row>
        <row r="1048">
          <cell r="C1048" t="str">
            <v xml:space="preserve"> </v>
          </cell>
          <cell r="D1048" t="str">
            <v/>
          </cell>
          <cell r="F1048" t="str">
            <v/>
          </cell>
          <cell r="G1048" t="str">
            <v/>
          </cell>
          <cell r="H1048" t="str">
            <v xml:space="preserve"> </v>
          </cell>
        </row>
        <row r="1049">
          <cell r="C1049" t="str">
            <v xml:space="preserve"> </v>
          </cell>
          <cell r="D1049" t="str">
            <v/>
          </cell>
          <cell r="F1049" t="str">
            <v/>
          </cell>
          <cell r="G1049" t="str">
            <v/>
          </cell>
          <cell r="H1049" t="str">
            <v xml:space="preserve"> </v>
          </cell>
        </row>
        <row r="1050">
          <cell r="C1050" t="str">
            <v xml:space="preserve"> </v>
          </cell>
          <cell r="D1050" t="str">
            <v/>
          </cell>
          <cell r="F1050" t="str">
            <v/>
          </cell>
          <cell r="G1050" t="str">
            <v/>
          </cell>
          <cell r="H1050" t="str">
            <v xml:space="preserve"> </v>
          </cell>
        </row>
        <row r="1051">
          <cell r="C1051" t="str">
            <v xml:space="preserve"> </v>
          </cell>
          <cell r="D1051" t="str">
            <v/>
          </cell>
          <cell r="F1051" t="str">
            <v/>
          </cell>
          <cell r="G1051" t="str">
            <v/>
          </cell>
          <cell r="H1051" t="str">
            <v xml:space="preserve"> </v>
          </cell>
        </row>
        <row r="1052">
          <cell r="C1052" t="str">
            <v xml:space="preserve"> </v>
          </cell>
          <cell r="D1052" t="str">
            <v/>
          </cell>
          <cell r="F1052" t="str">
            <v/>
          </cell>
          <cell r="G1052" t="str">
            <v/>
          </cell>
          <cell r="H1052" t="str">
            <v xml:space="preserve"> </v>
          </cell>
        </row>
        <row r="1053">
          <cell r="C1053" t="str">
            <v xml:space="preserve"> </v>
          </cell>
          <cell r="D1053" t="str">
            <v/>
          </cell>
          <cell r="F1053" t="str">
            <v/>
          </cell>
          <cell r="G1053" t="str">
            <v/>
          </cell>
          <cell r="H1053" t="str">
            <v xml:space="preserve"> </v>
          </cell>
        </row>
        <row r="1054">
          <cell r="C1054" t="str">
            <v xml:space="preserve"> </v>
          </cell>
          <cell r="D1054" t="str">
            <v/>
          </cell>
          <cell r="F1054" t="str">
            <v/>
          </cell>
          <cell r="G1054" t="str">
            <v/>
          </cell>
          <cell r="H1054" t="str">
            <v xml:space="preserve"> </v>
          </cell>
        </row>
        <row r="1055">
          <cell r="C1055" t="str">
            <v xml:space="preserve"> </v>
          </cell>
          <cell r="D1055" t="str">
            <v/>
          </cell>
          <cell r="F1055" t="str">
            <v/>
          </cell>
          <cell r="G1055" t="str">
            <v/>
          </cell>
          <cell r="H1055" t="str">
            <v xml:space="preserve"> </v>
          </cell>
        </row>
        <row r="1056">
          <cell r="C1056" t="str">
            <v xml:space="preserve"> </v>
          </cell>
          <cell r="D1056" t="str">
            <v/>
          </cell>
          <cell r="F1056" t="str">
            <v/>
          </cell>
          <cell r="G1056" t="str">
            <v/>
          </cell>
          <cell r="H1056" t="str">
            <v xml:space="preserve"> </v>
          </cell>
        </row>
        <row r="1057">
          <cell r="C1057" t="str">
            <v xml:space="preserve"> </v>
          </cell>
          <cell r="D1057" t="str">
            <v/>
          </cell>
          <cell r="F1057" t="str">
            <v/>
          </cell>
          <cell r="G1057" t="str">
            <v/>
          </cell>
          <cell r="H1057" t="str">
            <v xml:space="preserve"> </v>
          </cell>
        </row>
        <row r="1058">
          <cell r="C1058" t="str">
            <v xml:space="preserve"> </v>
          </cell>
          <cell r="D1058" t="str">
            <v/>
          </cell>
          <cell r="F1058" t="str">
            <v/>
          </cell>
          <cell r="G1058" t="str">
            <v/>
          </cell>
          <cell r="H1058" t="str">
            <v xml:space="preserve"> </v>
          </cell>
        </row>
        <row r="1059">
          <cell r="C1059" t="str">
            <v xml:space="preserve"> </v>
          </cell>
          <cell r="D1059" t="str">
            <v/>
          </cell>
          <cell r="F1059" t="str">
            <v/>
          </cell>
          <cell r="G1059" t="str">
            <v/>
          </cell>
          <cell r="H1059" t="str">
            <v xml:space="preserve"> </v>
          </cell>
        </row>
        <row r="1060">
          <cell r="C1060" t="str">
            <v xml:space="preserve"> </v>
          </cell>
          <cell r="D1060" t="str">
            <v/>
          </cell>
          <cell r="F1060" t="str">
            <v/>
          </cell>
          <cell r="G1060" t="str">
            <v/>
          </cell>
          <cell r="H1060" t="str">
            <v xml:space="preserve"> </v>
          </cell>
        </row>
        <row r="1061">
          <cell r="C1061" t="str">
            <v xml:space="preserve"> </v>
          </cell>
          <cell r="D1061" t="str">
            <v/>
          </cell>
          <cell r="F1061" t="str">
            <v/>
          </cell>
          <cell r="G1061" t="str">
            <v/>
          </cell>
          <cell r="H1061" t="str">
            <v xml:space="preserve"> </v>
          </cell>
        </row>
        <row r="1062">
          <cell r="C1062" t="str">
            <v xml:space="preserve"> </v>
          </cell>
          <cell r="D1062" t="str">
            <v/>
          </cell>
          <cell r="F1062" t="str">
            <v/>
          </cell>
          <cell r="G1062" t="str">
            <v/>
          </cell>
          <cell r="H1062" t="str">
            <v xml:space="preserve"> </v>
          </cell>
        </row>
        <row r="1063">
          <cell r="C1063" t="str">
            <v xml:space="preserve"> </v>
          </cell>
          <cell r="D1063" t="str">
            <v/>
          </cell>
          <cell r="F1063" t="str">
            <v/>
          </cell>
          <cell r="G1063" t="str">
            <v/>
          </cell>
          <cell r="H1063" t="str">
            <v xml:space="preserve"> </v>
          </cell>
        </row>
        <row r="1064">
          <cell r="C1064" t="str">
            <v xml:space="preserve"> </v>
          </cell>
          <cell r="D1064" t="str">
            <v/>
          </cell>
          <cell r="F1064" t="str">
            <v/>
          </cell>
          <cell r="G1064" t="str">
            <v/>
          </cell>
          <cell r="H1064" t="str">
            <v xml:space="preserve"> </v>
          </cell>
        </row>
        <row r="1065">
          <cell r="C1065" t="str">
            <v xml:space="preserve"> </v>
          </cell>
          <cell r="D1065" t="str">
            <v/>
          </cell>
          <cell r="F1065" t="str">
            <v/>
          </cell>
          <cell r="G1065" t="str">
            <v/>
          </cell>
          <cell r="H1065" t="str">
            <v xml:space="preserve"> </v>
          </cell>
        </row>
        <row r="1066">
          <cell r="C1066" t="str">
            <v xml:space="preserve"> </v>
          </cell>
          <cell r="D1066" t="str">
            <v/>
          </cell>
          <cell r="F1066" t="str">
            <v/>
          </cell>
          <cell r="G1066" t="str">
            <v/>
          </cell>
          <cell r="H1066" t="str">
            <v xml:space="preserve"> </v>
          </cell>
        </row>
        <row r="1067">
          <cell r="C1067" t="str">
            <v xml:space="preserve"> </v>
          </cell>
          <cell r="D1067" t="str">
            <v/>
          </cell>
          <cell r="F1067" t="str">
            <v/>
          </cell>
          <cell r="G1067" t="str">
            <v/>
          </cell>
          <cell r="H1067" t="str">
            <v xml:space="preserve"> </v>
          </cell>
        </row>
        <row r="1068">
          <cell r="C1068" t="str">
            <v xml:space="preserve"> </v>
          </cell>
          <cell r="D1068" t="str">
            <v/>
          </cell>
          <cell r="F1068" t="str">
            <v/>
          </cell>
          <cell r="G1068" t="str">
            <v/>
          </cell>
          <cell r="H1068" t="str">
            <v xml:space="preserve"> </v>
          </cell>
        </row>
        <row r="1069">
          <cell r="C1069" t="str">
            <v xml:space="preserve"> </v>
          </cell>
          <cell r="D1069" t="str">
            <v/>
          </cell>
          <cell r="F1069" t="str">
            <v/>
          </cell>
          <cell r="G1069" t="str">
            <v/>
          </cell>
          <cell r="H1069" t="str">
            <v xml:space="preserve"> </v>
          </cell>
        </row>
        <row r="1070">
          <cell r="C1070" t="str">
            <v xml:space="preserve"> </v>
          </cell>
          <cell r="D1070" t="str">
            <v/>
          </cell>
          <cell r="F1070" t="str">
            <v/>
          </cell>
          <cell r="G1070" t="str">
            <v/>
          </cell>
          <cell r="H1070" t="str">
            <v xml:space="preserve"> </v>
          </cell>
        </row>
        <row r="1071">
          <cell r="C1071" t="str">
            <v xml:space="preserve"> </v>
          </cell>
          <cell r="D1071" t="str">
            <v/>
          </cell>
          <cell r="F1071" t="str">
            <v/>
          </cell>
          <cell r="G1071" t="str">
            <v/>
          </cell>
          <cell r="H1071" t="str">
            <v xml:space="preserve"> </v>
          </cell>
        </row>
        <row r="1072">
          <cell r="C1072" t="str">
            <v xml:space="preserve"> </v>
          </cell>
          <cell r="D1072" t="str">
            <v/>
          </cell>
          <cell r="F1072" t="str">
            <v/>
          </cell>
          <cell r="G1072" t="str">
            <v/>
          </cell>
          <cell r="H1072" t="str">
            <v xml:space="preserve"> </v>
          </cell>
        </row>
        <row r="1073">
          <cell r="C1073" t="str">
            <v xml:space="preserve"> </v>
          </cell>
          <cell r="D1073" t="str">
            <v/>
          </cell>
          <cell r="F1073" t="str">
            <v/>
          </cell>
          <cell r="G1073" t="str">
            <v/>
          </cell>
          <cell r="H1073" t="str">
            <v xml:space="preserve"> </v>
          </cell>
        </row>
        <row r="1074">
          <cell r="C1074" t="str">
            <v xml:space="preserve"> </v>
          </cell>
          <cell r="D1074" t="str">
            <v/>
          </cell>
          <cell r="F1074" t="str">
            <v/>
          </cell>
          <cell r="G1074" t="str">
            <v/>
          </cell>
          <cell r="H1074" t="str">
            <v xml:space="preserve"> </v>
          </cell>
        </row>
        <row r="1075">
          <cell r="C1075" t="str">
            <v xml:space="preserve"> </v>
          </cell>
          <cell r="D1075" t="str">
            <v/>
          </cell>
          <cell r="F1075" t="str">
            <v/>
          </cell>
          <cell r="G1075" t="str">
            <v/>
          </cell>
          <cell r="H1075" t="str">
            <v xml:space="preserve"> </v>
          </cell>
        </row>
        <row r="1076">
          <cell r="C1076" t="str">
            <v xml:space="preserve"> </v>
          </cell>
          <cell r="D1076" t="str">
            <v/>
          </cell>
          <cell r="F1076" t="str">
            <v/>
          </cell>
          <cell r="G1076" t="str">
            <v/>
          </cell>
          <cell r="H1076" t="str">
            <v xml:space="preserve"> </v>
          </cell>
        </row>
        <row r="1077">
          <cell r="C1077" t="str">
            <v xml:space="preserve"> </v>
          </cell>
          <cell r="D1077" t="str">
            <v/>
          </cell>
          <cell r="F1077" t="str">
            <v/>
          </cell>
          <cell r="G1077" t="str">
            <v/>
          </cell>
          <cell r="H1077" t="str">
            <v xml:space="preserve"> </v>
          </cell>
        </row>
        <row r="1078">
          <cell r="C1078" t="str">
            <v xml:space="preserve"> </v>
          </cell>
          <cell r="D1078" t="str">
            <v/>
          </cell>
          <cell r="F1078" t="str">
            <v/>
          </cell>
          <cell r="G1078" t="str">
            <v/>
          </cell>
          <cell r="H1078" t="str">
            <v xml:space="preserve"> </v>
          </cell>
        </row>
        <row r="1079">
          <cell r="C1079" t="str">
            <v xml:space="preserve"> </v>
          </cell>
          <cell r="D1079" t="str">
            <v/>
          </cell>
          <cell r="F1079" t="str">
            <v/>
          </cell>
          <cell r="G1079" t="str">
            <v/>
          </cell>
          <cell r="H1079" t="str">
            <v xml:space="preserve"> </v>
          </cell>
        </row>
        <row r="1080">
          <cell r="C1080" t="str">
            <v xml:space="preserve"> </v>
          </cell>
          <cell r="D1080" t="str">
            <v/>
          </cell>
          <cell r="F1080" t="str">
            <v/>
          </cell>
          <cell r="G1080" t="str">
            <v/>
          </cell>
          <cell r="H1080" t="str">
            <v xml:space="preserve"> </v>
          </cell>
        </row>
        <row r="1081">
          <cell r="C1081" t="str">
            <v xml:space="preserve"> </v>
          </cell>
          <cell r="D1081" t="str">
            <v/>
          </cell>
          <cell r="F1081" t="str">
            <v/>
          </cell>
          <cell r="G1081" t="str">
            <v/>
          </cell>
          <cell r="H1081" t="str">
            <v xml:space="preserve"> </v>
          </cell>
        </row>
        <row r="1082">
          <cell r="C1082" t="str">
            <v xml:space="preserve"> </v>
          </cell>
          <cell r="D1082" t="str">
            <v/>
          </cell>
          <cell r="F1082" t="str">
            <v/>
          </cell>
          <cell r="G1082" t="str">
            <v/>
          </cell>
          <cell r="H1082" t="str">
            <v xml:space="preserve"> </v>
          </cell>
        </row>
        <row r="1083">
          <cell r="C1083" t="str">
            <v xml:space="preserve"> </v>
          </cell>
          <cell r="D1083" t="str">
            <v/>
          </cell>
          <cell r="F1083" t="str">
            <v/>
          </cell>
          <cell r="G1083" t="str">
            <v/>
          </cell>
          <cell r="H1083" t="str">
            <v xml:space="preserve"> </v>
          </cell>
        </row>
        <row r="1084">
          <cell r="C1084" t="str">
            <v xml:space="preserve"> </v>
          </cell>
          <cell r="D1084" t="str">
            <v/>
          </cell>
          <cell r="F1084" t="str">
            <v/>
          </cell>
          <cell r="G1084" t="str">
            <v/>
          </cell>
          <cell r="H1084" t="str">
            <v xml:space="preserve"> </v>
          </cell>
        </row>
        <row r="1085">
          <cell r="C1085" t="str">
            <v xml:space="preserve"> </v>
          </cell>
          <cell r="D1085" t="str">
            <v/>
          </cell>
          <cell r="F1085" t="str">
            <v/>
          </cell>
          <cell r="G1085" t="str">
            <v/>
          </cell>
          <cell r="H1085" t="str">
            <v xml:space="preserve"> </v>
          </cell>
        </row>
        <row r="1086">
          <cell r="C1086" t="str">
            <v xml:space="preserve"> </v>
          </cell>
          <cell r="D1086" t="str">
            <v/>
          </cell>
          <cell r="F1086" t="str">
            <v/>
          </cell>
          <cell r="G1086" t="str">
            <v/>
          </cell>
          <cell r="H1086" t="str">
            <v xml:space="preserve"> </v>
          </cell>
        </row>
        <row r="1087">
          <cell r="C1087" t="str">
            <v xml:space="preserve"> </v>
          </cell>
          <cell r="D1087" t="str">
            <v/>
          </cell>
          <cell r="F1087" t="str">
            <v/>
          </cell>
          <cell r="G1087" t="str">
            <v/>
          </cell>
          <cell r="H1087" t="str">
            <v xml:space="preserve"> </v>
          </cell>
        </row>
        <row r="1088">
          <cell r="C1088" t="str">
            <v xml:space="preserve"> </v>
          </cell>
          <cell r="D1088" t="str">
            <v/>
          </cell>
          <cell r="F1088" t="str">
            <v/>
          </cell>
          <cell r="G1088" t="str">
            <v/>
          </cell>
          <cell r="H1088" t="str">
            <v xml:space="preserve"> </v>
          </cell>
        </row>
        <row r="1089">
          <cell r="C1089" t="str">
            <v xml:space="preserve"> </v>
          </cell>
          <cell r="D1089" t="str">
            <v/>
          </cell>
          <cell r="F1089" t="str">
            <v/>
          </cell>
          <cell r="G1089" t="str">
            <v/>
          </cell>
          <cell r="H1089" t="str">
            <v xml:space="preserve"> </v>
          </cell>
        </row>
        <row r="1090">
          <cell r="C1090" t="str">
            <v xml:space="preserve"> </v>
          </cell>
          <cell r="D1090" t="str">
            <v/>
          </cell>
          <cell r="F1090" t="str">
            <v/>
          </cell>
          <cell r="G1090" t="str">
            <v/>
          </cell>
          <cell r="H1090" t="str">
            <v xml:space="preserve"> </v>
          </cell>
        </row>
        <row r="1091">
          <cell r="C1091" t="str">
            <v xml:space="preserve"> </v>
          </cell>
          <cell r="D1091" t="str">
            <v/>
          </cell>
          <cell r="F1091" t="str">
            <v/>
          </cell>
          <cell r="G1091" t="str">
            <v/>
          </cell>
          <cell r="H1091" t="str">
            <v xml:space="preserve"> </v>
          </cell>
        </row>
        <row r="1092">
          <cell r="C1092" t="str">
            <v xml:space="preserve"> </v>
          </cell>
          <cell r="D1092" t="str">
            <v/>
          </cell>
          <cell r="F1092" t="str">
            <v/>
          </cell>
          <cell r="G1092" t="str">
            <v/>
          </cell>
          <cell r="H1092" t="str">
            <v xml:space="preserve"> </v>
          </cell>
        </row>
        <row r="1093">
          <cell r="C1093" t="str">
            <v xml:space="preserve"> </v>
          </cell>
          <cell r="D1093" t="str">
            <v/>
          </cell>
          <cell r="F1093" t="str">
            <v/>
          </cell>
          <cell r="G1093" t="str">
            <v/>
          </cell>
          <cell r="H1093" t="str">
            <v xml:space="preserve"> </v>
          </cell>
        </row>
        <row r="1094">
          <cell r="C1094" t="str">
            <v xml:space="preserve"> </v>
          </cell>
          <cell r="D1094" t="str">
            <v/>
          </cell>
          <cell r="F1094" t="str">
            <v/>
          </cell>
          <cell r="G1094" t="str">
            <v/>
          </cell>
          <cell r="H1094" t="str">
            <v xml:space="preserve"> </v>
          </cell>
        </row>
        <row r="1095">
          <cell r="C1095" t="str">
            <v xml:space="preserve"> </v>
          </cell>
          <cell r="D1095" t="str">
            <v/>
          </cell>
          <cell r="F1095" t="str">
            <v/>
          </cell>
          <cell r="G1095" t="str">
            <v/>
          </cell>
          <cell r="H1095" t="str">
            <v xml:space="preserve"> </v>
          </cell>
        </row>
        <row r="1096">
          <cell r="C1096" t="str">
            <v xml:space="preserve"> </v>
          </cell>
          <cell r="D1096" t="str">
            <v/>
          </cell>
          <cell r="F1096" t="str">
            <v/>
          </cell>
          <cell r="G1096" t="str">
            <v/>
          </cell>
          <cell r="H1096" t="str">
            <v xml:space="preserve"> </v>
          </cell>
        </row>
        <row r="1097">
          <cell r="C1097" t="str">
            <v xml:space="preserve"> </v>
          </cell>
          <cell r="D1097" t="str">
            <v/>
          </cell>
          <cell r="F1097" t="str">
            <v/>
          </cell>
          <cell r="G1097" t="str">
            <v/>
          </cell>
          <cell r="H1097" t="str">
            <v xml:space="preserve"> </v>
          </cell>
        </row>
        <row r="1098">
          <cell r="C1098" t="str">
            <v xml:space="preserve"> </v>
          </cell>
          <cell r="D1098" t="str">
            <v/>
          </cell>
          <cell r="F1098" t="str">
            <v/>
          </cell>
          <cell r="G1098" t="str">
            <v/>
          </cell>
          <cell r="H1098" t="str">
            <v xml:space="preserve"> </v>
          </cell>
        </row>
        <row r="1099">
          <cell r="C1099" t="str">
            <v xml:space="preserve"> </v>
          </cell>
          <cell r="D1099" t="str">
            <v/>
          </cell>
          <cell r="F1099" t="str">
            <v/>
          </cell>
          <cell r="G1099" t="str">
            <v/>
          </cell>
          <cell r="H1099" t="str">
            <v xml:space="preserve"> </v>
          </cell>
        </row>
        <row r="1100">
          <cell r="C1100" t="str">
            <v xml:space="preserve"> </v>
          </cell>
          <cell r="D1100" t="str">
            <v/>
          </cell>
          <cell r="F1100" t="str">
            <v/>
          </cell>
          <cell r="G1100" t="str">
            <v/>
          </cell>
          <cell r="H1100" t="str">
            <v xml:space="preserve"> </v>
          </cell>
        </row>
        <row r="1101">
          <cell r="C1101" t="str">
            <v xml:space="preserve"> </v>
          </cell>
          <cell r="D1101" t="str">
            <v/>
          </cell>
          <cell r="F1101" t="str">
            <v/>
          </cell>
          <cell r="G1101" t="str">
            <v/>
          </cell>
          <cell r="H1101" t="str">
            <v xml:space="preserve"> </v>
          </cell>
        </row>
        <row r="1102">
          <cell r="C1102" t="str">
            <v xml:space="preserve"> </v>
          </cell>
          <cell r="D1102" t="str">
            <v/>
          </cell>
          <cell r="F1102" t="str">
            <v/>
          </cell>
          <cell r="G1102" t="str">
            <v/>
          </cell>
          <cell r="H1102" t="str">
            <v xml:space="preserve"> </v>
          </cell>
        </row>
        <row r="1103">
          <cell r="C1103" t="str">
            <v xml:space="preserve"> </v>
          </cell>
          <cell r="D1103" t="str">
            <v/>
          </cell>
          <cell r="F1103" t="str">
            <v/>
          </cell>
          <cell r="G1103" t="str">
            <v/>
          </cell>
          <cell r="H1103" t="str">
            <v xml:space="preserve"> </v>
          </cell>
        </row>
        <row r="1104">
          <cell r="C1104" t="str">
            <v xml:space="preserve"> </v>
          </cell>
          <cell r="D1104" t="str">
            <v/>
          </cell>
          <cell r="F1104" t="str">
            <v/>
          </cell>
          <cell r="G1104" t="str">
            <v/>
          </cell>
          <cell r="H1104" t="str">
            <v xml:space="preserve"> </v>
          </cell>
        </row>
        <row r="1105">
          <cell r="C1105" t="str">
            <v xml:space="preserve"> </v>
          </cell>
          <cell r="D1105" t="str">
            <v/>
          </cell>
          <cell r="F1105" t="str">
            <v/>
          </cell>
          <cell r="G1105" t="str">
            <v/>
          </cell>
          <cell r="H1105" t="str">
            <v xml:space="preserve"> </v>
          </cell>
        </row>
        <row r="1106">
          <cell r="C1106" t="str">
            <v xml:space="preserve"> </v>
          </cell>
          <cell r="D1106" t="str">
            <v/>
          </cell>
          <cell r="F1106" t="str">
            <v/>
          </cell>
          <cell r="G1106" t="str">
            <v/>
          </cell>
          <cell r="H1106" t="str">
            <v xml:space="preserve"> </v>
          </cell>
        </row>
        <row r="1107">
          <cell r="C1107" t="str">
            <v xml:space="preserve"> </v>
          </cell>
          <cell r="D1107" t="str">
            <v/>
          </cell>
          <cell r="F1107" t="str">
            <v/>
          </cell>
          <cell r="G1107" t="str">
            <v/>
          </cell>
          <cell r="H1107" t="str">
            <v xml:space="preserve"> </v>
          </cell>
        </row>
        <row r="1108">
          <cell r="C1108" t="str">
            <v xml:space="preserve"> </v>
          </cell>
          <cell r="D1108" t="str">
            <v/>
          </cell>
          <cell r="F1108" t="str">
            <v/>
          </cell>
          <cell r="G1108" t="str">
            <v/>
          </cell>
          <cell r="H1108" t="str">
            <v xml:space="preserve"> </v>
          </cell>
        </row>
        <row r="1109">
          <cell r="C1109" t="str">
            <v xml:space="preserve"> </v>
          </cell>
          <cell r="D1109" t="str">
            <v/>
          </cell>
          <cell r="F1109" t="str">
            <v/>
          </cell>
          <cell r="G1109" t="str">
            <v/>
          </cell>
          <cell r="H1109" t="str">
            <v xml:space="preserve"> </v>
          </cell>
        </row>
        <row r="1110">
          <cell r="C1110" t="str">
            <v xml:space="preserve"> </v>
          </cell>
          <cell r="D1110" t="str">
            <v/>
          </cell>
          <cell r="F1110" t="str">
            <v/>
          </cell>
          <cell r="G1110" t="str">
            <v/>
          </cell>
          <cell r="H1110" t="str">
            <v xml:space="preserve"> </v>
          </cell>
        </row>
        <row r="1111">
          <cell r="C1111" t="str">
            <v xml:space="preserve"> </v>
          </cell>
          <cell r="D1111" t="str">
            <v/>
          </cell>
          <cell r="F1111" t="str">
            <v/>
          </cell>
          <cell r="G1111" t="str">
            <v/>
          </cell>
          <cell r="H1111" t="str">
            <v xml:space="preserve"> </v>
          </cell>
        </row>
        <row r="1112">
          <cell r="C1112" t="str">
            <v xml:space="preserve"> </v>
          </cell>
          <cell r="D1112" t="str">
            <v/>
          </cell>
          <cell r="F1112" t="str">
            <v/>
          </cell>
          <cell r="G1112" t="str">
            <v/>
          </cell>
          <cell r="H1112" t="str">
            <v xml:space="preserve"> </v>
          </cell>
        </row>
        <row r="1113">
          <cell r="C1113" t="str">
            <v xml:space="preserve"> </v>
          </cell>
          <cell r="D1113" t="str">
            <v/>
          </cell>
          <cell r="F1113" t="str">
            <v/>
          </cell>
          <cell r="G1113" t="str">
            <v/>
          </cell>
          <cell r="H1113" t="str">
            <v xml:space="preserve"> </v>
          </cell>
        </row>
        <row r="1114">
          <cell r="C1114" t="str">
            <v xml:space="preserve"> </v>
          </cell>
          <cell r="D1114" t="str">
            <v/>
          </cell>
          <cell r="F1114" t="str">
            <v/>
          </cell>
          <cell r="G1114" t="str">
            <v/>
          </cell>
          <cell r="H1114" t="str">
            <v xml:space="preserve"> </v>
          </cell>
        </row>
        <row r="1115">
          <cell r="C1115" t="str">
            <v xml:space="preserve"> </v>
          </cell>
          <cell r="D1115" t="str">
            <v/>
          </cell>
          <cell r="F1115" t="str">
            <v/>
          </cell>
          <cell r="G1115" t="str">
            <v/>
          </cell>
          <cell r="H1115" t="str">
            <v xml:space="preserve"> </v>
          </cell>
        </row>
        <row r="1116">
          <cell r="C1116" t="str">
            <v xml:space="preserve"> </v>
          </cell>
          <cell r="D1116" t="str">
            <v/>
          </cell>
          <cell r="F1116" t="str">
            <v/>
          </cell>
          <cell r="G1116" t="str">
            <v/>
          </cell>
          <cell r="H1116" t="str">
            <v xml:space="preserve"> </v>
          </cell>
        </row>
        <row r="1117">
          <cell r="C1117" t="str">
            <v xml:space="preserve"> </v>
          </cell>
          <cell r="D1117" t="str">
            <v/>
          </cell>
          <cell r="F1117" t="str">
            <v/>
          </cell>
          <cell r="G1117" t="str">
            <v/>
          </cell>
          <cell r="H1117" t="str">
            <v xml:space="preserve"> </v>
          </cell>
        </row>
        <row r="1118">
          <cell r="C1118" t="str">
            <v xml:space="preserve"> </v>
          </cell>
          <cell r="D1118" t="str">
            <v/>
          </cell>
          <cell r="F1118" t="str">
            <v/>
          </cell>
          <cell r="G1118" t="str">
            <v/>
          </cell>
          <cell r="H1118" t="str">
            <v xml:space="preserve"> </v>
          </cell>
        </row>
        <row r="1119">
          <cell r="C1119" t="str">
            <v xml:space="preserve"> </v>
          </cell>
          <cell r="D1119" t="str">
            <v/>
          </cell>
          <cell r="F1119" t="str">
            <v/>
          </cell>
          <cell r="G1119" t="str">
            <v/>
          </cell>
          <cell r="H1119" t="str">
            <v xml:space="preserve"> </v>
          </cell>
        </row>
        <row r="1120">
          <cell r="C1120" t="str">
            <v xml:space="preserve"> </v>
          </cell>
          <cell r="D1120" t="str">
            <v/>
          </cell>
          <cell r="F1120" t="str">
            <v/>
          </cell>
          <cell r="G1120" t="str">
            <v/>
          </cell>
          <cell r="H1120" t="str">
            <v xml:space="preserve"> </v>
          </cell>
        </row>
        <row r="1121">
          <cell r="C1121" t="str">
            <v xml:space="preserve"> </v>
          </cell>
          <cell r="D1121" t="str">
            <v/>
          </cell>
          <cell r="F1121" t="str">
            <v/>
          </cell>
          <cell r="G1121" t="str">
            <v/>
          </cell>
          <cell r="H1121" t="str">
            <v xml:space="preserve"> </v>
          </cell>
        </row>
        <row r="1122">
          <cell r="C1122" t="str">
            <v xml:space="preserve"> </v>
          </cell>
          <cell r="D1122" t="str">
            <v/>
          </cell>
          <cell r="F1122" t="str">
            <v/>
          </cell>
          <cell r="G1122" t="str">
            <v/>
          </cell>
          <cell r="H1122" t="str">
            <v xml:space="preserve"> </v>
          </cell>
        </row>
        <row r="1123">
          <cell r="C1123" t="str">
            <v xml:space="preserve"> </v>
          </cell>
          <cell r="D1123" t="str">
            <v/>
          </cell>
          <cell r="F1123" t="str">
            <v/>
          </cell>
          <cell r="G1123" t="str">
            <v/>
          </cell>
          <cell r="H1123" t="str">
            <v xml:space="preserve"> </v>
          </cell>
        </row>
        <row r="1124">
          <cell r="C1124" t="str">
            <v xml:space="preserve"> </v>
          </cell>
          <cell r="D1124" t="str">
            <v/>
          </cell>
          <cell r="F1124" t="str">
            <v/>
          </cell>
          <cell r="G1124" t="str">
            <v/>
          </cell>
          <cell r="H1124" t="str">
            <v xml:space="preserve"> </v>
          </cell>
        </row>
        <row r="1125">
          <cell r="C1125" t="str">
            <v xml:space="preserve"> </v>
          </cell>
          <cell r="D1125" t="str">
            <v/>
          </cell>
          <cell r="F1125" t="str">
            <v/>
          </cell>
          <cell r="G1125" t="str">
            <v/>
          </cell>
          <cell r="H1125" t="str">
            <v xml:space="preserve"> </v>
          </cell>
        </row>
        <row r="1126">
          <cell r="C1126" t="str">
            <v xml:space="preserve"> </v>
          </cell>
          <cell r="D1126" t="str">
            <v/>
          </cell>
          <cell r="F1126" t="str">
            <v/>
          </cell>
          <cell r="G1126" t="str">
            <v/>
          </cell>
          <cell r="H1126" t="str">
            <v xml:space="preserve"> </v>
          </cell>
        </row>
        <row r="1127">
          <cell r="C1127" t="str">
            <v xml:space="preserve"> </v>
          </cell>
          <cell r="D1127" t="str">
            <v/>
          </cell>
          <cell r="F1127" t="str">
            <v/>
          </cell>
          <cell r="G1127" t="str">
            <v/>
          </cell>
          <cell r="H1127" t="str">
            <v xml:space="preserve"> </v>
          </cell>
        </row>
        <row r="1128">
          <cell r="C1128" t="str">
            <v xml:space="preserve"> </v>
          </cell>
          <cell r="D1128" t="str">
            <v/>
          </cell>
          <cell r="F1128" t="str">
            <v/>
          </cell>
          <cell r="G1128" t="str">
            <v/>
          </cell>
          <cell r="H1128" t="str">
            <v xml:space="preserve"> </v>
          </cell>
        </row>
        <row r="1129">
          <cell r="C1129" t="str">
            <v xml:space="preserve"> </v>
          </cell>
          <cell r="D1129" t="str">
            <v/>
          </cell>
          <cell r="F1129" t="str">
            <v/>
          </cell>
          <cell r="G1129" t="str">
            <v/>
          </cell>
          <cell r="H1129" t="str">
            <v xml:space="preserve"> </v>
          </cell>
        </row>
        <row r="1130">
          <cell r="C1130" t="str">
            <v xml:space="preserve"> </v>
          </cell>
          <cell r="D1130" t="str">
            <v/>
          </cell>
          <cell r="F1130" t="str">
            <v/>
          </cell>
          <cell r="G1130" t="str">
            <v/>
          </cell>
          <cell r="H1130" t="str">
            <v xml:space="preserve"> </v>
          </cell>
        </row>
        <row r="1131">
          <cell r="C1131" t="str">
            <v xml:space="preserve"> </v>
          </cell>
          <cell r="D1131" t="str">
            <v/>
          </cell>
          <cell r="F1131" t="str">
            <v/>
          </cell>
          <cell r="G1131" t="str">
            <v/>
          </cell>
          <cell r="H1131" t="str">
            <v xml:space="preserve"> </v>
          </cell>
        </row>
        <row r="1132">
          <cell r="C1132" t="str">
            <v xml:space="preserve"> </v>
          </cell>
          <cell r="D1132" t="str">
            <v/>
          </cell>
          <cell r="F1132" t="str">
            <v/>
          </cell>
          <cell r="G1132" t="str">
            <v/>
          </cell>
          <cell r="H1132" t="str">
            <v xml:space="preserve"> </v>
          </cell>
        </row>
        <row r="1133">
          <cell r="C1133" t="str">
            <v xml:space="preserve"> </v>
          </cell>
          <cell r="D1133" t="str">
            <v/>
          </cell>
          <cell r="F1133" t="str">
            <v/>
          </cell>
          <cell r="G1133" t="str">
            <v/>
          </cell>
          <cell r="H1133" t="str">
            <v xml:space="preserve"> </v>
          </cell>
        </row>
        <row r="1134">
          <cell r="C1134" t="str">
            <v xml:space="preserve"> </v>
          </cell>
          <cell r="D1134" t="str">
            <v/>
          </cell>
          <cell r="F1134" t="str">
            <v/>
          </cell>
          <cell r="G1134" t="str">
            <v/>
          </cell>
          <cell r="H1134" t="str">
            <v xml:space="preserve"> </v>
          </cell>
        </row>
        <row r="1135">
          <cell r="C1135" t="str">
            <v xml:space="preserve"> </v>
          </cell>
          <cell r="D1135" t="str">
            <v/>
          </cell>
          <cell r="F1135" t="str">
            <v/>
          </cell>
          <cell r="G1135" t="str">
            <v/>
          </cell>
          <cell r="H1135" t="str">
            <v xml:space="preserve"> </v>
          </cell>
        </row>
        <row r="1136">
          <cell r="C1136" t="str">
            <v xml:space="preserve"> </v>
          </cell>
          <cell r="D1136" t="str">
            <v/>
          </cell>
          <cell r="F1136" t="str">
            <v/>
          </cell>
          <cell r="G1136" t="str">
            <v/>
          </cell>
          <cell r="H1136" t="str">
            <v xml:space="preserve"> </v>
          </cell>
        </row>
        <row r="1137">
          <cell r="C1137" t="str">
            <v xml:space="preserve"> </v>
          </cell>
          <cell r="D1137" t="str">
            <v/>
          </cell>
          <cell r="F1137" t="str">
            <v/>
          </cell>
          <cell r="G1137" t="str">
            <v/>
          </cell>
          <cell r="H1137" t="str">
            <v xml:space="preserve"> </v>
          </cell>
        </row>
        <row r="1138">
          <cell r="C1138" t="str">
            <v xml:space="preserve"> </v>
          </cell>
          <cell r="D1138" t="str">
            <v/>
          </cell>
          <cell r="F1138" t="str">
            <v/>
          </cell>
          <cell r="G1138" t="str">
            <v/>
          </cell>
          <cell r="H1138" t="str">
            <v xml:space="preserve"> </v>
          </cell>
        </row>
        <row r="1139">
          <cell r="C1139" t="str">
            <v xml:space="preserve"> </v>
          </cell>
          <cell r="D1139" t="str">
            <v/>
          </cell>
          <cell r="F1139" t="str">
            <v/>
          </cell>
          <cell r="G1139" t="str">
            <v/>
          </cell>
          <cell r="H1139" t="str">
            <v xml:space="preserve"> </v>
          </cell>
        </row>
        <row r="1140">
          <cell r="C1140" t="str">
            <v xml:space="preserve"> </v>
          </cell>
          <cell r="D1140" t="str">
            <v/>
          </cell>
          <cell r="F1140" t="str">
            <v/>
          </cell>
          <cell r="G1140" t="str">
            <v/>
          </cell>
          <cell r="H1140" t="str">
            <v xml:space="preserve"> </v>
          </cell>
        </row>
        <row r="1141">
          <cell r="C1141" t="str">
            <v xml:space="preserve"> </v>
          </cell>
          <cell r="D1141" t="str">
            <v/>
          </cell>
          <cell r="F1141" t="str">
            <v/>
          </cell>
          <cell r="G1141" t="str">
            <v/>
          </cell>
          <cell r="H1141" t="str">
            <v xml:space="preserve"> </v>
          </cell>
        </row>
        <row r="1142">
          <cell r="C1142" t="str">
            <v xml:space="preserve"> </v>
          </cell>
          <cell r="D1142" t="str">
            <v/>
          </cell>
          <cell r="F1142" t="str">
            <v/>
          </cell>
          <cell r="G1142" t="str">
            <v/>
          </cell>
          <cell r="H1142" t="str">
            <v xml:space="preserve"> </v>
          </cell>
        </row>
        <row r="1143">
          <cell r="C1143" t="str">
            <v xml:space="preserve"> </v>
          </cell>
          <cell r="D1143" t="str">
            <v/>
          </cell>
          <cell r="F1143" t="str">
            <v/>
          </cell>
          <cell r="G1143" t="str">
            <v/>
          </cell>
          <cell r="H1143" t="str">
            <v xml:space="preserve"> </v>
          </cell>
        </row>
        <row r="1144">
          <cell r="C1144" t="str">
            <v xml:space="preserve"> </v>
          </cell>
          <cell r="D1144" t="str">
            <v/>
          </cell>
          <cell r="F1144" t="str">
            <v/>
          </cell>
          <cell r="G1144" t="str">
            <v/>
          </cell>
          <cell r="H1144" t="str">
            <v xml:space="preserve"> </v>
          </cell>
        </row>
        <row r="1145">
          <cell r="C1145" t="str">
            <v xml:space="preserve"> </v>
          </cell>
          <cell r="D1145" t="str">
            <v/>
          </cell>
          <cell r="F1145" t="str">
            <v/>
          </cell>
          <cell r="G1145" t="str">
            <v/>
          </cell>
          <cell r="H1145" t="str">
            <v xml:space="preserve"> </v>
          </cell>
        </row>
        <row r="1146">
          <cell r="C1146" t="str">
            <v xml:space="preserve"> </v>
          </cell>
          <cell r="D1146" t="str">
            <v/>
          </cell>
          <cell r="F1146" t="str">
            <v/>
          </cell>
          <cell r="G1146" t="str">
            <v/>
          </cell>
          <cell r="H1146" t="str">
            <v xml:space="preserve"> </v>
          </cell>
        </row>
        <row r="1147">
          <cell r="C1147" t="str">
            <v xml:space="preserve"> </v>
          </cell>
          <cell r="D1147" t="str">
            <v/>
          </cell>
          <cell r="F1147" t="str">
            <v/>
          </cell>
          <cell r="G1147" t="str">
            <v/>
          </cell>
          <cell r="H1147" t="str">
            <v xml:space="preserve"> </v>
          </cell>
        </row>
        <row r="1148">
          <cell r="C1148" t="str">
            <v xml:space="preserve"> </v>
          </cell>
          <cell r="D1148" t="str">
            <v/>
          </cell>
          <cell r="F1148" t="str">
            <v/>
          </cell>
          <cell r="G1148" t="str">
            <v/>
          </cell>
          <cell r="H1148" t="str">
            <v xml:space="preserve"> </v>
          </cell>
        </row>
        <row r="1149">
          <cell r="C1149" t="str">
            <v xml:space="preserve"> </v>
          </cell>
          <cell r="D1149" t="str">
            <v/>
          </cell>
          <cell r="F1149" t="str">
            <v/>
          </cell>
          <cell r="G1149" t="str">
            <v/>
          </cell>
          <cell r="H1149" t="str">
            <v xml:space="preserve"> </v>
          </cell>
        </row>
        <row r="1150">
          <cell r="C1150" t="str">
            <v xml:space="preserve"> </v>
          </cell>
          <cell r="D1150" t="str">
            <v/>
          </cell>
          <cell r="F1150" t="str">
            <v/>
          </cell>
          <cell r="G1150" t="str">
            <v/>
          </cell>
          <cell r="H1150" t="str">
            <v xml:space="preserve"> </v>
          </cell>
        </row>
        <row r="1151">
          <cell r="C1151" t="str">
            <v xml:space="preserve"> </v>
          </cell>
          <cell r="D1151" t="str">
            <v/>
          </cell>
          <cell r="F1151" t="str">
            <v/>
          </cell>
          <cell r="G1151" t="str">
            <v/>
          </cell>
          <cell r="H1151" t="str">
            <v xml:space="preserve"> </v>
          </cell>
        </row>
        <row r="1152">
          <cell r="C1152" t="str">
            <v xml:space="preserve"> </v>
          </cell>
          <cell r="D1152" t="str">
            <v/>
          </cell>
          <cell r="F1152" t="str">
            <v/>
          </cell>
          <cell r="G1152" t="str">
            <v/>
          </cell>
          <cell r="H1152" t="str">
            <v xml:space="preserve"> </v>
          </cell>
        </row>
        <row r="1153">
          <cell r="C1153" t="str">
            <v xml:space="preserve"> </v>
          </cell>
          <cell r="D1153" t="str">
            <v/>
          </cell>
          <cell r="F1153" t="str">
            <v/>
          </cell>
          <cell r="G1153" t="str">
            <v/>
          </cell>
          <cell r="H1153" t="str">
            <v xml:space="preserve"> </v>
          </cell>
        </row>
        <row r="1154">
          <cell r="C1154" t="str">
            <v xml:space="preserve"> </v>
          </cell>
          <cell r="D1154" t="str">
            <v/>
          </cell>
          <cell r="F1154" t="str">
            <v/>
          </cell>
          <cell r="G1154" t="str">
            <v/>
          </cell>
          <cell r="H1154" t="str">
            <v xml:space="preserve"> </v>
          </cell>
        </row>
        <row r="1155">
          <cell r="C1155" t="str">
            <v xml:space="preserve"> </v>
          </cell>
          <cell r="D1155" t="str">
            <v/>
          </cell>
          <cell r="F1155" t="str">
            <v/>
          </cell>
          <cell r="G1155" t="str">
            <v/>
          </cell>
          <cell r="H1155" t="str">
            <v xml:space="preserve"> </v>
          </cell>
        </row>
        <row r="1156">
          <cell r="C1156" t="str">
            <v xml:space="preserve"> </v>
          </cell>
          <cell r="D1156" t="str">
            <v/>
          </cell>
          <cell r="F1156" t="str">
            <v/>
          </cell>
          <cell r="G1156" t="str">
            <v/>
          </cell>
          <cell r="H1156" t="str">
            <v xml:space="preserve"> </v>
          </cell>
        </row>
        <row r="1157">
          <cell r="C1157" t="str">
            <v xml:space="preserve"> </v>
          </cell>
          <cell r="D1157" t="str">
            <v/>
          </cell>
          <cell r="F1157" t="str">
            <v/>
          </cell>
          <cell r="G1157" t="str">
            <v/>
          </cell>
          <cell r="H1157" t="str">
            <v xml:space="preserve"> </v>
          </cell>
        </row>
        <row r="1158">
          <cell r="C1158" t="str">
            <v xml:space="preserve"> </v>
          </cell>
          <cell r="D1158" t="str">
            <v/>
          </cell>
          <cell r="F1158" t="str">
            <v/>
          </cell>
          <cell r="G1158" t="str">
            <v/>
          </cell>
          <cell r="H1158" t="str">
            <v xml:space="preserve"> </v>
          </cell>
        </row>
        <row r="1159">
          <cell r="C1159" t="str">
            <v xml:space="preserve"> </v>
          </cell>
          <cell r="D1159" t="str">
            <v/>
          </cell>
          <cell r="F1159" t="str">
            <v/>
          </cell>
          <cell r="G1159" t="str">
            <v/>
          </cell>
          <cell r="H1159" t="str">
            <v xml:space="preserve"> </v>
          </cell>
        </row>
        <row r="1160">
          <cell r="C1160" t="str">
            <v xml:space="preserve"> </v>
          </cell>
          <cell r="D1160" t="str">
            <v/>
          </cell>
          <cell r="F1160" t="str">
            <v/>
          </cell>
          <cell r="G1160" t="str">
            <v/>
          </cell>
          <cell r="H1160" t="str">
            <v xml:space="preserve"> </v>
          </cell>
        </row>
        <row r="1161">
          <cell r="C1161" t="str">
            <v xml:space="preserve"> </v>
          </cell>
          <cell r="D1161" t="str">
            <v/>
          </cell>
          <cell r="F1161" t="str">
            <v/>
          </cell>
          <cell r="G1161" t="str">
            <v/>
          </cell>
          <cell r="H1161" t="str">
            <v xml:space="preserve"> </v>
          </cell>
        </row>
        <row r="1162">
          <cell r="C1162" t="str">
            <v xml:space="preserve"> </v>
          </cell>
          <cell r="D1162" t="str">
            <v/>
          </cell>
          <cell r="F1162" t="str">
            <v/>
          </cell>
          <cell r="G1162" t="str">
            <v/>
          </cell>
          <cell r="H1162" t="str">
            <v xml:space="preserve"> </v>
          </cell>
        </row>
        <row r="1163">
          <cell r="C1163" t="str">
            <v xml:space="preserve"> </v>
          </cell>
          <cell r="D1163" t="str">
            <v/>
          </cell>
          <cell r="F1163" t="str">
            <v/>
          </cell>
          <cell r="G1163" t="str">
            <v/>
          </cell>
          <cell r="H1163" t="str">
            <v xml:space="preserve"> </v>
          </cell>
        </row>
        <row r="1164">
          <cell r="C1164" t="str">
            <v xml:space="preserve"> </v>
          </cell>
          <cell r="D1164" t="str">
            <v/>
          </cell>
          <cell r="F1164" t="str">
            <v/>
          </cell>
          <cell r="G1164" t="str">
            <v/>
          </cell>
          <cell r="H1164" t="str">
            <v xml:space="preserve"> </v>
          </cell>
        </row>
        <row r="1165">
          <cell r="C1165" t="str">
            <v xml:space="preserve"> </v>
          </cell>
          <cell r="D1165" t="str">
            <v/>
          </cell>
          <cell r="F1165" t="str">
            <v/>
          </cell>
          <cell r="G1165" t="str">
            <v/>
          </cell>
          <cell r="H1165" t="str">
            <v xml:space="preserve"> </v>
          </cell>
        </row>
        <row r="1166">
          <cell r="C1166" t="str">
            <v xml:space="preserve"> </v>
          </cell>
          <cell r="D1166" t="str">
            <v/>
          </cell>
          <cell r="F1166" t="str">
            <v/>
          </cell>
          <cell r="G1166" t="str">
            <v/>
          </cell>
          <cell r="H1166" t="str">
            <v xml:space="preserve"> </v>
          </cell>
        </row>
        <row r="1167">
          <cell r="C1167" t="str">
            <v xml:space="preserve"> </v>
          </cell>
          <cell r="D1167" t="str">
            <v/>
          </cell>
          <cell r="F1167" t="str">
            <v/>
          </cell>
          <cell r="G1167" t="str">
            <v/>
          </cell>
          <cell r="H1167" t="str">
            <v xml:space="preserve"> </v>
          </cell>
        </row>
        <row r="1168">
          <cell r="C1168" t="str">
            <v xml:space="preserve"> </v>
          </cell>
          <cell r="D1168" t="str">
            <v/>
          </cell>
          <cell r="F1168" t="str">
            <v/>
          </cell>
          <cell r="G1168" t="str">
            <v/>
          </cell>
          <cell r="H1168" t="str">
            <v xml:space="preserve"> </v>
          </cell>
        </row>
        <row r="1169">
          <cell r="C1169" t="str">
            <v xml:space="preserve"> </v>
          </cell>
          <cell r="D1169" t="str">
            <v/>
          </cell>
          <cell r="F1169" t="str">
            <v/>
          </cell>
          <cell r="G1169" t="str">
            <v/>
          </cell>
          <cell r="H1169" t="str">
            <v xml:space="preserve"> </v>
          </cell>
        </row>
        <row r="1170">
          <cell r="C1170" t="str">
            <v xml:space="preserve"> </v>
          </cell>
          <cell r="D1170" t="str">
            <v/>
          </cell>
          <cell r="F1170" t="str">
            <v/>
          </cell>
          <cell r="G1170" t="str">
            <v/>
          </cell>
          <cell r="H1170" t="str">
            <v xml:space="preserve"> </v>
          </cell>
        </row>
        <row r="1171">
          <cell r="C1171" t="str">
            <v xml:space="preserve"> </v>
          </cell>
          <cell r="D1171" t="str">
            <v/>
          </cell>
          <cell r="F1171" t="str">
            <v/>
          </cell>
          <cell r="G1171" t="str">
            <v/>
          </cell>
          <cell r="H1171" t="str">
            <v xml:space="preserve"> </v>
          </cell>
        </row>
        <row r="1172">
          <cell r="C1172" t="str">
            <v xml:space="preserve"> </v>
          </cell>
          <cell r="D1172" t="str">
            <v/>
          </cell>
          <cell r="F1172" t="str">
            <v/>
          </cell>
          <cell r="G1172" t="str">
            <v/>
          </cell>
          <cell r="H1172" t="str">
            <v xml:space="preserve"> </v>
          </cell>
        </row>
        <row r="1173">
          <cell r="C1173" t="str">
            <v xml:space="preserve"> </v>
          </cell>
          <cell r="D1173" t="str">
            <v/>
          </cell>
          <cell r="F1173" t="str">
            <v/>
          </cell>
          <cell r="G1173" t="str">
            <v/>
          </cell>
          <cell r="H1173" t="str">
            <v xml:space="preserve"> </v>
          </cell>
        </row>
        <row r="1174">
          <cell r="C1174" t="str">
            <v xml:space="preserve"> </v>
          </cell>
          <cell r="D1174" t="str">
            <v/>
          </cell>
          <cell r="F1174" t="str">
            <v/>
          </cell>
          <cell r="G1174" t="str">
            <v/>
          </cell>
          <cell r="H1174" t="str">
            <v xml:space="preserve"> </v>
          </cell>
        </row>
        <row r="1175">
          <cell r="C1175" t="str">
            <v xml:space="preserve"> </v>
          </cell>
          <cell r="D1175" t="str">
            <v/>
          </cell>
          <cell r="F1175" t="str">
            <v/>
          </cell>
          <cell r="G1175" t="str">
            <v/>
          </cell>
          <cell r="H1175" t="str">
            <v xml:space="preserve"> </v>
          </cell>
        </row>
        <row r="1176">
          <cell r="C1176" t="str">
            <v xml:space="preserve"> </v>
          </cell>
          <cell r="D1176" t="str">
            <v/>
          </cell>
          <cell r="F1176" t="str">
            <v/>
          </cell>
          <cell r="G1176" t="str">
            <v/>
          </cell>
          <cell r="H1176" t="str">
            <v xml:space="preserve"> </v>
          </cell>
        </row>
        <row r="1177">
          <cell r="C1177" t="str">
            <v xml:space="preserve"> </v>
          </cell>
          <cell r="D1177" t="str">
            <v/>
          </cell>
          <cell r="F1177" t="str">
            <v/>
          </cell>
          <cell r="G1177" t="str">
            <v/>
          </cell>
          <cell r="H1177" t="str">
            <v xml:space="preserve"> </v>
          </cell>
        </row>
        <row r="1178">
          <cell r="C1178" t="str">
            <v xml:space="preserve"> </v>
          </cell>
          <cell r="D1178" t="str">
            <v/>
          </cell>
          <cell r="F1178" t="str">
            <v/>
          </cell>
          <cell r="G1178" t="str">
            <v/>
          </cell>
          <cell r="H1178" t="str">
            <v xml:space="preserve"> </v>
          </cell>
        </row>
        <row r="1179">
          <cell r="C1179" t="str">
            <v xml:space="preserve"> </v>
          </cell>
          <cell r="D1179" t="str">
            <v/>
          </cell>
          <cell r="F1179" t="str">
            <v/>
          </cell>
          <cell r="G1179" t="str">
            <v/>
          </cell>
          <cell r="H1179" t="str">
            <v xml:space="preserve"> </v>
          </cell>
        </row>
        <row r="1180">
          <cell r="C1180" t="str">
            <v xml:space="preserve"> </v>
          </cell>
          <cell r="D1180" t="str">
            <v/>
          </cell>
          <cell r="F1180" t="str">
            <v/>
          </cell>
          <cell r="G1180" t="str">
            <v/>
          </cell>
          <cell r="H1180" t="str">
            <v xml:space="preserve"> </v>
          </cell>
        </row>
        <row r="1181">
          <cell r="C1181" t="str">
            <v xml:space="preserve"> </v>
          </cell>
          <cell r="D1181" t="str">
            <v/>
          </cell>
          <cell r="F1181" t="str">
            <v/>
          </cell>
          <cell r="G1181" t="str">
            <v/>
          </cell>
          <cell r="H1181" t="str">
            <v xml:space="preserve"> </v>
          </cell>
        </row>
        <row r="1182">
          <cell r="C1182" t="str">
            <v xml:space="preserve"> </v>
          </cell>
          <cell r="D1182" t="str">
            <v/>
          </cell>
          <cell r="F1182" t="str">
            <v/>
          </cell>
          <cell r="G1182" t="str">
            <v/>
          </cell>
          <cell r="H1182" t="str">
            <v xml:space="preserve"> </v>
          </cell>
        </row>
        <row r="1183">
          <cell r="C1183" t="str">
            <v xml:space="preserve"> </v>
          </cell>
          <cell r="D1183" t="str">
            <v/>
          </cell>
          <cell r="F1183" t="str">
            <v/>
          </cell>
          <cell r="G1183" t="str">
            <v/>
          </cell>
          <cell r="H1183" t="str">
            <v xml:space="preserve"> </v>
          </cell>
        </row>
        <row r="1184">
          <cell r="C1184" t="str">
            <v xml:space="preserve"> </v>
          </cell>
          <cell r="D1184" t="str">
            <v/>
          </cell>
          <cell r="F1184" t="str">
            <v/>
          </cell>
          <cell r="G1184" t="str">
            <v/>
          </cell>
          <cell r="H1184" t="str">
            <v xml:space="preserve"> </v>
          </cell>
        </row>
        <row r="1185">
          <cell r="C1185" t="str">
            <v xml:space="preserve"> </v>
          </cell>
          <cell r="D1185" t="str">
            <v/>
          </cell>
          <cell r="F1185" t="str">
            <v/>
          </cell>
          <cell r="G1185" t="str">
            <v/>
          </cell>
          <cell r="H1185" t="str">
            <v xml:space="preserve"> </v>
          </cell>
        </row>
        <row r="1186">
          <cell r="C1186" t="str">
            <v xml:space="preserve"> </v>
          </cell>
          <cell r="D1186" t="str">
            <v/>
          </cell>
          <cell r="F1186" t="str">
            <v/>
          </cell>
          <cell r="G1186" t="str">
            <v/>
          </cell>
          <cell r="H1186" t="str">
            <v xml:space="preserve"> </v>
          </cell>
        </row>
        <row r="1187">
          <cell r="C1187" t="str">
            <v xml:space="preserve"> </v>
          </cell>
          <cell r="D1187" t="str">
            <v/>
          </cell>
          <cell r="F1187" t="str">
            <v/>
          </cell>
          <cell r="G1187" t="str">
            <v/>
          </cell>
          <cell r="H1187" t="str">
            <v xml:space="preserve"> </v>
          </cell>
        </row>
        <row r="1188">
          <cell r="C1188" t="str">
            <v xml:space="preserve"> </v>
          </cell>
          <cell r="D1188" t="str">
            <v/>
          </cell>
          <cell r="F1188" t="str">
            <v/>
          </cell>
          <cell r="G1188" t="str">
            <v/>
          </cell>
          <cell r="H1188" t="str">
            <v xml:space="preserve"> </v>
          </cell>
        </row>
        <row r="1189">
          <cell r="C1189" t="str">
            <v xml:space="preserve"> </v>
          </cell>
          <cell r="D1189" t="str">
            <v/>
          </cell>
          <cell r="F1189" t="str">
            <v/>
          </cell>
          <cell r="G1189" t="str">
            <v/>
          </cell>
          <cell r="H1189" t="str">
            <v xml:space="preserve"> </v>
          </cell>
        </row>
        <row r="1190">
          <cell r="C1190" t="str">
            <v xml:space="preserve"> </v>
          </cell>
          <cell r="D1190" t="str">
            <v/>
          </cell>
          <cell r="F1190" t="str">
            <v/>
          </cell>
          <cell r="G1190" t="str">
            <v/>
          </cell>
          <cell r="H1190" t="str">
            <v xml:space="preserve"> </v>
          </cell>
        </row>
        <row r="1191">
          <cell r="C1191" t="str">
            <v xml:space="preserve"> </v>
          </cell>
          <cell r="D1191" t="str">
            <v/>
          </cell>
          <cell r="F1191" t="str">
            <v/>
          </cell>
          <cell r="G1191" t="str">
            <v/>
          </cell>
          <cell r="H1191" t="str">
            <v xml:space="preserve"> </v>
          </cell>
        </row>
        <row r="1192">
          <cell r="C1192" t="str">
            <v xml:space="preserve"> </v>
          </cell>
          <cell r="D1192" t="str">
            <v/>
          </cell>
          <cell r="F1192" t="str">
            <v/>
          </cell>
          <cell r="G1192" t="str">
            <v/>
          </cell>
          <cell r="H1192" t="str">
            <v xml:space="preserve"> </v>
          </cell>
        </row>
        <row r="1193">
          <cell r="C1193" t="str">
            <v xml:space="preserve"> </v>
          </cell>
          <cell r="D1193" t="str">
            <v/>
          </cell>
          <cell r="F1193" t="str">
            <v/>
          </cell>
          <cell r="G1193" t="str">
            <v/>
          </cell>
          <cell r="H1193" t="str">
            <v xml:space="preserve"> </v>
          </cell>
        </row>
        <row r="1194">
          <cell r="C1194" t="str">
            <v xml:space="preserve"> </v>
          </cell>
          <cell r="D1194" t="str">
            <v/>
          </cell>
          <cell r="F1194" t="str">
            <v/>
          </cell>
          <cell r="G1194" t="str">
            <v/>
          </cell>
          <cell r="H1194" t="str">
            <v xml:space="preserve"> </v>
          </cell>
        </row>
        <row r="1195">
          <cell r="C1195" t="str">
            <v xml:space="preserve"> </v>
          </cell>
          <cell r="D1195" t="str">
            <v/>
          </cell>
          <cell r="F1195" t="str">
            <v/>
          </cell>
          <cell r="G1195" t="str">
            <v/>
          </cell>
          <cell r="H1195" t="str">
            <v xml:space="preserve"> </v>
          </cell>
        </row>
        <row r="1196">
          <cell r="C1196" t="str">
            <v xml:space="preserve"> </v>
          </cell>
          <cell r="D1196" t="str">
            <v/>
          </cell>
          <cell r="F1196" t="str">
            <v/>
          </cell>
          <cell r="G1196" t="str">
            <v/>
          </cell>
          <cell r="H1196" t="str">
            <v xml:space="preserve"> </v>
          </cell>
        </row>
        <row r="1197">
          <cell r="C1197" t="str">
            <v xml:space="preserve"> </v>
          </cell>
          <cell r="D1197" t="str">
            <v/>
          </cell>
          <cell r="F1197" t="str">
            <v/>
          </cell>
          <cell r="G1197" t="str">
            <v/>
          </cell>
          <cell r="H1197" t="str">
            <v xml:space="preserve"> </v>
          </cell>
        </row>
        <row r="1198">
          <cell r="C1198" t="str">
            <v xml:space="preserve"> </v>
          </cell>
          <cell r="D1198" t="str">
            <v/>
          </cell>
          <cell r="F1198" t="str">
            <v/>
          </cell>
          <cell r="G1198" t="str">
            <v/>
          </cell>
          <cell r="H1198" t="str">
            <v xml:space="preserve"> </v>
          </cell>
        </row>
        <row r="1199">
          <cell r="C1199" t="str">
            <v xml:space="preserve"> </v>
          </cell>
          <cell r="D1199" t="str">
            <v/>
          </cell>
          <cell r="F1199" t="str">
            <v/>
          </cell>
          <cell r="G1199" t="str">
            <v/>
          </cell>
          <cell r="H1199" t="str">
            <v xml:space="preserve"> </v>
          </cell>
        </row>
        <row r="1200">
          <cell r="C1200" t="str">
            <v xml:space="preserve"> </v>
          </cell>
          <cell r="D1200" t="str">
            <v/>
          </cell>
          <cell r="F1200" t="str">
            <v/>
          </cell>
          <cell r="G1200" t="str">
            <v/>
          </cell>
          <cell r="H1200" t="str">
            <v xml:space="preserve"> </v>
          </cell>
        </row>
        <row r="1201">
          <cell r="C1201" t="str">
            <v xml:space="preserve"> </v>
          </cell>
          <cell r="D1201" t="str">
            <v/>
          </cell>
          <cell r="F1201" t="str">
            <v/>
          </cell>
          <cell r="G1201" t="str">
            <v/>
          </cell>
          <cell r="H1201" t="str">
            <v xml:space="preserve"> </v>
          </cell>
        </row>
        <row r="1202">
          <cell r="C1202" t="str">
            <v xml:space="preserve"> </v>
          </cell>
          <cell r="D1202" t="str">
            <v/>
          </cell>
          <cell r="F1202" t="str">
            <v/>
          </cell>
          <cell r="G1202" t="str">
            <v/>
          </cell>
          <cell r="H1202" t="str">
            <v xml:space="preserve"> </v>
          </cell>
        </row>
        <row r="1203">
          <cell r="C1203" t="str">
            <v xml:space="preserve"> </v>
          </cell>
          <cell r="D1203" t="str">
            <v/>
          </cell>
          <cell r="F1203" t="str">
            <v/>
          </cell>
          <cell r="G1203" t="str">
            <v/>
          </cell>
          <cell r="H1203" t="str">
            <v xml:space="preserve"> </v>
          </cell>
        </row>
        <row r="1204">
          <cell r="C1204" t="str">
            <v xml:space="preserve"> </v>
          </cell>
          <cell r="D1204" t="str">
            <v/>
          </cell>
          <cell r="F1204" t="str">
            <v/>
          </cell>
          <cell r="G1204" t="str">
            <v/>
          </cell>
          <cell r="H1204" t="str">
            <v xml:space="preserve"> </v>
          </cell>
        </row>
        <row r="1205">
          <cell r="C1205" t="str">
            <v xml:space="preserve"> </v>
          </cell>
          <cell r="D1205" t="str">
            <v/>
          </cell>
          <cell r="F1205" t="str">
            <v/>
          </cell>
          <cell r="G1205" t="str">
            <v/>
          </cell>
          <cell r="H1205" t="str">
            <v xml:space="preserve"> </v>
          </cell>
        </row>
        <row r="1206">
          <cell r="C1206" t="str">
            <v xml:space="preserve"> </v>
          </cell>
          <cell r="D1206" t="str">
            <v/>
          </cell>
          <cell r="F1206" t="str">
            <v/>
          </cell>
          <cell r="G1206" t="str">
            <v/>
          </cell>
          <cell r="H1206" t="str">
            <v xml:space="preserve"> </v>
          </cell>
        </row>
        <row r="1207">
          <cell r="C1207" t="str">
            <v xml:space="preserve"> </v>
          </cell>
          <cell r="D1207" t="str">
            <v/>
          </cell>
          <cell r="F1207" t="str">
            <v/>
          </cell>
          <cell r="G1207" t="str">
            <v/>
          </cell>
          <cell r="H1207" t="str">
            <v xml:space="preserve"> </v>
          </cell>
        </row>
        <row r="1208">
          <cell r="C1208" t="str">
            <v xml:space="preserve"> </v>
          </cell>
          <cell r="D1208" t="str">
            <v/>
          </cell>
          <cell r="F1208" t="str">
            <v/>
          </cell>
          <cell r="G1208" t="str">
            <v/>
          </cell>
          <cell r="H1208" t="str">
            <v xml:space="preserve"> </v>
          </cell>
        </row>
        <row r="1209">
          <cell r="C1209" t="str">
            <v xml:space="preserve"> </v>
          </cell>
          <cell r="D1209" t="str">
            <v/>
          </cell>
          <cell r="F1209" t="str">
            <v/>
          </cell>
          <cell r="G1209" t="str">
            <v/>
          </cell>
          <cell r="H1209" t="str">
            <v xml:space="preserve"> </v>
          </cell>
        </row>
        <row r="1210">
          <cell r="C1210" t="str">
            <v xml:space="preserve"> </v>
          </cell>
          <cell r="D1210" t="str">
            <v/>
          </cell>
          <cell r="F1210" t="str">
            <v/>
          </cell>
          <cell r="G1210" t="str">
            <v/>
          </cell>
          <cell r="H1210" t="str">
            <v xml:space="preserve"> </v>
          </cell>
        </row>
        <row r="1211">
          <cell r="C1211" t="str">
            <v xml:space="preserve"> </v>
          </cell>
          <cell r="D1211" t="str">
            <v/>
          </cell>
          <cell r="F1211" t="str">
            <v/>
          </cell>
          <cell r="G1211" t="str">
            <v/>
          </cell>
          <cell r="H1211" t="str">
            <v xml:space="preserve"> </v>
          </cell>
        </row>
        <row r="1212">
          <cell r="C1212" t="str">
            <v xml:space="preserve"> </v>
          </cell>
          <cell r="D1212" t="str">
            <v/>
          </cell>
          <cell r="F1212" t="str">
            <v/>
          </cell>
          <cell r="G1212" t="str">
            <v/>
          </cell>
          <cell r="H1212" t="str">
            <v xml:space="preserve"> </v>
          </cell>
        </row>
        <row r="1213">
          <cell r="C1213" t="str">
            <v xml:space="preserve"> </v>
          </cell>
          <cell r="D1213" t="str">
            <v/>
          </cell>
          <cell r="F1213" t="str">
            <v/>
          </cell>
          <cell r="G1213" t="str">
            <v/>
          </cell>
          <cell r="H1213" t="str">
            <v xml:space="preserve"> </v>
          </cell>
        </row>
        <row r="1214">
          <cell r="C1214" t="str">
            <v xml:space="preserve"> </v>
          </cell>
          <cell r="D1214" t="str">
            <v/>
          </cell>
          <cell r="F1214" t="str">
            <v/>
          </cell>
          <cell r="G1214" t="str">
            <v/>
          </cell>
          <cell r="H1214" t="str">
            <v xml:space="preserve"> </v>
          </cell>
        </row>
        <row r="1215">
          <cell r="C1215" t="str">
            <v xml:space="preserve"> </v>
          </cell>
          <cell r="D1215" t="str">
            <v/>
          </cell>
          <cell r="F1215" t="str">
            <v/>
          </cell>
          <cell r="G1215" t="str">
            <v/>
          </cell>
          <cell r="H1215" t="str">
            <v xml:space="preserve"> </v>
          </cell>
        </row>
        <row r="1216">
          <cell r="C1216" t="str">
            <v xml:space="preserve"> </v>
          </cell>
          <cell r="D1216" t="str">
            <v/>
          </cell>
          <cell r="F1216" t="str">
            <v/>
          </cell>
          <cell r="G1216" t="str">
            <v/>
          </cell>
          <cell r="H1216" t="str">
            <v xml:space="preserve"> </v>
          </cell>
        </row>
        <row r="1217">
          <cell r="C1217" t="str">
            <v xml:space="preserve"> </v>
          </cell>
          <cell r="D1217" t="str">
            <v/>
          </cell>
          <cell r="F1217" t="str">
            <v/>
          </cell>
          <cell r="G1217" t="str">
            <v/>
          </cell>
          <cell r="H1217" t="str">
            <v xml:space="preserve"> </v>
          </cell>
        </row>
        <row r="1218">
          <cell r="C1218" t="str">
            <v xml:space="preserve"> </v>
          </cell>
          <cell r="D1218" t="str">
            <v/>
          </cell>
          <cell r="F1218" t="str">
            <v/>
          </cell>
          <cell r="G1218" t="str">
            <v/>
          </cell>
          <cell r="H1218" t="str">
            <v xml:space="preserve"> </v>
          </cell>
        </row>
        <row r="1219">
          <cell r="C1219" t="str">
            <v xml:space="preserve"> </v>
          </cell>
          <cell r="D1219" t="str">
            <v/>
          </cell>
          <cell r="F1219" t="str">
            <v/>
          </cell>
          <cell r="G1219" t="str">
            <v/>
          </cell>
          <cell r="H1219" t="str">
            <v xml:space="preserve"> </v>
          </cell>
        </row>
        <row r="1220">
          <cell r="C1220" t="str">
            <v xml:space="preserve"> </v>
          </cell>
          <cell r="D1220" t="str">
            <v/>
          </cell>
          <cell r="F1220" t="str">
            <v/>
          </cell>
          <cell r="G1220" t="str">
            <v/>
          </cell>
          <cell r="H1220" t="str">
            <v xml:space="preserve"> </v>
          </cell>
        </row>
        <row r="1221">
          <cell r="C1221" t="str">
            <v xml:space="preserve"> </v>
          </cell>
          <cell r="D1221" t="str">
            <v/>
          </cell>
          <cell r="F1221" t="str">
            <v/>
          </cell>
          <cell r="G1221" t="str">
            <v/>
          </cell>
          <cell r="H1221" t="str">
            <v xml:space="preserve"> </v>
          </cell>
        </row>
        <row r="1222">
          <cell r="C1222" t="str">
            <v xml:space="preserve"> </v>
          </cell>
          <cell r="D1222" t="str">
            <v/>
          </cell>
          <cell r="F1222" t="str">
            <v/>
          </cell>
          <cell r="G1222" t="str">
            <v/>
          </cell>
          <cell r="H1222" t="str">
            <v xml:space="preserve"> </v>
          </cell>
        </row>
        <row r="1223">
          <cell r="C1223" t="str">
            <v xml:space="preserve"> </v>
          </cell>
          <cell r="D1223" t="str">
            <v/>
          </cell>
          <cell r="F1223" t="str">
            <v/>
          </cell>
          <cell r="G1223" t="str">
            <v/>
          </cell>
          <cell r="H1223" t="str">
            <v xml:space="preserve"> </v>
          </cell>
        </row>
        <row r="1224">
          <cell r="C1224" t="str">
            <v xml:space="preserve"> </v>
          </cell>
          <cell r="D1224" t="str">
            <v/>
          </cell>
          <cell r="F1224" t="str">
            <v/>
          </cell>
          <cell r="G1224" t="str">
            <v/>
          </cell>
          <cell r="H1224" t="str">
            <v xml:space="preserve"> </v>
          </cell>
        </row>
        <row r="1225">
          <cell r="C1225" t="str">
            <v xml:space="preserve"> </v>
          </cell>
          <cell r="D1225" t="str">
            <v/>
          </cell>
          <cell r="F1225" t="str">
            <v/>
          </cell>
          <cell r="G1225" t="str">
            <v/>
          </cell>
          <cell r="H1225" t="str">
            <v xml:space="preserve"> </v>
          </cell>
        </row>
        <row r="1226">
          <cell r="C1226" t="str">
            <v xml:space="preserve"> </v>
          </cell>
          <cell r="D1226" t="str">
            <v/>
          </cell>
          <cell r="F1226" t="str">
            <v/>
          </cell>
          <cell r="G1226" t="str">
            <v/>
          </cell>
          <cell r="H1226" t="str">
            <v xml:space="preserve"> </v>
          </cell>
        </row>
        <row r="1227">
          <cell r="C1227" t="str">
            <v xml:space="preserve"> </v>
          </cell>
          <cell r="D1227" t="str">
            <v/>
          </cell>
          <cell r="F1227" t="str">
            <v/>
          </cell>
          <cell r="G1227" t="str">
            <v/>
          </cell>
          <cell r="H1227" t="str">
            <v xml:space="preserve"> </v>
          </cell>
        </row>
        <row r="1228">
          <cell r="C1228" t="str">
            <v xml:space="preserve"> </v>
          </cell>
          <cell r="D1228" t="str">
            <v/>
          </cell>
          <cell r="F1228" t="str">
            <v/>
          </cell>
          <cell r="G1228" t="str">
            <v/>
          </cell>
          <cell r="H1228" t="str">
            <v xml:space="preserve"> </v>
          </cell>
        </row>
        <row r="1229">
          <cell r="C1229" t="str">
            <v xml:space="preserve"> </v>
          </cell>
          <cell r="D1229" t="str">
            <v/>
          </cell>
          <cell r="F1229" t="str">
            <v/>
          </cell>
          <cell r="G1229" t="str">
            <v/>
          </cell>
          <cell r="H1229" t="str">
            <v xml:space="preserve"> </v>
          </cell>
        </row>
        <row r="1230">
          <cell r="C1230" t="str">
            <v xml:space="preserve"> </v>
          </cell>
          <cell r="D1230" t="str">
            <v/>
          </cell>
          <cell r="F1230" t="str">
            <v/>
          </cell>
          <cell r="G1230" t="str">
            <v/>
          </cell>
          <cell r="H1230" t="str">
            <v xml:space="preserve"> </v>
          </cell>
        </row>
        <row r="1231">
          <cell r="C1231" t="str">
            <v xml:space="preserve"> </v>
          </cell>
          <cell r="D1231" t="str">
            <v/>
          </cell>
          <cell r="F1231" t="str">
            <v/>
          </cell>
          <cell r="G1231" t="str">
            <v/>
          </cell>
          <cell r="H1231" t="str">
            <v xml:space="preserve"> </v>
          </cell>
        </row>
        <row r="1232">
          <cell r="C1232" t="str">
            <v xml:space="preserve"> </v>
          </cell>
          <cell r="D1232" t="str">
            <v/>
          </cell>
          <cell r="F1232" t="str">
            <v/>
          </cell>
          <cell r="G1232" t="str">
            <v/>
          </cell>
          <cell r="H1232" t="str">
            <v xml:space="preserve"> </v>
          </cell>
        </row>
        <row r="1233">
          <cell r="C1233" t="str">
            <v xml:space="preserve"> </v>
          </cell>
          <cell r="D1233" t="str">
            <v/>
          </cell>
          <cell r="F1233" t="str">
            <v/>
          </cell>
          <cell r="G1233" t="str">
            <v/>
          </cell>
          <cell r="H1233" t="str">
            <v xml:space="preserve"> </v>
          </cell>
        </row>
        <row r="1234">
          <cell r="C1234" t="str">
            <v xml:space="preserve"> </v>
          </cell>
          <cell r="D1234" t="str">
            <v/>
          </cell>
          <cell r="F1234" t="str">
            <v/>
          </cell>
          <cell r="G1234" t="str">
            <v/>
          </cell>
          <cell r="H1234" t="str">
            <v xml:space="preserve"> </v>
          </cell>
        </row>
        <row r="1235">
          <cell r="C1235" t="str">
            <v xml:space="preserve"> </v>
          </cell>
          <cell r="D1235" t="str">
            <v/>
          </cell>
          <cell r="F1235" t="str">
            <v/>
          </cell>
          <cell r="G1235" t="str">
            <v/>
          </cell>
          <cell r="H1235" t="str">
            <v xml:space="preserve"> </v>
          </cell>
        </row>
        <row r="1236">
          <cell r="C1236" t="str">
            <v xml:space="preserve"> </v>
          </cell>
          <cell r="D1236" t="str">
            <v/>
          </cell>
          <cell r="F1236" t="str">
            <v/>
          </cell>
          <cell r="G1236" t="str">
            <v/>
          </cell>
          <cell r="H1236" t="str">
            <v xml:space="preserve"> </v>
          </cell>
        </row>
        <row r="1237">
          <cell r="C1237" t="str">
            <v xml:space="preserve"> </v>
          </cell>
          <cell r="D1237" t="str">
            <v/>
          </cell>
          <cell r="F1237" t="str">
            <v/>
          </cell>
          <cell r="G1237" t="str">
            <v/>
          </cell>
          <cell r="H1237" t="str">
            <v xml:space="preserve"> </v>
          </cell>
        </row>
        <row r="1238">
          <cell r="C1238" t="str">
            <v xml:space="preserve"> </v>
          </cell>
          <cell r="D1238" t="str">
            <v/>
          </cell>
          <cell r="F1238" t="str">
            <v/>
          </cell>
          <cell r="G1238" t="str">
            <v/>
          </cell>
          <cell r="H1238" t="str">
            <v xml:space="preserve"> </v>
          </cell>
        </row>
        <row r="1239">
          <cell r="C1239" t="str">
            <v xml:space="preserve"> </v>
          </cell>
          <cell r="D1239" t="str">
            <v/>
          </cell>
          <cell r="F1239" t="str">
            <v/>
          </cell>
          <cell r="G1239" t="str">
            <v/>
          </cell>
          <cell r="H1239" t="str">
            <v xml:space="preserve"> </v>
          </cell>
        </row>
        <row r="1240">
          <cell r="C1240" t="str">
            <v xml:space="preserve"> </v>
          </cell>
          <cell r="D1240" t="str">
            <v/>
          </cell>
          <cell r="F1240" t="str">
            <v/>
          </cell>
          <cell r="G1240" t="str">
            <v/>
          </cell>
          <cell r="H1240" t="str">
            <v xml:space="preserve"> </v>
          </cell>
        </row>
        <row r="1241">
          <cell r="C1241" t="str">
            <v xml:space="preserve"> </v>
          </cell>
          <cell r="D1241" t="str">
            <v/>
          </cell>
          <cell r="F1241" t="str">
            <v/>
          </cell>
          <cell r="G1241" t="str">
            <v/>
          </cell>
          <cell r="H1241" t="str">
            <v xml:space="preserve"> </v>
          </cell>
        </row>
        <row r="1242">
          <cell r="C1242" t="str">
            <v xml:space="preserve"> </v>
          </cell>
          <cell r="D1242" t="str">
            <v/>
          </cell>
          <cell r="F1242" t="str">
            <v/>
          </cell>
          <cell r="G1242" t="str">
            <v/>
          </cell>
          <cell r="H1242" t="str">
            <v xml:space="preserve"> </v>
          </cell>
        </row>
        <row r="1243">
          <cell r="C1243" t="str">
            <v xml:space="preserve"> </v>
          </cell>
          <cell r="D1243" t="str">
            <v/>
          </cell>
          <cell r="F1243" t="str">
            <v/>
          </cell>
          <cell r="G1243" t="str">
            <v/>
          </cell>
          <cell r="H1243" t="str">
            <v xml:space="preserve"> </v>
          </cell>
        </row>
        <row r="1244">
          <cell r="C1244" t="str">
            <v xml:space="preserve"> </v>
          </cell>
          <cell r="D1244" t="str">
            <v/>
          </cell>
          <cell r="F1244" t="str">
            <v/>
          </cell>
          <cell r="G1244" t="str">
            <v/>
          </cell>
          <cell r="H1244" t="str">
            <v xml:space="preserve"> </v>
          </cell>
        </row>
        <row r="1245">
          <cell r="C1245" t="str">
            <v xml:space="preserve"> </v>
          </cell>
          <cell r="D1245" t="str">
            <v/>
          </cell>
          <cell r="F1245" t="str">
            <v/>
          </cell>
          <cell r="G1245" t="str">
            <v/>
          </cell>
          <cell r="H1245" t="str">
            <v xml:space="preserve"> </v>
          </cell>
        </row>
        <row r="1246">
          <cell r="C1246" t="str">
            <v xml:space="preserve"> </v>
          </cell>
          <cell r="D1246" t="str">
            <v/>
          </cell>
          <cell r="F1246" t="str">
            <v/>
          </cell>
          <cell r="G1246" t="str">
            <v/>
          </cell>
          <cell r="H1246" t="str">
            <v xml:space="preserve"> </v>
          </cell>
        </row>
        <row r="1247">
          <cell r="C1247" t="str">
            <v xml:space="preserve"> </v>
          </cell>
          <cell r="D1247" t="str">
            <v/>
          </cell>
          <cell r="F1247" t="str">
            <v/>
          </cell>
          <cell r="G1247" t="str">
            <v/>
          </cell>
          <cell r="H1247" t="str">
            <v xml:space="preserve"> </v>
          </cell>
        </row>
        <row r="1248">
          <cell r="C1248" t="str">
            <v xml:space="preserve"> </v>
          </cell>
          <cell r="D1248" t="str">
            <v/>
          </cell>
          <cell r="F1248" t="str">
            <v/>
          </cell>
          <cell r="G1248" t="str">
            <v/>
          </cell>
          <cell r="H1248" t="str">
            <v xml:space="preserve"> </v>
          </cell>
        </row>
        <row r="1249">
          <cell r="C1249" t="str">
            <v xml:space="preserve"> </v>
          </cell>
          <cell r="D1249" t="str">
            <v/>
          </cell>
          <cell r="F1249" t="str">
            <v/>
          </cell>
          <cell r="G1249" t="str">
            <v/>
          </cell>
          <cell r="H1249" t="str">
            <v xml:space="preserve"> </v>
          </cell>
        </row>
        <row r="1250">
          <cell r="C1250" t="str">
            <v xml:space="preserve"> </v>
          </cell>
          <cell r="D1250" t="str">
            <v/>
          </cell>
          <cell r="F1250" t="str">
            <v/>
          </cell>
          <cell r="G1250" t="str">
            <v/>
          </cell>
          <cell r="H1250" t="str">
            <v xml:space="preserve"> </v>
          </cell>
        </row>
        <row r="1251">
          <cell r="C1251" t="str">
            <v xml:space="preserve"> </v>
          </cell>
          <cell r="D1251" t="str">
            <v/>
          </cell>
          <cell r="F1251" t="str">
            <v/>
          </cell>
          <cell r="G1251" t="str">
            <v/>
          </cell>
          <cell r="H1251" t="str">
            <v xml:space="preserve"> </v>
          </cell>
        </row>
        <row r="1252">
          <cell r="C1252" t="str">
            <v xml:space="preserve"> </v>
          </cell>
          <cell r="D1252" t="str">
            <v/>
          </cell>
          <cell r="F1252" t="str">
            <v/>
          </cell>
          <cell r="G1252" t="str">
            <v/>
          </cell>
          <cell r="H1252" t="str">
            <v xml:space="preserve"> </v>
          </cell>
        </row>
        <row r="1253">
          <cell r="C1253" t="str">
            <v xml:space="preserve"> </v>
          </cell>
          <cell r="D1253" t="str">
            <v/>
          </cell>
          <cell r="F1253" t="str">
            <v/>
          </cell>
          <cell r="G1253" t="str">
            <v/>
          </cell>
          <cell r="H1253" t="str">
            <v xml:space="preserve"> </v>
          </cell>
        </row>
        <row r="1254">
          <cell r="C1254" t="str">
            <v xml:space="preserve"> </v>
          </cell>
          <cell r="D1254" t="str">
            <v/>
          </cell>
          <cell r="F1254" t="str">
            <v/>
          </cell>
          <cell r="G1254" t="str">
            <v/>
          </cell>
          <cell r="H1254" t="str">
            <v xml:space="preserve"> </v>
          </cell>
        </row>
        <row r="1255">
          <cell r="C1255" t="str">
            <v xml:space="preserve"> </v>
          </cell>
          <cell r="D1255" t="str">
            <v/>
          </cell>
          <cell r="F1255" t="str">
            <v/>
          </cell>
          <cell r="G1255" t="str">
            <v/>
          </cell>
          <cell r="H1255" t="str">
            <v xml:space="preserve"> </v>
          </cell>
        </row>
        <row r="1256">
          <cell r="C1256" t="str">
            <v xml:space="preserve"> </v>
          </cell>
          <cell r="D1256" t="str">
            <v/>
          </cell>
          <cell r="F1256" t="str">
            <v/>
          </cell>
          <cell r="G1256" t="str">
            <v/>
          </cell>
          <cell r="H1256" t="str">
            <v xml:space="preserve"> </v>
          </cell>
        </row>
        <row r="1257">
          <cell r="C1257" t="str">
            <v xml:space="preserve"> </v>
          </cell>
          <cell r="D1257" t="str">
            <v/>
          </cell>
          <cell r="F1257" t="str">
            <v/>
          </cell>
          <cell r="G1257" t="str">
            <v/>
          </cell>
          <cell r="H1257" t="str">
            <v xml:space="preserve"> </v>
          </cell>
        </row>
        <row r="1258">
          <cell r="C1258" t="str">
            <v xml:space="preserve"> </v>
          </cell>
          <cell r="D1258" t="str">
            <v/>
          </cell>
          <cell r="F1258" t="str">
            <v/>
          </cell>
          <cell r="G1258" t="str">
            <v/>
          </cell>
          <cell r="H1258" t="str">
            <v xml:space="preserve"> </v>
          </cell>
        </row>
        <row r="1259">
          <cell r="C1259" t="str">
            <v xml:space="preserve"> </v>
          </cell>
          <cell r="D1259" t="str">
            <v/>
          </cell>
          <cell r="F1259" t="str">
            <v/>
          </cell>
          <cell r="G1259" t="str">
            <v/>
          </cell>
          <cell r="H1259" t="str">
            <v xml:space="preserve"> </v>
          </cell>
        </row>
        <row r="1260">
          <cell r="C1260" t="str">
            <v xml:space="preserve"> </v>
          </cell>
          <cell r="D1260" t="str">
            <v/>
          </cell>
          <cell r="F1260" t="str">
            <v/>
          </cell>
          <cell r="G1260" t="str">
            <v/>
          </cell>
          <cell r="H1260" t="str">
            <v xml:space="preserve"> </v>
          </cell>
        </row>
        <row r="1261">
          <cell r="C1261" t="str">
            <v xml:space="preserve"> </v>
          </cell>
          <cell r="D1261" t="str">
            <v/>
          </cell>
          <cell r="F1261" t="str">
            <v/>
          </cell>
          <cell r="G1261" t="str">
            <v/>
          </cell>
          <cell r="H1261" t="str">
            <v xml:space="preserve"> </v>
          </cell>
        </row>
        <row r="1262">
          <cell r="C1262" t="str">
            <v xml:space="preserve"> </v>
          </cell>
          <cell r="D1262" t="str">
            <v/>
          </cell>
          <cell r="F1262" t="str">
            <v/>
          </cell>
          <cell r="G1262" t="str">
            <v/>
          </cell>
          <cell r="H1262" t="str">
            <v xml:space="preserve"> </v>
          </cell>
        </row>
        <row r="1263">
          <cell r="C1263" t="str">
            <v xml:space="preserve"> </v>
          </cell>
          <cell r="D1263" t="str">
            <v/>
          </cell>
          <cell r="F1263" t="str">
            <v/>
          </cell>
          <cell r="G1263" t="str">
            <v/>
          </cell>
          <cell r="H1263" t="str">
            <v xml:space="preserve"> </v>
          </cell>
        </row>
        <row r="1264">
          <cell r="C1264" t="str">
            <v xml:space="preserve"> </v>
          </cell>
          <cell r="D1264" t="str">
            <v/>
          </cell>
          <cell r="F1264" t="str">
            <v/>
          </cell>
          <cell r="G1264" t="str">
            <v/>
          </cell>
          <cell r="H1264" t="str">
            <v xml:space="preserve"> </v>
          </cell>
        </row>
        <row r="1265">
          <cell r="C1265" t="str">
            <v xml:space="preserve"> </v>
          </cell>
          <cell r="D1265" t="str">
            <v/>
          </cell>
          <cell r="F1265" t="str">
            <v/>
          </cell>
          <cell r="G1265" t="str">
            <v/>
          </cell>
          <cell r="H1265" t="str">
            <v xml:space="preserve"> </v>
          </cell>
        </row>
        <row r="1266">
          <cell r="C1266" t="str">
            <v xml:space="preserve"> </v>
          </cell>
          <cell r="D1266" t="str">
            <v/>
          </cell>
          <cell r="F1266" t="str">
            <v/>
          </cell>
          <cell r="G1266" t="str">
            <v/>
          </cell>
          <cell r="H1266" t="str">
            <v xml:space="preserve"> </v>
          </cell>
        </row>
        <row r="1267">
          <cell r="C1267" t="str">
            <v xml:space="preserve"> </v>
          </cell>
          <cell r="D1267" t="str">
            <v/>
          </cell>
          <cell r="F1267" t="str">
            <v/>
          </cell>
          <cell r="G1267" t="str">
            <v/>
          </cell>
          <cell r="H1267" t="str">
            <v xml:space="preserve"> </v>
          </cell>
        </row>
        <row r="1268">
          <cell r="C1268" t="str">
            <v xml:space="preserve"> </v>
          </cell>
          <cell r="D1268" t="str">
            <v/>
          </cell>
          <cell r="F1268" t="str">
            <v/>
          </cell>
          <cell r="G1268" t="str">
            <v/>
          </cell>
          <cell r="H1268" t="str">
            <v xml:space="preserve"> </v>
          </cell>
        </row>
      </sheetData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ktová sústava"/>
      <sheetName val="Struktura nakladov"/>
      <sheetName val="Pofesné odbory"/>
      <sheetName val="odb 31"/>
      <sheetName val="odb 32"/>
      <sheetName val="odb 33"/>
      <sheetName val="odb 34"/>
      <sheetName val="odb 35"/>
      <sheetName val="odb 36"/>
      <sheetName val="odb 37"/>
      <sheetName val="odb 38"/>
      <sheetName val="odb 39"/>
      <sheetName val="odb 21"/>
      <sheetName val="odb 22"/>
      <sheetName val="odb 23"/>
      <sheetName val="odb 24"/>
      <sheetName val="odb 25"/>
      <sheetName val="odb 26"/>
      <sheetName val="Hárok2"/>
    </sheetNames>
    <sheetDataSet>
      <sheetData sheetId="0" refreshError="1"/>
      <sheetData sheetId="1" refreshError="1"/>
      <sheetData sheetId="2" refreshError="1"/>
      <sheetData sheetId="3">
        <row r="4">
          <cell r="D4">
            <v>623018</v>
          </cell>
        </row>
        <row r="8">
          <cell r="D8">
            <v>1159400</v>
          </cell>
        </row>
        <row r="12">
          <cell r="D12">
            <v>1722600</v>
          </cell>
        </row>
        <row r="16">
          <cell r="D16">
            <v>759000</v>
          </cell>
        </row>
        <row r="20">
          <cell r="H20">
            <v>4264018</v>
          </cell>
        </row>
      </sheetData>
      <sheetData sheetId="4">
        <row r="4">
          <cell r="D4">
            <v>4823840.47</v>
          </cell>
        </row>
        <row r="13">
          <cell r="D13">
            <v>5356095.2</v>
          </cell>
        </row>
        <row r="16">
          <cell r="D16">
            <v>8022691.0899999999</v>
          </cell>
        </row>
        <row r="27">
          <cell r="D27">
            <v>16894789.23</v>
          </cell>
        </row>
        <row r="33">
          <cell r="H33">
            <v>35097415.989999995</v>
          </cell>
        </row>
      </sheetData>
      <sheetData sheetId="5">
        <row r="4">
          <cell r="D4">
            <v>32113273</v>
          </cell>
        </row>
        <row r="40">
          <cell r="D40">
            <v>14691401</v>
          </cell>
        </row>
        <row r="50">
          <cell r="D50">
            <v>13391436</v>
          </cell>
        </row>
        <row r="76">
          <cell r="D76">
            <v>673003</v>
          </cell>
        </row>
        <row r="80">
          <cell r="H80">
            <v>60869113</v>
          </cell>
        </row>
      </sheetData>
      <sheetData sheetId="6">
        <row r="4">
          <cell r="D4">
            <v>15785002</v>
          </cell>
        </row>
        <row r="15">
          <cell r="D15">
            <v>796832</v>
          </cell>
        </row>
        <row r="29">
          <cell r="D29">
            <v>24457215</v>
          </cell>
        </row>
        <row r="40">
          <cell r="D40">
            <v>5758086</v>
          </cell>
        </row>
        <row r="88">
          <cell r="H88">
            <v>46487210</v>
          </cell>
        </row>
      </sheetData>
      <sheetData sheetId="7">
        <row r="4">
          <cell r="D4">
            <v>1914500</v>
          </cell>
        </row>
        <row r="20">
          <cell r="D20">
            <v>1477500</v>
          </cell>
        </row>
        <row r="31">
          <cell r="D31">
            <v>1744100</v>
          </cell>
        </row>
        <row r="50">
          <cell r="D50">
            <v>2060200</v>
          </cell>
        </row>
        <row r="61">
          <cell r="H61">
            <v>7196300</v>
          </cell>
        </row>
      </sheetData>
      <sheetData sheetId="8">
        <row r="4">
          <cell r="D4">
            <v>1495000</v>
          </cell>
        </row>
        <row r="8">
          <cell r="D8">
            <v>780000</v>
          </cell>
        </row>
        <row r="12">
          <cell r="D12">
            <v>105500</v>
          </cell>
        </row>
        <row r="16">
          <cell r="D16">
            <v>17200</v>
          </cell>
        </row>
        <row r="19">
          <cell r="H19">
            <v>2397700</v>
          </cell>
        </row>
      </sheetData>
      <sheetData sheetId="9">
        <row r="5">
          <cell r="D5">
            <v>1084694</v>
          </cell>
        </row>
        <row r="23">
          <cell r="D23">
            <v>868138.82000000007</v>
          </cell>
        </row>
        <row r="39">
          <cell r="D39">
            <v>1361028</v>
          </cell>
        </row>
        <row r="51">
          <cell r="D51">
            <v>1114620</v>
          </cell>
        </row>
        <row r="55">
          <cell r="H55">
            <v>4428480.82</v>
          </cell>
        </row>
      </sheetData>
      <sheetData sheetId="10">
        <row r="3">
          <cell r="D3">
            <v>6796594.0630244948</v>
          </cell>
        </row>
        <row r="9">
          <cell r="D9">
            <v>12667775.429927975</v>
          </cell>
        </row>
        <row r="24">
          <cell r="D24">
            <v>2616234.0926232906</v>
          </cell>
        </row>
        <row r="29">
          <cell r="D29">
            <v>726713.35661110911</v>
          </cell>
        </row>
        <row r="32">
          <cell r="I32">
            <v>22807316.94218687</v>
          </cell>
        </row>
      </sheetData>
      <sheetData sheetId="11">
        <row r="4">
          <cell r="D4">
            <v>221163</v>
          </cell>
        </row>
        <row r="8">
          <cell r="D8">
            <v>336862</v>
          </cell>
        </row>
        <row r="13">
          <cell r="D13">
            <v>41639</v>
          </cell>
        </row>
        <row r="16">
          <cell r="D16">
            <v>802367</v>
          </cell>
        </row>
        <row r="19">
          <cell r="H19">
            <v>1402031</v>
          </cell>
        </row>
      </sheetData>
      <sheetData sheetId="12">
        <row r="4">
          <cell r="D4">
            <v>5820000</v>
          </cell>
        </row>
        <row r="10">
          <cell r="D10">
            <v>1640000</v>
          </cell>
        </row>
        <row r="23">
          <cell r="D23">
            <v>6410000</v>
          </cell>
        </row>
        <row r="28">
          <cell r="D28">
            <v>50000</v>
          </cell>
        </row>
        <row r="30">
          <cell r="H30">
            <v>13510000</v>
          </cell>
        </row>
      </sheetData>
      <sheetData sheetId="13">
        <row r="4">
          <cell r="D4">
            <v>1789850</v>
          </cell>
        </row>
        <row r="15">
          <cell r="D15">
            <v>559800</v>
          </cell>
        </row>
        <row r="22">
          <cell r="D22">
            <v>1789850</v>
          </cell>
        </row>
        <row r="33">
          <cell r="D33">
            <v>2489900</v>
          </cell>
        </row>
        <row r="46">
          <cell r="H46">
            <v>6574400</v>
          </cell>
        </row>
      </sheetData>
      <sheetData sheetId="14">
        <row r="4">
          <cell r="D4">
            <v>6000</v>
          </cell>
        </row>
        <row r="6">
          <cell r="D6">
            <v>6000</v>
          </cell>
        </row>
        <row r="8">
          <cell r="D8">
            <v>6000</v>
          </cell>
        </row>
        <row r="10">
          <cell r="H10">
            <v>18000</v>
          </cell>
        </row>
      </sheetData>
      <sheetData sheetId="15">
        <row r="4">
          <cell r="D4">
            <v>30000</v>
          </cell>
        </row>
        <row r="6">
          <cell r="D6">
            <v>0</v>
          </cell>
        </row>
        <row r="8">
          <cell r="H8">
            <v>30000</v>
          </cell>
        </row>
      </sheetData>
      <sheetData sheetId="16">
        <row r="4">
          <cell r="D4">
            <v>662001.20000000007</v>
          </cell>
        </row>
        <row r="8">
          <cell r="D8">
            <v>841943.6</v>
          </cell>
        </row>
        <row r="12">
          <cell r="D12">
            <v>80000</v>
          </cell>
        </row>
        <row r="15">
          <cell r="H15">
            <v>1583944.8</v>
          </cell>
        </row>
      </sheetData>
      <sheetData sheetId="17">
        <row r="4">
          <cell r="D4">
            <v>2565600</v>
          </cell>
        </row>
        <row r="14">
          <cell r="H14">
            <v>2565600</v>
          </cell>
        </row>
      </sheetData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hrnny_list"/>
      <sheetName val="Informacia"/>
      <sheetName val="Objekty_UCS_01"/>
      <sheetName val="Podla_hlav_a_Kontrola"/>
      <sheetName val="Rek_UCS_01"/>
      <sheetName val="UCS_01"/>
    </sheetNames>
    <sheetDataSet>
      <sheetData sheetId="0">
        <row r="61">
          <cell r="O61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B1:O19"/>
  <sheetViews>
    <sheetView tabSelected="1" view="pageBreakPreview" zoomScaleNormal="100" zoomScaleSheetLayoutView="100" workbookViewId="0">
      <selection activeCell="M30" sqref="M30"/>
    </sheetView>
  </sheetViews>
  <sheetFormatPr defaultRowHeight="13.8"/>
  <cols>
    <col min="1" max="1" width="1.6640625" style="825" customWidth="1"/>
    <col min="2" max="2" width="12.5546875" style="1381" customWidth="1"/>
    <col min="3" max="3" width="45.6640625" style="825" customWidth="1"/>
    <col min="4" max="6" width="15.6640625" style="1383" customWidth="1"/>
    <col min="7" max="7" width="15.6640625" style="825" customWidth="1"/>
    <col min="8" max="8" width="17.6640625" style="825" customWidth="1"/>
    <col min="9" max="14" width="9.109375" style="825"/>
    <col min="15" max="15" width="16.88671875" style="825" bestFit="1" customWidth="1"/>
    <col min="16" max="256" width="9.109375" style="825"/>
    <col min="257" max="257" width="1.6640625" style="825" customWidth="1"/>
    <col min="258" max="258" width="12.5546875" style="825" customWidth="1"/>
    <col min="259" max="259" width="73" style="825" customWidth="1"/>
    <col min="260" max="263" width="15.6640625" style="825" customWidth="1"/>
    <col min="264" max="264" width="17.6640625" style="825" customWidth="1"/>
    <col min="265" max="270" width="9.109375" style="825"/>
    <col min="271" max="271" width="16.88671875" style="825" bestFit="1" customWidth="1"/>
    <col min="272" max="512" width="9.109375" style="825"/>
    <col min="513" max="513" width="1.6640625" style="825" customWidth="1"/>
    <col min="514" max="514" width="12.5546875" style="825" customWidth="1"/>
    <col min="515" max="515" width="73" style="825" customWidth="1"/>
    <col min="516" max="519" width="15.6640625" style="825" customWidth="1"/>
    <col min="520" max="520" width="17.6640625" style="825" customWidth="1"/>
    <col min="521" max="526" width="9.109375" style="825"/>
    <col min="527" max="527" width="16.88671875" style="825" bestFit="1" customWidth="1"/>
    <col min="528" max="768" width="9.109375" style="825"/>
    <col min="769" max="769" width="1.6640625" style="825" customWidth="1"/>
    <col min="770" max="770" width="12.5546875" style="825" customWidth="1"/>
    <col min="771" max="771" width="73" style="825" customWidth="1"/>
    <col min="772" max="775" width="15.6640625" style="825" customWidth="1"/>
    <col min="776" max="776" width="17.6640625" style="825" customWidth="1"/>
    <col min="777" max="782" width="9.109375" style="825"/>
    <col min="783" max="783" width="16.88671875" style="825" bestFit="1" customWidth="1"/>
    <col min="784" max="1024" width="9.109375" style="825"/>
    <col min="1025" max="1025" width="1.6640625" style="825" customWidth="1"/>
    <col min="1026" max="1026" width="12.5546875" style="825" customWidth="1"/>
    <col min="1027" max="1027" width="73" style="825" customWidth="1"/>
    <col min="1028" max="1031" width="15.6640625" style="825" customWidth="1"/>
    <col min="1032" max="1032" width="17.6640625" style="825" customWidth="1"/>
    <col min="1033" max="1038" width="9.109375" style="825"/>
    <col min="1039" max="1039" width="16.88671875" style="825" bestFit="1" customWidth="1"/>
    <col min="1040" max="1280" width="9.109375" style="825"/>
    <col min="1281" max="1281" width="1.6640625" style="825" customWidth="1"/>
    <col min="1282" max="1282" width="12.5546875" style="825" customWidth="1"/>
    <col min="1283" max="1283" width="73" style="825" customWidth="1"/>
    <col min="1284" max="1287" width="15.6640625" style="825" customWidth="1"/>
    <col min="1288" max="1288" width="17.6640625" style="825" customWidth="1"/>
    <col min="1289" max="1294" width="9.109375" style="825"/>
    <col min="1295" max="1295" width="16.88671875" style="825" bestFit="1" customWidth="1"/>
    <col min="1296" max="1536" width="9.109375" style="825"/>
    <col min="1537" max="1537" width="1.6640625" style="825" customWidth="1"/>
    <col min="1538" max="1538" width="12.5546875" style="825" customWidth="1"/>
    <col min="1539" max="1539" width="73" style="825" customWidth="1"/>
    <col min="1540" max="1543" width="15.6640625" style="825" customWidth="1"/>
    <col min="1544" max="1544" width="17.6640625" style="825" customWidth="1"/>
    <col min="1545" max="1550" width="9.109375" style="825"/>
    <col min="1551" max="1551" width="16.88671875" style="825" bestFit="1" customWidth="1"/>
    <col min="1552" max="1792" width="9.109375" style="825"/>
    <col min="1793" max="1793" width="1.6640625" style="825" customWidth="1"/>
    <col min="1794" max="1794" width="12.5546875" style="825" customWidth="1"/>
    <col min="1795" max="1795" width="73" style="825" customWidth="1"/>
    <col min="1796" max="1799" width="15.6640625" style="825" customWidth="1"/>
    <col min="1800" max="1800" width="17.6640625" style="825" customWidth="1"/>
    <col min="1801" max="1806" width="9.109375" style="825"/>
    <col min="1807" max="1807" width="16.88671875" style="825" bestFit="1" customWidth="1"/>
    <col min="1808" max="2048" width="9.109375" style="825"/>
    <col min="2049" max="2049" width="1.6640625" style="825" customWidth="1"/>
    <col min="2050" max="2050" width="12.5546875" style="825" customWidth="1"/>
    <col min="2051" max="2051" width="73" style="825" customWidth="1"/>
    <col min="2052" max="2055" width="15.6640625" style="825" customWidth="1"/>
    <col min="2056" max="2056" width="17.6640625" style="825" customWidth="1"/>
    <col min="2057" max="2062" width="9.109375" style="825"/>
    <col min="2063" max="2063" width="16.88671875" style="825" bestFit="1" customWidth="1"/>
    <col min="2064" max="2304" width="9.109375" style="825"/>
    <col min="2305" max="2305" width="1.6640625" style="825" customWidth="1"/>
    <col min="2306" max="2306" width="12.5546875" style="825" customWidth="1"/>
    <col min="2307" max="2307" width="73" style="825" customWidth="1"/>
    <col min="2308" max="2311" width="15.6640625" style="825" customWidth="1"/>
    <col min="2312" max="2312" width="17.6640625" style="825" customWidth="1"/>
    <col min="2313" max="2318" width="9.109375" style="825"/>
    <col min="2319" max="2319" width="16.88671875" style="825" bestFit="1" customWidth="1"/>
    <col min="2320" max="2560" width="9.109375" style="825"/>
    <col min="2561" max="2561" width="1.6640625" style="825" customWidth="1"/>
    <col min="2562" max="2562" width="12.5546875" style="825" customWidth="1"/>
    <col min="2563" max="2563" width="73" style="825" customWidth="1"/>
    <col min="2564" max="2567" width="15.6640625" style="825" customWidth="1"/>
    <col min="2568" max="2568" width="17.6640625" style="825" customWidth="1"/>
    <col min="2569" max="2574" width="9.109375" style="825"/>
    <col min="2575" max="2575" width="16.88671875" style="825" bestFit="1" customWidth="1"/>
    <col min="2576" max="2816" width="9.109375" style="825"/>
    <col min="2817" max="2817" width="1.6640625" style="825" customWidth="1"/>
    <col min="2818" max="2818" width="12.5546875" style="825" customWidth="1"/>
    <col min="2819" max="2819" width="73" style="825" customWidth="1"/>
    <col min="2820" max="2823" width="15.6640625" style="825" customWidth="1"/>
    <col min="2824" max="2824" width="17.6640625" style="825" customWidth="1"/>
    <col min="2825" max="2830" width="9.109375" style="825"/>
    <col min="2831" max="2831" width="16.88671875" style="825" bestFit="1" customWidth="1"/>
    <col min="2832" max="3072" width="9.109375" style="825"/>
    <col min="3073" max="3073" width="1.6640625" style="825" customWidth="1"/>
    <col min="3074" max="3074" width="12.5546875" style="825" customWidth="1"/>
    <col min="3075" max="3075" width="73" style="825" customWidth="1"/>
    <col min="3076" max="3079" width="15.6640625" style="825" customWidth="1"/>
    <col min="3080" max="3080" width="17.6640625" style="825" customWidth="1"/>
    <col min="3081" max="3086" width="9.109375" style="825"/>
    <col min="3087" max="3087" width="16.88671875" style="825" bestFit="1" customWidth="1"/>
    <col min="3088" max="3328" width="9.109375" style="825"/>
    <col min="3329" max="3329" width="1.6640625" style="825" customWidth="1"/>
    <col min="3330" max="3330" width="12.5546875" style="825" customWidth="1"/>
    <col min="3331" max="3331" width="73" style="825" customWidth="1"/>
    <col min="3332" max="3335" width="15.6640625" style="825" customWidth="1"/>
    <col min="3336" max="3336" width="17.6640625" style="825" customWidth="1"/>
    <col min="3337" max="3342" width="9.109375" style="825"/>
    <col min="3343" max="3343" width="16.88671875" style="825" bestFit="1" customWidth="1"/>
    <col min="3344" max="3584" width="9.109375" style="825"/>
    <col min="3585" max="3585" width="1.6640625" style="825" customWidth="1"/>
    <col min="3586" max="3586" width="12.5546875" style="825" customWidth="1"/>
    <col min="3587" max="3587" width="73" style="825" customWidth="1"/>
    <col min="3588" max="3591" width="15.6640625" style="825" customWidth="1"/>
    <col min="3592" max="3592" width="17.6640625" style="825" customWidth="1"/>
    <col min="3593" max="3598" width="9.109375" style="825"/>
    <col min="3599" max="3599" width="16.88671875" style="825" bestFit="1" customWidth="1"/>
    <col min="3600" max="3840" width="9.109375" style="825"/>
    <col min="3841" max="3841" width="1.6640625" style="825" customWidth="1"/>
    <col min="3842" max="3842" width="12.5546875" style="825" customWidth="1"/>
    <col min="3843" max="3843" width="73" style="825" customWidth="1"/>
    <col min="3844" max="3847" width="15.6640625" style="825" customWidth="1"/>
    <col min="3848" max="3848" width="17.6640625" style="825" customWidth="1"/>
    <col min="3849" max="3854" width="9.109375" style="825"/>
    <col min="3855" max="3855" width="16.88671875" style="825" bestFit="1" customWidth="1"/>
    <col min="3856" max="4096" width="9.109375" style="825"/>
    <col min="4097" max="4097" width="1.6640625" style="825" customWidth="1"/>
    <col min="4098" max="4098" width="12.5546875" style="825" customWidth="1"/>
    <col min="4099" max="4099" width="73" style="825" customWidth="1"/>
    <col min="4100" max="4103" width="15.6640625" style="825" customWidth="1"/>
    <col min="4104" max="4104" width="17.6640625" style="825" customWidth="1"/>
    <col min="4105" max="4110" width="9.109375" style="825"/>
    <col min="4111" max="4111" width="16.88671875" style="825" bestFit="1" customWidth="1"/>
    <col min="4112" max="4352" width="9.109375" style="825"/>
    <col min="4353" max="4353" width="1.6640625" style="825" customWidth="1"/>
    <col min="4354" max="4354" width="12.5546875" style="825" customWidth="1"/>
    <col min="4355" max="4355" width="73" style="825" customWidth="1"/>
    <col min="4356" max="4359" width="15.6640625" style="825" customWidth="1"/>
    <col min="4360" max="4360" width="17.6640625" style="825" customWidth="1"/>
    <col min="4361" max="4366" width="9.109375" style="825"/>
    <col min="4367" max="4367" width="16.88671875" style="825" bestFit="1" customWidth="1"/>
    <col min="4368" max="4608" width="9.109375" style="825"/>
    <col min="4609" max="4609" width="1.6640625" style="825" customWidth="1"/>
    <col min="4610" max="4610" width="12.5546875" style="825" customWidth="1"/>
    <col min="4611" max="4611" width="73" style="825" customWidth="1"/>
    <col min="4612" max="4615" width="15.6640625" style="825" customWidth="1"/>
    <col min="4616" max="4616" width="17.6640625" style="825" customWidth="1"/>
    <col min="4617" max="4622" width="9.109375" style="825"/>
    <col min="4623" max="4623" width="16.88671875" style="825" bestFit="1" customWidth="1"/>
    <col min="4624" max="4864" width="9.109375" style="825"/>
    <col min="4865" max="4865" width="1.6640625" style="825" customWidth="1"/>
    <col min="4866" max="4866" width="12.5546875" style="825" customWidth="1"/>
    <col min="4867" max="4867" width="73" style="825" customWidth="1"/>
    <col min="4868" max="4871" width="15.6640625" style="825" customWidth="1"/>
    <col min="4872" max="4872" width="17.6640625" style="825" customWidth="1"/>
    <col min="4873" max="4878" width="9.109375" style="825"/>
    <col min="4879" max="4879" width="16.88671875" style="825" bestFit="1" customWidth="1"/>
    <col min="4880" max="5120" width="9.109375" style="825"/>
    <col min="5121" max="5121" width="1.6640625" style="825" customWidth="1"/>
    <col min="5122" max="5122" width="12.5546875" style="825" customWidth="1"/>
    <col min="5123" max="5123" width="73" style="825" customWidth="1"/>
    <col min="5124" max="5127" width="15.6640625" style="825" customWidth="1"/>
    <col min="5128" max="5128" width="17.6640625" style="825" customWidth="1"/>
    <col min="5129" max="5134" width="9.109375" style="825"/>
    <col min="5135" max="5135" width="16.88671875" style="825" bestFit="1" customWidth="1"/>
    <col min="5136" max="5376" width="9.109375" style="825"/>
    <col min="5377" max="5377" width="1.6640625" style="825" customWidth="1"/>
    <col min="5378" max="5378" width="12.5546875" style="825" customWidth="1"/>
    <col min="5379" max="5379" width="73" style="825" customWidth="1"/>
    <col min="5380" max="5383" width="15.6640625" style="825" customWidth="1"/>
    <col min="5384" max="5384" width="17.6640625" style="825" customWidth="1"/>
    <col min="5385" max="5390" width="9.109375" style="825"/>
    <col min="5391" max="5391" width="16.88671875" style="825" bestFit="1" customWidth="1"/>
    <col min="5392" max="5632" width="9.109375" style="825"/>
    <col min="5633" max="5633" width="1.6640625" style="825" customWidth="1"/>
    <col min="5634" max="5634" width="12.5546875" style="825" customWidth="1"/>
    <col min="5635" max="5635" width="73" style="825" customWidth="1"/>
    <col min="5636" max="5639" width="15.6640625" style="825" customWidth="1"/>
    <col min="5640" max="5640" width="17.6640625" style="825" customWidth="1"/>
    <col min="5641" max="5646" width="9.109375" style="825"/>
    <col min="5647" max="5647" width="16.88671875" style="825" bestFit="1" customWidth="1"/>
    <col min="5648" max="5888" width="9.109375" style="825"/>
    <col min="5889" max="5889" width="1.6640625" style="825" customWidth="1"/>
    <col min="5890" max="5890" width="12.5546875" style="825" customWidth="1"/>
    <col min="5891" max="5891" width="73" style="825" customWidth="1"/>
    <col min="5892" max="5895" width="15.6640625" style="825" customWidth="1"/>
    <col min="5896" max="5896" width="17.6640625" style="825" customWidth="1"/>
    <col min="5897" max="5902" width="9.109375" style="825"/>
    <col min="5903" max="5903" width="16.88671875" style="825" bestFit="1" customWidth="1"/>
    <col min="5904" max="6144" width="9.109375" style="825"/>
    <col min="6145" max="6145" width="1.6640625" style="825" customWidth="1"/>
    <col min="6146" max="6146" width="12.5546875" style="825" customWidth="1"/>
    <col min="6147" max="6147" width="73" style="825" customWidth="1"/>
    <col min="6148" max="6151" width="15.6640625" style="825" customWidth="1"/>
    <col min="6152" max="6152" width="17.6640625" style="825" customWidth="1"/>
    <col min="6153" max="6158" width="9.109375" style="825"/>
    <col min="6159" max="6159" width="16.88671875" style="825" bestFit="1" customWidth="1"/>
    <col min="6160" max="6400" width="9.109375" style="825"/>
    <col min="6401" max="6401" width="1.6640625" style="825" customWidth="1"/>
    <col min="6402" max="6402" width="12.5546875" style="825" customWidth="1"/>
    <col min="6403" max="6403" width="73" style="825" customWidth="1"/>
    <col min="6404" max="6407" width="15.6640625" style="825" customWidth="1"/>
    <col min="6408" max="6408" width="17.6640625" style="825" customWidth="1"/>
    <col min="6409" max="6414" width="9.109375" style="825"/>
    <col min="6415" max="6415" width="16.88671875" style="825" bestFit="1" customWidth="1"/>
    <col min="6416" max="6656" width="9.109375" style="825"/>
    <col min="6657" max="6657" width="1.6640625" style="825" customWidth="1"/>
    <col min="6658" max="6658" width="12.5546875" style="825" customWidth="1"/>
    <col min="6659" max="6659" width="73" style="825" customWidth="1"/>
    <col min="6660" max="6663" width="15.6640625" style="825" customWidth="1"/>
    <col min="6664" max="6664" width="17.6640625" style="825" customWidth="1"/>
    <col min="6665" max="6670" width="9.109375" style="825"/>
    <col min="6671" max="6671" width="16.88671875" style="825" bestFit="1" customWidth="1"/>
    <col min="6672" max="6912" width="9.109375" style="825"/>
    <col min="6913" max="6913" width="1.6640625" style="825" customWidth="1"/>
    <col min="6914" max="6914" width="12.5546875" style="825" customWidth="1"/>
    <col min="6915" max="6915" width="73" style="825" customWidth="1"/>
    <col min="6916" max="6919" width="15.6640625" style="825" customWidth="1"/>
    <col min="6920" max="6920" width="17.6640625" style="825" customWidth="1"/>
    <col min="6921" max="6926" width="9.109375" style="825"/>
    <col min="6927" max="6927" width="16.88671875" style="825" bestFit="1" customWidth="1"/>
    <col min="6928" max="7168" width="9.109375" style="825"/>
    <col min="7169" max="7169" width="1.6640625" style="825" customWidth="1"/>
    <col min="7170" max="7170" width="12.5546875" style="825" customWidth="1"/>
    <col min="7171" max="7171" width="73" style="825" customWidth="1"/>
    <col min="7172" max="7175" width="15.6640625" style="825" customWidth="1"/>
    <col min="7176" max="7176" width="17.6640625" style="825" customWidth="1"/>
    <col min="7177" max="7182" width="9.109375" style="825"/>
    <col min="7183" max="7183" width="16.88671875" style="825" bestFit="1" customWidth="1"/>
    <col min="7184" max="7424" width="9.109375" style="825"/>
    <col min="7425" max="7425" width="1.6640625" style="825" customWidth="1"/>
    <col min="7426" max="7426" width="12.5546875" style="825" customWidth="1"/>
    <col min="7427" max="7427" width="73" style="825" customWidth="1"/>
    <col min="7428" max="7431" width="15.6640625" style="825" customWidth="1"/>
    <col min="7432" max="7432" width="17.6640625" style="825" customWidth="1"/>
    <col min="7433" max="7438" width="9.109375" style="825"/>
    <col min="7439" max="7439" width="16.88671875" style="825" bestFit="1" customWidth="1"/>
    <col min="7440" max="7680" width="9.109375" style="825"/>
    <col min="7681" max="7681" width="1.6640625" style="825" customWidth="1"/>
    <col min="7682" max="7682" width="12.5546875" style="825" customWidth="1"/>
    <col min="7683" max="7683" width="73" style="825" customWidth="1"/>
    <col min="7684" max="7687" width="15.6640625" style="825" customWidth="1"/>
    <col min="7688" max="7688" width="17.6640625" style="825" customWidth="1"/>
    <col min="7689" max="7694" width="9.109375" style="825"/>
    <col min="7695" max="7695" width="16.88671875" style="825" bestFit="1" customWidth="1"/>
    <col min="7696" max="7936" width="9.109375" style="825"/>
    <col min="7937" max="7937" width="1.6640625" style="825" customWidth="1"/>
    <col min="7938" max="7938" width="12.5546875" style="825" customWidth="1"/>
    <col min="7939" max="7939" width="73" style="825" customWidth="1"/>
    <col min="7940" max="7943" width="15.6640625" style="825" customWidth="1"/>
    <col min="7944" max="7944" width="17.6640625" style="825" customWidth="1"/>
    <col min="7945" max="7950" width="9.109375" style="825"/>
    <col min="7951" max="7951" width="16.88671875" style="825" bestFit="1" customWidth="1"/>
    <col min="7952" max="8192" width="9.109375" style="825"/>
    <col min="8193" max="8193" width="1.6640625" style="825" customWidth="1"/>
    <col min="8194" max="8194" width="12.5546875" style="825" customWidth="1"/>
    <col min="8195" max="8195" width="73" style="825" customWidth="1"/>
    <col min="8196" max="8199" width="15.6640625" style="825" customWidth="1"/>
    <col min="8200" max="8200" width="17.6640625" style="825" customWidth="1"/>
    <col min="8201" max="8206" width="9.109375" style="825"/>
    <col min="8207" max="8207" width="16.88671875" style="825" bestFit="1" customWidth="1"/>
    <col min="8208" max="8448" width="9.109375" style="825"/>
    <col min="8449" max="8449" width="1.6640625" style="825" customWidth="1"/>
    <col min="8450" max="8450" width="12.5546875" style="825" customWidth="1"/>
    <col min="8451" max="8451" width="73" style="825" customWidth="1"/>
    <col min="8452" max="8455" width="15.6640625" style="825" customWidth="1"/>
    <col min="8456" max="8456" width="17.6640625" style="825" customWidth="1"/>
    <col min="8457" max="8462" width="9.109375" style="825"/>
    <col min="8463" max="8463" width="16.88671875" style="825" bestFit="1" customWidth="1"/>
    <col min="8464" max="8704" width="9.109375" style="825"/>
    <col min="8705" max="8705" width="1.6640625" style="825" customWidth="1"/>
    <col min="8706" max="8706" width="12.5546875" style="825" customWidth="1"/>
    <col min="8707" max="8707" width="73" style="825" customWidth="1"/>
    <col min="8708" max="8711" width="15.6640625" style="825" customWidth="1"/>
    <col min="8712" max="8712" width="17.6640625" style="825" customWidth="1"/>
    <col min="8713" max="8718" width="9.109375" style="825"/>
    <col min="8719" max="8719" width="16.88671875" style="825" bestFit="1" customWidth="1"/>
    <col min="8720" max="8960" width="9.109375" style="825"/>
    <col min="8961" max="8961" width="1.6640625" style="825" customWidth="1"/>
    <col min="8962" max="8962" width="12.5546875" style="825" customWidth="1"/>
    <col min="8963" max="8963" width="73" style="825" customWidth="1"/>
    <col min="8964" max="8967" width="15.6640625" style="825" customWidth="1"/>
    <col min="8968" max="8968" width="17.6640625" style="825" customWidth="1"/>
    <col min="8969" max="8974" width="9.109375" style="825"/>
    <col min="8975" max="8975" width="16.88671875" style="825" bestFit="1" customWidth="1"/>
    <col min="8976" max="9216" width="9.109375" style="825"/>
    <col min="9217" max="9217" width="1.6640625" style="825" customWidth="1"/>
    <col min="9218" max="9218" width="12.5546875" style="825" customWidth="1"/>
    <col min="9219" max="9219" width="73" style="825" customWidth="1"/>
    <col min="9220" max="9223" width="15.6640625" style="825" customWidth="1"/>
    <col min="9224" max="9224" width="17.6640625" style="825" customWidth="1"/>
    <col min="9225" max="9230" width="9.109375" style="825"/>
    <col min="9231" max="9231" width="16.88671875" style="825" bestFit="1" customWidth="1"/>
    <col min="9232" max="9472" width="9.109375" style="825"/>
    <col min="9473" max="9473" width="1.6640625" style="825" customWidth="1"/>
    <col min="9474" max="9474" width="12.5546875" style="825" customWidth="1"/>
    <col min="9475" max="9475" width="73" style="825" customWidth="1"/>
    <col min="9476" max="9479" width="15.6640625" style="825" customWidth="1"/>
    <col min="9480" max="9480" width="17.6640625" style="825" customWidth="1"/>
    <col min="9481" max="9486" width="9.109375" style="825"/>
    <col min="9487" max="9487" width="16.88671875" style="825" bestFit="1" customWidth="1"/>
    <col min="9488" max="9728" width="9.109375" style="825"/>
    <col min="9729" max="9729" width="1.6640625" style="825" customWidth="1"/>
    <col min="9730" max="9730" width="12.5546875" style="825" customWidth="1"/>
    <col min="9731" max="9731" width="73" style="825" customWidth="1"/>
    <col min="9732" max="9735" width="15.6640625" style="825" customWidth="1"/>
    <col min="9736" max="9736" width="17.6640625" style="825" customWidth="1"/>
    <col min="9737" max="9742" width="9.109375" style="825"/>
    <col min="9743" max="9743" width="16.88671875" style="825" bestFit="1" customWidth="1"/>
    <col min="9744" max="9984" width="9.109375" style="825"/>
    <col min="9985" max="9985" width="1.6640625" style="825" customWidth="1"/>
    <col min="9986" max="9986" width="12.5546875" style="825" customWidth="1"/>
    <col min="9987" max="9987" width="73" style="825" customWidth="1"/>
    <col min="9988" max="9991" width="15.6640625" style="825" customWidth="1"/>
    <col min="9992" max="9992" width="17.6640625" style="825" customWidth="1"/>
    <col min="9993" max="9998" width="9.109375" style="825"/>
    <col min="9999" max="9999" width="16.88671875" style="825" bestFit="1" customWidth="1"/>
    <col min="10000" max="10240" width="9.109375" style="825"/>
    <col min="10241" max="10241" width="1.6640625" style="825" customWidth="1"/>
    <col min="10242" max="10242" width="12.5546875" style="825" customWidth="1"/>
    <col min="10243" max="10243" width="73" style="825" customWidth="1"/>
    <col min="10244" max="10247" width="15.6640625" style="825" customWidth="1"/>
    <col min="10248" max="10248" width="17.6640625" style="825" customWidth="1"/>
    <col min="10249" max="10254" width="9.109375" style="825"/>
    <col min="10255" max="10255" width="16.88671875" style="825" bestFit="1" customWidth="1"/>
    <col min="10256" max="10496" width="9.109375" style="825"/>
    <col min="10497" max="10497" width="1.6640625" style="825" customWidth="1"/>
    <col min="10498" max="10498" width="12.5546875" style="825" customWidth="1"/>
    <col min="10499" max="10499" width="73" style="825" customWidth="1"/>
    <col min="10500" max="10503" width="15.6640625" style="825" customWidth="1"/>
    <col min="10504" max="10504" width="17.6640625" style="825" customWidth="1"/>
    <col min="10505" max="10510" width="9.109375" style="825"/>
    <col min="10511" max="10511" width="16.88671875" style="825" bestFit="1" customWidth="1"/>
    <col min="10512" max="10752" width="9.109375" style="825"/>
    <col min="10753" max="10753" width="1.6640625" style="825" customWidth="1"/>
    <col min="10754" max="10754" width="12.5546875" style="825" customWidth="1"/>
    <col min="10755" max="10755" width="73" style="825" customWidth="1"/>
    <col min="10756" max="10759" width="15.6640625" style="825" customWidth="1"/>
    <col min="10760" max="10760" width="17.6640625" style="825" customWidth="1"/>
    <col min="10761" max="10766" width="9.109375" style="825"/>
    <col min="10767" max="10767" width="16.88671875" style="825" bestFit="1" customWidth="1"/>
    <col min="10768" max="11008" width="9.109375" style="825"/>
    <col min="11009" max="11009" width="1.6640625" style="825" customWidth="1"/>
    <col min="11010" max="11010" width="12.5546875" style="825" customWidth="1"/>
    <col min="11011" max="11011" width="73" style="825" customWidth="1"/>
    <col min="11012" max="11015" width="15.6640625" style="825" customWidth="1"/>
    <col min="11016" max="11016" width="17.6640625" style="825" customWidth="1"/>
    <col min="11017" max="11022" width="9.109375" style="825"/>
    <col min="11023" max="11023" width="16.88671875" style="825" bestFit="1" customWidth="1"/>
    <col min="11024" max="11264" width="9.109375" style="825"/>
    <col min="11265" max="11265" width="1.6640625" style="825" customWidth="1"/>
    <col min="11266" max="11266" width="12.5546875" style="825" customWidth="1"/>
    <col min="11267" max="11267" width="73" style="825" customWidth="1"/>
    <col min="11268" max="11271" width="15.6640625" style="825" customWidth="1"/>
    <col min="11272" max="11272" width="17.6640625" style="825" customWidth="1"/>
    <col min="11273" max="11278" width="9.109375" style="825"/>
    <col min="11279" max="11279" width="16.88671875" style="825" bestFit="1" customWidth="1"/>
    <col min="11280" max="11520" width="9.109375" style="825"/>
    <col min="11521" max="11521" width="1.6640625" style="825" customWidth="1"/>
    <col min="11522" max="11522" width="12.5546875" style="825" customWidth="1"/>
    <col min="11523" max="11523" width="73" style="825" customWidth="1"/>
    <col min="11524" max="11527" width="15.6640625" style="825" customWidth="1"/>
    <col min="11528" max="11528" width="17.6640625" style="825" customWidth="1"/>
    <col min="11529" max="11534" width="9.109375" style="825"/>
    <col min="11535" max="11535" width="16.88671875" style="825" bestFit="1" customWidth="1"/>
    <col min="11536" max="11776" width="9.109375" style="825"/>
    <col min="11777" max="11777" width="1.6640625" style="825" customWidth="1"/>
    <col min="11778" max="11778" width="12.5546875" style="825" customWidth="1"/>
    <col min="11779" max="11779" width="73" style="825" customWidth="1"/>
    <col min="11780" max="11783" width="15.6640625" style="825" customWidth="1"/>
    <col min="11784" max="11784" width="17.6640625" style="825" customWidth="1"/>
    <col min="11785" max="11790" width="9.109375" style="825"/>
    <col min="11791" max="11791" width="16.88671875" style="825" bestFit="1" customWidth="1"/>
    <col min="11792" max="12032" width="9.109375" style="825"/>
    <col min="12033" max="12033" width="1.6640625" style="825" customWidth="1"/>
    <col min="12034" max="12034" width="12.5546875" style="825" customWidth="1"/>
    <col min="12035" max="12035" width="73" style="825" customWidth="1"/>
    <col min="12036" max="12039" width="15.6640625" style="825" customWidth="1"/>
    <col min="12040" max="12040" width="17.6640625" style="825" customWidth="1"/>
    <col min="12041" max="12046" width="9.109375" style="825"/>
    <col min="12047" max="12047" width="16.88671875" style="825" bestFit="1" customWidth="1"/>
    <col min="12048" max="12288" width="9.109375" style="825"/>
    <col min="12289" max="12289" width="1.6640625" style="825" customWidth="1"/>
    <col min="12290" max="12290" width="12.5546875" style="825" customWidth="1"/>
    <col min="12291" max="12291" width="73" style="825" customWidth="1"/>
    <col min="12292" max="12295" width="15.6640625" style="825" customWidth="1"/>
    <col min="12296" max="12296" width="17.6640625" style="825" customWidth="1"/>
    <col min="12297" max="12302" width="9.109375" style="825"/>
    <col min="12303" max="12303" width="16.88671875" style="825" bestFit="1" customWidth="1"/>
    <col min="12304" max="12544" width="9.109375" style="825"/>
    <col min="12545" max="12545" width="1.6640625" style="825" customWidth="1"/>
    <col min="12546" max="12546" width="12.5546875" style="825" customWidth="1"/>
    <col min="12547" max="12547" width="73" style="825" customWidth="1"/>
    <col min="12548" max="12551" width="15.6640625" style="825" customWidth="1"/>
    <col min="12552" max="12552" width="17.6640625" style="825" customWidth="1"/>
    <col min="12553" max="12558" width="9.109375" style="825"/>
    <col min="12559" max="12559" width="16.88671875" style="825" bestFit="1" customWidth="1"/>
    <col min="12560" max="12800" width="9.109375" style="825"/>
    <col min="12801" max="12801" width="1.6640625" style="825" customWidth="1"/>
    <col min="12802" max="12802" width="12.5546875" style="825" customWidth="1"/>
    <col min="12803" max="12803" width="73" style="825" customWidth="1"/>
    <col min="12804" max="12807" width="15.6640625" style="825" customWidth="1"/>
    <col min="12808" max="12808" width="17.6640625" style="825" customWidth="1"/>
    <col min="12809" max="12814" width="9.109375" style="825"/>
    <col min="12815" max="12815" width="16.88671875" style="825" bestFit="1" customWidth="1"/>
    <col min="12816" max="13056" width="9.109375" style="825"/>
    <col min="13057" max="13057" width="1.6640625" style="825" customWidth="1"/>
    <col min="13058" max="13058" width="12.5546875" style="825" customWidth="1"/>
    <col min="13059" max="13059" width="73" style="825" customWidth="1"/>
    <col min="13060" max="13063" width="15.6640625" style="825" customWidth="1"/>
    <col min="13064" max="13064" width="17.6640625" style="825" customWidth="1"/>
    <col min="13065" max="13070" width="9.109375" style="825"/>
    <col min="13071" max="13071" width="16.88671875" style="825" bestFit="1" customWidth="1"/>
    <col min="13072" max="13312" width="9.109375" style="825"/>
    <col min="13313" max="13313" width="1.6640625" style="825" customWidth="1"/>
    <col min="13314" max="13314" width="12.5546875" style="825" customWidth="1"/>
    <col min="13315" max="13315" width="73" style="825" customWidth="1"/>
    <col min="13316" max="13319" width="15.6640625" style="825" customWidth="1"/>
    <col min="13320" max="13320" width="17.6640625" style="825" customWidth="1"/>
    <col min="13321" max="13326" width="9.109375" style="825"/>
    <col min="13327" max="13327" width="16.88671875" style="825" bestFit="1" customWidth="1"/>
    <col min="13328" max="13568" width="9.109375" style="825"/>
    <col min="13569" max="13569" width="1.6640625" style="825" customWidth="1"/>
    <col min="13570" max="13570" width="12.5546875" style="825" customWidth="1"/>
    <col min="13571" max="13571" width="73" style="825" customWidth="1"/>
    <col min="13572" max="13575" width="15.6640625" style="825" customWidth="1"/>
    <col min="13576" max="13576" width="17.6640625" style="825" customWidth="1"/>
    <col min="13577" max="13582" width="9.109375" style="825"/>
    <col min="13583" max="13583" width="16.88671875" style="825" bestFit="1" customWidth="1"/>
    <col min="13584" max="13824" width="9.109375" style="825"/>
    <col min="13825" max="13825" width="1.6640625" style="825" customWidth="1"/>
    <col min="13826" max="13826" width="12.5546875" style="825" customWidth="1"/>
    <col min="13827" max="13827" width="73" style="825" customWidth="1"/>
    <col min="13828" max="13831" width="15.6640625" style="825" customWidth="1"/>
    <col min="13832" max="13832" width="17.6640625" style="825" customWidth="1"/>
    <col min="13833" max="13838" width="9.109375" style="825"/>
    <col min="13839" max="13839" width="16.88671875" style="825" bestFit="1" customWidth="1"/>
    <col min="13840" max="14080" width="9.109375" style="825"/>
    <col min="14081" max="14081" width="1.6640625" style="825" customWidth="1"/>
    <col min="14082" max="14082" width="12.5546875" style="825" customWidth="1"/>
    <col min="14083" max="14083" width="73" style="825" customWidth="1"/>
    <col min="14084" max="14087" width="15.6640625" style="825" customWidth="1"/>
    <col min="14088" max="14088" width="17.6640625" style="825" customWidth="1"/>
    <col min="14089" max="14094" width="9.109375" style="825"/>
    <col min="14095" max="14095" width="16.88671875" style="825" bestFit="1" customWidth="1"/>
    <col min="14096" max="14336" width="9.109375" style="825"/>
    <col min="14337" max="14337" width="1.6640625" style="825" customWidth="1"/>
    <col min="14338" max="14338" width="12.5546875" style="825" customWidth="1"/>
    <col min="14339" max="14339" width="73" style="825" customWidth="1"/>
    <col min="14340" max="14343" width="15.6640625" style="825" customWidth="1"/>
    <col min="14344" max="14344" width="17.6640625" style="825" customWidth="1"/>
    <col min="14345" max="14350" width="9.109375" style="825"/>
    <col min="14351" max="14351" width="16.88671875" style="825" bestFit="1" customWidth="1"/>
    <col min="14352" max="14592" width="9.109375" style="825"/>
    <col min="14593" max="14593" width="1.6640625" style="825" customWidth="1"/>
    <col min="14594" max="14594" width="12.5546875" style="825" customWidth="1"/>
    <col min="14595" max="14595" width="73" style="825" customWidth="1"/>
    <col min="14596" max="14599" width="15.6640625" style="825" customWidth="1"/>
    <col min="14600" max="14600" width="17.6640625" style="825" customWidth="1"/>
    <col min="14601" max="14606" width="9.109375" style="825"/>
    <col min="14607" max="14607" width="16.88671875" style="825" bestFit="1" customWidth="1"/>
    <col min="14608" max="14848" width="9.109375" style="825"/>
    <col min="14849" max="14849" width="1.6640625" style="825" customWidth="1"/>
    <col min="14850" max="14850" width="12.5546875" style="825" customWidth="1"/>
    <col min="14851" max="14851" width="73" style="825" customWidth="1"/>
    <col min="14852" max="14855" width="15.6640625" style="825" customWidth="1"/>
    <col min="14856" max="14856" width="17.6640625" style="825" customWidth="1"/>
    <col min="14857" max="14862" width="9.109375" style="825"/>
    <col min="14863" max="14863" width="16.88671875" style="825" bestFit="1" customWidth="1"/>
    <col min="14864" max="15104" width="9.109375" style="825"/>
    <col min="15105" max="15105" width="1.6640625" style="825" customWidth="1"/>
    <col min="15106" max="15106" width="12.5546875" style="825" customWidth="1"/>
    <col min="15107" max="15107" width="73" style="825" customWidth="1"/>
    <col min="15108" max="15111" width="15.6640625" style="825" customWidth="1"/>
    <col min="15112" max="15112" width="17.6640625" style="825" customWidth="1"/>
    <col min="15113" max="15118" width="9.109375" style="825"/>
    <col min="15119" max="15119" width="16.88671875" style="825" bestFit="1" customWidth="1"/>
    <col min="15120" max="15360" width="9.109375" style="825"/>
    <col min="15361" max="15361" width="1.6640625" style="825" customWidth="1"/>
    <col min="15362" max="15362" width="12.5546875" style="825" customWidth="1"/>
    <col min="15363" max="15363" width="73" style="825" customWidth="1"/>
    <col min="15364" max="15367" width="15.6640625" style="825" customWidth="1"/>
    <col min="15368" max="15368" width="17.6640625" style="825" customWidth="1"/>
    <col min="15369" max="15374" width="9.109375" style="825"/>
    <col min="15375" max="15375" width="16.88671875" style="825" bestFit="1" customWidth="1"/>
    <col min="15376" max="15616" width="9.109375" style="825"/>
    <col min="15617" max="15617" width="1.6640625" style="825" customWidth="1"/>
    <col min="15618" max="15618" width="12.5546875" style="825" customWidth="1"/>
    <col min="15619" max="15619" width="73" style="825" customWidth="1"/>
    <col min="15620" max="15623" width="15.6640625" style="825" customWidth="1"/>
    <col min="15624" max="15624" width="17.6640625" style="825" customWidth="1"/>
    <col min="15625" max="15630" width="9.109375" style="825"/>
    <col min="15631" max="15631" width="16.88671875" style="825" bestFit="1" customWidth="1"/>
    <col min="15632" max="15872" width="9.109375" style="825"/>
    <col min="15873" max="15873" width="1.6640625" style="825" customWidth="1"/>
    <col min="15874" max="15874" width="12.5546875" style="825" customWidth="1"/>
    <col min="15875" max="15875" width="73" style="825" customWidth="1"/>
    <col min="15876" max="15879" width="15.6640625" style="825" customWidth="1"/>
    <col min="15880" max="15880" width="17.6640625" style="825" customWidth="1"/>
    <col min="15881" max="15886" width="9.109375" style="825"/>
    <col min="15887" max="15887" width="16.88671875" style="825" bestFit="1" customWidth="1"/>
    <col min="15888" max="16128" width="9.109375" style="825"/>
    <col min="16129" max="16129" width="1.6640625" style="825" customWidth="1"/>
    <col min="16130" max="16130" width="12.5546875" style="825" customWidth="1"/>
    <col min="16131" max="16131" width="73" style="825" customWidth="1"/>
    <col min="16132" max="16135" width="15.6640625" style="825" customWidth="1"/>
    <col min="16136" max="16136" width="17.6640625" style="825" customWidth="1"/>
    <col min="16137" max="16142" width="9.109375" style="825"/>
    <col min="16143" max="16143" width="16.88671875" style="825" bestFit="1" customWidth="1"/>
    <col min="16144" max="16384" width="9.109375" style="825"/>
  </cols>
  <sheetData>
    <row r="1" spans="2:8" s="896" customFormat="1" ht="12.75" customHeight="1">
      <c r="B1" s="1666" t="s">
        <v>1724</v>
      </c>
      <c r="C1" s="1666"/>
      <c r="D1" s="1666"/>
      <c r="E1" s="1666"/>
      <c r="F1" s="1666"/>
      <c r="G1" s="1666"/>
      <c r="H1" s="1666"/>
    </row>
    <row r="2" spans="2:8" s="896" customFormat="1" ht="18" customHeight="1">
      <c r="B2" s="1666"/>
      <c r="C2" s="1666"/>
      <c r="D2" s="1666"/>
      <c r="E2" s="1666"/>
      <c r="F2" s="1666"/>
      <c r="G2" s="1666"/>
      <c r="H2" s="1666"/>
    </row>
    <row r="3" spans="2:8" s="896" customFormat="1" ht="19.5" customHeight="1">
      <c r="B3" s="892"/>
      <c r="C3" s="892"/>
    </row>
    <row r="4" spans="2:8" s="896" customFormat="1" ht="19.5" customHeight="1">
      <c r="B4" s="892"/>
      <c r="C4" s="892"/>
    </row>
    <row r="5" spans="2:8" s="896" customFormat="1" ht="30" customHeight="1">
      <c r="B5" s="1667" t="s">
        <v>1725</v>
      </c>
      <c r="C5" s="1667"/>
      <c r="D5" s="1667"/>
      <c r="E5" s="1667"/>
      <c r="F5" s="1667"/>
      <c r="G5" s="1667"/>
      <c r="H5" s="1667"/>
    </row>
    <row r="6" spans="2:8" s="896" customFormat="1" ht="30" customHeight="1">
      <c r="B6" s="1667" t="s">
        <v>1792</v>
      </c>
      <c r="C6" s="1667"/>
      <c r="D6" s="1667"/>
      <c r="E6" s="1667"/>
      <c r="F6" s="1667"/>
      <c r="G6" s="1667"/>
      <c r="H6" s="1667"/>
    </row>
    <row r="7" spans="2:8" s="896" customFormat="1">
      <c r="B7" s="898"/>
      <c r="D7" s="1226"/>
      <c r="E7" s="1226"/>
      <c r="F7" s="1226"/>
    </row>
    <row r="8" spans="2:8" s="896" customFormat="1">
      <c r="B8" s="898"/>
      <c r="D8" s="1226"/>
      <c r="E8" s="1226"/>
      <c r="F8" s="1226"/>
    </row>
    <row r="9" spans="2:8" s="896" customFormat="1">
      <c r="B9" s="898"/>
      <c r="D9" s="1226"/>
      <c r="E9" s="1226"/>
      <c r="F9" s="1226"/>
    </row>
    <row r="10" spans="2:8" s="896" customFormat="1" ht="14.4" thickBot="1">
      <c r="B10" s="898"/>
      <c r="D10" s="1226"/>
      <c r="E10" s="1226"/>
      <c r="F10" s="1226"/>
    </row>
    <row r="11" spans="2:8" s="790" customFormat="1" ht="22.5" customHeight="1">
      <c r="B11" s="1668" t="s">
        <v>1726</v>
      </c>
      <c r="C11" s="1670" t="s">
        <v>1727</v>
      </c>
      <c r="D11" s="1672" t="s">
        <v>1722</v>
      </c>
      <c r="E11" s="1673"/>
      <c r="F11" s="1674"/>
      <c r="G11" s="1675" t="s">
        <v>1738</v>
      </c>
      <c r="H11" s="1368" t="s">
        <v>1728</v>
      </c>
    </row>
    <row r="12" spans="2:8" s="790" customFormat="1" ht="29.25" customHeight="1">
      <c r="B12" s="1669"/>
      <c r="C12" s="1671"/>
      <c r="D12" s="1369" t="s">
        <v>1729</v>
      </c>
      <c r="E12" s="1369" t="s">
        <v>1730</v>
      </c>
      <c r="F12" s="1369" t="s">
        <v>1731</v>
      </c>
      <c r="G12" s="1676"/>
      <c r="H12" s="1370" t="s">
        <v>1732</v>
      </c>
    </row>
    <row r="13" spans="2:8" s="790" customFormat="1" ht="14.25" customHeight="1" thickBot="1">
      <c r="B13" s="1371"/>
      <c r="C13" s="1372"/>
      <c r="D13" s="1373" t="s">
        <v>8</v>
      </c>
      <c r="E13" s="1373" t="s">
        <v>8</v>
      </c>
      <c r="F13" s="1374" t="s">
        <v>8</v>
      </c>
      <c r="G13" s="1373" t="s">
        <v>8</v>
      </c>
      <c r="H13" s="1375" t="s">
        <v>8</v>
      </c>
    </row>
    <row r="14" spans="2:8" s="896" customFormat="1" ht="30" customHeight="1">
      <c r="B14" s="1376" t="s">
        <v>1733</v>
      </c>
      <c r="C14" s="1377" t="s">
        <v>5</v>
      </c>
      <c r="D14" s="1378">
        <f>'UČS 17_rekapitulácia'!D116</f>
        <v>0</v>
      </c>
      <c r="E14" s="1378">
        <f>'UČS 17_rekapitulácia'!D117</f>
        <v>0</v>
      </c>
      <c r="F14" s="1378">
        <f>'UČS 17_rekapitulácia'!D118</f>
        <v>0</v>
      </c>
      <c r="G14" s="1378">
        <f>'Všeobecné položky '!D13</f>
        <v>0</v>
      </c>
      <c r="H14" s="1379">
        <f>D14+E14+F14+G14</f>
        <v>0</v>
      </c>
    </row>
    <row r="15" spans="2:8" s="896" customFormat="1" ht="30" customHeight="1" thickBot="1">
      <c r="B15" s="1376" t="s">
        <v>1734</v>
      </c>
      <c r="C15" s="1377" t="s">
        <v>1420</v>
      </c>
      <c r="D15" s="1378">
        <f>'UČS 18_rekapitulácia'!D50</f>
        <v>0</v>
      </c>
      <c r="E15" s="1378">
        <f>'UČS 18_rekapitulácia'!D51</f>
        <v>0</v>
      </c>
      <c r="F15" s="1378">
        <f>'UČS 18_rekapitulácia'!D52</f>
        <v>0</v>
      </c>
      <c r="G15" s="1378">
        <f>'Všeobecné položky '!E13</f>
        <v>0</v>
      </c>
      <c r="H15" s="1379">
        <f>D15+E15+F15+G15</f>
        <v>0</v>
      </c>
    </row>
    <row r="16" spans="2:8" s="1225" customFormat="1" ht="30" customHeight="1">
      <c r="B16" s="1677" t="s">
        <v>1744</v>
      </c>
      <c r="C16" s="1678"/>
      <c r="D16" s="1380">
        <f t="shared" ref="D16:H16" si="0">D14+D15</f>
        <v>0</v>
      </c>
      <c r="E16" s="1380">
        <f t="shared" si="0"/>
        <v>0</v>
      </c>
      <c r="F16" s="1380">
        <f t="shared" si="0"/>
        <v>0</v>
      </c>
      <c r="G16" s="1659">
        <f t="shared" si="0"/>
        <v>0</v>
      </c>
      <c r="H16" s="1661">
        <f t="shared" si="0"/>
        <v>0</v>
      </c>
    </row>
    <row r="17" spans="2:15" s="1225" customFormat="1" ht="30" customHeight="1" thickBot="1">
      <c r="B17" s="1679"/>
      <c r="C17" s="1680"/>
      <c r="D17" s="1663">
        <f>SUM(D16:F16)</f>
        <v>0</v>
      </c>
      <c r="E17" s="1664"/>
      <c r="F17" s="1665"/>
      <c r="G17" s="1660"/>
      <c r="H17" s="1662"/>
    </row>
    <row r="19" spans="2:15">
      <c r="D19" s="1382"/>
      <c r="O19" s="1384"/>
    </row>
  </sheetData>
  <sheetProtection password="CC33" sheet="1" objects="1" scenarios="1"/>
  <mergeCells count="11">
    <mergeCell ref="G16:G17"/>
    <mergeCell ref="H16:H17"/>
    <mergeCell ref="D17:F17"/>
    <mergeCell ref="B1:H2"/>
    <mergeCell ref="B5:H5"/>
    <mergeCell ref="B6:H6"/>
    <mergeCell ref="B11:B12"/>
    <mergeCell ref="C11:C12"/>
    <mergeCell ref="D11:F11"/>
    <mergeCell ref="G11:G12"/>
    <mergeCell ref="B16:C17"/>
  </mergeCells>
  <pageMargins left="0.78740157480314965" right="0.11811023622047245" top="0.86614173228346458" bottom="1.1417322834645669" header="0.62992125984251968" footer="0.59055118110236227"/>
  <pageSetup paperSize="9" scale="90" orientation="landscape" r:id="rId1"/>
  <headerFooter alignWithMargins="0">
    <oddFooter xml:space="preserve">&amp;L&amp;"-,Normálne"Združenie MET Košice&amp;C&amp;"-,Normálne"&amp;P&amp;R&amp;"-,Normálne"DSP&amp;"Arial CE,Normálne"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7">
    <tabColor rgb="FFCCFFFF"/>
  </sheetPr>
  <dimension ref="A1:I169"/>
  <sheetViews>
    <sheetView view="pageBreakPreview" zoomScaleNormal="130" zoomScaleSheetLayoutView="100" workbookViewId="0">
      <selection activeCell="D12" sqref="D12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64" customFormat="1" ht="14.4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706" t="s">
        <v>19</v>
      </c>
      <c r="D3" s="1706"/>
      <c r="E3" s="59"/>
      <c r="F3" s="62"/>
      <c r="G3" s="62"/>
      <c r="H3" s="60"/>
    </row>
    <row r="4" spans="1:9">
      <c r="A4" s="65" t="s">
        <v>160</v>
      </c>
      <c r="B4" s="66"/>
      <c r="C4" s="67" t="s">
        <v>20</v>
      </c>
      <c r="D4" s="62"/>
      <c r="E4" s="66"/>
      <c r="F4" s="62"/>
      <c r="G4" s="62"/>
      <c r="H4" s="62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10.5</v>
      </c>
      <c r="G11" s="1252"/>
      <c r="H11" s="90">
        <f>ROUND(F11*G11,2)</f>
        <v>0</v>
      </c>
      <c r="I11" s="1252"/>
    </row>
    <row r="12" spans="1:9" s="81" customFormat="1" ht="27.6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11</v>
      </c>
      <c r="G12" s="1252"/>
      <c r="H12" s="90">
        <f>ROUND(F12*G12,2)</f>
        <v>0</v>
      </c>
      <c r="I12" s="1252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59.9</v>
      </c>
      <c r="G16" s="1252"/>
      <c r="H16" s="90">
        <f>ROUND(F16*G16,2)</f>
        <v>0</v>
      </c>
      <c r="I16" s="1252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40.700000000000003</v>
      </c>
      <c r="G17" s="1252"/>
      <c r="H17" s="90">
        <f t="shared" ref="H17:H19" si="0">ROUND(F17*G17,2)</f>
        <v>0</v>
      </c>
      <c r="I17" s="1252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89.9</v>
      </c>
      <c r="G18" s="1252"/>
      <c r="H18" s="90">
        <f t="shared" si="0"/>
        <v>0</v>
      </c>
      <c r="I18" s="1252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64</v>
      </c>
      <c r="G19" s="1252"/>
      <c r="H19" s="90">
        <f t="shared" si="0"/>
        <v>0</v>
      </c>
      <c r="I19" s="1252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7.6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2"/>
      <c r="H23" s="90">
        <f>ROUND(F23*G23,2)</f>
        <v>0</v>
      </c>
      <c r="I23" s="1252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40</v>
      </c>
      <c r="G27" s="1252"/>
      <c r="H27" s="90">
        <f>ROUND(F27*G27,2)</f>
        <v>0</v>
      </c>
      <c r="I27" s="1252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1123</v>
      </c>
      <c r="G31" s="1252"/>
      <c r="H31" s="90">
        <f>ROUND(F31*G31,2)</f>
        <v>0</v>
      </c>
      <c r="I31" s="1252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10</v>
      </c>
      <c r="G35" s="1252"/>
      <c r="H35" s="90">
        <f>ROUND(F35*G35,2)</f>
        <v>0</v>
      </c>
      <c r="I35" s="1252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2"/>
      <c r="H36" s="90">
        <f>ROUND(F36*G36,2)</f>
        <v>0</v>
      </c>
      <c r="I36" s="1252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7.6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470</v>
      </c>
      <c r="G40" s="1252"/>
      <c r="H40" s="90">
        <f>ROUND(F40*G40,2)</f>
        <v>0</v>
      </c>
      <c r="I40" s="1252"/>
    </row>
    <row r="41" spans="1:9" ht="27.6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2"/>
      <c r="H41" s="90">
        <f t="shared" ref="H41:H43" si="1">ROUND(F41*G41,2)</f>
        <v>0</v>
      </c>
      <c r="I41" s="1252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2"/>
      <c r="H42" s="90">
        <f t="shared" si="1"/>
        <v>0</v>
      </c>
      <c r="I42" s="1252"/>
    </row>
    <row r="43" spans="1:9" ht="27.6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2"/>
      <c r="H43" s="90">
        <f t="shared" si="1"/>
        <v>0</v>
      </c>
      <c r="I43" s="1252"/>
    </row>
    <row r="44" spans="1:9">
      <c r="A44" s="92"/>
      <c r="B44" s="100"/>
      <c r="C44" s="101"/>
      <c r="D44" s="102"/>
      <c r="E44" s="95"/>
      <c r="H44" s="96"/>
    </row>
    <row r="45" spans="1:9" ht="14.4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6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6">
      <c r="A76" s="92"/>
      <c r="B76" s="117"/>
      <c r="C76" s="118"/>
      <c r="D76" s="102"/>
      <c r="E76" s="119"/>
    </row>
    <row r="77" spans="1:8" ht="15.6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 xr:uid="{00000000-0002-0000-09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árok94">
    <tabColor rgb="FFFFFF99"/>
  </sheetPr>
  <dimension ref="A1:I176"/>
  <sheetViews>
    <sheetView view="pageBreakPreview" topLeftCell="A25" zoomScaleNormal="115" zoomScaleSheetLayoutView="100" workbookViewId="0">
      <selection activeCell="E37" sqref="E37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157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225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226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451111</v>
      </c>
      <c r="C9" s="75"/>
      <c r="D9" s="76" t="s">
        <v>227</v>
      </c>
      <c r="E9" s="77"/>
      <c r="F9" s="78"/>
      <c r="G9" s="79"/>
      <c r="H9" s="80">
        <f>SUM(H11:H11)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3.8">
      <c r="A11" s="84">
        <v>1</v>
      </c>
      <c r="B11" s="85"/>
      <c r="C11" s="139" t="s">
        <v>228</v>
      </c>
      <c r="D11" s="144" t="s">
        <v>229</v>
      </c>
      <c r="E11" s="159" t="s">
        <v>188</v>
      </c>
      <c r="F11" s="160">
        <v>444</v>
      </c>
      <c r="G11" s="1252"/>
      <c r="H11" s="90">
        <f>ROUND(F11*G11,2)</f>
        <v>0</v>
      </c>
      <c r="I11" s="1252"/>
    </row>
    <row r="12" spans="1:9" ht="13.8">
      <c r="A12" s="53"/>
      <c r="B12" s="70"/>
      <c r="C12" s="71"/>
      <c r="D12" s="71"/>
      <c r="F12" s="53"/>
      <c r="G12" s="53"/>
      <c r="H12" s="53"/>
      <c r="I12" s="53"/>
    </row>
    <row r="13" spans="1:9" s="81" customFormat="1" ht="13.8">
      <c r="A13" s="73"/>
      <c r="B13" s="137">
        <v>451120</v>
      </c>
      <c r="C13" s="75"/>
      <c r="D13" s="76" t="s">
        <v>185</v>
      </c>
      <c r="E13" s="77"/>
      <c r="F13" s="78"/>
      <c r="G13" s="79"/>
      <c r="H13" s="80">
        <f>SUM(H15:H16)</f>
        <v>0</v>
      </c>
      <c r="I13" s="79"/>
    </row>
    <row r="14" spans="1:9" s="81" customFormat="1" ht="13.8">
      <c r="A14" s="82"/>
      <c r="B14" s="83"/>
      <c r="C14" s="82"/>
      <c r="D14" s="82"/>
      <c r="E14" s="83"/>
      <c r="F14" s="82"/>
      <c r="G14" s="82"/>
      <c r="H14" s="82"/>
      <c r="I14" s="82"/>
    </row>
    <row r="15" spans="1:9" s="81" customFormat="1" ht="13.8">
      <c r="A15" s="84">
        <v>1</v>
      </c>
      <c r="B15" s="85"/>
      <c r="C15" s="139" t="s">
        <v>202</v>
      </c>
      <c r="D15" s="144" t="s">
        <v>230</v>
      </c>
      <c r="E15" s="159" t="s">
        <v>188</v>
      </c>
      <c r="F15" s="160">
        <v>887.04</v>
      </c>
      <c r="G15" s="1252"/>
      <c r="H15" s="90">
        <f>ROUND(F15*G15,2)</f>
        <v>0</v>
      </c>
      <c r="I15" s="1252"/>
    </row>
    <row r="16" spans="1:9" ht="13.8">
      <c r="A16" s="84">
        <f>A15+1</f>
        <v>2</v>
      </c>
      <c r="B16" s="85"/>
      <c r="C16" s="143" t="s">
        <v>231</v>
      </c>
      <c r="D16" s="144" t="s">
        <v>200</v>
      </c>
      <c r="E16" s="159" t="s">
        <v>188</v>
      </c>
      <c r="F16" s="160">
        <v>887.04</v>
      </c>
      <c r="G16" s="1252"/>
      <c r="H16" s="90">
        <f>ROUND(F16*G16,2)</f>
        <v>0</v>
      </c>
      <c r="I16" s="1252"/>
    </row>
    <row r="17" spans="1:9" ht="13.8">
      <c r="A17" s="92"/>
      <c r="B17" s="93"/>
      <c r="D17" s="161"/>
      <c r="E17" s="95"/>
      <c r="G17" s="53"/>
      <c r="H17" s="53"/>
      <c r="I17" s="53"/>
    </row>
    <row r="18" spans="1:9" ht="13.8">
      <c r="A18" s="92"/>
      <c r="B18" s="137">
        <v>452341</v>
      </c>
      <c r="C18" s="75"/>
      <c r="D18" s="76" t="s">
        <v>172</v>
      </c>
      <c r="F18" s="53"/>
      <c r="G18" s="53"/>
      <c r="H18" s="80">
        <f>SUM(H20:H46)</f>
        <v>0</v>
      </c>
      <c r="I18" s="53"/>
    </row>
    <row r="19" spans="1:9" ht="13.8">
      <c r="A19" s="53"/>
      <c r="F19" s="53"/>
      <c r="G19" s="53"/>
      <c r="H19" s="53"/>
      <c r="I19" s="53"/>
    </row>
    <row r="20" spans="1:9" ht="27.6">
      <c r="A20" s="84">
        <f>A16+1</f>
        <v>3</v>
      </c>
      <c r="B20" s="85"/>
      <c r="C20" s="139" t="s">
        <v>232</v>
      </c>
      <c r="D20" s="144" t="s">
        <v>233</v>
      </c>
      <c r="E20" s="147" t="s">
        <v>180</v>
      </c>
      <c r="F20" s="160">
        <v>19</v>
      </c>
      <c r="G20" s="1252"/>
      <c r="H20" s="90">
        <f>ROUND(F20*G20,2)</f>
        <v>0</v>
      </c>
      <c r="I20" s="1252"/>
    </row>
    <row r="21" spans="1:9" ht="27.6">
      <c r="A21" s="84">
        <f>A20+1</f>
        <v>4</v>
      </c>
      <c r="B21" s="85"/>
      <c r="C21" s="139" t="s">
        <v>232</v>
      </c>
      <c r="D21" s="144" t="s">
        <v>234</v>
      </c>
      <c r="E21" s="147" t="s">
        <v>180</v>
      </c>
      <c r="F21" s="160">
        <v>133</v>
      </c>
      <c r="G21" s="1252"/>
      <c r="H21" s="90">
        <f t="shared" ref="H21:H46" si="0">ROUND(F21*G21,2)</f>
        <v>0</v>
      </c>
      <c r="I21" s="1252"/>
    </row>
    <row r="22" spans="1:9" ht="27.6">
      <c r="A22" s="84">
        <f t="shared" ref="A22:A46" si="1">A21+1</f>
        <v>5</v>
      </c>
      <c r="B22" s="85"/>
      <c r="C22" s="139" t="s">
        <v>235</v>
      </c>
      <c r="D22" s="144" t="s">
        <v>236</v>
      </c>
      <c r="E22" s="147" t="s">
        <v>180</v>
      </c>
      <c r="F22" s="160">
        <v>4</v>
      </c>
      <c r="G22" s="1252"/>
      <c r="H22" s="90">
        <f t="shared" si="0"/>
        <v>0</v>
      </c>
      <c r="I22" s="1252"/>
    </row>
    <row r="23" spans="1:9" ht="27.6">
      <c r="A23" s="84">
        <f t="shared" si="1"/>
        <v>6</v>
      </c>
      <c r="B23" s="85"/>
      <c r="C23" s="139" t="s">
        <v>232</v>
      </c>
      <c r="D23" s="144" t="s">
        <v>237</v>
      </c>
      <c r="E23" s="147" t="s">
        <v>180</v>
      </c>
      <c r="F23" s="160">
        <v>28</v>
      </c>
      <c r="G23" s="1252"/>
      <c r="H23" s="90">
        <f t="shared" si="0"/>
        <v>0</v>
      </c>
      <c r="I23" s="1252"/>
    </row>
    <row r="24" spans="1:9" ht="27.6">
      <c r="A24" s="84">
        <f t="shared" si="1"/>
        <v>7</v>
      </c>
      <c r="B24" s="85"/>
      <c r="C24" s="139" t="s">
        <v>232</v>
      </c>
      <c r="D24" s="144" t="s">
        <v>238</v>
      </c>
      <c r="E24" s="147" t="s">
        <v>180</v>
      </c>
      <c r="F24" s="160">
        <v>4</v>
      </c>
      <c r="G24" s="1252"/>
      <c r="H24" s="90">
        <f t="shared" si="0"/>
        <v>0</v>
      </c>
      <c r="I24" s="1252"/>
    </row>
    <row r="25" spans="1:9" ht="27.6">
      <c r="A25" s="84">
        <f t="shared" si="1"/>
        <v>8</v>
      </c>
      <c r="B25" s="85"/>
      <c r="C25" s="139" t="s">
        <v>239</v>
      </c>
      <c r="D25" s="144" t="s">
        <v>240</v>
      </c>
      <c r="E25" s="147" t="s">
        <v>180</v>
      </c>
      <c r="F25" s="160">
        <v>56</v>
      </c>
      <c r="G25" s="1252"/>
      <c r="H25" s="90">
        <f t="shared" si="0"/>
        <v>0</v>
      </c>
      <c r="I25" s="1252"/>
    </row>
    <row r="26" spans="1:9" ht="27.6">
      <c r="A26" s="84">
        <f t="shared" si="1"/>
        <v>9</v>
      </c>
      <c r="B26" s="85"/>
      <c r="C26" s="139" t="s">
        <v>241</v>
      </c>
      <c r="D26" s="144" t="s">
        <v>242</v>
      </c>
      <c r="E26" s="147" t="s">
        <v>180</v>
      </c>
      <c r="F26" s="160">
        <v>97</v>
      </c>
      <c r="G26" s="1252"/>
      <c r="H26" s="90">
        <f t="shared" si="0"/>
        <v>0</v>
      </c>
      <c r="I26" s="1252"/>
    </row>
    <row r="27" spans="1:9" ht="27.6">
      <c r="A27" s="84">
        <f t="shared" si="1"/>
        <v>10</v>
      </c>
      <c r="B27" s="85"/>
      <c r="C27" s="139" t="s">
        <v>241</v>
      </c>
      <c r="D27" s="144" t="s">
        <v>243</v>
      </c>
      <c r="E27" s="147" t="s">
        <v>180</v>
      </c>
      <c r="F27" s="160">
        <v>96</v>
      </c>
      <c r="G27" s="1252"/>
      <c r="H27" s="90">
        <f t="shared" si="0"/>
        <v>0</v>
      </c>
      <c r="I27" s="1252"/>
    </row>
    <row r="28" spans="1:9" ht="27.6">
      <c r="A28" s="84">
        <f t="shared" si="1"/>
        <v>11</v>
      </c>
      <c r="B28" s="85"/>
      <c r="C28" s="139" t="s">
        <v>241</v>
      </c>
      <c r="D28" s="144" t="s">
        <v>244</v>
      </c>
      <c r="E28" s="147" t="s">
        <v>180</v>
      </c>
      <c r="F28" s="160">
        <v>193</v>
      </c>
      <c r="G28" s="1252"/>
      <c r="H28" s="90">
        <f t="shared" si="0"/>
        <v>0</v>
      </c>
      <c r="I28" s="1252"/>
    </row>
    <row r="29" spans="1:9" ht="27.6">
      <c r="A29" s="84">
        <f t="shared" si="1"/>
        <v>12</v>
      </c>
      <c r="B29" s="85"/>
      <c r="C29" s="139" t="s">
        <v>245</v>
      </c>
      <c r="D29" s="144" t="s">
        <v>246</v>
      </c>
      <c r="E29" s="147" t="s">
        <v>180</v>
      </c>
      <c r="F29" s="160">
        <v>238</v>
      </c>
      <c r="G29" s="1252"/>
      <c r="H29" s="90">
        <f t="shared" si="0"/>
        <v>0</v>
      </c>
      <c r="I29" s="1252"/>
    </row>
    <row r="30" spans="1:9" ht="27.6">
      <c r="A30" s="84">
        <f t="shared" si="1"/>
        <v>13</v>
      </c>
      <c r="B30" s="85"/>
      <c r="C30" s="139" t="s">
        <v>245</v>
      </c>
      <c r="D30" s="144" t="s">
        <v>247</v>
      </c>
      <c r="E30" s="147" t="s">
        <v>180</v>
      </c>
      <c r="F30" s="160">
        <v>22</v>
      </c>
      <c r="G30" s="1252"/>
      <c r="H30" s="90">
        <f t="shared" si="0"/>
        <v>0</v>
      </c>
      <c r="I30" s="1252"/>
    </row>
    <row r="31" spans="1:9" ht="27.6">
      <c r="A31" s="84">
        <f t="shared" si="1"/>
        <v>14</v>
      </c>
      <c r="B31" s="85"/>
      <c r="C31" s="139" t="s">
        <v>245</v>
      </c>
      <c r="D31" s="144" t="s">
        <v>248</v>
      </c>
      <c r="E31" s="147" t="s">
        <v>180</v>
      </c>
      <c r="F31" s="160">
        <v>6</v>
      </c>
      <c r="G31" s="1252"/>
      <c r="H31" s="90">
        <f t="shared" si="0"/>
        <v>0</v>
      </c>
      <c r="I31" s="1252"/>
    </row>
    <row r="32" spans="1:9" ht="27.6">
      <c r="A32" s="84">
        <f t="shared" si="1"/>
        <v>15</v>
      </c>
      <c r="B32" s="85"/>
      <c r="C32" s="139" t="s">
        <v>249</v>
      </c>
      <c r="D32" s="144" t="s">
        <v>250</v>
      </c>
      <c r="E32" s="147" t="s">
        <v>180</v>
      </c>
      <c r="F32" s="160">
        <v>13</v>
      </c>
      <c r="G32" s="1252"/>
      <c r="H32" s="90">
        <f t="shared" si="0"/>
        <v>0</v>
      </c>
      <c r="I32" s="1252"/>
    </row>
    <row r="33" spans="1:9" ht="27.6">
      <c r="A33" s="84">
        <f t="shared" si="1"/>
        <v>16</v>
      </c>
      <c r="B33" s="85"/>
      <c r="C33" s="143" t="s">
        <v>251</v>
      </c>
      <c r="D33" s="144" t="s">
        <v>252</v>
      </c>
      <c r="E33" s="147" t="s">
        <v>180</v>
      </c>
      <c r="F33" s="162">
        <v>9</v>
      </c>
      <c r="G33" s="1252"/>
      <c r="H33" s="90">
        <f t="shared" si="0"/>
        <v>0</v>
      </c>
      <c r="I33" s="1252"/>
    </row>
    <row r="34" spans="1:9" ht="27.6">
      <c r="A34" s="84">
        <f t="shared" si="1"/>
        <v>17</v>
      </c>
      <c r="B34" s="85"/>
      <c r="C34" s="139" t="s">
        <v>249</v>
      </c>
      <c r="D34" s="144" t="s">
        <v>253</v>
      </c>
      <c r="E34" s="147" t="s">
        <v>180</v>
      </c>
      <c r="F34" s="162">
        <v>5</v>
      </c>
      <c r="G34" s="1252"/>
      <c r="H34" s="90">
        <f t="shared" si="0"/>
        <v>0</v>
      </c>
      <c r="I34" s="1252"/>
    </row>
    <row r="35" spans="1:9" ht="27.6">
      <c r="A35" s="84">
        <f t="shared" si="1"/>
        <v>18</v>
      </c>
      <c r="B35" s="85"/>
      <c r="C35" s="139" t="s">
        <v>249</v>
      </c>
      <c r="D35" s="144" t="s">
        <v>254</v>
      </c>
      <c r="E35" s="147" t="s">
        <v>180</v>
      </c>
      <c r="F35" s="160">
        <v>32</v>
      </c>
      <c r="G35" s="1252"/>
      <c r="H35" s="90">
        <f t="shared" si="0"/>
        <v>0</v>
      </c>
      <c r="I35" s="1252"/>
    </row>
    <row r="36" spans="1:9" ht="13.8">
      <c r="A36" s="84">
        <f t="shared" si="1"/>
        <v>19</v>
      </c>
      <c r="B36" s="85"/>
      <c r="C36" s="139" t="s">
        <v>255</v>
      </c>
      <c r="D36" s="144" t="s">
        <v>256</v>
      </c>
      <c r="E36" s="147" t="s">
        <v>176</v>
      </c>
      <c r="F36" s="160">
        <v>1100</v>
      </c>
      <c r="G36" s="1252"/>
      <c r="H36" s="90">
        <f t="shared" si="0"/>
        <v>0</v>
      </c>
      <c r="I36" s="1252"/>
    </row>
    <row r="37" spans="1:9" ht="27.6">
      <c r="A37" s="84">
        <f t="shared" si="1"/>
        <v>20</v>
      </c>
      <c r="B37" s="85"/>
      <c r="C37" s="139" t="s">
        <v>257</v>
      </c>
      <c r="D37" s="144" t="s">
        <v>258</v>
      </c>
      <c r="E37" s="147" t="s">
        <v>176</v>
      </c>
      <c r="F37" s="160">
        <v>7400</v>
      </c>
      <c r="G37" s="1252"/>
      <c r="H37" s="90">
        <f t="shared" si="0"/>
        <v>0</v>
      </c>
      <c r="I37" s="1252"/>
    </row>
    <row r="38" spans="1:9" ht="27.6">
      <c r="A38" s="84">
        <f t="shared" si="1"/>
        <v>21</v>
      </c>
      <c r="B38" s="85"/>
      <c r="C38" s="139" t="s">
        <v>249</v>
      </c>
      <c r="D38" s="144" t="s">
        <v>259</v>
      </c>
      <c r="E38" s="147" t="s">
        <v>180</v>
      </c>
      <c r="F38" s="160">
        <v>4</v>
      </c>
      <c r="G38" s="1252"/>
      <c r="H38" s="90">
        <f t="shared" si="0"/>
        <v>0</v>
      </c>
      <c r="I38" s="1252"/>
    </row>
    <row r="39" spans="1:9" ht="27.6">
      <c r="A39" s="84">
        <f t="shared" si="1"/>
        <v>22</v>
      </c>
      <c r="B39" s="85"/>
      <c r="C39" s="139" t="s">
        <v>260</v>
      </c>
      <c r="D39" s="144" t="s">
        <v>261</v>
      </c>
      <c r="E39" s="147" t="s">
        <v>180</v>
      </c>
      <c r="F39" s="160">
        <v>242</v>
      </c>
      <c r="G39" s="1252"/>
      <c r="H39" s="90">
        <f t="shared" si="0"/>
        <v>0</v>
      </c>
      <c r="I39" s="1252"/>
    </row>
    <row r="40" spans="1:9" ht="27.6">
      <c r="A40" s="84">
        <f t="shared" si="1"/>
        <v>23</v>
      </c>
      <c r="B40" s="85"/>
      <c r="C40" s="139" t="s">
        <v>262</v>
      </c>
      <c r="D40" s="144" t="s">
        <v>263</v>
      </c>
      <c r="E40" s="147" t="s">
        <v>180</v>
      </c>
      <c r="F40" s="160">
        <v>121</v>
      </c>
      <c r="G40" s="1252"/>
      <c r="H40" s="90">
        <f t="shared" si="0"/>
        <v>0</v>
      </c>
      <c r="I40" s="1252"/>
    </row>
    <row r="41" spans="1:9" ht="27.6">
      <c r="A41" s="84">
        <f t="shared" si="1"/>
        <v>24</v>
      </c>
      <c r="B41" s="85"/>
      <c r="C41" s="139" t="s">
        <v>264</v>
      </c>
      <c r="D41" s="144" t="s">
        <v>265</v>
      </c>
      <c r="E41" s="147" t="s">
        <v>176</v>
      </c>
      <c r="F41" s="160">
        <v>7400</v>
      </c>
      <c r="G41" s="1252"/>
      <c r="H41" s="90">
        <f t="shared" si="0"/>
        <v>0</v>
      </c>
      <c r="I41" s="1252"/>
    </row>
    <row r="42" spans="1:9" ht="13.8">
      <c r="A42" s="84">
        <f t="shared" si="1"/>
        <v>25</v>
      </c>
      <c r="B42" s="85"/>
      <c r="C42" s="955" t="s">
        <v>1809</v>
      </c>
      <c r="D42" s="144" t="s">
        <v>266</v>
      </c>
      <c r="E42" s="147" t="s">
        <v>267</v>
      </c>
      <c r="F42" s="160">
        <v>455</v>
      </c>
      <c r="G42" s="1252"/>
      <c r="H42" s="90">
        <f t="shared" si="0"/>
        <v>0</v>
      </c>
      <c r="I42" s="1252"/>
    </row>
    <row r="43" spans="1:9" ht="13.8">
      <c r="A43" s="84">
        <f t="shared" si="1"/>
        <v>26</v>
      </c>
      <c r="B43" s="85"/>
      <c r="C43" s="139" t="s">
        <v>1810</v>
      </c>
      <c r="D43" s="144" t="s">
        <v>268</v>
      </c>
      <c r="E43" s="147" t="s">
        <v>267</v>
      </c>
      <c r="F43" s="160">
        <v>480</v>
      </c>
      <c r="G43" s="1252"/>
      <c r="H43" s="90">
        <f t="shared" si="0"/>
        <v>0</v>
      </c>
      <c r="I43" s="1252"/>
    </row>
    <row r="44" spans="1:9" ht="27.6">
      <c r="A44" s="84">
        <f t="shared" si="1"/>
        <v>27</v>
      </c>
      <c r="B44" s="85"/>
      <c r="C44" s="139" t="s">
        <v>269</v>
      </c>
      <c r="D44" s="144" t="s">
        <v>270</v>
      </c>
      <c r="E44" s="147" t="s">
        <v>267</v>
      </c>
      <c r="F44" s="160">
        <v>60</v>
      </c>
      <c r="G44" s="1252"/>
      <c r="H44" s="90">
        <f t="shared" si="0"/>
        <v>0</v>
      </c>
      <c r="I44" s="1252"/>
    </row>
    <row r="45" spans="1:9" ht="27.6">
      <c r="A45" s="84">
        <f t="shared" si="1"/>
        <v>28</v>
      </c>
      <c r="B45" s="85"/>
      <c r="C45" s="139" t="s">
        <v>269</v>
      </c>
      <c r="D45" s="144" t="s">
        <v>271</v>
      </c>
      <c r="E45" s="147" t="s">
        <v>267</v>
      </c>
      <c r="F45" s="160">
        <v>60</v>
      </c>
      <c r="G45" s="1252"/>
      <c r="H45" s="90">
        <f t="shared" si="0"/>
        <v>0</v>
      </c>
      <c r="I45" s="1252"/>
    </row>
    <row r="46" spans="1:9" ht="27.6">
      <c r="A46" s="84">
        <f t="shared" si="1"/>
        <v>29</v>
      </c>
      <c r="B46" s="85"/>
      <c r="C46" s="139" t="s">
        <v>269</v>
      </c>
      <c r="D46" s="144" t="s">
        <v>272</v>
      </c>
      <c r="E46" s="147" t="s">
        <v>180</v>
      </c>
      <c r="F46" s="160">
        <v>1</v>
      </c>
      <c r="G46" s="1252"/>
      <c r="H46" s="90">
        <f t="shared" si="0"/>
        <v>0</v>
      </c>
      <c r="I46" s="1252"/>
    </row>
    <row r="47" spans="1:9" ht="13.8">
      <c r="A47" s="83"/>
      <c r="B47" s="97"/>
      <c r="C47" s="156"/>
      <c r="D47" s="82"/>
      <c r="E47" s="135"/>
      <c r="F47" s="163"/>
      <c r="G47" s="79"/>
      <c r="H47" s="79"/>
      <c r="I47" s="79"/>
    </row>
    <row r="48" spans="1:9" ht="13.8">
      <c r="A48" s="83"/>
      <c r="B48" s="137">
        <v>452623</v>
      </c>
      <c r="C48" s="75"/>
      <c r="D48" s="76" t="s">
        <v>273</v>
      </c>
      <c r="F48" s="53"/>
      <c r="G48" s="53"/>
      <c r="H48" s="80">
        <f>SUM(H50)</f>
        <v>0</v>
      </c>
      <c r="I48" s="53"/>
    </row>
    <row r="49" spans="1:9" ht="13.8">
      <c r="A49" s="83"/>
      <c r="B49" s="97"/>
      <c r="C49" s="156"/>
      <c r="D49" s="82"/>
      <c r="E49" s="135"/>
      <c r="F49" s="163"/>
      <c r="G49" s="79"/>
      <c r="H49" s="79"/>
      <c r="I49" s="79"/>
    </row>
    <row r="50" spans="1:9" ht="13.8">
      <c r="A50" s="84">
        <f>A46+1</f>
        <v>30</v>
      </c>
      <c r="B50" s="85"/>
      <c r="C50" s="139" t="s">
        <v>274</v>
      </c>
      <c r="D50" s="144" t="s">
        <v>275</v>
      </c>
      <c r="E50" s="159" t="s">
        <v>188</v>
      </c>
      <c r="F50" s="160">
        <v>852.5</v>
      </c>
      <c r="G50" s="1252"/>
      <c r="H50" s="90">
        <f>ROUND(F50*G50,2)</f>
        <v>0</v>
      </c>
      <c r="I50" s="1252"/>
    </row>
    <row r="51" spans="1:9" ht="13.8">
      <c r="A51" s="92"/>
      <c r="B51" s="100"/>
      <c r="C51" s="101"/>
      <c r="D51" s="102"/>
      <c r="E51" s="95"/>
      <c r="H51" s="96"/>
      <c r="I51" s="96"/>
    </row>
    <row r="52" spans="1:9" ht="14.4">
      <c r="A52" s="92"/>
      <c r="B52" s="100"/>
      <c r="C52" s="101"/>
      <c r="D52" s="103" t="s">
        <v>181</v>
      </c>
      <c r="E52" s="104"/>
      <c r="F52" s="105"/>
      <c r="G52" s="106"/>
      <c r="H52" s="107">
        <f>H18+H13+H48+H9</f>
        <v>0</v>
      </c>
      <c r="I52" s="106"/>
    </row>
    <row r="53" spans="1:9" ht="13.8">
      <c r="A53" s="92"/>
      <c r="B53" s="108"/>
      <c r="C53" s="109"/>
      <c r="D53" s="110"/>
      <c r="E53" s="92"/>
      <c r="I53" s="96"/>
    </row>
    <row r="54" spans="1:9" s="52" customFormat="1" ht="13.8">
      <c r="A54" s="92"/>
      <c r="B54" s="92"/>
      <c r="C54" s="92"/>
      <c r="D54" s="53"/>
      <c r="E54" s="95"/>
      <c r="F54" s="54"/>
      <c r="G54" s="96"/>
      <c r="H54" s="54"/>
      <c r="I54" s="96"/>
    </row>
    <row r="55" spans="1:9" s="112" customFormat="1" ht="13.8">
      <c r="A55" s="92"/>
      <c r="B55" s="92"/>
      <c r="C55" s="92"/>
      <c r="D55" s="111"/>
      <c r="E55" s="100"/>
      <c r="F55" s="54"/>
      <c r="G55" s="96"/>
      <c r="H55" s="54"/>
      <c r="I55" s="96"/>
    </row>
    <row r="56" spans="1:9" ht="13.8">
      <c r="A56" s="92"/>
      <c r="B56" s="92"/>
      <c r="C56" s="92"/>
      <c r="E56" s="100"/>
      <c r="I56" s="96"/>
    </row>
    <row r="57" spans="1:9" ht="13.8">
      <c r="A57" s="92"/>
      <c r="B57" s="92"/>
      <c r="C57" s="92"/>
      <c r="E57" s="100"/>
      <c r="I57" s="96"/>
    </row>
    <row r="58" spans="1:9" ht="13.8">
      <c r="A58" s="92"/>
      <c r="B58" s="92"/>
      <c r="C58" s="92"/>
      <c r="E58" s="95"/>
      <c r="I58" s="96"/>
    </row>
    <row r="59" spans="1:9" ht="13.8">
      <c r="A59" s="92"/>
      <c r="B59" s="92"/>
      <c r="C59" s="92"/>
      <c r="E59" s="95"/>
      <c r="I59" s="96"/>
    </row>
    <row r="60" spans="1:9" ht="13.8">
      <c r="A60" s="92"/>
      <c r="B60" s="92"/>
      <c r="C60" s="92"/>
      <c r="E60" s="95"/>
      <c r="I60" s="96"/>
    </row>
    <row r="61" spans="1:9" ht="13.8">
      <c r="A61" s="92"/>
      <c r="B61" s="92"/>
      <c r="C61" s="92"/>
      <c r="E61" s="95"/>
      <c r="I61" s="96"/>
    </row>
    <row r="62" spans="1:9" ht="13.8">
      <c r="A62" s="92"/>
      <c r="B62" s="92"/>
      <c r="C62" s="92"/>
      <c r="D62" s="110"/>
      <c r="E62" s="95"/>
      <c r="I62" s="96"/>
    </row>
    <row r="63" spans="1:9" ht="13.8">
      <c r="A63" s="92"/>
      <c r="B63" s="92"/>
      <c r="C63" s="92"/>
      <c r="D63" s="114"/>
      <c r="E63" s="95"/>
      <c r="I63" s="96"/>
    </row>
    <row r="64" spans="1:9" ht="13.8">
      <c r="A64" s="92"/>
      <c r="B64" s="92"/>
      <c r="C64" s="92"/>
      <c r="D64" s="110"/>
      <c r="E64" s="92"/>
      <c r="I64" s="96"/>
    </row>
    <row r="65" spans="1:9" ht="13.8">
      <c r="A65" s="92"/>
      <c r="B65" s="92"/>
      <c r="C65" s="92"/>
      <c r="D65" s="115"/>
      <c r="E65" s="95"/>
      <c r="I65" s="96"/>
    </row>
    <row r="66" spans="1:9" ht="13.8">
      <c r="A66" s="92"/>
      <c r="B66" s="92"/>
      <c r="C66" s="92"/>
      <c r="D66" s="102"/>
      <c r="E66" s="95"/>
      <c r="I66" s="96"/>
    </row>
    <row r="67" spans="1:9" s="52" customFormat="1" ht="13.8">
      <c r="A67" s="92"/>
      <c r="B67" s="92"/>
      <c r="C67" s="92"/>
      <c r="D67" s="116"/>
      <c r="E67" s="95"/>
      <c r="F67" s="54"/>
      <c r="G67" s="96"/>
      <c r="H67" s="54"/>
      <c r="I67" s="96"/>
    </row>
    <row r="68" spans="1:9" s="52" customFormat="1" ht="13.8">
      <c r="A68" s="92"/>
      <c r="B68" s="92"/>
      <c r="C68" s="92"/>
      <c r="D68" s="116"/>
      <c r="E68" s="95"/>
      <c r="F68" s="54"/>
      <c r="G68" s="96"/>
      <c r="H68" s="54"/>
      <c r="I68" s="96"/>
    </row>
    <row r="69" spans="1:9" ht="13.8">
      <c r="A69" s="92"/>
      <c r="B69" s="100"/>
      <c r="C69" s="101"/>
      <c r="D69" s="116"/>
      <c r="E69" s="95"/>
      <c r="I69" s="96"/>
    </row>
    <row r="70" spans="1:9" s="52" customFormat="1" ht="13.8">
      <c r="A70" s="92"/>
      <c r="B70" s="100"/>
      <c r="C70" s="101"/>
      <c r="D70" s="102"/>
      <c r="E70" s="95"/>
      <c r="F70" s="54"/>
      <c r="G70" s="96"/>
      <c r="H70" s="54"/>
      <c r="I70" s="96"/>
    </row>
    <row r="71" spans="1:9" ht="13.8">
      <c r="A71" s="92"/>
      <c r="B71" s="100"/>
      <c r="C71" s="101"/>
      <c r="D71" s="116"/>
      <c r="E71" s="95"/>
      <c r="I71" s="96"/>
    </row>
    <row r="72" spans="1:9" ht="13.8">
      <c r="A72" s="92"/>
      <c r="B72" s="100"/>
      <c r="C72" s="101"/>
      <c r="D72" s="116"/>
      <c r="E72" s="95"/>
      <c r="I72" s="96"/>
    </row>
    <row r="73" spans="1:9" ht="13.8">
      <c r="A73" s="92"/>
      <c r="B73" s="100"/>
      <c r="C73" s="101"/>
      <c r="D73" s="116"/>
      <c r="E73" s="95"/>
      <c r="I73" s="96"/>
    </row>
    <row r="74" spans="1:9" ht="15.6">
      <c r="A74" s="92"/>
      <c r="B74" s="117"/>
      <c r="C74" s="118"/>
      <c r="D74" s="102"/>
      <c r="E74" s="119"/>
      <c r="I74" s="96"/>
    </row>
    <row r="75" spans="1:9" ht="13.8">
      <c r="A75" s="92"/>
      <c r="B75" s="108"/>
      <c r="C75" s="120"/>
      <c r="D75" s="110"/>
      <c r="E75" s="92"/>
      <c r="I75" s="96"/>
    </row>
    <row r="76" spans="1:9" s="52" customFormat="1" ht="13.8">
      <c r="A76" s="92"/>
      <c r="B76" s="100"/>
      <c r="C76" s="101"/>
      <c r="D76" s="115"/>
      <c r="E76" s="95"/>
      <c r="F76" s="54"/>
      <c r="G76" s="96"/>
      <c r="H76" s="54"/>
      <c r="I76" s="96"/>
    </row>
    <row r="77" spans="1:9" s="52" customFormat="1" ht="15.6">
      <c r="A77" s="92"/>
      <c r="B77" s="117"/>
      <c r="C77" s="118"/>
      <c r="D77" s="102"/>
      <c r="E77" s="119"/>
      <c r="F77" s="54"/>
      <c r="G77" s="96"/>
      <c r="H77" s="54"/>
      <c r="I77" s="96"/>
    </row>
    <row r="78" spans="1:9" ht="13.8">
      <c r="A78" s="92"/>
      <c r="B78" s="100"/>
      <c r="C78" s="101"/>
      <c r="D78" s="102"/>
      <c r="E78" s="95"/>
      <c r="I78" s="96"/>
    </row>
    <row r="79" spans="1:9" ht="13.8">
      <c r="A79" s="92"/>
      <c r="B79" s="100"/>
      <c r="C79" s="101"/>
      <c r="D79" s="102"/>
      <c r="E79" s="95"/>
      <c r="I79" s="96"/>
    </row>
    <row r="80" spans="1:9" s="54" customFormat="1" ht="13.8">
      <c r="A80" s="92"/>
      <c r="B80" s="100"/>
      <c r="C80" s="101"/>
      <c r="D80" s="116"/>
      <c r="E80" s="95"/>
      <c r="G80" s="96"/>
      <c r="I80" s="96"/>
    </row>
    <row r="81" spans="1:9" s="54" customFormat="1" ht="13.8">
      <c r="A81" s="92"/>
      <c r="B81" s="100"/>
      <c r="C81" s="101"/>
      <c r="D81" s="116"/>
      <c r="E81" s="95"/>
      <c r="G81" s="96"/>
      <c r="I81" s="96"/>
    </row>
    <row r="82" spans="1:9" s="54" customFormat="1" ht="13.8">
      <c r="A82" s="92"/>
      <c r="B82" s="100"/>
      <c r="C82" s="101"/>
      <c r="D82" s="116"/>
      <c r="E82" s="95"/>
      <c r="G82" s="96"/>
      <c r="I82" s="96"/>
    </row>
    <row r="83" spans="1:9" s="54" customFormat="1" ht="15.6">
      <c r="A83" s="92"/>
      <c r="B83" s="117"/>
      <c r="C83" s="118"/>
      <c r="D83" s="102"/>
      <c r="E83" s="119"/>
      <c r="G83" s="96"/>
      <c r="I83" s="96"/>
    </row>
    <row r="84" spans="1:9" s="54" customFormat="1" ht="15.6">
      <c r="A84" s="92"/>
      <c r="B84" s="117"/>
      <c r="C84" s="118"/>
      <c r="D84" s="121"/>
      <c r="E84" s="119"/>
      <c r="G84" s="96"/>
      <c r="I84" s="96"/>
    </row>
    <row r="85" spans="1:9" s="54" customFormat="1" ht="13.8">
      <c r="A85" s="92"/>
      <c r="B85" s="100"/>
      <c r="C85" s="101"/>
      <c r="D85" s="115"/>
      <c r="E85" s="95"/>
      <c r="G85" s="96"/>
      <c r="I85" s="96"/>
    </row>
    <row r="86" spans="1:9" s="54" customFormat="1" ht="13.8">
      <c r="A86" s="92"/>
      <c r="B86" s="100"/>
      <c r="C86" s="101"/>
      <c r="D86" s="102"/>
      <c r="E86" s="95"/>
      <c r="G86" s="96"/>
      <c r="I86" s="96"/>
    </row>
    <row r="87" spans="1:9" s="54" customFormat="1" ht="13.8">
      <c r="A87" s="92"/>
      <c r="B87" s="100"/>
      <c r="C87" s="101"/>
      <c r="D87" s="102"/>
      <c r="E87" s="95"/>
      <c r="G87" s="96"/>
      <c r="I87" s="96"/>
    </row>
    <row r="88" spans="1:9" s="54" customFormat="1" ht="13.8">
      <c r="A88" s="92"/>
      <c r="B88" s="100"/>
      <c r="C88" s="101"/>
      <c r="D88" s="116"/>
      <c r="E88" s="95"/>
      <c r="G88" s="96"/>
      <c r="I88" s="96"/>
    </row>
    <row r="89" spans="1:9" s="54" customFormat="1" ht="13.8">
      <c r="A89" s="92"/>
      <c r="B89" s="100"/>
      <c r="C89" s="101"/>
      <c r="D89" s="116"/>
      <c r="E89" s="95"/>
      <c r="G89" s="96"/>
      <c r="I89" s="96"/>
    </row>
    <row r="90" spans="1:9" s="54" customFormat="1" ht="13.8">
      <c r="A90" s="92"/>
      <c r="B90" s="100"/>
      <c r="C90" s="101"/>
      <c r="D90" s="116"/>
      <c r="E90" s="95"/>
      <c r="G90" s="96"/>
      <c r="I90" s="96"/>
    </row>
    <row r="91" spans="1:9" s="54" customFormat="1" ht="13.8">
      <c r="A91" s="92"/>
      <c r="B91" s="100"/>
      <c r="C91" s="101"/>
      <c r="D91" s="102"/>
      <c r="E91" s="95"/>
      <c r="G91" s="96"/>
      <c r="I91" s="96"/>
    </row>
    <row r="92" spans="1:9" s="54" customFormat="1" ht="13.8">
      <c r="A92" s="92"/>
      <c r="B92" s="100"/>
      <c r="C92" s="101"/>
      <c r="D92" s="116"/>
      <c r="E92" s="95"/>
      <c r="G92" s="96"/>
      <c r="I92" s="96"/>
    </row>
    <row r="93" spans="1:9" s="54" customFormat="1" ht="13.8">
      <c r="A93" s="92"/>
      <c r="B93" s="100"/>
      <c r="C93" s="101"/>
      <c r="D93" s="115"/>
      <c r="E93" s="95"/>
      <c r="G93" s="96"/>
      <c r="I93" s="96"/>
    </row>
    <row r="94" spans="1:9" s="54" customFormat="1" ht="13.5" customHeight="1">
      <c r="A94" s="92"/>
      <c r="B94" s="100"/>
      <c r="C94" s="101"/>
      <c r="D94" s="102"/>
      <c r="E94" s="95"/>
      <c r="G94" s="96"/>
      <c r="I94" s="96"/>
    </row>
    <row r="95" spans="1:9" s="54" customFormat="1" ht="13.5" customHeight="1">
      <c r="A95" s="92"/>
      <c r="B95" s="100"/>
      <c r="C95" s="101"/>
      <c r="D95" s="116"/>
      <c r="E95" s="95"/>
      <c r="G95" s="96"/>
      <c r="I95" s="96"/>
    </row>
    <row r="96" spans="1:9" s="52" customFormat="1" ht="13.8">
      <c r="A96" s="92"/>
      <c r="B96" s="100"/>
      <c r="C96" s="101"/>
      <c r="D96" s="116"/>
      <c r="E96" s="95"/>
      <c r="F96" s="54"/>
      <c r="G96" s="96"/>
      <c r="H96" s="54"/>
      <c r="I96" s="96"/>
    </row>
    <row r="97" spans="1:9" s="52" customFormat="1" ht="13.8">
      <c r="A97" s="92"/>
      <c r="B97" s="100"/>
      <c r="C97" s="101"/>
      <c r="D97" s="116"/>
      <c r="E97" s="95"/>
      <c r="F97" s="54"/>
      <c r="G97" s="96"/>
      <c r="H97" s="54"/>
      <c r="I97" s="96"/>
    </row>
    <row r="98" spans="1:9" s="52" customFormat="1" ht="13.8">
      <c r="A98" s="92"/>
      <c r="B98" s="100"/>
      <c r="C98" s="101"/>
      <c r="D98" s="102"/>
      <c r="E98" s="95"/>
      <c r="F98" s="54"/>
      <c r="G98" s="96"/>
      <c r="H98" s="54"/>
      <c r="I98" s="96"/>
    </row>
    <row r="99" spans="1:9" ht="13.5" customHeight="1">
      <c r="A99" s="92"/>
      <c r="B99" s="100"/>
      <c r="C99" s="101"/>
      <c r="D99" s="116"/>
      <c r="E99" s="95"/>
      <c r="I99" s="96"/>
    </row>
    <row r="100" spans="1:9" ht="13.5" customHeight="1">
      <c r="A100" s="92"/>
      <c r="B100" s="100"/>
      <c r="C100" s="101"/>
      <c r="D100" s="115"/>
      <c r="E100" s="95"/>
      <c r="I100" s="96"/>
    </row>
    <row r="101" spans="1:9" s="52" customFormat="1" ht="13.8">
      <c r="A101" s="92"/>
      <c r="B101" s="95"/>
      <c r="C101" s="114"/>
      <c r="D101" s="122"/>
      <c r="E101" s="95"/>
      <c r="F101" s="54"/>
      <c r="G101" s="96"/>
      <c r="H101" s="54"/>
      <c r="I101" s="96"/>
    </row>
    <row r="102" spans="1:9" s="52" customFormat="1" ht="13.8">
      <c r="A102" s="92"/>
      <c r="B102" s="95"/>
      <c r="C102" s="114"/>
      <c r="D102" s="114"/>
      <c r="E102" s="95"/>
      <c r="F102" s="54"/>
      <c r="G102" s="96"/>
      <c r="H102" s="54"/>
      <c r="I102" s="96"/>
    </row>
    <row r="103" spans="1:9" s="52" customFormat="1" ht="13.8">
      <c r="A103" s="92"/>
      <c r="B103" s="108"/>
      <c r="C103" s="120"/>
      <c r="D103" s="110"/>
      <c r="E103" s="92"/>
      <c r="F103" s="54"/>
      <c r="G103" s="96"/>
      <c r="H103" s="54"/>
      <c r="I103" s="96"/>
    </row>
    <row r="104" spans="1:9" s="52" customFormat="1" ht="13.8">
      <c r="A104" s="92"/>
      <c r="B104" s="100"/>
      <c r="C104" s="123"/>
      <c r="D104" s="116"/>
      <c r="E104" s="95"/>
      <c r="F104" s="54"/>
      <c r="G104" s="96"/>
      <c r="H104" s="54"/>
      <c r="I104" s="96"/>
    </row>
    <row r="105" spans="1:9" s="52" customFormat="1" ht="13.8">
      <c r="A105" s="92"/>
      <c r="B105" s="100"/>
      <c r="C105" s="123"/>
      <c r="D105" s="116"/>
      <c r="E105" s="95"/>
      <c r="F105" s="54"/>
      <c r="G105" s="96"/>
      <c r="H105" s="54"/>
      <c r="I105" s="96"/>
    </row>
    <row r="106" spans="1:9" s="52" customFormat="1" ht="13.8">
      <c r="A106" s="92"/>
      <c r="B106" s="95"/>
      <c r="C106" s="114"/>
      <c r="D106" s="122"/>
      <c r="E106" s="95"/>
      <c r="F106" s="54"/>
      <c r="G106" s="96"/>
      <c r="H106" s="54"/>
      <c r="I106" s="96"/>
    </row>
    <row r="107" spans="1:9" s="52" customFormat="1" ht="13.8">
      <c r="A107" s="92"/>
      <c r="B107" s="95"/>
      <c r="C107" s="114"/>
      <c r="D107" s="114"/>
      <c r="E107" s="95"/>
      <c r="F107" s="54"/>
      <c r="G107" s="96"/>
      <c r="H107" s="54"/>
      <c r="I107" s="96"/>
    </row>
    <row r="108" spans="1:9" s="52" customFormat="1" ht="13.8">
      <c r="A108" s="92"/>
      <c r="B108" s="108"/>
      <c r="C108" s="120"/>
      <c r="D108" s="110"/>
      <c r="E108" s="92"/>
      <c r="F108" s="54"/>
      <c r="G108" s="96"/>
      <c r="H108" s="54"/>
      <c r="I108" s="96"/>
    </row>
    <row r="109" spans="1:9" ht="13.5" customHeight="1">
      <c r="A109" s="92"/>
      <c r="B109" s="108"/>
      <c r="C109" s="120"/>
      <c r="D109" s="110"/>
      <c r="E109" s="92"/>
      <c r="I109" s="96"/>
    </row>
    <row r="110" spans="1:9" s="52" customFormat="1" ht="13.8">
      <c r="A110" s="92"/>
      <c r="B110" s="100"/>
      <c r="C110" s="123"/>
      <c r="D110" s="115"/>
      <c r="E110" s="95"/>
      <c r="F110" s="54"/>
      <c r="G110" s="96"/>
      <c r="H110" s="54"/>
      <c r="I110" s="96"/>
    </row>
    <row r="111" spans="1:9" s="52" customFormat="1" ht="13.8">
      <c r="A111" s="92"/>
      <c r="B111" s="100"/>
      <c r="C111" s="123"/>
      <c r="D111" s="116"/>
      <c r="E111" s="95"/>
      <c r="F111" s="54"/>
      <c r="G111" s="96"/>
      <c r="H111" s="54"/>
      <c r="I111" s="96"/>
    </row>
    <row r="112" spans="1:9" ht="13.5" customHeight="1">
      <c r="A112" s="92"/>
      <c r="B112" s="100"/>
      <c r="C112" s="123"/>
      <c r="D112" s="115"/>
      <c r="E112" s="95"/>
      <c r="I112" s="96"/>
    </row>
    <row r="113" spans="1:9" ht="13.5" customHeight="1">
      <c r="A113" s="92"/>
      <c r="B113" s="100"/>
      <c r="C113" s="123"/>
      <c r="D113" s="115"/>
      <c r="E113" s="95"/>
      <c r="I113" s="96"/>
    </row>
    <row r="114" spans="1:9" s="52" customFormat="1" ht="13.8">
      <c r="A114" s="92"/>
      <c r="B114" s="100"/>
      <c r="C114" s="123"/>
      <c r="D114" s="115"/>
      <c r="E114" s="95"/>
      <c r="F114" s="54"/>
      <c r="G114" s="96"/>
      <c r="H114" s="54"/>
      <c r="I114" s="96"/>
    </row>
    <row r="115" spans="1:9" s="52" customFormat="1" ht="13.8">
      <c r="A115" s="92"/>
      <c r="B115" s="100"/>
      <c r="C115" s="123"/>
      <c r="D115" s="116"/>
      <c r="E115" s="95"/>
      <c r="F115" s="54"/>
      <c r="G115" s="96"/>
      <c r="H115" s="54"/>
      <c r="I115" s="96"/>
    </row>
    <row r="116" spans="1:9" ht="13.5" customHeight="1">
      <c r="A116" s="92"/>
      <c r="B116" s="95"/>
      <c r="C116" s="114"/>
      <c r="D116" s="114"/>
      <c r="E116" s="95"/>
      <c r="I116" s="96"/>
    </row>
    <row r="117" spans="1:9" ht="13.5" customHeight="1">
      <c r="B117" s="73"/>
      <c r="C117" s="125"/>
      <c r="D117" s="126"/>
      <c r="E117" s="124"/>
      <c r="I117" s="96"/>
    </row>
    <row r="118" spans="1:9" ht="13.5" customHeight="1">
      <c r="B118" s="83"/>
      <c r="C118" s="127"/>
      <c r="D118" s="82"/>
      <c r="I118" s="96"/>
    </row>
    <row r="119" spans="1:9" ht="13.5" customHeight="1">
      <c r="I119" s="96"/>
    </row>
    <row r="120" spans="1:9" ht="13.5" customHeight="1">
      <c r="I120" s="96"/>
    </row>
    <row r="121" spans="1:9" ht="13.5" customHeight="1">
      <c r="B121" s="73"/>
      <c r="C121" s="125"/>
      <c r="D121" s="126"/>
      <c r="E121" s="124"/>
      <c r="I121" s="96"/>
    </row>
    <row r="122" spans="1:9" ht="13.5" customHeight="1">
      <c r="B122" s="83"/>
      <c r="C122" s="127"/>
      <c r="D122" s="82"/>
      <c r="I122" s="96"/>
    </row>
    <row r="123" spans="1:9" s="52" customFormat="1" ht="13.8">
      <c r="A123" s="124"/>
      <c r="B123" s="72"/>
      <c r="C123" s="53"/>
      <c r="D123" s="128"/>
      <c r="E123" s="72"/>
      <c r="F123" s="54"/>
      <c r="G123" s="96"/>
      <c r="H123" s="54"/>
      <c r="I123" s="96"/>
    </row>
    <row r="124" spans="1:9" ht="13.5" customHeight="1">
      <c r="D124" s="128"/>
      <c r="I124" s="96"/>
    </row>
    <row r="125" spans="1:9" ht="13.5" customHeight="1">
      <c r="D125" s="128"/>
      <c r="I125" s="96"/>
    </row>
    <row r="126" spans="1:9" ht="13.5" customHeight="1">
      <c r="D126" s="128"/>
      <c r="I126" s="96"/>
    </row>
    <row r="127" spans="1:9" ht="13.5" customHeight="1">
      <c r="D127" s="128"/>
      <c r="I127" s="96"/>
    </row>
    <row r="128" spans="1:9" ht="13.5" customHeight="1">
      <c r="I128" s="96"/>
    </row>
    <row r="129" spans="1:9" ht="13.5" customHeight="1">
      <c r="I129" s="96"/>
    </row>
    <row r="130" spans="1:9" ht="13.5" customHeight="1">
      <c r="B130" s="83"/>
      <c r="C130" s="127"/>
      <c r="D130" s="82"/>
      <c r="I130" s="96"/>
    </row>
    <row r="131" spans="1:9" ht="13.5" customHeight="1">
      <c r="D131" s="129"/>
      <c r="I131" s="96"/>
    </row>
    <row r="132" spans="1:9" ht="13.5" customHeight="1">
      <c r="I132" s="96"/>
    </row>
    <row r="133" spans="1:9" ht="13.5" customHeight="1">
      <c r="I133" s="96"/>
    </row>
    <row r="134" spans="1:9" ht="13.5" customHeight="1">
      <c r="I134" s="96"/>
    </row>
    <row r="135" spans="1:9" ht="13.5" customHeight="1">
      <c r="I135" s="96"/>
    </row>
    <row r="136" spans="1:9" ht="13.5" customHeight="1">
      <c r="I136" s="96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96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s="113" customFormat="1" ht="13.5" customHeight="1">
      <c r="A164" s="124"/>
      <c r="B164" s="72"/>
      <c r="C164" s="53"/>
      <c r="D164" s="53"/>
      <c r="E164" s="72"/>
      <c r="F164" s="54"/>
      <c r="G164" s="96"/>
      <c r="H164" s="54"/>
      <c r="I164" s="51"/>
    </row>
    <row r="165" spans="1:9" s="113" customFormat="1" ht="13.5" customHeight="1">
      <c r="A165" s="124"/>
      <c r="B165" s="72"/>
      <c r="C165" s="53"/>
      <c r="D165" s="53"/>
      <c r="E165" s="72"/>
      <c r="F165" s="54"/>
      <c r="G165" s="96"/>
      <c r="H165" s="54"/>
      <c r="I165" s="51"/>
    </row>
    <row r="166" spans="1:9" s="113" customFormat="1" ht="13.5" customHeight="1">
      <c r="A166" s="124"/>
      <c r="B166" s="72"/>
      <c r="C166" s="53"/>
      <c r="D166" s="53"/>
      <c r="E166" s="72"/>
      <c r="F166" s="54"/>
      <c r="G166" s="96"/>
      <c r="H166" s="54"/>
      <c r="I166" s="51"/>
    </row>
    <row r="167" spans="1:9" s="113" customFormat="1" ht="13.5" customHeight="1">
      <c r="A167" s="124"/>
      <c r="B167" s="72"/>
      <c r="C167" s="53"/>
      <c r="D167" s="53"/>
      <c r="E167" s="72"/>
      <c r="F167" s="54"/>
      <c r="G167" s="96"/>
      <c r="H167" s="54"/>
      <c r="I167" s="51"/>
    </row>
    <row r="168" spans="1:9" s="113" customFormat="1" ht="13.5" customHeight="1">
      <c r="A168" s="124"/>
      <c r="B168" s="72"/>
      <c r="C168" s="53"/>
      <c r="D168" s="53"/>
      <c r="E168" s="72"/>
      <c r="F168" s="54"/>
      <c r="G168" s="96"/>
      <c r="H168" s="54"/>
      <c r="I168" s="51"/>
    </row>
    <row r="169" spans="1:9" s="113" customFormat="1" ht="13.5" customHeight="1">
      <c r="A169" s="124"/>
      <c r="B169" s="72"/>
      <c r="C169" s="53"/>
      <c r="D169" s="53"/>
      <c r="E169" s="72"/>
      <c r="F169" s="54"/>
      <c r="G169" s="96"/>
      <c r="H169" s="54"/>
      <c r="I169" s="51"/>
    </row>
    <row r="170" spans="1:9" s="113" customFormat="1" ht="13.5" customHeight="1">
      <c r="A170" s="124"/>
      <c r="B170" s="72"/>
      <c r="C170" s="53"/>
      <c r="D170" s="53"/>
      <c r="E170" s="72"/>
      <c r="F170" s="54"/>
      <c r="G170" s="96"/>
      <c r="H170" s="54"/>
      <c r="I170" s="51"/>
    </row>
    <row r="171" spans="1:9" ht="13.5" customHeight="1">
      <c r="H171" s="53"/>
    </row>
    <row r="172" spans="1:9" ht="13.5" customHeight="1">
      <c r="H172" s="53"/>
    </row>
    <row r="173" spans="1:9" ht="13.5" customHeight="1">
      <c r="H173" s="53"/>
    </row>
    <row r="174" spans="1:9" ht="13.5" customHeight="1">
      <c r="H174" s="53"/>
    </row>
    <row r="175" spans="1:9" ht="13.5" customHeight="1">
      <c r="H175" s="53"/>
    </row>
    <row r="176" spans="1:9" ht="13.5" customHeight="1">
      <c r="H176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50" xr:uid="{00000000-0002-0000-63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4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0" max="8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árok95">
    <tabColor rgb="FFFFFF99"/>
  </sheetPr>
  <dimension ref="A1:I150"/>
  <sheetViews>
    <sheetView view="pageBreakPreview" zoomScaleNormal="115" zoomScaleSheetLayoutView="100" workbookViewId="0">
      <selection activeCell="I23" sqref="I23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157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140</v>
      </c>
      <c r="D3" s="132"/>
      <c r="E3" s="131"/>
      <c r="F3" s="133"/>
      <c r="G3" s="133"/>
      <c r="H3" s="132"/>
    </row>
    <row r="4" spans="1:9" ht="13.8">
      <c r="A4" s="65" t="s">
        <v>183</v>
      </c>
      <c r="B4" s="135"/>
      <c r="C4" s="136" t="s">
        <v>277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3.8">
      <c r="A9" s="92"/>
      <c r="B9" s="137">
        <v>451120</v>
      </c>
      <c r="C9" s="75"/>
      <c r="D9" s="76" t="s">
        <v>185</v>
      </c>
      <c r="F9" s="53"/>
      <c r="G9" s="53"/>
      <c r="H9" s="80">
        <f>SUM(H11:H13)</f>
        <v>0</v>
      </c>
    </row>
    <row r="10" spans="1:9" ht="13.8">
      <c r="A10" s="72"/>
      <c r="F10" s="53"/>
      <c r="G10" s="53"/>
      <c r="H10" s="53"/>
    </row>
    <row r="11" spans="1:9" ht="13.8">
      <c r="A11" s="138" t="s">
        <v>173</v>
      </c>
      <c r="B11" s="85"/>
      <c r="C11" s="139" t="s">
        <v>202</v>
      </c>
      <c r="D11" s="144" t="s">
        <v>278</v>
      </c>
      <c r="E11" s="145" t="s">
        <v>188</v>
      </c>
      <c r="F11" s="146">
        <v>12.6</v>
      </c>
      <c r="G11" s="1252"/>
      <c r="H11" s="90">
        <f>ROUND(F11*G11,2)</f>
        <v>0</v>
      </c>
      <c r="I11" s="1252"/>
    </row>
    <row r="12" spans="1:9" ht="13.8">
      <c r="A12" s="138" t="s">
        <v>177</v>
      </c>
      <c r="B12" s="85"/>
      <c r="C12" s="139" t="s">
        <v>186</v>
      </c>
      <c r="D12" s="140" t="s">
        <v>187</v>
      </c>
      <c r="E12" s="145" t="s">
        <v>188</v>
      </c>
      <c r="F12" s="146">
        <v>30</v>
      </c>
      <c r="G12" s="1252"/>
      <c r="H12" s="90">
        <f t="shared" ref="H12:H13" si="0">ROUND(F12*G12,2)</f>
        <v>0</v>
      </c>
      <c r="I12" s="1252"/>
    </row>
    <row r="13" spans="1:9" ht="13.8">
      <c r="A13" s="138" t="s">
        <v>191</v>
      </c>
      <c r="B13" s="85"/>
      <c r="C13" s="143" t="s">
        <v>199</v>
      </c>
      <c r="D13" s="144" t="s">
        <v>200</v>
      </c>
      <c r="E13" s="145" t="s">
        <v>188</v>
      </c>
      <c r="F13" s="146">
        <v>42.6</v>
      </c>
      <c r="G13" s="1252"/>
      <c r="H13" s="90">
        <f t="shared" si="0"/>
        <v>0</v>
      </c>
      <c r="I13" s="1252"/>
    </row>
    <row r="14" spans="1:9" ht="13.8">
      <c r="A14" s="92"/>
      <c r="B14" s="108"/>
      <c r="D14" s="110"/>
      <c r="E14" s="95"/>
      <c r="H14" s="96"/>
      <c r="I14" s="96"/>
    </row>
    <row r="15" spans="1:9" ht="13.8">
      <c r="A15" s="92"/>
      <c r="B15" s="137">
        <v>452341</v>
      </c>
      <c r="C15" s="75"/>
      <c r="D15" s="76" t="s">
        <v>172</v>
      </c>
      <c r="F15" s="53"/>
      <c r="G15" s="53"/>
      <c r="H15" s="80">
        <f>SUM(H17:H31)</f>
        <v>0</v>
      </c>
      <c r="I15" s="53"/>
    </row>
    <row r="16" spans="1:9" ht="13.8">
      <c r="A16" s="92"/>
      <c r="B16" s="137"/>
      <c r="C16" s="75"/>
      <c r="D16" s="76"/>
      <c r="F16" s="53"/>
      <c r="G16" s="53"/>
      <c r="H16" s="53"/>
      <c r="I16" s="53"/>
    </row>
    <row r="17" spans="1:9" ht="27.6">
      <c r="A17" s="138" t="s">
        <v>194</v>
      </c>
      <c r="B17" s="85"/>
      <c r="C17" s="139" t="s">
        <v>251</v>
      </c>
      <c r="D17" s="140" t="s">
        <v>279</v>
      </c>
      <c r="E17" s="145" t="s">
        <v>180</v>
      </c>
      <c r="F17" s="146">
        <v>9</v>
      </c>
      <c r="G17" s="1252"/>
      <c r="H17" s="90">
        <f>ROUND(F17*G17,2)</f>
        <v>0</v>
      </c>
      <c r="I17" s="1252"/>
    </row>
    <row r="18" spans="1:9" ht="27.6">
      <c r="A18" s="138" t="s">
        <v>198</v>
      </c>
      <c r="B18" s="85"/>
      <c r="C18" s="139" t="s">
        <v>251</v>
      </c>
      <c r="D18" s="140" t="s">
        <v>280</v>
      </c>
      <c r="E18" s="145" t="s">
        <v>180</v>
      </c>
      <c r="F18" s="146">
        <v>9</v>
      </c>
      <c r="G18" s="1252"/>
      <c r="H18" s="90">
        <f t="shared" ref="H18:H31" si="1">ROUND(F18*G18,2)</f>
        <v>0</v>
      </c>
      <c r="I18" s="1252"/>
    </row>
    <row r="19" spans="1:9" ht="27.6">
      <c r="A19" s="138" t="s">
        <v>201</v>
      </c>
      <c r="B19" s="85"/>
      <c r="C19" s="139" t="s">
        <v>174</v>
      </c>
      <c r="D19" s="140" t="s">
        <v>281</v>
      </c>
      <c r="E19" s="145" t="s">
        <v>176</v>
      </c>
      <c r="F19" s="146">
        <v>76850</v>
      </c>
      <c r="G19" s="1252"/>
      <c r="H19" s="90">
        <f t="shared" si="1"/>
        <v>0</v>
      </c>
      <c r="I19" s="1252"/>
    </row>
    <row r="20" spans="1:9" ht="27.6">
      <c r="A20" s="138" t="s">
        <v>204</v>
      </c>
      <c r="B20" s="85"/>
      <c r="C20" s="139" t="s">
        <v>178</v>
      </c>
      <c r="D20" s="140" t="s">
        <v>282</v>
      </c>
      <c r="E20" s="145" t="s">
        <v>180</v>
      </c>
      <c r="F20" s="146">
        <v>6</v>
      </c>
      <c r="G20" s="1252"/>
      <c r="H20" s="90">
        <f t="shared" si="1"/>
        <v>0</v>
      </c>
      <c r="I20" s="1252"/>
    </row>
    <row r="21" spans="1:9" ht="27.6">
      <c r="A21" s="138" t="s">
        <v>207</v>
      </c>
      <c r="B21" s="85"/>
      <c r="C21" s="139" t="s">
        <v>178</v>
      </c>
      <c r="D21" s="140" t="s">
        <v>283</v>
      </c>
      <c r="E21" s="145" t="s">
        <v>180</v>
      </c>
      <c r="F21" s="146">
        <v>208</v>
      </c>
      <c r="G21" s="1252"/>
      <c r="H21" s="90">
        <f t="shared" si="1"/>
        <v>0</v>
      </c>
      <c r="I21" s="1252"/>
    </row>
    <row r="22" spans="1:9" ht="27.6">
      <c r="A22" s="138" t="s">
        <v>209</v>
      </c>
      <c r="B22" s="85"/>
      <c r="C22" s="139" t="s">
        <v>251</v>
      </c>
      <c r="D22" s="140" t="s">
        <v>284</v>
      </c>
      <c r="E22" s="145" t="s">
        <v>180</v>
      </c>
      <c r="F22" s="146">
        <v>9</v>
      </c>
      <c r="G22" s="1252"/>
      <c r="H22" s="90">
        <f t="shared" si="1"/>
        <v>0</v>
      </c>
      <c r="I22" s="1252"/>
    </row>
    <row r="23" spans="1:9" ht="27.6">
      <c r="A23" s="138" t="s">
        <v>211</v>
      </c>
      <c r="B23" s="85"/>
      <c r="C23" s="139" t="s">
        <v>251</v>
      </c>
      <c r="D23" s="140" t="s">
        <v>285</v>
      </c>
      <c r="E23" s="145" t="s">
        <v>180</v>
      </c>
      <c r="F23" s="146">
        <v>36</v>
      </c>
      <c r="G23" s="1252"/>
      <c r="H23" s="90">
        <f t="shared" si="1"/>
        <v>0</v>
      </c>
      <c r="I23" s="1252"/>
    </row>
    <row r="24" spans="1:9" ht="27.6">
      <c r="A24" s="138" t="s">
        <v>213</v>
      </c>
      <c r="B24" s="85"/>
      <c r="C24" s="139" t="s">
        <v>174</v>
      </c>
      <c r="D24" s="140" t="s">
        <v>286</v>
      </c>
      <c r="E24" s="145" t="s">
        <v>176</v>
      </c>
      <c r="F24" s="146">
        <v>180</v>
      </c>
      <c r="G24" s="1252"/>
      <c r="H24" s="90">
        <f t="shared" si="1"/>
        <v>0</v>
      </c>
      <c r="I24" s="1252"/>
    </row>
    <row r="25" spans="1:9" ht="27.6">
      <c r="A25" s="138" t="s">
        <v>215</v>
      </c>
      <c r="B25" s="85"/>
      <c r="C25" s="139" t="s">
        <v>287</v>
      </c>
      <c r="D25" s="140" t="s">
        <v>1392</v>
      </c>
      <c r="E25" s="145" t="s">
        <v>176</v>
      </c>
      <c r="F25" s="146">
        <v>160</v>
      </c>
      <c r="G25" s="1252"/>
      <c r="H25" s="90">
        <f t="shared" si="1"/>
        <v>0</v>
      </c>
      <c r="I25" s="1252"/>
    </row>
    <row r="26" spans="1:9" ht="27.6">
      <c r="A26" s="138" t="s">
        <v>217</v>
      </c>
      <c r="B26" s="85"/>
      <c r="C26" s="139" t="s">
        <v>287</v>
      </c>
      <c r="D26" s="140" t="s">
        <v>1393</v>
      </c>
      <c r="E26" s="145" t="s">
        <v>176</v>
      </c>
      <c r="F26" s="146">
        <v>180</v>
      </c>
      <c r="G26" s="1252"/>
      <c r="H26" s="90">
        <f t="shared" si="1"/>
        <v>0</v>
      </c>
      <c r="I26" s="1252"/>
    </row>
    <row r="27" spans="1:9" ht="27.6">
      <c r="A27" s="138" t="s">
        <v>219</v>
      </c>
      <c r="B27" s="85"/>
      <c r="C27" s="139" t="s">
        <v>287</v>
      </c>
      <c r="D27" s="140" t="s">
        <v>288</v>
      </c>
      <c r="E27" s="145" t="s">
        <v>176</v>
      </c>
      <c r="F27" s="146">
        <v>80</v>
      </c>
      <c r="G27" s="1252"/>
      <c r="H27" s="90">
        <f t="shared" si="1"/>
        <v>0</v>
      </c>
      <c r="I27" s="1252"/>
    </row>
    <row r="28" spans="1:9" ht="27.6">
      <c r="A28" s="138" t="s">
        <v>221</v>
      </c>
      <c r="B28" s="85"/>
      <c r="C28" s="139" t="s">
        <v>287</v>
      </c>
      <c r="D28" s="140" t="s">
        <v>289</v>
      </c>
      <c r="E28" s="145" t="s">
        <v>176</v>
      </c>
      <c r="F28" s="146">
        <v>80</v>
      </c>
      <c r="G28" s="1252"/>
      <c r="H28" s="90">
        <f t="shared" si="1"/>
        <v>0</v>
      </c>
      <c r="I28" s="1252"/>
    </row>
    <row r="29" spans="1:9" ht="27.6">
      <c r="A29" s="138" t="s">
        <v>223</v>
      </c>
      <c r="B29" s="85"/>
      <c r="C29" s="139" t="s">
        <v>290</v>
      </c>
      <c r="D29" s="140" t="s">
        <v>291</v>
      </c>
      <c r="E29" s="145" t="s">
        <v>180</v>
      </c>
      <c r="F29" s="146">
        <v>18</v>
      </c>
      <c r="G29" s="1252"/>
      <c r="H29" s="90">
        <f t="shared" si="1"/>
        <v>0</v>
      </c>
      <c r="I29" s="1252"/>
    </row>
    <row r="30" spans="1:9" ht="27.6">
      <c r="A30" s="138" t="s">
        <v>292</v>
      </c>
      <c r="B30" s="85"/>
      <c r="C30" s="139" t="s">
        <v>269</v>
      </c>
      <c r="D30" s="144" t="s">
        <v>270</v>
      </c>
      <c r="E30" s="147" t="s">
        <v>267</v>
      </c>
      <c r="F30" s="146">
        <v>32</v>
      </c>
      <c r="G30" s="1252"/>
      <c r="H30" s="90">
        <f t="shared" si="1"/>
        <v>0</v>
      </c>
      <c r="I30" s="1252"/>
    </row>
    <row r="31" spans="1:9" ht="27.6">
      <c r="A31" s="138" t="s">
        <v>293</v>
      </c>
      <c r="B31" s="85"/>
      <c r="C31" s="139" t="s">
        <v>269</v>
      </c>
      <c r="D31" s="144" t="s">
        <v>271</v>
      </c>
      <c r="E31" s="147" t="s">
        <v>267</v>
      </c>
      <c r="F31" s="146">
        <v>40</v>
      </c>
      <c r="G31" s="1252"/>
      <c r="H31" s="90">
        <f t="shared" si="1"/>
        <v>0</v>
      </c>
      <c r="I31" s="1252"/>
    </row>
    <row r="32" spans="1:9" ht="13.8">
      <c r="A32" s="148"/>
      <c r="B32" s="149"/>
      <c r="C32" s="150"/>
      <c r="D32" s="151"/>
      <c r="E32" s="152"/>
      <c r="F32" s="153"/>
      <c r="G32" s="154"/>
      <c r="H32" s="154"/>
      <c r="I32" s="154"/>
    </row>
    <row r="33" spans="1:9" ht="13.8">
      <c r="A33" s="155"/>
      <c r="B33" s="137">
        <v>452623</v>
      </c>
      <c r="C33" s="75"/>
      <c r="D33" s="76" t="s">
        <v>273</v>
      </c>
      <c r="F33" s="53"/>
      <c r="G33" s="53"/>
      <c r="H33" s="80">
        <f>SUM(H35)</f>
        <v>0</v>
      </c>
      <c r="I33" s="53"/>
    </row>
    <row r="34" spans="1:9" ht="13.8">
      <c r="A34" s="155"/>
      <c r="B34" s="97"/>
      <c r="C34" s="156"/>
      <c r="D34" s="82"/>
      <c r="E34" s="135"/>
      <c r="F34" s="157"/>
      <c r="G34" s="79"/>
      <c r="H34" s="79"/>
      <c r="I34" s="79"/>
    </row>
    <row r="35" spans="1:9" ht="13.8">
      <c r="A35" s="138" t="s">
        <v>294</v>
      </c>
      <c r="B35" s="85"/>
      <c r="C35" s="139" t="s">
        <v>295</v>
      </c>
      <c r="D35" s="144" t="s">
        <v>296</v>
      </c>
      <c r="E35" s="145" t="s">
        <v>188</v>
      </c>
      <c r="F35" s="146">
        <v>16.2</v>
      </c>
      <c r="G35" s="1252"/>
      <c r="H35" s="90">
        <f>ROUND(F35*G35,2)</f>
        <v>0</v>
      </c>
      <c r="I35" s="1252"/>
    </row>
    <row r="36" spans="1:9" ht="13.8">
      <c r="A36" s="92"/>
      <c r="B36" s="100"/>
      <c r="C36" s="123"/>
      <c r="D36" s="115"/>
      <c r="E36" s="95"/>
    </row>
    <row r="37" spans="1:9" ht="14.4">
      <c r="A37" s="92"/>
      <c r="B37" s="95"/>
      <c r="C37" s="114"/>
      <c r="D37" s="103" t="s">
        <v>181</v>
      </c>
      <c r="E37" s="104"/>
      <c r="F37" s="105"/>
      <c r="G37" s="106"/>
      <c r="H37" s="107">
        <f>H9+H15+H33</f>
        <v>0</v>
      </c>
    </row>
    <row r="38" spans="1:9" ht="13.8">
      <c r="A38" s="92"/>
      <c r="B38" s="108"/>
      <c r="C38" s="109"/>
      <c r="D38" s="110"/>
      <c r="E38" s="92"/>
    </row>
    <row r="39" spans="1:9" ht="13.8">
      <c r="A39" s="92"/>
      <c r="B39" s="108"/>
      <c r="C39" s="109"/>
      <c r="E39" s="95"/>
    </row>
    <row r="40" spans="1:9" ht="13.8">
      <c r="A40" s="92"/>
      <c r="B40" s="108"/>
      <c r="C40" s="109"/>
      <c r="D40" s="110"/>
      <c r="E40" s="95"/>
    </row>
    <row r="41" spans="1:9" s="52" customFormat="1" ht="12.75" customHeight="1">
      <c r="A41" s="92"/>
      <c r="B41" s="108"/>
      <c r="C41" s="109"/>
      <c r="D41" s="110"/>
      <c r="E41" s="95"/>
      <c r="F41" s="54"/>
      <c r="G41" s="96"/>
      <c r="H41" s="54"/>
    </row>
    <row r="42" spans="1:9" s="52" customFormat="1" ht="13.8">
      <c r="A42" s="92"/>
      <c r="B42" s="108"/>
      <c r="C42" s="109"/>
      <c r="D42" s="110"/>
      <c r="E42" s="95"/>
      <c r="F42" s="54"/>
      <c r="G42" s="96"/>
      <c r="H42" s="54"/>
    </row>
    <row r="43" spans="1:9" ht="13.8">
      <c r="A43" s="92"/>
      <c r="B43" s="108"/>
      <c r="C43" s="109"/>
      <c r="D43" s="110"/>
      <c r="E43" s="95"/>
    </row>
    <row r="44" spans="1:9" s="52" customFormat="1" ht="12.75" customHeight="1">
      <c r="A44" s="92"/>
      <c r="B44" s="108"/>
      <c r="C44" s="109"/>
      <c r="D44" s="110"/>
      <c r="E44" s="95"/>
      <c r="F44" s="54"/>
      <c r="G44" s="96"/>
      <c r="H44" s="54"/>
    </row>
    <row r="45" spans="1:9" ht="13.8">
      <c r="A45" s="92"/>
      <c r="B45" s="100"/>
      <c r="C45" s="101"/>
      <c r="D45" s="116"/>
      <c r="E45" s="95"/>
    </row>
    <row r="46" spans="1:9" ht="13.8">
      <c r="A46" s="92"/>
      <c r="B46" s="100"/>
      <c r="C46" s="101"/>
      <c r="D46" s="116"/>
      <c r="E46" s="95"/>
    </row>
    <row r="47" spans="1:9" ht="13.8">
      <c r="A47" s="92"/>
      <c r="B47" s="100"/>
      <c r="C47" s="101"/>
      <c r="D47" s="116"/>
      <c r="E47" s="95"/>
    </row>
    <row r="48" spans="1:9" ht="15.6">
      <c r="A48" s="92"/>
      <c r="B48" s="117"/>
      <c r="C48" s="118"/>
      <c r="D48" s="102"/>
      <c r="E48" s="119"/>
    </row>
    <row r="49" spans="1:8" ht="13.8">
      <c r="A49" s="92"/>
      <c r="B49" s="108"/>
      <c r="C49" s="120"/>
      <c r="D49" s="110"/>
      <c r="E49" s="92"/>
    </row>
    <row r="50" spans="1:8" s="52" customFormat="1" ht="12.75" customHeight="1">
      <c r="A50" s="92"/>
      <c r="B50" s="100"/>
      <c r="C50" s="101"/>
      <c r="D50" s="115"/>
      <c r="E50" s="95"/>
      <c r="F50" s="54"/>
      <c r="G50" s="96"/>
      <c r="H50" s="54"/>
    </row>
    <row r="51" spans="1:8" s="52" customFormat="1" ht="12.75" customHeight="1">
      <c r="A51" s="92"/>
      <c r="B51" s="117"/>
      <c r="C51" s="118"/>
      <c r="D51" s="102"/>
      <c r="E51" s="119"/>
      <c r="F51" s="54"/>
      <c r="G51" s="96"/>
      <c r="H51" s="54"/>
    </row>
    <row r="52" spans="1:8" ht="13.8">
      <c r="A52" s="92"/>
      <c r="B52" s="100"/>
      <c r="C52" s="101"/>
      <c r="D52" s="102"/>
      <c r="E52" s="95"/>
    </row>
    <row r="53" spans="1:8" ht="13.8">
      <c r="A53" s="92"/>
      <c r="B53" s="100"/>
      <c r="C53" s="101"/>
      <c r="D53" s="102"/>
      <c r="E53" s="95"/>
    </row>
    <row r="54" spans="1:8" ht="13.8">
      <c r="A54" s="92"/>
      <c r="B54" s="100"/>
      <c r="C54" s="101"/>
      <c r="D54" s="116"/>
      <c r="E54" s="95"/>
    </row>
    <row r="55" spans="1:8" ht="13.8">
      <c r="A55" s="92"/>
      <c r="B55" s="100"/>
      <c r="C55" s="101"/>
      <c r="D55" s="116"/>
      <c r="E55" s="95"/>
    </row>
    <row r="56" spans="1:8" ht="13.8">
      <c r="A56" s="92"/>
      <c r="B56" s="100"/>
      <c r="C56" s="101"/>
      <c r="D56" s="116"/>
      <c r="E56" s="95"/>
    </row>
    <row r="57" spans="1:8" ht="15.6">
      <c r="A57" s="92"/>
      <c r="B57" s="117"/>
      <c r="C57" s="118"/>
      <c r="D57" s="102"/>
      <c r="E57" s="119"/>
    </row>
    <row r="58" spans="1:8" ht="15.6">
      <c r="A58" s="92"/>
      <c r="B58" s="117"/>
      <c r="C58" s="118"/>
      <c r="D58" s="121"/>
      <c r="E58" s="119"/>
    </row>
    <row r="59" spans="1:8" ht="13.8">
      <c r="A59" s="92"/>
      <c r="B59" s="100"/>
      <c r="C59" s="101"/>
      <c r="D59" s="115"/>
      <c r="E59" s="95"/>
    </row>
    <row r="60" spans="1:8" ht="13.8">
      <c r="A60" s="92"/>
      <c r="B60" s="100"/>
      <c r="C60" s="101"/>
      <c r="D60" s="102"/>
      <c r="E60" s="95"/>
    </row>
    <row r="61" spans="1:8" ht="13.8">
      <c r="A61" s="92"/>
      <c r="B61" s="100"/>
      <c r="C61" s="101"/>
      <c r="D61" s="102"/>
      <c r="E61" s="95"/>
    </row>
    <row r="62" spans="1:8" ht="13.8">
      <c r="A62" s="92"/>
      <c r="B62" s="100"/>
      <c r="C62" s="101"/>
      <c r="D62" s="116"/>
      <c r="E62" s="95"/>
    </row>
    <row r="63" spans="1:8" ht="13.8">
      <c r="A63" s="92"/>
      <c r="B63" s="100"/>
      <c r="C63" s="101"/>
      <c r="D63" s="116"/>
      <c r="E63" s="95"/>
    </row>
    <row r="64" spans="1:8" ht="13.8">
      <c r="A64" s="92"/>
      <c r="B64" s="100"/>
      <c r="C64" s="101"/>
      <c r="D64" s="116"/>
      <c r="E64" s="95"/>
    </row>
    <row r="65" spans="1:8" ht="13.8">
      <c r="A65" s="92"/>
      <c r="B65" s="100"/>
      <c r="C65" s="101"/>
      <c r="D65" s="102"/>
      <c r="E65" s="95"/>
    </row>
    <row r="66" spans="1:8" ht="13.8">
      <c r="A66" s="92"/>
      <c r="B66" s="100"/>
      <c r="C66" s="101"/>
      <c r="D66" s="116"/>
      <c r="E66" s="95"/>
    </row>
    <row r="67" spans="1:8" ht="13.8">
      <c r="A67" s="92"/>
      <c r="B67" s="100"/>
      <c r="C67" s="101"/>
      <c r="D67" s="115"/>
      <c r="E67" s="95"/>
    </row>
    <row r="68" spans="1:8" ht="13.5" customHeight="1">
      <c r="A68" s="92"/>
      <c r="B68" s="100"/>
      <c r="C68" s="101"/>
      <c r="D68" s="102"/>
      <c r="E68" s="95"/>
    </row>
    <row r="69" spans="1:8" ht="13.5" customHeight="1">
      <c r="A69" s="92"/>
      <c r="B69" s="100"/>
      <c r="C69" s="101"/>
      <c r="D69" s="116"/>
      <c r="E69" s="95"/>
    </row>
    <row r="70" spans="1:8" s="52" customFormat="1" ht="13.8">
      <c r="A70" s="92"/>
      <c r="B70" s="100"/>
      <c r="C70" s="101"/>
      <c r="D70" s="116"/>
      <c r="E70" s="95"/>
      <c r="F70" s="54"/>
      <c r="G70" s="96"/>
      <c r="H70" s="54"/>
    </row>
    <row r="71" spans="1:8" s="52" customFormat="1" ht="13.8">
      <c r="A71" s="92"/>
      <c r="B71" s="100"/>
      <c r="C71" s="101"/>
      <c r="D71" s="116"/>
      <c r="E71" s="95"/>
      <c r="F71" s="54"/>
      <c r="G71" s="96"/>
      <c r="H71" s="54"/>
    </row>
    <row r="72" spans="1:8" s="52" customFormat="1" ht="13.8">
      <c r="A72" s="92"/>
      <c r="B72" s="100"/>
      <c r="C72" s="101"/>
      <c r="D72" s="102"/>
      <c r="E72" s="95"/>
      <c r="F72" s="54"/>
      <c r="G72" s="96"/>
      <c r="H72" s="54"/>
    </row>
    <row r="73" spans="1:8" ht="13.5" customHeight="1">
      <c r="A73" s="92"/>
      <c r="B73" s="100"/>
      <c r="C73" s="101"/>
      <c r="D73" s="116"/>
      <c r="E73" s="95"/>
    </row>
    <row r="74" spans="1:8" ht="13.5" customHeight="1">
      <c r="A74" s="92"/>
      <c r="B74" s="100"/>
      <c r="C74" s="101"/>
      <c r="D74" s="115"/>
      <c r="E74" s="95"/>
    </row>
    <row r="75" spans="1:8" s="52" customFormat="1" ht="13.8">
      <c r="A75" s="92"/>
      <c r="B75" s="95"/>
      <c r="C75" s="114"/>
      <c r="D75" s="122"/>
      <c r="E75" s="95"/>
      <c r="F75" s="54"/>
      <c r="G75" s="96"/>
      <c r="H75" s="54"/>
    </row>
    <row r="76" spans="1:8" s="52" customFormat="1" ht="13.8">
      <c r="A76" s="92"/>
      <c r="B76" s="95"/>
      <c r="C76" s="114"/>
      <c r="D76" s="114"/>
      <c r="E76" s="95"/>
      <c r="F76" s="54"/>
      <c r="G76" s="96"/>
      <c r="H76" s="54"/>
    </row>
    <row r="77" spans="1:8" s="52" customFormat="1" ht="13.8">
      <c r="A77" s="92"/>
      <c r="B77" s="108"/>
      <c r="C77" s="120"/>
      <c r="D77" s="110"/>
      <c r="E77" s="92"/>
      <c r="F77" s="54"/>
      <c r="G77" s="96"/>
      <c r="H77" s="54"/>
    </row>
    <row r="78" spans="1:8" s="52" customFormat="1" ht="13.8">
      <c r="A78" s="92"/>
      <c r="B78" s="100"/>
      <c r="C78" s="123"/>
      <c r="D78" s="116"/>
      <c r="E78" s="95"/>
      <c r="F78" s="54"/>
      <c r="G78" s="96"/>
      <c r="H78" s="54"/>
    </row>
    <row r="79" spans="1:8" s="52" customFormat="1" ht="13.8">
      <c r="A79" s="92"/>
      <c r="B79" s="100"/>
      <c r="C79" s="123"/>
      <c r="D79" s="116"/>
      <c r="E79" s="95"/>
      <c r="F79" s="54"/>
      <c r="G79" s="96"/>
      <c r="H79" s="54"/>
    </row>
    <row r="80" spans="1:8" s="52" customFormat="1" ht="13.8">
      <c r="A80" s="92"/>
      <c r="B80" s="95"/>
      <c r="C80" s="114"/>
      <c r="D80" s="122"/>
      <c r="E80" s="95"/>
      <c r="F80" s="54"/>
      <c r="G80" s="96"/>
      <c r="H80" s="54"/>
    </row>
    <row r="81" spans="1:8" s="52" customFormat="1" ht="13.8">
      <c r="A81" s="92"/>
      <c r="B81" s="95"/>
      <c r="C81" s="114"/>
      <c r="D81" s="114"/>
      <c r="E81" s="95"/>
      <c r="F81" s="54"/>
      <c r="G81" s="96"/>
      <c r="H81" s="54"/>
    </row>
    <row r="82" spans="1:8" s="52" customFormat="1" ht="13.8">
      <c r="A82" s="92"/>
      <c r="B82" s="108"/>
      <c r="C82" s="120"/>
      <c r="D82" s="110"/>
      <c r="E82" s="92"/>
      <c r="F82" s="54"/>
      <c r="G82" s="96"/>
      <c r="H82" s="54"/>
    </row>
    <row r="83" spans="1:8" ht="13.5" customHeight="1">
      <c r="A83" s="92"/>
      <c r="B83" s="108"/>
      <c r="C83" s="120"/>
      <c r="D83" s="110"/>
      <c r="E83" s="92"/>
    </row>
    <row r="84" spans="1:8" s="52" customFormat="1" ht="13.8">
      <c r="A84" s="92"/>
      <c r="B84" s="100"/>
      <c r="C84" s="123"/>
      <c r="D84" s="115"/>
      <c r="E84" s="95"/>
      <c r="F84" s="54"/>
      <c r="G84" s="96"/>
      <c r="H84" s="54"/>
    </row>
    <row r="85" spans="1:8" s="52" customFormat="1" ht="13.8">
      <c r="A85" s="92"/>
      <c r="B85" s="100"/>
      <c r="C85" s="123"/>
      <c r="D85" s="116"/>
      <c r="E85" s="95"/>
      <c r="F85" s="54"/>
      <c r="G85" s="96"/>
      <c r="H85" s="54"/>
    </row>
    <row r="86" spans="1:8" ht="13.5" customHeight="1">
      <c r="A86" s="92"/>
      <c r="B86" s="100"/>
      <c r="C86" s="123"/>
      <c r="D86" s="115"/>
      <c r="E86" s="95"/>
    </row>
    <row r="87" spans="1:8" ht="13.5" customHeight="1">
      <c r="A87" s="92"/>
      <c r="B87" s="100"/>
      <c r="C87" s="123"/>
      <c r="D87" s="115"/>
      <c r="E87" s="95"/>
    </row>
    <row r="88" spans="1:8" s="52" customFormat="1" ht="13.8">
      <c r="A88" s="92"/>
      <c r="B88" s="100"/>
      <c r="C88" s="123"/>
      <c r="D88" s="115"/>
      <c r="E88" s="95"/>
      <c r="F88" s="54"/>
      <c r="G88" s="96"/>
      <c r="H88" s="54"/>
    </row>
    <row r="89" spans="1:8" s="52" customFormat="1" ht="13.8">
      <c r="A89" s="92"/>
      <c r="B89" s="100"/>
      <c r="C89" s="123"/>
      <c r="D89" s="116"/>
      <c r="E89" s="95"/>
      <c r="F89" s="54"/>
      <c r="G89" s="96"/>
      <c r="H89" s="54"/>
    </row>
    <row r="90" spans="1:8" ht="13.5" customHeight="1">
      <c r="A90" s="92"/>
      <c r="B90" s="95"/>
      <c r="C90" s="114"/>
      <c r="D90" s="114"/>
      <c r="E90" s="95"/>
    </row>
    <row r="91" spans="1:8" ht="13.5" customHeight="1">
      <c r="B91" s="73"/>
      <c r="C91" s="125"/>
      <c r="D91" s="126"/>
      <c r="E91" s="124"/>
    </row>
    <row r="92" spans="1:8" ht="13.5" customHeight="1">
      <c r="B92" s="83"/>
      <c r="C92" s="127"/>
      <c r="D92" s="82"/>
    </row>
    <row r="95" spans="1:8" ht="13.5" customHeight="1">
      <c r="B95" s="73"/>
      <c r="C95" s="125"/>
      <c r="D95" s="126"/>
      <c r="E95" s="124"/>
    </row>
    <row r="96" spans="1:8" ht="13.5" customHeight="1">
      <c r="B96" s="83"/>
      <c r="C96" s="127"/>
      <c r="D96" s="82"/>
    </row>
    <row r="97" spans="1:9" s="52" customFormat="1" ht="13.8">
      <c r="A97" s="124"/>
      <c r="B97" s="72"/>
      <c r="C97" s="53"/>
      <c r="D97" s="128"/>
      <c r="E97" s="72"/>
      <c r="F97" s="54"/>
      <c r="G97" s="96"/>
      <c r="H97" s="54"/>
    </row>
    <row r="98" spans="1:9" ht="13.5" customHeight="1">
      <c r="D98" s="128"/>
    </row>
    <row r="99" spans="1:9" ht="13.5" customHeight="1">
      <c r="D99" s="128"/>
    </row>
    <row r="100" spans="1:9" ht="13.5" customHeight="1">
      <c r="D100" s="128"/>
    </row>
    <row r="101" spans="1:9" ht="13.5" customHeight="1">
      <c r="D101" s="128"/>
    </row>
    <row r="104" spans="1:9" ht="13.5" customHeight="1">
      <c r="B104" s="83"/>
      <c r="C104" s="127"/>
      <c r="D104" s="82"/>
    </row>
    <row r="105" spans="1:9" ht="13.5" customHeight="1">
      <c r="D105" s="129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8:8" ht="13.5" customHeight="1">
      <c r="H145" s="53"/>
    </row>
    <row r="146" spans="8:8" ht="13.5" customHeight="1">
      <c r="H146" s="53"/>
    </row>
    <row r="147" spans="8:8" ht="13.5" customHeight="1">
      <c r="H147" s="53"/>
    </row>
    <row r="148" spans="8:8" ht="13.5" customHeight="1">
      <c r="H148" s="53"/>
    </row>
    <row r="149" spans="8:8" ht="13.5" customHeight="1">
      <c r="H149" s="53"/>
    </row>
    <row r="150" spans="8:8" ht="13.5" customHeight="1">
      <c r="H150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5" xr:uid="{00000000-0002-0000-64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árok96">
    <tabColor rgb="FFFFFF99"/>
  </sheetPr>
  <dimension ref="A1:I141"/>
  <sheetViews>
    <sheetView view="pageBreakPreview" zoomScaleNormal="115" zoomScaleSheetLayoutView="100" workbookViewId="0">
      <selection activeCell="F23" sqref="F23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157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142</v>
      </c>
      <c r="D3" s="132"/>
      <c r="E3" s="131"/>
      <c r="F3" s="133"/>
      <c r="G3" s="133"/>
      <c r="H3" s="132"/>
    </row>
    <row r="4" spans="1:9" ht="13.8">
      <c r="A4" s="65" t="s">
        <v>183</v>
      </c>
      <c r="B4" s="135"/>
      <c r="C4" s="136" t="s">
        <v>297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3.8">
      <c r="A9" s="92"/>
      <c r="B9" s="137">
        <v>451120</v>
      </c>
      <c r="C9" s="75"/>
      <c r="D9" s="76" t="s">
        <v>185</v>
      </c>
      <c r="F9" s="53"/>
      <c r="G9" s="53"/>
      <c r="H9" s="80">
        <f>SUM(H11:H12)</f>
        <v>0</v>
      </c>
    </row>
    <row r="10" spans="1:9" ht="13.8">
      <c r="A10" s="72"/>
      <c r="F10" s="53"/>
      <c r="G10" s="53"/>
      <c r="H10" s="53"/>
    </row>
    <row r="11" spans="1:9" ht="13.8">
      <c r="A11" s="138" t="s">
        <v>173</v>
      </c>
      <c r="B11" s="85"/>
      <c r="C11" s="139" t="s">
        <v>186</v>
      </c>
      <c r="D11" s="140" t="s">
        <v>187</v>
      </c>
      <c r="E11" s="141" t="s">
        <v>188</v>
      </c>
      <c r="F11" s="142">
        <v>1332</v>
      </c>
      <c r="G11" s="1252"/>
      <c r="H11" s="90">
        <f>ROUND(F11*G11,2)</f>
        <v>0</v>
      </c>
      <c r="I11" s="1252"/>
    </row>
    <row r="12" spans="1:9" ht="13.8">
      <c r="A12" s="138" t="s">
        <v>177</v>
      </c>
      <c r="B12" s="85"/>
      <c r="C12" s="143" t="s">
        <v>199</v>
      </c>
      <c r="D12" s="144" t="s">
        <v>200</v>
      </c>
      <c r="E12" s="141" t="s">
        <v>188</v>
      </c>
      <c r="F12" s="142">
        <v>115</v>
      </c>
      <c r="G12" s="1252"/>
      <c r="H12" s="90">
        <f>ROUND(F12*G12,2)</f>
        <v>0</v>
      </c>
      <c r="I12" s="1252"/>
    </row>
    <row r="13" spans="1:9" ht="13.8">
      <c r="A13" s="92"/>
      <c r="B13" s="108"/>
      <c r="D13" s="110"/>
      <c r="E13" s="95"/>
      <c r="H13" s="96"/>
      <c r="I13" s="96"/>
    </row>
    <row r="14" spans="1:9" ht="13.8">
      <c r="A14" s="92"/>
      <c r="B14" s="137">
        <v>452341</v>
      </c>
      <c r="C14" s="75"/>
      <c r="D14" s="76" t="s">
        <v>172</v>
      </c>
      <c r="F14" s="53"/>
      <c r="G14" s="53"/>
      <c r="H14" s="80">
        <f>SUM(H16:H18)</f>
        <v>0</v>
      </c>
      <c r="I14" s="53"/>
    </row>
    <row r="15" spans="1:9" ht="13.8">
      <c r="A15" s="92"/>
      <c r="B15" s="137"/>
      <c r="C15" s="75"/>
      <c r="D15" s="76"/>
      <c r="F15" s="53"/>
      <c r="G15" s="53"/>
      <c r="H15" s="53"/>
      <c r="I15" s="53"/>
    </row>
    <row r="16" spans="1:9" ht="27.6">
      <c r="A16" s="138" t="s">
        <v>191</v>
      </c>
      <c r="B16" s="85"/>
      <c r="C16" s="139" t="s">
        <v>298</v>
      </c>
      <c r="D16" s="140" t="s">
        <v>299</v>
      </c>
      <c r="E16" s="141" t="s">
        <v>180</v>
      </c>
      <c r="F16" s="142">
        <v>51</v>
      </c>
      <c r="G16" s="1252"/>
      <c r="H16" s="90">
        <f>ROUND(F16*G16,2)</f>
        <v>0</v>
      </c>
      <c r="I16" s="1252"/>
    </row>
    <row r="17" spans="1:9" ht="27.6">
      <c r="A17" s="138" t="s">
        <v>194</v>
      </c>
      <c r="B17" s="85"/>
      <c r="C17" s="139" t="s">
        <v>251</v>
      </c>
      <c r="D17" s="140" t="s">
        <v>285</v>
      </c>
      <c r="E17" s="141" t="s">
        <v>180</v>
      </c>
      <c r="F17" s="142">
        <v>51</v>
      </c>
      <c r="G17" s="1252"/>
      <c r="H17" s="90">
        <f t="shared" ref="H17:H18" si="0">ROUND(F17*G17,2)</f>
        <v>0</v>
      </c>
      <c r="I17" s="1252"/>
    </row>
    <row r="18" spans="1:9" ht="27.6">
      <c r="A18" s="138" t="s">
        <v>198</v>
      </c>
      <c r="B18" s="85"/>
      <c r="C18" s="139" t="s">
        <v>298</v>
      </c>
      <c r="D18" s="140" t="s">
        <v>300</v>
      </c>
      <c r="E18" s="141" t="s">
        <v>176</v>
      </c>
      <c r="F18" s="142">
        <v>4900</v>
      </c>
      <c r="G18" s="1252"/>
      <c r="H18" s="90">
        <f t="shared" si="0"/>
        <v>0</v>
      </c>
      <c r="I18" s="1252"/>
    </row>
    <row r="19" spans="1:9" ht="13.8">
      <c r="A19" s="92"/>
      <c r="B19" s="100"/>
      <c r="C19" s="123"/>
      <c r="D19" s="115"/>
      <c r="E19" s="95"/>
    </row>
    <row r="20" spans="1:9" ht="14.4">
      <c r="A20" s="92"/>
      <c r="B20" s="95"/>
      <c r="C20" s="114"/>
      <c r="D20" s="103" t="s">
        <v>181</v>
      </c>
      <c r="E20" s="104"/>
      <c r="F20" s="105"/>
      <c r="G20" s="106"/>
      <c r="H20" s="107">
        <f>H9+H14</f>
        <v>0</v>
      </c>
    </row>
    <row r="21" spans="1:9" ht="13.8">
      <c r="A21" s="53"/>
      <c r="F21" s="53"/>
      <c r="G21" s="53"/>
      <c r="H21" s="53"/>
    </row>
    <row r="22" spans="1:9" ht="13.8">
      <c r="A22" s="53"/>
      <c r="F22" s="53"/>
      <c r="G22" s="53"/>
      <c r="H22" s="53"/>
    </row>
    <row r="23" spans="1:9" ht="13.8">
      <c r="A23" s="53"/>
      <c r="F23" s="53"/>
      <c r="G23" s="53"/>
      <c r="H23" s="53"/>
    </row>
    <row r="24" spans="1:9" ht="13.8">
      <c r="A24" s="53"/>
      <c r="F24" s="53"/>
      <c r="G24" s="53"/>
      <c r="H24" s="53"/>
    </row>
    <row r="25" spans="1:9" ht="13.8">
      <c r="A25" s="53"/>
      <c r="F25" s="53"/>
      <c r="G25" s="53"/>
      <c r="H25" s="53"/>
    </row>
    <row r="26" spans="1:9" ht="13.8">
      <c r="A26" s="53"/>
      <c r="F26" s="53"/>
      <c r="G26" s="53"/>
      <c r="H26" s="53"/>
    </row>
    <row r="27" spans="1:9" ht="13.8">
      <c r="A27" s="53"/>
      <c r="F27" s="53"/>
      <c r="G27" s="53"/>
      <c r="H27" s="53"/>
    </row>
    <row r="28" spans="1:9" ht="13.8">
      <c r="A28" s="53"/>
      <c r="F28" s="53"/>
      <c r="G28" s="53"/>
      <c r="H28" s="53"/>
    </row>
    <row r="29" spans="1:9" ht="13.8">
      <c r="A29" s="92"/>
      <c r="B29" s="108"/>
      <c r="C29" s="109"/>
      <c r="D29" s="110"/>
      <c r="E29" s="92"/>
    </row>
    <row r="30" spans="1:9" ht="13.8">
      <c r="A30" s="92"/>
      <c r="B30" s="108"/>
      <c r="C30" s="109"/>
      <c r="E30" s="95"/>
    </row>
    <row r="31" spans="1:9" ht="13.8">
      <c r="A31" s="92"/>
      <c r="B31" s="108"/>
      <c r="C31" s="109"/>
      <c r="D31" s="110"/>
      <c r="E31" s="95"/>
    </row>
    <row r="32" spans="1:9" s="52" customFormat="1" ht="12.75" customHeight="1">
      <c r="A32" s="92"/>
      <c r="B32" s="108"/>
      <c r="C32" s="109"/>
      <c r="D32" s="110"/>
      <c r="E32" s="95"/>
      <c r="F32" s="54"/>
      <c r="G32" s="96"/>
      <c r="H32" s="54"/>
    </row>
    <row r="33" spans="1:8" s="52" customFormat="1" ht="13.8">
      <c r="A33" s="92"/>
      <c r="B33" s="108"/>
      <c r="C33" s="109"/>
      <c r="D33" s="110"/>
      <c r="E33" s="95"/>
      <c r="F33" s="54"/>
      <c r="G33" s="96"/>
      <c r="H33" s="54"/>
    </row>
    <row r="34" spans="1:8" ht="13.8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ht="13.8">
      <c r="A36" s="92"/>
      <c r="B36" s="100"/>
      <c r="C36" s="101"/>
      <c r="D36" s="116"/>
      <c r="E36" s="95"/>
    </row>
    <row r="37" spans="1:8" ht="13.8">
      <c r="A37" s="92"/>
      <c r="B37" s="100"/>
      <c r="C37" s="101"/>
      <c r="D37" s="116"/>
      <c r="E37" s="95"/>
    </row>
    <row r="38" spans="1:8" ht="13.8">
      <c r="A38" s="92"/>
      <c r="B38" s="100"/>
      <c r="C38" s="101"/>
      <c r="D38" s="116"/>
      <c r="E38" s="95"/>
    </row>
    <row r="39" spans="1:8" ht="15.6">
      <c r="A39" s="92"/>
      <c r="B39" s="117"/>
      <c r="C39" s="118"/>
      <c r="D39" s="102"/>
      <c r="E39" s="119"/>
    </row>
    <row r="40" spans="1:8" ht="13.8">
      <c r="A40" s="92"/>
      <c r="B40" s="108"/>
      <c r="C40" s="120"/>
      <c r="D40" s="110"/>
      <c r="E40" s="92"/>
    </row>
    <row r="41" spans="1:8" s="52" customFormat="1" ht="12.75" customHeight="1">
      <c r="A41" s="92"/>
      <c r="B41" s="100"/>
      <c r="C41" s="101"/>
      <c r="D41" s="115"/>
      <c r="E41" s="95"/>
      <c r="F41" s="54"/>
      <c r="G41" s="96"/>
      <c r="H41" s="54"/>
    </row>
    <row r="42" spans="1:8" s="52" customFormat="1" ht="12.75" customHeight="1">
      <c r="A42" s="92"/>
      <c r="B42" s="117"/>
      <c r="C42" s="118"/>
      <c r="D42" s="102"/>
      <c r="E42" s="119"/>
      <c r="F42" s="54"/>
      <c r="G42" s="96"/>
      <c r="H42" s="54"/>
    </row>
    <row r="43" spans="1:8" ht="13.8">
      <c r="A43" s="92"/>
      <c r="B43" s="100"/>
      <c r="C43" s="101"/>
      <c r="D43" s="102"/>
      <c r="E43" s="95"/>
    </row>
    <row r="44" spans="1:8" ht="13.8">
      <c r="A44" s="92"/>
      <c r="B44" s="100"/>
      <c r="C44" s="101"/>
      <c r="D44" s="102"/>
      <c r="E44" s="95"/>
    </row>
    <row r="45" spans="1:8" ht="13.8">
      <c r="A45" s="92"/>
      <c r="B45" s="100"/>
      <c r="C45" s="101"/>
      <c r="D45" s="116"/>
      <c r="E45" s="95"/>
    </row>
    <row r="46" spans="1:8" ht="13.8">
      <c r="A46" s="92"/>
      <c r="B46" s="100"/>
      <c r="C46" s="101"/>
      <c r="D46" s="116"/>
      <c r="E46" s="95"/>
    </row>
    <row r="47" spans="1:8" ht="13.8">
      <c r="A47" s="92"/>
      <c r="B47" s="100"/>
      <c r="C47" s="101"/>
      <c r="D47" s="116"/>
      <c r="E47" s="95"/>
    </row>
    <row r="48" spans="1:8" ht="15.6">
      <c r="A48" s="92"/>
      <c r="B48" s="117"/>
      <c r="C48" s="118"/>
      <c r="D48" s="102"/>
      <c r="E48" s="119"/>
    </row>
    <row r="49" spans="1:8" ht="15.6">
      <c r="A49" s="92"/>
      <c r="B49" s="117"/>
      <c r="C49" s="118"/>
      <c r="D49" s="121"/>
      <c r="E49" s="119"/>
    </row>
    <row r="50" spans="1:8" ht="13.8">
      <c r="A50" s="92"/>
      <c r="B50" s="100"/>
      <c r="C50" s="101"/>
      <c r="D50" s="115"/>
      <c r="E50" s="95"/>
    </row>
    <row r="51" spans="1:8" ht="13.8">
      <c r="A51" s="92"/>
      <c r="B51" s="100"/>
      <c r="C51" s="101"/>
      <c r="D51" s="102"/>
      <c r="E51" s="95"/>
    </row>
    <row r="52" spans="1:8" ht="13.8">
      <c r="A52" s="92"/>
      <c r="B52" s="100"/>
      <c r="C52" s="101"/>
      <c r="D52" s="102"/>
      <c r="E52" s="95"/>
    </row>
    <row r="53" spans="1:8" ht="13.8">
      <c r="A53" s="92"/>
      <c r="B53" s="100"/>
      <c r="C53" s="101"/>
      <c r="D53" s="116"/>
      <c r="E53" s="95"/>
    </row>
    <row r="54" spans="1:8" ht="13.8">
      <c r="A54" s="92"/>
      <c r="B54" s="100"/>
      <c r="C54" s="101"/>
      <c r="D54" s="116"/>
      <c r="E54" s="95"/>
    </row>
    <row r="55" spans="1:8" ht="13.8">
      <c r="A55" s="92"/>
      <c r="B55" s="100"/>
      <c r="C55" s="101"/>
      <c r="D55" s="116"/>
      <c r="E55" s="95"/>
    </row>
    <row r="56" spans="1:8" ht="13.8">
      <c r="A56" s="92"/>
      <c r="B56" s="100"/>
      <c r="C56" s="101"/>
      <c r="D56" s="102"/>
      <c r="E56" s="95"/>
    </row>
    <row r="57" spans="1:8" ht="13.8">
      <c r="A57" s="92"/>
      <c r="B57" s="100"/>
      <c r="C57" s="101"/>
      <c r="D57" s="116"/>
      <c r="E57" s="95"/>
    </row>
    <row r="58" spans="1:8" ht="13.8">
      <c r="A58" s="92"/>
      <c r="B58" s="100"/>
      <c r="C58" s="101"/>
      <c r="D58" s="115"/>
      <c r="E58" s="95"/>
    </row>
    <row r="59" spans="1:8" ht="13.5" customHeight="1">
      <c r="A59" s="92"/>
      <c r="B59" s="100"/>
      <c r="C59" s="101"/>
      <c r="D59" s="102"/>
      <c r="E59" s="95"/>
    </row>
    <row r="60" spans="1:8" ht="13.5" customHeight="1">
      <c r="A60" s="92"/>
      <c r="B60" s="100"/>
      <c r="C60" s="101"/>
      <c r="D60" s="116"/>
      <c r="E60" s="95"/>
    </row>
    <row r="61" spans="1:8" s="52" customFormat="1" ht="13.8">
      <c r="A61" s="92"/>
      <c r="B61" s="100"/>
      <c r="C61" s="101"/>
      <c r="D61" s="116"/>
      <c r="E61" s="95"/>
      <c r="F61" s="54"/>
      <c r="G61" s="96"/>
      <c r="H61" s="54"/>
    </row>
    <row r="62" spans="1:8" s="52" customFormat="1" ht="13.8">
      <c r="A62" s="92"/>
      <c r="B62" s="100"/>
      <c r="C62" s="101"/>
      <c r="D62" s="116"/>
      <c r="E62" s="95"/>
      <c r="F62" s="54"/>
      <c r="G62" s="96"/>
      <c r="H62" s="54"/>
    </row>
    <row r="63" spans="1:8" s="52" customFormat="1" ht="13.8">
      <c r="A63" s="92"/>
      <c r="B63" s="100"/>
      <c r="C63" s="101"/>
      <c r="D63" s="102"/>
      <c r="E63" s="95"/>
      <c r="F63" s="54"/>
      <c r="G63" s="96"/>
      <c r="H63" s="54"/>
    </row>
    <row r="64" spans="1:8" ht="13.5" customHeight="1">
      <c r="A64" s="92"/>
      <c r="B64" s="100"/>
      <c r="C64" s="101"/>
      <c r="D64" s="116"/>
      <c r="E64" s="95"/>
    </row>
    <row r="65" spans="1:8" ht="13.5" customHeight="1">
      <c r="A65" s="92"/>
      <c r="B65" s="100"/>
      <c r="C65" s="101"/>
      <c r="D65" s="115"/>
      <c r="E65" s="95"/>
    </row>
    <row r="66" spans="1:8" s="52" customFormat="1" ht="13.8">
      <c r="A66" s="92"/>
      <c r="B66" s="95"/>
      <c r="C66" s="114"/>
      <c r="D66" s="122"/>
      <c r="E66" s="95"/>
      <c r="F66" s="54"/>
      <c r="G66" s="96"/>
      <c r="H66" s="54"/>
    </row>
    <row r="67" spans="1:8" s="52" customFormat="1" ht="13.8">
      <c r="A67" s="92"/>
      <c r="B67" s="95"/>
      <c r="C67" s="114"/>
      <c r="D67" s="114"/>
      <c r="E67" s="95"/>
      <c r="F67" s="54"/>
      <c r="G67" s="96"/>
      <c r="H67" s="54"/>
    </row>
    <row r="68" spans="1:8" s="52" customFormat="1" ht="13.8">
      <c r="A68" s="92"/>
      <c r="B68" s="108"/>
      <c r="C68" s="120"/>
      <c r="D68" s="110"/>
      <c r="E68" s="92"/>
      <c r="F68" s="54"/>
      <c r="G68" s="96"/>
      <c r="H68" s="54"/>
    </row>
    <row r="69" spans="1:8" s="52" customFormat="1" ht="13.8">
      <c r="A69" s="92"/>
      <c r="B69" s="100"/>
      <c r="C69" s="123"/>
      <c r="D69" s="116"/>
      <c r="E69" s="95"/>
      <c r="F69" s="54"/>
      <c r="G69" s="96"/>
      <c r="H69" s="54"/>
    </row>
    <row r="70" spans="1:8" s="52" customFormat="1" ht="13.8">
      <c r="A70" s="92"/>
      <c r="B70" s="100"/>
      <c r="C70" s="123"/>
      <c r="D70" s="116"/>
      <c r="E70" s="95"/>
      <c r="F70" s="54"/>
      <c r="G70" s="96"/>
      <c r="H70" s="54"/>
    </row>
    <row r="71" spans="1:8" s="52" customFormat="1" ht="13.8">
      <c r="A71" s="92"/>
      <c r="B71" s="95"/>
      <c r="C71" s="114"/>
      <c r="D71" s="122"/>
      <c r="E71" s="95"/>
      <c r="F71" s="54"/>
      <c r="G71" s="96"/>
      <c r="H71" s="54"/>
    </row>
    <row r="72" spans="1:8" s="52" customFormat="1" ht="13.8">
      <c r="A72" s="92"/>
      <c r="B72" s="95"/>
      <c r="C72" s="114"/>
      <c r="D72" s="114"/>
      <c r="E72" s="95"/>
      <c r="F72" s="54"/>
      <c r="G72" s="96"/>
      <c r="H72" s="54"/>
    </row>
    <row r="73" spans="1:8" s="52" customFormat="1" ht="13.8">
      <c r="A73" s="92"/>
      <c r="B73" s="108"/>
      <c r="C73" s="120"/>
      <c r="D73" s="110"/>
      <c r="E73" s="92"/>
      <c r="F73" s="54"/>
      <c r="G73" s="96"/>
      <c r="H73" s="54"/>
    </row>
    <row r="74" spans="1:8" ht="13.5" customHeight="1">
      <c r="A74" s="92"/>
      <c r="B74" s="108"/>
      <c r="C74" s="120"/>
      <c r="D74" s="110"/>
      <c r="E74" s="92"/>
    </row>
    <row r="75" spans="1:8" s="52" customFormat="1" ht="13.8">
      <c r="A75" s="92"/>
      <c r="B75" s="100"/>
      <c r="C75" s="123"/>
      <c r="D75" s="115"/>
      <c r="E75" s="95"/>
      <c r="F75" s="54"/>
      <c r="G75" s="96"/>
      <c r="H75" s="54"/>
    </row>
    <row r="76" spans="1:8" s="52" customFormat="1" ht="13.8">
      <c r="A76" s="92"/>
      <c r="B76" s="100"/>
      <c r="C76" s="123"/>
      <c r="D76" s="116"/>
      <c r="E76" s="95"/>
      <c r="F76" s="54"/>
      <c r="G76" s="96"/>
      <c r="H76" s="54"/>
    </row>
    <row r="77" spans="1:8" ht="13.5" customHeight="1">
      <c r="A77" s="92"/>
      <c r="B77" s="100"/>
      <c r="C77" s="123"/>
      <c r="D77" s="115"/>
      <c r="E77" s="95"/>
    </row>
    <row r="78" spans="1:8" ht="13.5" customHeight="1">
      <c r="A78" s="92"/>
      <c r="B78" s="100"/>
      <c r="C78" s="123"/>
      <c r="D78" s="115"/>
      <c r="E78" s="95"/>
    </row>
    <row r="79" spans="1:8" s="52" customFormat="1" ht="13.8">
      <c r="A79" s="92"/>
      <c r="B79" s="100"/>
      <c r="C79" s="123"/>
      <c r="D79" s="115"/>
      <c r="E79" s="95"/>
      <c r="F79" s="54"/>
      <c r="G79" s="96"/>
      <c r="H79" s="54"/>
    </row>
    <row r="80" spans="1:8" s="52" customFormat="1" ht="13.8">
      <c r="A80" s="92"/>
      <c r="B80" s="100"/>
      <c r="C80" s="123"/>
      <c r="D80" s="116"/>
      <c r="E80" s="95"/>
      <c r="F80" s="54"/>
      <c r="G80" s="96"/>
      <c r="H80" s="54"/>
    </row>
    <row r="81" spans="1:8" ht="13.5" customHeight="1">
      <c r="A81" s="92"/>
      <c r="B81" s="95"/>
      <c r="C81" s="114"/>
      <c r="D81" s="114"/>
      <c r="E81" s="95"/>
    </row>
    <row r="82" spans="1:8" ht="13.5" customHeight="1">
      <c r="B82" s="73"/>
      <c r="C82" s="125"/>
      <c r="D82" s="126"/>
      <c r="E82" s="124"/>
    </row>
    <row r="83" spans="1:8" ht="13.5" customHeight="1">
      <c r="B83" s="83"/>
      <c r="C83" s="127"/>
      <c r="D83" s="82"/>
    </row>
    <row r="86" spans="1:8" ht="13.5" customHeight="1">
      <c r="B86" s="73"/>
      <c r="C86" s="125"/>
      <c r="D86" s="126"/>
      <c r="E86" s="124"/>
    </row>
    <row r="87" spans="1:8" ht="13.5" customHeight="1">
      <c r="B87" s="83"/>
      <c r="C87" s="127"/>
      <c r="D87" s="82"/>
    </row>
    <row r="88" spans="1:8" s="52" customFormat="1" ht="13.8">
      <c r="A88" s="124"/>
      <c r="B88" s="72"/>
      <c r="C88" s="53"/>
      <c r="D88" s="128"/>
      <c r="E88" s="72"/>
      <c r="F88" s="54"/>
      <c r="G88" s="96"/>
      <c r="H88" s="54"/>
    </row>
    <row r="89" spans="1:8" ht="13.5" customHeight="1">
      <c r="D89" s="128"/>
    </row>
    <row r="90" spans="1:8" ht="13.5" customHeight="1">
      <c r="D90" s="128"/>
    </row>
    <row r="91" spans="1:8" ht="13.5" customHeight="1">
      <c r="D91" s="128"/>
    </row>
    <row r="92" spans="1:8" ht="13.5" customHeight="1">
      <c r="D92" s="128"/>
    </row>
    <row r="95" spans="1:8" ht="13.5" customHeight="1">
      <c r="B95" s="83"/>
      <c r="C95" s="127"/>
      <c r="D95" s="82"/>
    </row>
    <row r="96" spans="1:8" ht="13.5" customHeight="1">
      <c r="D96" s="129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ht="13.5" customHeight="1">
      <c r="H136" s="53"/>
    </row>
    <row r="137" spans="1:9" ht="13.5" customHeight="1">
      <c r="H137" s="53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18" xr:uid="{00000000-0002-0000-65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árok97">
    <tabColor rgb="FFCCFFFF"/>
  </sheetPr>
  <dimension ref="A1:I169"/>
  <sheetViews>
    <sheetView view="pageBreakPreview" zoomScaleNormal="130" zoomScaleSheetLayoutView="100" workbookViewId="0">
      <selection activeCell="G24" sqref="G24"/>
    </sheetView>
  </sheetViews>
  <sheetFormatPr defaultColWidth="9.109375" defaultRowHeight="13.8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64" customFormat="1" ht="14.4" thickBot="1">
      <c r="A1" s="828" t="s">
        <v>156</v>
      </c>
      <c r="B1" s="829"/>
      <c r="C1" s="830" t="s">
        <v>2</v>
      </c>
      <c r="D1" s="831"/>
      <c r="E1" s="829"/>
      <c r="H1" s="832" t="s">
        <v>844</v>
      </c>
    </row>
    <row r="2" spans="1:9" s="64" customFormat="1">
      <c r="A2" s="828"/>
      <c r="B2" s="829"/>
      <c r="C2" s="830"/>
      <c r="D2" s="830"/>
      <c r="E2" s="829"/>
      <c r="H2" s="830"/>
    </row>
    <row r="3" spans="1:9" s="64" customFormat="1">
      <c r="A3" s="828" t="s">
        <v>158</v>
      </c>
      <c r="B3" s="829"/>
      <c r="C3" s="1738" t="s">
        <v>1422</v>
      </c>
      <c r="D3" s="1738"/>
      <c r="E3" s="829"/>
      <c r="H3" s="830"/>
    </row>
    <row r="4" spans="1:9">
      <c r="A4" s="833" t="s">
        <v>160</v>
      </c>
      <c r="B4" s="834"/>
      <c r="C4" s="835" t="s">
        <v>1423</v>
      </c>
      <c r="D4" s="64"/>
      <c r="E4" s="834"/>
      <c r="F4" s="64"/>
      <c r="G4" s="64"/>
      <c r="H4" s="64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81" customFormat="1" ht="12.75" customHeight="1">
      <c r="A9" s="839"/>
      <c r="B9" s="840" t="s">
        <v>757</v>
      </c>
      <c r="C9" s="841"/>
      <c r="D9" s="842" t="s">
        <v>227</v>
      </c>
      <c r="E9" s="843"/>
      <c r="F9" s="844"/>
      <c r="G9" s="845"/>
      <c r="H9" s="846">
        <f>SUM(H11:H12)</f>
        <v>0</v>
      </c>
    </row>
    <row r="10" spans="1:9" s="81" customFormat="1" ht="12.75" customHeight="1">
      <c r="A10" s="425"/>
      <c r="B10" s="847"/>
      <c r="C10" s="425"/>
      <c r="D10" s="425"/>
      <c r="E10" s="847"/>
      <c r="F10" s="425"/>
      <c r="G10" s="425"/>
      <c r="H10" s="425"/>
    </row>
    <row r="11" spans="1:9" s="81" customFormat="1">
      <c r="A11" s="848">
        <v>1</v>
      </c>
      <c r="B11" s="849"/>
      <c r="C11" s="850" t="s">
        <v>228</v>
      </c>
      <c r="D11" s="851" t="s">
        <v>229</v>
      </c>
      <c r="E11" s="852" t="s">
        <v>188</v>
      </c>
      <c r="F11" s="853">
        <v>15.7</v>
      </c>
      <c r="G11" s="1274"/>
      <c r="H11" s="854">
        <f>ROUND(F11*G11,2)</f>
        <v>0</v>
      </c>
      <c r="I11" s="1274"/>
    </row>
    <row r="12" spans="1:9" s="81" customFormat="1" ht="27.6">
      <c r="A12" s="848">
        <v>2</v>
      </c>
      <c r="B12" s="849"/>
      <c r="C12" s="850" t="s">
        <v>758</v>
      </c>
      <c r="D12" s="851" t="s">
        <v>759</v>
      </c>
      <c r="E12" s="852" t="s">
        <v>180</v>
      </c>
      <c r="F12" s="853">
        <v>16</v>
      </c>
      <c r="G12" s="1274"/>
      <c r="H12" s="854">
        <f>ROUND(F12*G12,2)</f>
        <v>0</v>
      </c>
      <c r="I12" s="1274"/>
    </row>
    <row r="13" spans="1:9">
      <c r="A13" s="51"/>
      <c r="B13" s="837"/>
      <c r="C13" s="855"/>
      <c r="D13" s="395"/>
      <c r="F13" s="51"/>
      <c r="G13" s="51"/>
      <c r="H13" s="51"/>
    </row>
    <row r="14" spans="1:9" s="81" customFormat="1">
      <c r="A14" s="839"/>
      <c r="B14" s="840" t="s">
        <v>760</v>
      </c>
      <c r="C14" s="841"/>
      <c r="D14" s="842" t="s">
        <v>185</v>
      </c>
      <c r="E14" s="843"/>
      <c r="F14" s="844"/>
      <c r="G14" s="845"/>
      <c r="H14" s="846">
        <f>SUM(H16:H19)</f>
        <v>0</v>
      </c>
      <c r="I14" s="845"/>
    </row>
    <row r="15" spans="1:9" s="81" customFormat="1">
      <c r="A15" s="425"/>
      <c r="B15" s="847"/>
      <c r="C15" s="425"/>
      <c r="D15" s="425"/>
      <c r="E15" s="847"/>
      <c r="F15" s="425"/>
      <c r="G15" s="425"/>
      <c r="H15" s="425"/>
      <c r="I15" s="425"/>
    </row>
    <row r="16" spans="1:9" s="81" customFormat="1">
      <c r="A16" s="848">
        <v>3</v>
      </c>
      <c r="B16" s="849"/>
      <c r="C16" s="850" t="s">
        <v>186</v>
      </c>
      <c r="D16" s="851" t="s">
        <v>187</v>
      </c>
      <c r="E16" s="852" t="s">
        <v>188</v>
      </c>
      <c r="F16" s="853">
        <v>38.299999999999997</v>
      </c>
      <c r="G16" s="1274"/>
      <c r="H16" s="854">
        <f>ROUND(F16*G16,2)</f>
        <v>0</v>
      </c>
      <c r="I16" s="1274"/>
    </row>
    <row r="17" spans="1:9">
      <c r="A17" s="848">
        <v>4</v>
      </c>
      <c r="B17" s="849"/>
      <c r="C17" s="850" t="s">
        <v>761</v>
      </c>
      <c r="D17" s="851" t="s">
        <v>762</v>
      </c>
      <c r="E17" s="852" t="s">
        <v>188</v>
      </c>
      <c r="F17" s="853">
        <v>69</v>
      </c>
      <c r="G17" s="1274"/>
      <c r="H17" s="854">
        <f t="shared" ref="H17:H19" si="0">ROUND(F17*G17,2)</f>
        <v>0</v>
      </c>
      <c r="I17" s="1274"/>
    </row>
    <row r="18" spans="1:9">
      <c r="A18" s="848">
        <v>5</v>
      </c>
      <c r="B18" s="849"/>
      <c r="C18" s="850" t="s">
        <v>360</v>
      </c>
      <c r="D18" s="851" t="s">
        <v>361</v>
      </c>
      <c r="E18" s="852" t="s">
        <v>188</v>
      </c>
      <c r="F18" s="853">
        <v>92.3</v>
      </c>
      <c r="G18" s="1274"/>
      <c r="H18" s="854">
        <f t="shared" si="0"/>
        <v>0</v>
      </c>
      <c r="I18" s="1274"/>
    </row>
    <row r="19" spans="1:9">
      <c r="A19" s="848">
        <v>6</v>
      </c>
      <c r="B19" s="849"/>
      <c r="C19" s="850" t="s">
        <v>189</v>
      </c>
      <c r="D19" s="851" t="s">
        <v>377</v>
      </c>
      <c r="E19" s="852" t="s">
        <v>176</v>
      </c>
      <c r="F19" s="853">
        <v>124</v>
      </c>
      <c r="G19" s="1274"/>
      <c r="H19" s="854">
        <f t="shared" si="0"/>
        <v>0</v>
      </c>
      <c r="I19" s="1274"/>
    </row>
    <row r="20" spans="1:9">
      <c r="A20" s="856"/>
      <c r="B20" s="857"/>
      <c r="D20" s="858"/>
      <c r="E20" s="859"/>
      <c r="G20" s="51"/>
      <c r="H20" s="51"/>
    </row>
    <row r="21" spans="1:9" s="81" customFormat="1">
      <c r="A21" s="839"/>
      <c r="B21" s="840" t="s">
        <v>763</v>
      </c>
      <c r="C21" s="841"/>
      <c r="D21" s="842" t="s">
        <v>764</v>
      </c>
      <c r="E21" s="843"/>
      <c r="F21" s="844"/>
      <c r="G21" s="845"/>
      <c r="H21" s="846">
        <f>SUM(H23:H23)</f>
        <v>0</v>
      </c>
      <c r="I21" s="845"/>
    </row>
    <row r="22" spans="1:9">
      <c r="A22" s="51"/>
      <c r="F22" s="51"/>
      <c r="G22" s="51"/>
      <c r="H22" s="51"/>
    </row>
    <row r="23" spans="1:9" ht="27.6">
      <c r="A23" s="848">
        <v>7</v>
      </c>
      <c r="B23" s="849"/>
      <c r="C23" s="850" t="s">
        <v>765</v>
      </c>
      <c r="D23" s="851" t="s">
        <v>766</v>
      </c>
      <c r="E23" s="852" t="s">
        <v>267</v>
      </c>
      <c r="F23" s="853">
        <v>2</v>
      </c>
      <c r="G23" s="1274"/>
      <c r="H23" s="854">
        <f>ROUND(F23*G23,2)</f>
        <v>0</v>
      </c>
      <c r="I23" s="1274"/>
    </row>
    <row r="24" spans="1:9">
      <c r="A24" s="847"/>
      <c r="B24" s="861"/>
      <c r="C24" s="855"/>
      <c r="D24" s="862"/>
      <c r="E24" s="829"/>
      <c r="F24" s="863"/>
      <c r="G24" s="845"/>
      <c r="H24" s="845"/>
      <c r="I24" s="845"/>
    </row>
    <row r="25" spans="1:9" s="81" customFormat="1">
      <c r="A25" s="839"/>
      <c r="B25" s="840" t="s">
        <v>767</v>
      </c>
      <c r="C25" s="841"/>
      <c r="D25" s="842" t="s">
        <v>768</v>
      </c>
      <c r="E25" s="843"/>
      <c r="F25" s="844"/>
      <c r="G25" s="845"/>
      <c r="H25" s="846">
        <f>SUM(H27)</f>
        <v>0</v>
      </c>
      <c r="I25" s="845"/>
    </row>
    <row r="26" spans="1:9" s="81" customFormat="1">
      <c r="A26" s="425"/>
      <c r="B26" s="847"/>
      <c r="C26" s="425"/>
      <c r="D26" s="425"/>
      <c r="E26" s="847"/>
      <c r="F26" s="425"/>
      <c r="G26" s="425"/>
      <c r="H26" s="425"/>
      <c r="I26" s="425"/>
    </row>
    <row r="27" spans="1:9" s="81" customFormat="1">
      <c r="A27" s="848">
        <v>8</v>
      </c>
      <c r="B27" s="849"/>
      <c r="C27" s="850" t="s">
        <v>769</v>
      </c>
      <c r="D27" s="851" t="s">
        <v>770</v>
      </c>
      <c r="E27" s="852" t="s">
        <v>267</v>
      </c>
      <c r="F27" s="853">
        <v>90</v>
      </c>
      <c r="G27" s="1274"/>
      <c r="H27" s="854">
        <f>ROUND(F27*G27,2)</f>
        <v>0</v>
      </c>
      <c r="I27" s="1274"/>
    </row>
    <row r="28" spans="1:9">
      <c r="A28" s="847"/>
      <c r="B28" s="861"/>
      <c r="C28" s="855"/>
      <c r="D28" s="862"/>
      <c r="E28" s="829"/>
      <c r="F28" s="863"/>
      <c r="G28" s="845"/>
      <c r="H28" s="845"/>
      <c r="I28" s="845"/>
    </row>
    <row r="29" spans="1:9">
      <c r="A29" s="856"/>
      <c r="B29" s="840" t="s">
        <v>771</v>
      </c>
      <c r="C29" s="841"/>
      <c r="D29" s="842" t="s">
        <v>772</v>
      </c>
      <c r="F29" s="51"/>
      <c r="G29" s="51"/>
      <c r="H29" s="846">
        <f>SUM(H31)</f>
        <v>0</v>
      </c>
    </row>
    <row r="30" spans="1:9" s="81" customFormat="1">
      <c r="A30" s="425"/>
      <c r="B30" s="847"/>
      <c r="C30" s="425"/>
      <c r="D30" s="425"/>
      <c r="E30" s="847"/>
      <c r="F30" s="425"/>
      <c r="G30" s="425"/>
      <c r="H30" s="425"/>
      <c r="I30" s="425"/>
    </row>
    <row r="31" spans="1:9">
      <c r="A31" s="848">
        <v>9</v>
      </c>
      <c r="B31" s="849"/>
      <c r="C31" s="850">
        <v>91080106</v>
      </c>
      <c r="D31" s="851" t="s">
        <v>773</v>
      </c>
      <c r="E31" s="852" t="s">
        <v>176</v>
      </c>
      <c r="F31" s="853">
        <v>1015</v>
      </c>
      <c r="G31" s="1274"/>
      <c r="H31" s="854">
        <f>ROUND(F31*G31,2)</f>
        <v>0</v>
      </c>
      <c r="I31" s="1274"/>
    </row>
    <row r="32" spans="1:9">
      <c r="A32" s="856"/>
      <c r="B32" s="840"/>
      <c r="D32" s="858"/>
      <c r="E32" s="859"/>
      <c r="G32" s="51"/>
      <c r="H32" s="51"/>
    </row>
    <row r="33" spans="1:9">
      <c r="A33" s="856"/>
      <c r="B33" s="840" t="s">
        <v>774</v>
      </c>
      <c r="C33" s="841"/>
      <c r="D33" s="842" t="s">
        <v>567</v>
      </c>
      <c r="F33" s="51"/>
      <c r="G33" s="51"/>
      <c r="H33" s="846">
        <f>SUM(H35:H36)</f>
        <v>0</v>
      </c>
    </row>
    <row r="34" spans="1:9">
      <c r="A34" s="51"/>
      <c r="F34" s="51"/>
      <c r="G34" s="51"/>
      <c r="H34" s="51"/>
    </row>
    <row r="35" spans="1:9">
      <c r="A35" s="848">
        <v>10</v>
      </c>
      <c r="B35" s="849"/>
      <c r="C35" s="850">
        <v>91200101</v>
      </c>
      <c r="D35" s="851" t="s">
        <v>775</v>
      </c>
      <c r="E35" s="852" t="s">
        <v>180</v>
      </c>
      <c r="F35" s="853">
        <v>15</v>
      </c>
      <c r="G35" s="1274"/>
      <c r="H35" s="854">
        <f>ROUND(F35*G35,2)</f>
        <v>0</v>
      </c>
      <c r="I35" s="1274"/>
    </row>
    <row r="36" spans="1:9">
      <c r="A36" s="848">
        <v>11</v>
      </c>
      <c r="B36" s="849"/>
      <c r="C36" s="850">
        <v>91280101</v>
      </c>
      <c r="D36" s="851" t="s">
        <v>776</v>
      </c>
      <c r="E36" s="852" t="s">
        <v>180</v>
      </c>
      <c r="F36" s="853">
        <v>1</v>
      </c>
      <c r="G36" s="1274"/>
      <c r="H36" s="854">
        <f>ROUND(F36*G36,2)</f>
        <v>0</v>
      </c>
      <c r="I36" s="1274"/>
    </row>
    <row r="37" spans="1:9">
      <c r="A37" s="856"/>
      <c r="B37" s="840"/>
      <c r="D37" s="858"/>
      <c r="E37" s="859"/>
      <c r="G37" s="51"/>
      <c r="H37" s="51"/>
    </row>
    <row r="38" spans="1:9">
      <c r="A38" s="856"/>
      <c r="B38" s="840" t="s">
        <v>777</v>
      </c>
      <c r="C38" s="841"/>
      <c r="D38" s="842" t="s">
        <v>362</v>
      </c>
      <c r="F38" s="51"/>
      <c r="G38" s="51"/>
      <c r="H38" s="846">
        <f>SUM(H40:H43)</f>
        <v>0</v>
      </c>
    </row>
    <row r="39" spans="1:9">
      <c r="A39" s="51"/>
      <c r="F39" s="51"/>
      <c r="G39" s="51"/>
      <c r="H39" s="51"/>
    </row>
    <row r="40" spans="1:9" ht="27.6">
      <c r="A40" s="848">
        <v>12</v>
      </c>
      <c r="B40" s="849"/>
      <c r="C40" s="850">
        <v>92022801</v>
      </c>
      <c r="D40" s="851" t="s">
        <v>778</v>
      </c>
      <c r="E40" s="852" t="s">
        <v>176</v>
      </c>
      <c r="F40" s="853">
        <v>400</v>
      </c>
      <c r="G40" s="1274"/>
      <c r="H40" s="854">
        <f>ROUND(F40*G40,2)</f>
        <v>0</v>
      </c>
      <c r="I40" s="1274"/>
    </row>
    <row r="41" spans="1:9" ht="27.6">
      <c r="A41" s="848">
        <v>13</v>
      </c>
      <c r="B41" s="849"/>
      <c r="C41" s="850" t="s">
        <v>779</v>
      </c>
      <c r="D41" s="851" t="s">
        <v>780</v>
      </c>
      <c r="E41" s="852" t="s">
        <v>180</v>
      </c>
      <c r="F41" s="853">
        <v>1</v>
      </c>
      <c r="G41" s="1274"/>
      <c r="H41" s="854">
        <f t="shared" ref="H41:H43" si="1">ROUND(F41*G41,2)</f>
        <v>0</v>
      </c>
      <c r="I41" s="1274"/>
    </row>
    <row r="42" spans="1:9">
      <c r="A42" s="848">
        <v>14</v>
      </c>
      <c r="B42" s="849"/>
      <c r="C42" s="850">
        <v>92050305</v>
      </c>
      <c r="D42" s="851" t="s">
        <v>781</v>
      </c>
      <c r="E42" s="852" t="s">
        <v>180</v>
      </c>
      <c r="F42" s="853">
        <v>1</v>
      </c>
      <c r="G42" s="1274"/>
      <c r="H42" s="854">
        <f t="shared" si="1"/>
        <v>0</v>
      </c>
      <c r="I42" s="1274"/>
    </row>
    <row r="43" spans="1:9" ht="27.6">
      <c r="A43" s="848">
        <v>15</v>
      </c>
      <c r="B43" s="849"/>
      <c r="C43" s="850" t="s">
        <v>765</v>
      </c>
      <c r="D43" s="851" t="s">
        <v>766</v>
      </c>
      <c r="E43" s="852" t="s">
        <v>180</v>
      </c>
      <c r="F43" s="853">
        <v>1</v>
      </c>
      <c r="G43" s="1274"/>
      <c r="H43" s="854">
        <f t="shared" si="1"/>
        <v>0</v>
      </c>
      <c r="I43" s="1274"/>
    </row>
    <row r="44" spans="1:9">
      <c r="A44" s="856"/>
      <c r="B44" s="864"/>
      <c r="C44" s="865"/>
      <c r="D44" s="866"/>
      <c r="E44" s="859"/>
      <c r="H44" s="867"/>
    </row>
    <row r="45" spans="1:9" ht="14.4">
      <c r="A45" s="856"/>
      <c r="B45" s="864"/>
      <c r="C45" s="865"/>
      <c r="D45" s="868" t="s">
        <v>181</v>
      </c>
      <c r="E45" s="869"/>
      <c r="F45" s="870"/>
      <c r="G45" s="871"/>
      <c r="H45" s="872">
        <f>H9+H14+H21+H25+H29+H33+H38</f>
        <v>0</v>
      </c>
    </row>
    <row r="46" spans="1:9" ht="13.5" customHeight="1">
      <c r="A46" s="856"/>
      <c r="B46" s="873"/>
      <c r="C46" s="874"/>
      <c r="D46" s="875"/>
      <c r="E46" s="856"/>
    </row>
    <row r="47" spans="1:9" s="52" customFormat="1">
      <c r="A47" s="856"/>
      <c r="B47" s="856"/>
      <c r="C47" s="856"/>
      <c r="D47" s="51"/>
      <c r="E47" s="859"/>
      <c r="F47" s="860"/>
      <c r="G47" s="867"/>
      <c r="H47" s="860"/>
    </row>
    <row r="48" spans="1:9" s="112" customFormat="1">
      <c r="A48" s="856"/>
      <c r="B48" s="856"/>
      <c r="C48" s="856"/>
      <c r="E48" s="864"/>
      <c r="F48" s="860"/>
      <c r="G48" s="867"/>
      <c r="H48" s="860"/>
    </row>
    <row r="49" spans="1:8" ht="13.5" customHeight="1">
      <c r="A49" s="856"/>
      <c r="B49" s="856"/>
      <c r="C49" s="856"/>
      <c r="E49" s="864"/>
    </row>
    <row r="50" spans="1:8">
      <c r="A50" s="856"/>
      <c r="B50" s="856"/>
      <c r="C50" s="856"/>
      <c r="E50" s="864"/>
    </row>
    <row r="51" spans="1:8">
      <c r="A51" s="856"/>
      <c r="B51" s="856"/>
      <c r="C51" s="856"/>
      <c r="E51" s="859"/>
    </row>
    <row r="52" spans="1:8">
      <c r="A52" s="856"/>
      <c r="B52" s="856"/>
      <c r="C52" s="856"/>
      <c r="E52" s="859"/>
    </row>
    <row r="53" spans="1:8">
      <c r="A53" s="856"/>
      <c r="B53" s="856"/>
      <c r="C53" s="856"/>
      <c r="E53" s="859"/>
    </row>
    <row r="54" spans="1:8">
      <c r="A54" s="856"/>
      <c r="B54" s="856"/>
      <c r="C54" s="856"/>
      <c r="E54" s="859"/>
    </row>
    <row r="55" spans="1:8">
      <c r="A55" s="856"/>
      <c r="B55" s="856"/>
      <c r="C55" s="856"/>
      <c r="D55" s="875"/>
      <c r="E55" s="859"/>
    </row>
    <row r="56" spans="1:8">
      <c r="A56" s="856"/>
      <c r="B56" s="856"/>
      <c r="C56" s="856"/>
      <c r="D56" s="876"/>
      <c r="E56" s="859"/>
    </row>
    <row r="57" spans="1:8">
      <c r="A57" s="856"/>
      <c r="B57" s="856"/>
      <c r="C57" s="856"/>
      <c r="D57" s="875"/>
      <c r="E57" s="856"/>
    </row>
    <row r="58" spans="1:8">
      <c r="A58" s="856"/>
      <c r="B58" s="856"/>
      <c r="C58" s="856"/>
      <c r="D58" s="877"/>
      <c r="E58" s="859"/>
    </row>
    <row r="59" spans="1:8">
      <c r="A59" s="856"/>
      <c r="B59" s="856"/>
      <c r="C59" s="856"/>
      <c r="D59" s="866"/>
      <c r="E59" s="859"/>
    </row>
    <row r="60" spans="1:8" s="52" customFormat="1" ht="12.75" customHeight="1">
      <c r="A60" s="856"/>
      <c r="B60" s="856"/>
      <c r="C60" s="856"/>
      <c r="D60" s="878"/>
      <c r="E60" s="859"/>
      <c r="F60" s="860"/>
      <c r="G60" s="867"/>
      <c r="H60" s="860"/>
    </row>
    <row r="61" spans="1:8" s="52" customFormat="1">
      <c r="A61" s="856"/>
      <c r="B61" s="856"/>
      <c r="C61" s="856"/>
      <c r="D61" s="878"/>
      <c r="E61" s="859"/>
      <c r="F61" s="860"/>
      <c r="G61" s="867"/>
      <c r="H61" s="860"/>
    </row>
    <row r="62" spans="1:8">
      <c r="A62" s="856"/>
      <c r="B62" s="864"/>
      <c r="C62" s="865"/>
      <c r="D62" s="878"/>
      <c r="E62" s="859"/>
    </row>
    <row r="63" spans="1:8" s="52" customFormat="1" ht="12.75" customHeight="1">
      <c r="A63" s="856"/>
      <c r="B63" s="864"/>
      <c r="C63" s="865"/>
      <c r="D63" s="866"/>
      <c r="E63" s="859"/>
      <c r="F63" s="860"/>
      <c r="G63" s="867"/>
      <c r="H63" s="860"/>
    </row>
    <row r="64" spans="1:8">
      <c r="A64" s="856"/>
      <c r="B64" s="864"/>
      <c r="C64" s="865"/>
      <c r="D64" s="878"/>
      <c r="E64" s="859"/>
    </row>
    <row r="65" spans="1:8">
      <c r="A65" s="856"/>
      <c r="B65" s="864"/>
      <c r="C65" s="865"/>
      <c r="D65" s="878"/>
      <c r="E65" s="859"/>
    </row>
    <row r="66" spans="1:8">
      <c r="A66" s="856"/>
      <c r="B66" s="864"/>
      <c r="C66" s="865"/>
      <c r="D66" s="878"/>
      <c r="E66" s="859"/>
    </row>
    <row r="67" spans="1:8" ht="15.6">
      <c r="A67" s="856"/>
      <c r="B67" s="879"/>
      <c r="C67" s="880"/>
      <c r="D67" s="866"/>
      <c r="E67" s="881"/>
    </row>
    <row r="68" spans="1:8">
      <c r="A68" s="856"/>
      <c r="B68" s="873"/>
      <c r="C68" s="882"/>
      <c r="D68" s="875"/>
      <c r="E68" s="856"/>
    </row>
    <row r="69" spans="1:8" s="52" customFormat="1" ht="12.75" customHeight="1">
      <c r="A69" s="856"/>
      <c r="B69" s="864"/>
      <c r="C69" s="865"/>
      <c r="D69" s="877"/>
      <c r="E69" s="859"/>
      <c r="F69" s="860"/>
      <c r="G69" s="867"/>
      <c r="H69" s="860"/>
    </row>
    <row r="70" spans="1:8" s="52" customFormat="1" ht="12.75" customHeight="1">
      <c r="A70" s="856"/>
      <c r="B70" s="879"/>
      <c r="C70" s="880"/>
      <c r="D70" s="866"/>
      <c r="E70" s="881"/>
      <c r="F70" s="860"/>
      <c r="G70" s="867"/>
      <c r="H70" s="860"/>
    </row>
    <row r="71" spans="1:8">
      <c r="A71" s="856"/>
      <c r="B71" s="864"/>
      <c r="C71" s="865"/>
      <c r="D71" s="866"/>
      <c r="E71" s="859"/>
    </row>
    <row r="72" spans="1:8">
      <c r="A72" s="856"/>
      <c r="B72" s="864"/>
      <c r="C72" s="865"/>
      <c r="D72" s="866"/>
      <c r="E72" s="859"/>
    </row>
    <row r="73" spans="1:8">
      <c r="A73" s="856"/>
      <c r="B73" s="864"/>
      <c r="C73" s="865"/>
      <c r="D73" s="878"/>
      <c r="E73" s="859"/>
    </row>
    <row r="74" spans="1:8">
      <c r="A74" s="856"/>
      <c r="B74" s="864"/>
      <c r="C74" s="865"/>
      <c r="D74" s="878"/>
      <c r="E74" s="859"/>
    </row>
    <row r="75" spans="1:8">
      <c r="A75" s="856"/>
      <c r="B75" s="864"/>
      <c r="C75" s="865"/>
      <c r="D75" s="878"/>
      <c r="E75" s="859"/>
    </row>
    <row r="76" spans="1:8" ht="15.6">
      <c r="A76" s="856"/>
      <c r="B76" s="879"/>
      <c r="C76" s="880"/>
      <c r="D76" s="866"/>
      <c r="E76" s="881"/>
    </row>
    <row r="77" spans="1:8" ht="15.6">
      <c r="A77" s="856"/>
      <c r="B77" s="879"/>
      <c r="C77" s="880"/>
      <c r="D77" s="883"/>
      <c r="E77" s="881"/>
    </row>
    <row r="78" spans="1:8">
      <c r="A78" s="856"/>
      <c r="B78" s="864"/>
      <c r="C78" s="865"/>
      <c r="D78" s="877"/>
      <c r="E78" s="859"/>
    </row>
    <row r="79" spans="1:8">
      <c r="A79" s="856"/>
      <c r="B79" s="864"/>
      <c r="C79" s="865"/>
      <c r="D79" s="866"/>
      <c r="E79" s="859"/>
    </row>
    <row r="80" spans="1:8">
      <c r="A80" s="856"/>
      <c r="B80" s="864"/>
      <c r="C80" s="865"/>
      <c r="D80" s="866"/>
      <c r="E80" s="859"/>
    </row>
    <row r="81" spans="1:8">
      <c r="A81" s="856"/>
      <c r="B81" s="864"/>
      <c r="C81" s="865"/>
      <c r="D81" s="878"/>
      <c r="E81" s="859"/>
    </row>
    <row r="82" spans="1:8">
      <c r="A82" s="856"/>
      <c r="B82" s="864"/>
      <c r="C82" s="865"/>
      <c r="D82" s="878"/>
      <c r="E82" s="859"/>
    </row>
    <row r="83" spans="1:8">
      <c r="A83" s="856"/>
      <c r="B83" s="864"/>
      <c r="C83" s="865"/>
      <c r="D83" s="878"/>
      <c r="E83" s="859"/>
    </row>
    <row r="84" spans="1:8">
      <c r="A84" s="856"/>
      <c r="B84" s="864"/>
      <c r="C84" s="865"/>
      <c r="D84" s="866"/>
      <c r="E84" s="859"/>
    </row>
    <row r="85" spans="1:8">
      <c r="A85" s="856"/>
      <c r="B85" s="864"/>
      <c r="C85" s="865"/>
      <c r="D85" s="878"/>
      <c r="E85" s="859"/>
    </row>
    <row r="86" spans="1:8">
      <c r="A86" s="856"/>
      <c r="B86" s="864"/>
      <c r="C86" s="865"/>
      <c r="D86" s="877"/>
      <c r="E86" s="859"/>
    </row>
    <row r="87" spans="1:8" ht="13.5" customHeight="1">
      <c r="A87" s="856"/>
      <c r="B87" s="864"/>
      <c r="C87" s="865"/>
      <c r="D87" s="866"/>
      <c r="E87" s="859"/>
    </row>
    <row r="88" spans="1:8" ht="13.5" customHeight="1">
      <c r="A88" s="856"/>
      <c r="B88" s="864"/>
      <c r="C88" s="865"/>
      <c r="D88" s="878"/>
      <c r="E88" s="859"/>
    </row>
    <row r="89" spans="1:8" s="52" customFormat="1">
      <c r="A89" s="856"/>
      <c r="B89" s="864"/>
      <c r="C89" s="865"/>
      <c r="D89" s="878"/>
      <c r="E89" s="859"/>
      <c r="F89" s="860"/>
      <c r="G89" s="867"/>
      <c r="H89" s="860"/>
    </row>
    <row r="90" spans="1:8" s="52" customFormat="1">
      <c r="A90" s="856"/>
      <c r="B90" s="864"/>
      <c r="C90" s="865"/>
      <c r="D90" s="878"/>
      <c r="E90" s="859"/>
      <c r="F90" s="860"/>
      <c r="G90" s="867"/>
      <c r="H90" s="860"/>
    </row>
    <row r="91" spans="1:8" s="52" customFormat="1">
      <c r="A91" s="856"/>
      <c r="B91" s="864"/>
      <c r="C91" s="865"/>
      <c r="D91" s="866"/>
      <c r="E91" s="859"/>
      <c r="F91" s="860"/>
      <c r="G91" s="867"/>
      <c r="H91" s="860"/>
    </row>
    <row r="92" spans="1:8" ht="13.5" customHeight="1">
      <c r="A92" s="856"/>
      <c r="B92" s="864"/>
      <c r="C92" s="865"/>
      <c r="D92" s="878"/>
      <c r="E92" s="859"/>
    </row>
    <row r="93" spans="1:8" ht="13.5" customHeight="1">
      <c r="A93" s="856"/>
      <c r="B93" s="864"/>
      <c r="C93" s="865"/>
      <c r="D93" s="877"/>
      <c r="E93" s="859"/>
    </row>
    <row r="94" spans="1:8" s="52" customFormat="1">
      <c r="A94" s="856"/>
      <c r="B94" s="859"/>
      <c r="C94" s="876"/>
      <c r="D94" s="884"/>
      <c r="E94" s="859"/>
      <c r="F94" s="860"/>
      <c r="G94" s="867"/>
      <c r="H94" s="860"/>
    </row>
    <row r="95" spans="1:8" s="52" customFormat="1">
      <c r="A95" s="856"/>
      <c r="B95" s="859"/>
      <c r="C95" s="876"/>
      <c r="D95" s="876"/>
      <c r="E95" s="859"/>
      <c r="F95" s="860"/>
      <c r="G95" s="867"/>
      <c r="H95" s="860"/>
    </row>
    <row r="96" spans="1:8" s="52" customFormat="1">
      <c r="A96" s="856"/>
      <c r="B96" s="873"/>
      <c r="C96" s="882"/>
      <c r="D96" s="875"/>
      <c r="E96" s="856"/>
      <c r="F96" s="860"/>
      <c r="G96" s="867"/>
      <c r="H96" s="860"/>
    </row>
    <row r="97" spans="1:8" s="52" customFormat="1">
      <c r="A97" s="856"/>
      <c r="B97" s="864"/>
      <c r="C97" s="885"/>
      <c r="D97" s="878"/>
      <c r="E97" s="859"/>
      <c r="F97" s="860"/>
      <c r="G97" s="867"/>
      <c r="H97" s="860"/>
    </row>
    <row r="98" spans="1:8" s="52" customFormat="1">
      <c r="A98" s="856"/>
      <c r="B98" s="864"/>
      <c r="C98" s="885"/>
      <c r="D98" s="878"/>
      <c r="E98" s="859"/>
      <c r="F98" s="860"/>
      <c r="G98" s="867"/>
      <c r="H98" s="860"/>
    </row>
    <row r="99" spans="1:8" s="52" customFormat="1">
      <c r="A99" s="856"/>
      <c r="B99" s="859"/>
      <c r="C99" s="876"/>
      <c r="D99" s="884"/>
      <c r="E99" s="859"/>
      <c r="F99" s="860"/>
      <c r="G99" s="867"/>
      <c r="H99" s="860"/>
    </row>
    <row r="100" spans="1:8" s="52" customFormat="1">
      <c r="A100" s="856"/>
      <c r="B100" s="859"/>
      <c r="C100" s="876"/>
      <c r="D100" s="876"/>
      <c r="E100" s="859"/>
      <c r="F100" s="860"/>
      <c r="G100" s="867"/>
      <c r="H100" s="860"/>
    </row>
    <row r="101" spans="1:8" s="52" customFormat="1">
      <c r="A101" s="856"/>
      <c r="B101" s="873"/>
      <c r="C101" s="882"/>
      <c r="D101" s="875"/>
      <c r="E101" s="856"/>
      <c r="F101" s="860"/>
      <c r="G101" s="867"/>
      <c r="H101" s="860"/>
    </row>
    <row r="102" spans="1:8" ht="13.5" customHeight="1">
      <c r="A102" s="856"/>
      <c r="B102" s="873"/>
      <c r="C102" s="882"/>
      <c r="D102" s="875"/>
      <c r="E102" s="856"/>
    </row>
    <row r="103" spans="1:8" s="52" customFormat="1">
      <c r="A103" s="856"/>
      <c r="B103" s="864"/>
      <c r="C103" s="885"/>
      <c r="D103" s="877"/>
      <c r="E103" s="859"/>
      <c r="F103" s="860"/>
      <c r="G103" s="867"/>
      <c r="H103" s="860"/>
    </row>
    <row r="104" spans="1:8" s="52" customFormat="1">
      <c r="A104" s="856"/>
      <c r="B104" s="864"/>
      <c r="C104" s="885"/>
      <c r="D104" s="878"/>
      <c r="E104" s="859"/>
      <c r="F104" s="860"/>
      <c r="G104" s="867"/>
      <c r="H104" s="860"/>
    </row>
    <row r="105" spans="1:8" ht="13.5" customHeight="1">
      <c r="A105" s="856"/>
      <c r="B105" s="864"/>
      <c r="C105" s="885"/>
      <c r="D105" s="877"/>
      <c r="E105" s="859"/>
    </row>
    <row r="106" spans="1:8" ht="13.5" customHeight="1">
      <c r="A106" s="856"/>
      <c r="B106" s="864"/>
      <c r="C106" s="885"/>
      <c r="D106" s="877"/>
      <c r="E106" s="859"/>
    </row>
    <row r="107" spans="1:8" s="52" customFormat="1">
      <c r="A107" s="856"/>
      <c r="B107" s="864"/>
      <c r="C107" s="885"/>
      <c r="D107" s="877"/>
      <c r="E107" s="859"/>
      <c r="F107" s="860"/>
      <c r="G107" s="867"/>
      <c r="H107" s="860"/>
    </row>
    <row r="108" spans="1:8" s="52" customFormat="1">
      <c r="A108" s="856"/>
      <c r="B108" s="864"/>
      <c r="C108" s="885"/>
      <c r="D108" s="878"/>
      <c r="E108" s="859"/>
      <c r="F108" s="860"/>
      <c r="G108" s="867"/>
      <c r="H108" s="860"/>
    </row>
    <row r="109" spans="1:8" ht="13.5" customHeight="1">
      <c r="A109" s="856"/>
      <c r="B109" s="859"/>
      <c r="C109" s="876"/>
      <c r="D109" s="876"/>
      <c r="E109" s="859"/>
    </row>
    <row r="110" spans="1:8" ht="13.5" customHeight="1">
      <c r="B110" s="839"/>
      <c r="C110" s="887"/>
      <c r="D110" s="888"/>
      <c r="E110" s="886"/>
    </row>
    <row r="111" spans="1:8" ht="13.5" customHeight="1">
      <c r="B111" s="847"/>
      <c r="C111" s="889"/>
      <c r="D111" s="425"/>
    </row>
    <row r="114" spans="1:8" ht="13.5" customHeight="1">
      <c r="B114" s="839"/>
      <c r="C114" s="887"/>
      <c r="D114" s="888"/>
      <c r="E114" s="886"/>
    </row>
    <row r="115" spans="1:8" ht="13.5" customHeight="1">
      <c r="B115" s="847"/>
      <c r="C115" s="889"/>
      <c r="D115" s="425"/>
    </row>
    <row r="116" spans="1:8" s="52" customFormat="1">
      <c r="A116" s="886"/>
      <c r="B116" s="838"/>
      <c r="C116" s="51"/>
      <c r="D116" s="890"/>
      <c r="E116" s="838"/>
      <c r="F116" s="860"/>
      <c r="G116" s="867"/>
      <c r="H116" s="860"/>
    </row>
    <row r="117" spans="1:8" ht="13.5" customHeight="1">
      <c r="D117" s="890"/>
    </row>
    <row r="118" spans="1:8" ht="13.5" customHeight="1">
      <c r="D118" s="890"/>
    </row>
    <row r="119" spans="1:8" ht="13.5" customHeight="1">
      <c r="D119" s="890"/>
    </row>
    <row r="120" spans="1:8" ht="13.5" customHeight="1">
      <c r="D120" s="890"/>
    </row>
    <row r="123" spans="1:8" ht="13.5" customHeight="1">
      <c r="B123" s="847"/>
      <c r="C123" s="889"/>
      <c r="D123" s="425"/>
    </row>
    <row r="124" spans="1:8" ht="13.5" customHeight="1">
      <c r="D124" s="89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</row>
    <row r="139" spans="1:9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</row>
    <row r="140" spans="1:9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</row>
    <row r="141" spans="1:9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</row>
    <row r="142" spans="1:9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</row>
    <row r="143" spans="1:9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</row>
    <row r="144" spans="1:9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</row>
    <row r="145" spans="1:9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51"/>
    </row>
    <row r="146" spans="1:9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51"/>
    </row>
    <row r="147" spans="1:9" s="113" customFormat="1" ht="13.5" customHeight="1">
      <c r="A147" s="886"/>
      <c r="B147" s="838"/>
      <c r="C147" s="51"/>
      <c r="D147" s="51"/>
      <c r="E147" s="838"/>
      <c r="F147" s="860"/>
      <c r="G147" s="867"/>
      <c r="H147" s="860"/>
      <c r="I147" s="51"/>
    </row>
    <row r="148" spans="1:9" s="113" customFormat="1" ht="13.5" customHeight="1">
      <c r="A148" s="886"/>
      <c r="B148" s="838"/>
      <c r="C148" s="51"/>
      <c r="D148" s="51"/>
      <c r="E148" s="838"/>
      <c r="F148" s="860"/>
      <c r="G148" s="867"/>
      <c r="H148" s="860"/>
      <c r="I148" s="51"/>
    </row>
    <row r="149" spans="1:9" s="113" customFormat="1" ht="13.5" customHeight="1">
      <c r="A149" s="886"/>
      <c r="B149" s="838"/>
      <c r="C149" s="51"/>
      <c r="D149" s="51"/>
      <c r="E149" s="838"/>
      <c r="F149" s="860"/>
      <c r="G149" s="867"/>
      <c r="H149" s="860"/>
      <c r="I149" s="51"/>
    </row>
    <row r="150" spans="1:9" s="113" customFormat="1" ht="13.5" customHeight="1">
      <c r="A150" s="886"/>
      <c r="B150" s="838"/>
      <c r="C150" s="51"/>
      <c r="D150" s="51"/>
      <c r="E150" s="838"/>
      <c r="F150" s="860"/>
      <c r="G150" s="867"/>
      <c r="H150" s="860"/>
      <c r="I150" s="51"/>
    </row>
    <row r="151" spans="1:9" s="113" customFormat="1" ht="13.5" customHeight="1">
      <c r="A151" s="886"/>
      <c r="B151" s="838"/>
      <c r="C151" s="51"/>
      <c r="D151" s="51"/>
      <c r="E151" s="838"/>
      <c r="F151" s="860"/>
      <c r="G151" s="867"/>
      <c r="H151" s="860"/>
      <c r="I151" s="51"/>
    </row>
    <row r="152" spans="1:9" s="113" customFormat="1" ht="13.5" customHeight="1">
      <c r="A152" s="886"/>
      <c r="B152" s="838"/>
      <c r="C152" s="51"/>
      <c r="D152" s="51"/>
      <c r="E152" s="838"/>
      <c r="F152" s="860"/>
      <c r="G152" s="867"/>
      <c r="H152" s="860"/>
      <c r="I152" s="51"/>
    </row>
    <row r="153" spans="1:9" s="113" customFormat="1" ht="13.5" customHeight="1">
      <c r="A153" s="886"/>
      <c r="B153" s="838"/>
      <c r="C153" s="51"/>
      <c r="D153" s="51"/>
      <c r="E153" s="838"/>
      <c r="F153" s="860"/>
      <c r="G153" s="867"/>
      <c r="H153" s="860"/>
      <c r="I153" s="51"/>
    </row>
    <row r="154" spans="1:9" s="113" customFormat="1" ht="13.5" customHeight="1">
      <c r="A154" s="886"/>
      <c r="B154" s="838"/>
      <c r="C154" s="51"/>
      <c r="D154" s="51"/>
      <c r="E154" s="838"/>
      <c r="F154" s="860"/>
      <c r="G154" s="867"/>
      <c r="H154" s="860"/>
      <c r="I154" s="51"/>
    </row>
    <row r="155" spans="1:9" s="113" customFormat="1" ht="13.5" customHeight="1">
      <c r="A155" s="886"/>
      <c r="B155" s="838"/>
      <c r="C155" s="51"/>
      <c r="D155" s="51"/>
      <c r="E155" s="838"/>
      <c r="F155" s="860"/>
      <c r="G155" s="867"/>
      <c r="H155" s="860"/>
      <c r="I155" s="51"/>
    </row>
    <row r="156" spans="1:9" s="113" customFormat="1" ht="13.5" customHeight="1">
      <c r="A156" s="886"/>
      <c r="B156" s="838"/>
      <c r="C156" s="51"/>
      <c r="D156" s="51"/>
      <c r="E156" s="838"/>
      <c r="F156" s="860"/>
      <c r="G156" s="867"/>
      <c r="H156" s="860"/>
      <c r="I156" s="51"/>
    </row>
    <row r="157" spans="1:9" s="113" customFormat="1" ht="13.5" customHeight="1">
      <c r="A157" s="886"/>
      <c r="B157" s="838"/>
      <c r="C157" s="51"/>
      <c r="D157" s="51"/>
      <c r="E157" s="838"/>
      <c r="F157" s="860"/>
      <c r="G157" s="867"/>
      <c r="H157" s="860"/>
      <c r="I157" s="51"/>
    </row>
    <row r="158" spans="1:9" s="113" customFormat="1" ht="13.5" customHeight="1">
      <c r="A158" s="886"/>
      <c r="B158" s="838"/>
      <c r="C158" s="51"/>
      <c r="D158" s="51"/>
      <c r="E158" s="838"/>
      <c r="F158" s="860"/>
      <c r="G158" s="867"/>
      <c r="H158" s="860"/>
      <c r="I158" s="51"/>
    </row>
    <row r="159" spans="1:9" s="113" customFormat="1" ht="13.5" customHeight="1">
      <c r="A159" s="886"/>
      <c r="B159" s="838"/>
      <c r="C159" s="51"/>
      <c r="D159" s="51"/>
      <c r="E159" s="838"/>
      <c r="F159" s="860"/>
      <c r="G159" s="867"/>
      <c r="H159" s="860"/>
      <c r="I159" s="51"/>
    </row>
    <row r="160" spans="1:9" s="113" customFormat="1" ht="13.5" customHeight="1">
      <c r="A160" s="886"/>
      <c r="B160" s="838"/>
      <c r="C160" s="51"/>
      <c r="D160" s="51"/>
      <c r="E160" s="838"/>
      <c r="F160" s="860"/>
      <c r="G160" s="867"/>
      <c r="H160" s="860"/>
      <c r="I160" s="51"/>
    </row>
    <row r="161" spans="1:9" s="113" customFormat="1" ht="13.5" customHeight="1">
      <c r="A161" s="886"/>
      <c r="B161" s="838"/>
      <c r="C161" s="51"/>
      <c r="D161" s="51"/>
      <c r="E161" s="838"/>
      <c r="F161" s="860"/>
      <c r="G161" s="867"/>
      <c r="H161" s="860"/>
      <c r="I161" s="51"/>
    </row>
    <row r="162" spans="1:9" s="113" customFormat="1" ht="13.5" customHeight="1">
      <c r="A162" s="886"/>
      <c r="B162" s="838"/>
      <c r="C162" s="51"/>
      <c r="D162" s="51"/>
      <c r="E162" s="838"/>
      <c r="F162" s="860"/>
      <c r="G162" s="867"/>
      <c r="H162" s="860"/>
      <c r="I162" s="51"/>
    </row>
    <row r="163" spans="1:9" s="113" customFormat="1" ht="13.5" customHeight="1">
      <c r="A163" s="886"/>
      <c r="B163" s="838"/>
      <c r="C163" s="51"/>
      <c r="D163" s="51"/>
      <c r="E163" s="838"/>
      <c r="F163" s="860"/>
      <c r="G163" s="867"/>
      <c r="H163" s="860"/>
      <c r="I163" s="51"/>
    </row>
    <row r="164" spans="1:9" ht="13.5" customHeight="1">
      <c r="H164" s="51"/>
    </row>
    <row r="165" spans="1:9" ht="13.5" customHeight="1">
      <c r="H165" s="51"/>
    </row>
    <row r="166" spans="1:9" ht="13.5" customHeight="1">
      <c r="H166" s="51"/>
    </row>
    <row r="167" spans="1:9" ht="13.5" customHeight="1">
      <c r="H167" s="51"/>
    </row>
    <row r="168" spans="1:9" ht="13.5" customHeight="1">
      <c r="H168" s="51"/>
    </row>
    <row r="169" spans="1:9" ht="13.5" customHeight="1">
      <c r="H169" s="51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 xr:uid="{00000000-0002-0000-66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árok98">
    <tabColor rgb="FFCCFFFF"/>
  </sheetPr>
  <dimension ref="A1:I153"/>
  <sheetViews>
    <sheetView view="pageBreakPreview" zoomScaleNormal="100" zoomScaleSheetLayoutView="100" workbookViewId="0">
      <selection activeCell="D25" sqref="D25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5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1425</v>
      </c>
      <c r="D3" s="894"/>
      <c r="E3" s="893"/>
      <c r="H3" s="894"/>
    </row>
    <row r="4" spans="1:9" ht="13.8">
      <c r="A4" s="833" t="s">
        <v>160</v>
      </c>
      <c r="B4" s="898"/>
      <c r="C4" s="899" t="s">
        <v>1426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81" customFormat="1" ht="12.75" customHeight="1">
      <c r="A9" s="839"/>
      <c r="B9" s="900">
        <v>451120</v>
      </c>
      <c r="C9" s="841"/>
      <c r="D9" s="842" t="s">
        <v>185</v>
      </c>
      <c r="E9" s="843"/>
      <c r="F9" s="844"/>
      <c r="G9" s="845"/>
      <c r="H9" s="846">
        <f>SUM(H11:H15)</f>
        <v>0</v>
      </c>
    </row>
    <row r="10" spans="1:9" s="81" customFormat="1" ht="12.75" customHeight="1">
      <c r="A10" s="839"/>
      <c r="B10" s="900"/>
      <c r="C10" s="841"/>
      <c r="D10" s="842"/>
      <c r="E10" s="843"/>
      <c r="F10" s="844"/>
      <c r="G10" s="845"/>
      <c r="H10" s="846"/>
    </row>
    <row r="11" spans="1:9" s="81" customFormat="1" ht="13.8">
      <c r="A11" s="848">
        <v>1</v>
      </c>
      <c r="B11" s="849"/>
      <c r="C11" s="901" t="s">
        <v>358</v>
      </c>
      <c r="D11" s="902" t="s">
        <v>359</v>
      </c>
      <c r="E11" s="903" t="s">
        <v>176</v>
      </c>
      <c r="F11" s="853">
        <v>35</v>
      </c>
      <c r="G11" s="1274"/>
      <c r="H11" s="854">
        <f>ROUND(F11*G11,2)</f>
        <v>0</v>
      </c>
      <c r="I11" s="1274"/>
    </row>
    <row r="12" spans="1:9" ht="13.8">
      <c r="A12" s="848">
        <v>2</v>
      </c>
      <c r="B12" s="849"/>
      <c r="C12" s="901" t="s">
        <v>186</v>
      </c>
      <c r="D12" s="902" t="s">
        <v>187</v>
      </c>
      <c r="E12" s="903" t="s">
        <v>188</v>
      </c>
      <c r="F12" s="853">
        <v>10</v>
      </c>
      <c r="G12" s="1274"/>
      <c r="H12" s="854">
        <f t="shared" ref="H12:H15" si="0">ROUND(F12*G12,2)</f>
        <v>0</v>
      </c>
      <c r="I12" s="1274"/>
    </row>
    <row r="13" spans="1:9" ht="13.8">
      <c r="A13" s="848">
        <v>3</v>
      </c>
      <c r="B13" s="849"/>
      <c r="C13" s="901" t="s">
        <v>442</v>
      </c>
      <c r="D13" s="902" t="s">
        <v>443</v>
      </c>
      <c r="E13" s="903" t="s">
        <v>188</v>
      </c>
      <c r="F13" s="853">
        <v>1</v>
      </c>
      <c r="G13" s="1274"/>
      <c r="H13" s="854">
        <f t="shared" si="0"/>
        <v>0</v>
      </c>
      <c r="I13" s="1274"/>
    </row>
    <row r="14" spans="1:9" ht="13.8">
      <c r="A14" s="848">
        <v>4</v>
      </c>
      <c r="B14" s="849"/>
      <c r="C14" s="901" t="s">
        <v>360</v>
      </c>
      <c r="D14" s="902" t="s">
        <v>361</v>
      </c>
      <c r="E14" s="903" t="s">
        <v>188</v>
      </c>
      <c r="F14" s="853">
        <v>10</v>
      </c>
      <c r="G14" s="1274"/>
      <c r="H14" s="854">
        <f t="shared" si="0"/>
        <v>0</v>
      </c>
      <c r="I14" s="1274"/>
    </row>
    <row r="15" spans="1:9" ht="13.8">
      <c r="A15" s="848">
        <v>5</v>
      </c>
      <c r="B15" s="849"/>
      <c r="C15" s="901" t="s">
        <v>199</v>
      </c>
      <c r="D15" s="902" t="s">
        <v>444</v>
      </c>
      <c r="E15" s="903" t="s">
        <v>188</v>
      </c>
      <c r="F15" s="853">
        <v>1</v>
      </c>
      <c r="G15" s="1274"/>
      <c r="H15" s="854">
        <f t="shared" si="0"/>
        <v>0</v>
      </c>
      <c r="I15" s="1274"/>
    </row>
    <row r="16" spans="1:9" ht="13.8">
      <c r="A16" s="856"/>
      <c r="B16" s="857"/>
      <c r="D16" s="904"/>
      <c r="E16" s="859"/>
      <c r="G16" s="51"/>
      <c r="H16" s="51"/>
    </row>
    <row r="17" spans="1:9" ht="13.8">
      <c r="A17" s="856"/>
      <c r="B17" s="900">
        <v>453143</v>
      </c>
      <c r="C17" s="841"/>
      <c r="D17" s="842" t="s">
        <v>445</v>
      </c>
      <c r="F17" s="51"/>
      <c r="G17" s="51"/>
      <c r="H17" s="846">
        <f>SUM(H19:H24)</f>
        <v>0</v>
      </c>
    </row>
    <row r="18" spans="1:9" ht="13.8">
      <c r="A18" s="856"/>
      <c r="B18" s="900"/>
      <c r="C18" s="841"/>
      <c r="D18" s="842"/>
      <c r="F18" s="51"/>
      <c r="G18" s="51"/>
      <c r="H18" s="846"/>
    </row>
    <row r="19" spans="1:9" ht="13.8">
      <c r="A19" s="848">
        <v>6</v>
      </c>
      <c r="B19" s="849"/>
      <c r="C19" s="901">
        <v>92022001</v>
      </c>
      <c r="D19" s="902" t="s">
        <v>383</v>
      </c>
      <c r="E19" s="903" t="s">
        <v>180</v>
      </c>
      <c r="F19" s="853">
        <v>1</v>
      </c>
      <c r="G19" s="1274"/>
      <c r="H19" s="854">
        <f>ROUND(F19*G19,2)</f>
        <v>0</v>
      </c>
      <c r="I19" s="1274"/>
    </row>
    <row r="20" spans="1:9" ht="27.6">
      <c r="A20" s="848">
        <v>7</v>
      </c>
      <c r="B20" s="849"/>
      <c r="C20" s="901">
        <v>92020403</v>
      </c>
      <c r="D20" s="902" t="s">
        <v>446</v>
      </c>
      <c r="E20" s="903" t="s">
        <v>176</v>
      </c>
      <c r="F20" s="853">
        <v>6</v>
      </c>
      <c r="G20" s="1274"/>
      <c r="H20" s="854">
        <f t="shared" ref="H20:H24" si="1">ROUND(F20*G20,2)</f>
        <v>0</v>
      </c>
      <c r="I20" s="1274"/>
    </row>
    <row r="21" spans="1:9" ht="13.8">
      <c r="A21" s="848">
        <v>8</v>
      </c>
      <c r="B21" s="849"/>
      <c r="C21" s="901">
        <v>92020401</v>
      </c>
      <c r="D21" s="902" t="s">
        <v>370</v>
      </c>
      <c r="E21" s="903" t="s">
        <v>176</v>
      </c>
      <c r="F21" s="853">
        <v>280</v>
      </c>
      <c r="G21" s="1274"/>
      <c r="H21" s="854">
        <f t="shared" si="1"/>
        <v>0</v>
      </c>
      <c r="I21" s="1274"/>
    </row>
    <row r="22" spans="1:9" ht="13.8">
      <c r="A22" s="848">
        <v>9</v>
      </c>
      <c r="B22" s="849"/>
      <c r="C22" s="901">
        <v>92020203</v>
      </c>
      <c r="D22" s="902" t="s">
        <v>447</v>
      </c>
      <c r="E22" s="903" t="s">
        <v>180</v>
      </c>
      <c r="F22" s="853">
        <v>1</v>
      </c>
      <c r="G22" s="1274"/>
      <c r="H22" s="854">
        <f t="shared" si="1"/>
        <v>0</v>
      </c>
      <c r="I22" s="1274"/>
    </row>
    <row r="23" spans="1:9" ht="13.8">
      <c r="A23" s="848">
        <v>10</v>
      </c>
      <c r="B23" s="849"/>
      <c r="C23" s="905">
        <v>92020107</v>
      </c>
      <c r="D23" s="902" t="s">
        <v>368</v>
      </c>
      <c r="E23" s="903" t="s">
        <v>176</v>
      </c>
      <c r="F23" s="853">
        <v>30</v>
      </c>
      <c r="G23" s="1274"/>
      <c r="H23" s="854">
        <f t="shared" si="1"/>
        <v>0</v>
      </c>
      <c r="I23" s="1274"/>
    </row>
    <row r="24" spans="1:9" ht="13.8">
      <c r="A24" s="848">
        <v>11</v>
      </c>
      <c r="B24" s="849"/>
      <c r="C24" s="905">
        <v>92022501</v>
      </c>
      <c r="D24" s="902" t="s">
        <v>372</v>
      </c>
      <c r="E24" s="903" t="s">
        <v>180</v>
      </c>
      <c r="F24" s="853">
        <v>6</v>
      </c>
      <c r="G24" s="1274"/>
      <c r="H24" s="854">
        <f t="shared" si="1"/>
        <v>0</v>
      </c>
      <c r="I24" s="1274"/>
    </row>
    <row r="25" spans="1:9" ht="13.8">
      <c r="A25" s="847"/>
      <c r="B25" s="861"/>
      <c r="C25" s="906"/>
      <c r="D25" s="425"/>
      <c r="E25" s="898"/>
      <c r="F25" s="863"/>
      <c r="G25" s="845"/>
      <c r="H25" s="845"/>
      <c r="I25" s="845"/>
    </row>
    <row r="26" spans="1:9" ht="13.8">
      <c r="A26" s="847"/>
      <c r="B26" s="900">
        <v>453162</v>
      </c>
      <c r="C26" s="841"/>
      <c r="D26" s="842" t="s">
        <v>362</v>
      </c>
      <c r="E26" s="898"/>
      <c r="F26" s="863"/>
      <c r="G26" s="845"/>
      <c r="H26" s="846">
        <f>SUM(H28:H29)</f>
        <v>0</v>
      </c>
      <c r="I26" s="845"/>
    </row>
    <row r="27" spans="1:9" ht="13.8">
      <c r="A27" s="847"/>
      <c r="B27" s="900"/>
      <c r="C27" s="841"/>
      <c r="D27" s="842"/>
      <c r="E27" s="898"/>
      <c r="F27" s="863"/>
      <c r="G27" s="845"/>
      <c r="H27" s="846"/>
      <c r="I27" s="845"/>
    </row>
    <row r="28" spans="1:9" ht="13.8">
      <c r="A28" s="848">
        <v>12</v>
      </c>
      <c r="B28" s="849"/>
      <c r="C28" s="901">
        <v>92050701</v>
      </c>
      <c r="D28" s="902" t="s">
        <v>355</v>
      </c>
      <c r="E28" s="903" t="s">
        <v>180</v>
      </c>
      <c r="F28" s="853">
        <v>3</v>
      </c>
      <c r="G28" s="1274"/>
      <c r="H28" s="854">
        <f>ROUND(F28*G28,2)</f>
        <v>0</v>
      </c>
      <c r="I28" s="1274"/>
    </row>
    <row r="29" spans="1:9" ht="13.8">
      <c r="A29" s="848">
        <v>13</v>
      </c>
      <c r="B29" s="849"/>
      <c r="C29" s="901">
        <v>92050702</v>
      </c>
      <c r="D29" s="902" t="s">
        <v>357</v>
      </c>
      <c r="E29" s="903" t="s">
        <v>180</v>
      </c>
      <c r="F29" s="853">
        <v>3</v>
      </c>
      <c r="G29" s="1274"/>
      <c r="H29" s="854">
        <f>ROUND(F29*G29,2)</f>
        <v>0</v>
      </c>
      <c r="I29" s="1274"/>
    </row>
    <row r="30" spans="1:9" ht="13.8">
      <c r="A30" s="847"/>
      <c r="B30" s="861"/>
      <c r="C30" s="906"/>
      <c r="D30" s="425"/>
      <c r="E30" s="898"/>
      <c r="F30" s="863"/>
      <c r="G30" s="845"/>
      <c r="H30" s="845"/>
      <c r="I30" s="845"/>
    </row>
    <row r="31" spans="1:9" ht="13.8">
      <c r="A31" s="847"/>
      <c r="B31" s="900">
        <v>453170</v>
      </c>
      <c r="C31" s="841"/>
      <c r="D31" s="842" t="s">
        <v>305</v>
      </c>
      <c r="E31" s="898"/>
      <c r="F31" s="863"/>
      <c r="G31" s="845"/>
      <c r="H31" s="846">
        <f>SUM(H33:H35)</f>
        <v>0</v>
      </c>
      <c r="I31" s="845"/>
    </row>
    <row r="32" spans="1:9" ht="13.8">
      <c r="A32" s="847"/>
      <c r="B32" s="900"/>
      <c r="C32" s="841"/>
      <c r="D32" s="842"/>
      <c r="E32" s="898"/>
      <c r="F32" s="863"/>
      <c r="G32" s="845"/>
      <c r="H32" s="846"/>
      <c r="I32" s="845"/>
    </row>
    <row r="33" spans="1:9" ht="13.8">
      <c r="A33" s="848">
        <v>14</v>
      </c>
      <c r="B33" s="849"/>
      <c r="C33" s="901">
        <v>91221001</v>
      </c>
      <c r="D33" s="902" t="s">
        <v>448</v>
      </c>
      <c r="E33" s="903" t="s">
        <v>176</v>
      </c>
      <c r="F33" s="853">
        <v>25</v>
      </c>
      <c r="G33" s="1274"/>
      <c r="H33" s="854">
        <f>ROUND(F33*G33,2)</f>
        <v>0</v>
      </c>
      <c r="I33" s="1274"/>
    </row>
    <row r="34" spans="1:9" ht="13.8">
      <c r="A34" s="848">
        <v>17</v>
      </c>
      <c r="B34" s="849"/>
      <c r="C34" s="901">
        <v>91120301</v>
      </c>
      <c r="D34" s="902" t="s">
        <v>449</v>
      </c>
      <c r="E34" s="903" t="s">
        <v>180</v>
      </c>
      <c r="F34" s="853">
        <v>1</v>
      </c>
      <c r="G34" s="1274"/>
      <c r="H34" s="854">
        <f t="shared" ref="H34:H35" si="2">ROUND(F34*G34,2)</f>
        <v>0</v>
      </c>
      <c r="I34" s="1274"/>
    </row>
    <row r="35" spans="1:9" ht="13.8">
      <c r="A35" s="848">
        <v>18</v>
      </c>
      <c r="B35" s="849"/>
      <c r="C35" s="901">
        <v>91120401</v>
      </c>
      <c r="D35" s="902" t="s">
        <v>450</v>
      </c>
      <c r="E35" s="903" t="s">
        <v>180</v>
      </c>
      <c r="F35" s="853">
        <v>15</v>
      </c>
      <c r="G35" s="1274"/>
      <c r="H35" s="854">
        <f t="shared" si="2"/>
        <v>0</v>
      </c>
      <c r="I35" s="1274"/>
    </row>
    <row r="36" spans="1:9" ht="13.8">
      <c r="A36" s="856"/>
      <c r="B36" s="864"/>
      <c r="C36" s="865"/>
      <c r="D36" s="866"/>
      <c r="E36" s="859"/>
      <c r="H36" s="867"/>
    </row>
    <row r="37" spans="1:9" ht="14.4">
      <c r="A37" s="856"/>
      <c r="B37" s="864"/>
      <c r="C37" s="865"/>
      <c r="D37" s="868" t="s">
        <v>181</v>
      </c>
      <c r="E37" s="869"/>
      <c r="F37" s="870"/>
      <c r="G37" s="871"/>
      <c r="H37" s="872">
        <f>H9+H17+H26+H31</f>
        <v>0</v>
      </c>
    </row>
    <row r="38" spans="1:9" ht="13.5" customHeight="1">
      <c r="A38" s="856"/>
      <c r="B38" s="873"/>
      <c r="C38" s="874"/>
      <c r="D38" s="875"/>
      <c r="E38" s="856"/>
    </row>
    <row r="39" spans="1:9" s="52" customFormat="1" ht="13.8">
      <c r="A39" s="856"/>
      <c r="B39" s="856"/>
      <c r="C39" s="856"/>
      <c r="D39" s="51"/>
      <c r="E39" s="859"/>
      <c r="F39" s="860"/>
      <c r="G39" s="867"/>
      <c r="H39" s="860"/>
    </row>
    <row r="40" spans="1:9" s="112" customFormat="1" ht="13.8">
      <c r="A40" s="856"/>
      <c r="B40" s="856"/>
      <c r="C40" s="856"/>
      <c r="E40" s="864"/>
      <c r="F40" s="860"/>
      <c r="G40" s="867"/>
      <c r="H40" s="860"/>
    </row>
    <row r="41" spans="1:9" ht="13.5" customHeight="1">
      <c r="A41" s="856"/>
      <c r="B41" s="856"/>
      <c r="C41" s="856"/>
      <c r="E41" s="864"/>
    </row>
    <row r="42" spans="1:9" ht="13.8">
      <c r="A42" s="856"/>
      <c r="B42" s="856"/>
      <c r="C42" s="856"/>
      <c r="E42" s="864"/>
    </row>
    <row r="43" spans="1:9" ht="13.8">
      <c r="A43" s="856"/>
      <c r="B43" s="856"/>
      <c r="C43" s="856"/>
      <c r="E43" s="859"/>
    </row>
    <row r="44" spans="1:9" ht="13.8">
      <c r="A44" s="856"/>
      <c r="B44" s="856"/>
      <c r="C44" s="856"/>
      <c r="E44" s="859"/>
    </row>
    <row r="45" spans="1:9" s="52" customFormat="1" ht="13.8">
      <c r="A45" s="856"/>
      <c r="B45" s="856"/>
      <c r="C45" s="856"/>
      <c r="D45" s="878"/>
      <c r="E45" s="859"/>
      <c r="F45" s="860"/>
      <c r="G45" s="867"/>
      <c r="H45" s="860"/>
    </row>
    <row r="46" spans="1:9" ht="13.8">
      <c r="A46" s="856"/>
      <c r="B46" s="864"/>
      <c r="C46" s="865"/>
      <c r="D46" s="878"/>
      <c r="E46" s="859"/>
    </row>
    <row r="47" spans="1:9" s="52" customFormat="1" ht="12.75" customHeight="1">
      <c r="A47" s="856"/>
      <c r="B47" s="864"/>
      <c r="C47" s="865"/>
      <c r="D47" s="866"/>
      <c r="E47" s="859"/>
      <c r="F47" s="860"/>
      <c r="G47" s="867"/>
      <c r="H47" s="860"/>
    </row>
    <row r="48" spans="1:9" ht="13.8">
      <c r="A48" s="856"/>
      <c r="B48" s="864"/>
      <c r="C48" s="865"/>
      <c r="D48" s="878"/>
      <c r="E48" s="859"/>
    </row>
    <row r="49" spans="1:8" ht="13.8">
      <c r="A49" s="856"/>
      <c r="B49" s="864"/>
      <c r="C49" s="865"/>
      <c r="D49" s="878"/>
      <c r="E49" s="859"/>
    </row>
    <row r="50" spans="1:8" ht="13.8">
      <c r="A50" s="856"/>
      <c r="B50" s="864"/>
      <c r="C50" s="865"/>
      <c r="D50" s="878"/>
      <c r="E50" s="859"/>
    </row>
    <row r="51" spans="1:8" ht="15.6">
      <c r="A51" s="856"/>
      <c r="B51" s="879"/>
      <c r="C51" s="880"/>
      <c r="D51" s="866"/>
      <c r="E51" s="881"/>
    </row>
    <row r="52" spans="1:8" ht="13.8">
      <c r="A52" s="856"/>
      <c r="B52" s="873"/>
      <c r="C52" s="882"/>
      <c r="D52" s="875"/>
      <c r="E52" s="856"/>
    </row>
    <row r="53" spans="1:8" s="52" customFormat="1" ht="12.75" customHeight="1">
      <c r="A53" s="856"/>
      <c r="B53" s="864"/>
      <c r="C53" s="865"/>
      <c r="D53" s="877"/>
      <c r="E53" s="859"/>
      <c r="F53" s="860"/>
      <c r="G53" s="867"/>
      <c r="H53" s="860"/>
    </row>
    <row r="54" spans="1:8" s="52" customFormat="1" ht="12.75" customHeight="1">
      <c r="A54" s="856"/>
      <c r="B54" s="879"/>
      <c r="C54" s="880"/>
      <c r="D54" s="866"/>
      <c r="E54" s="881"/>
      <c r="F54" s="860"/>
      <c r="G54" s="867"/>
      <c r="H54" s="860"/>
    </row>
    <row r="55" spans="1:8" ht="13.8">
      <c r="A55" s="856"/>
      <c r="B55" s="864"/>
      <c r="C55" s="865"/>
      <c r="D55" s="866"/>
      <c r="E55" s="859"/>
    </row>
    <row r="56" spans="1:8" ht="13.8">
      <c r="A56" s="856"/>
      <c r="B56" s="864"/>
      <c r="C56" s="865"/>
      <c r="D56" s="866"/>
      <c r="E56" s="859"/>
    </row>
    <row r="57" spans="1:8" ht="13.8">
      <c r="A57" s="856"/>
      <c r="B57" s="864"/>
      <c r="C57" s="865"/>
      <c r="D57" s="878"/>
      <c r="E57" s="859"/>
    </row>
    <row r="58" spans="1:8" ht="13.8">
      <c r="A58" s="856"/>
      <c r="B58" s="864"/>
      <c r="C58" s="865"/>
      <c r="D58" s="878"/>
      <c r="E58" s="859"/>
    </row>
    <row r="59" spans="1:8" ht="13.8">
      <c r="A59" s="856"/>
      <c r="B59" s="864"/>
      <c r="C59" s="865"/>
      <c r="D59" s="878"/>
      <c r="E59" s="859"/>
    </row>
    <row r="60" spans="1:8" ht="15.6">
      <c r="A60" s="856"/>
      <c r="B60" s="879"/>
      <c r="C60" s="880"/>
      <c r="D60" s="866"/>
      <c r="E60" s="881"/>
    </row>
    <row r="61" spans="1:8" ht="15.6">
      <c r="A61" s="856"/>
      <c r="B61" s="879"/>
      <c r="C61" s="880"/>
      <c r="D61" s="883"/>
      <c r="E61" s="881"/>
    </row>
    <row r="62" spans="1:8" ht="13.8">
      <c r="A62" s="856"/>
      <c r="B62" s="864"/>
      <c r="C62" s="865"/>
      <c r="D62" s="877"/>
      <c r="E62" s="859"/>
    </row>
    <row r="63" spans="1:8" ht="13.8">
      <c r="A63" s="856"/>
      <c r="B63" s="864"/>
      <c r="C63" s="865"/>
      <c r="D63" s="866"/>
      <c r="E63" s="859"/>
    </row>
    <row r="64" spans="1:8" ht="13.8">
      <c r="A64" s="856"/>
      <c r="B64" s="864"/>
      <c r="C64" s="865"/>
      <c r="D64" s="866"/>
      <c r="E64" s="859"/>
    </row>
    <row r="65" spans="1:8" ht="13.8">
      <c r="A65" s="856"/>
      <c r="B65" s="864"/>
      <c r="C65" s="865"/>
      <c r="D65" s="878"/>
      <c r="E65" s="859"/>
    </row>
    <row r="66" spans="1:8" ht="13.8">
      <c r="A66" s="856"/>
      <c r="B66" s="864"/>
      <c r="C66" s="865"/>
      <c r="D66" s="878"/>
      <c r="E66" s="859"/>
    </row>
    <row r="67" spans="1:8" ht="13.8">
      <c r="A67" s="856"/>
      <c r="B67" s="864"/>
      <c r="C67" s="865"/>
      <c r="D67" s="878"/>
      <c r="E67" s="859"/>
    </row>
    <row r="68" spans="1:8" ht="13.8">
      <c r="A68" s="856"/>
      <c r="B68" s="864"/>
      <c r="C68" s="865"/>
      <c r="D68" s="866"/>
      <c r="E68" s="859"/>
    </row>
    <row r="69" spans="1:8" ht="13.8">
      <c r="A69" s="856"/>
      <c r="B69" s="864"/>
      <c r="C69" s="865"/>
      <c r="D69" s="878"/>
      <c r="E69" s="859"/>
    </row>
    <row r="70" spans="1:8" ht="13.8">
      <c r="A70" s="856"/>
      <c r="B70" s="864"/>
      <c r="C70" s="865"/>
      <c r="D70" s="877"/>
      <c r="E70" s="859"/>
    </row>
    <row r="71" spans="1:8" ht="13.5" customHeight="1">
      <c r="A71" s="856"/>
      <c r="B71" s="864"/>
      <c r="C71" s="865"/>
      <c r="D71" s="866"/>
      <c r="E71" s="859"/>
    </row>
    <row r="72" spans="1:8" ht="13.5" customHeight="1">
      <c r="A72" s="856"/>
      <c r="B72" s="864"/>
      <c r="C72" s="865"/>
      <c r="D72" s="878"/>
      <c r="E72" s="859"/>
    </row>
    <row r="73" spans="1:8" s="52" customFormat="1" ht="13.8">
      <c r="A73" s="856"/>
      <c r="B73" s="864"/>
      <c r="C73" s="865"/>
      <c r="D73" s="878"/>
      <c r="E73" s="859"/>
      <c r="F73" s="860"/>
      <c r="G73" s="867"/>
      <c r="H73" s="860"/>
    </row>
    <row r="74" spans="1:8" s="52" customFormat="1" ht="13.8">
      <c r="A74" s="856"/>
      <c r="B74" s="864"/>
      <c r="C74" s="865"/>
      <c r="D74" s="878"/>
      <c r="E74" s="859"/>
      <c r="F74" s="860"/>
      <c r="G74" s="867"/>
      <c r="H74" s="860"/>
    </row>
    <row r="75" spans="1:8" s="52" customFormat="1" ht="13.8">
      <c r="A75" s="856"/>
      <c r="B75" s="864"/>
      <c r="C75" s="865"/>
      <c r="D75" s="866"/>
      <c r="E75" s="859"/>
      <c r="F75" s="860"/>
      <c r="G75" s="867"/>
      <c r="H75" s="860"/>
    </row>
    <row r="76" spans="1:8" ht="13.5" customHeight="1">
      <c r="A76" s="856"/>
      <c r="B76" s="864"/>
      <c r="C76" s="865"/>
      <c r="D76" s="878"/>
      <c r="E76" s="859"/>
    </row>
    <row r="77" spans="1:8" ht="13.5" customHeight="1">
      <c r="A77" s="856"/>
      <c r="B77" s="864"/>
      <c r="C77" s="865"/>
      <c r="D77" s="877"/>
      <c r="E77" s="859"/>
    </row>
    <row r="78" spans="1:8" s="52" customFormat="1" ht="13.8">
      <c r="A78" s="856"/>
      <c r="B78" s="859"/>
      <c r="C78" s="876"/>
      <c r="D78" s="884"/>
      <c r="E78" s="859"/>
      <c r="F78" s="860"/>
      <c r="G78" s="867"/>
      <c r="H78" s="860"/>
    </row>
    <row r="79" spans="1:8" s="52" customFormat="1" ht="13.8">
      <c r="A79" s="856"/>
      <c r="B79" s="859"/>
      <c r="C79" s="876"/>
      <c r="D79" s="876"/>
      <c r="E79" s="859"/>
      <c r="F79" s="860"/>
      <c r="G79" s="867"/>
      <c r="H79" s="860"/>
    </row>
    <row r="80" spans="1:8" s="52" customFormat="1" ht="13.8">
      <c r="A80" s="856"/>
      <c r="B80" s="873"/>
      <c r="C80" s="882"/>
      <c r="D80" s="875"/>
      <c r="E80" s="856"/>
      <c r="F80" s="860"/>
      <c r="G80" s="867"/>
      <c r="H80" s="860"/>
    </row>
    <row r="81" spans="1:8" s="52" customFormat="1" ht="13.8">
      <c r="A81" s="856"/>
      <c r="B81" s="864"/>
      <c r="C81" s="885"/>
      <c r="D81" s="878"/>
      <c r="E81" s="859"/>
      <c r="F81" s="860"/>
      <c r="G81" s="867"/>
      <c r="H81" s="860"/>
    </row>
    <row r="82" spans="1:8" s="52" customFormat="1" ht="13.8">
      <c r="A82" s="856"/>
      <c r="B82" s="864"/>
      <c r="C82" s="885"/>
      <c r="D82" s="878"/>
      <c r="E82" s="859"/>
      <c r="F82" s="860"/>
      <c r="G82" s="867"/>
      <c r="H82" s="860"/>
    </row>
    <row r="83" spans="1:8" s="52" customFormat="1" ht="13.8">
      <c r="A83" s="856"/>
      <c r="B83" s="859"/>
      <c r="C83" s="876"/>
      <c r="D83" s="884"/>
      <c r="E83" s="859"/>
      <c r="F83" s="860"/>
      <c r="G83" s="867"/>
      <c r="H83" s="860"/>
    </row>
    <row r="84" spans="1:8" s="52" customFormat="1" ht="13.8">
      <c r="A84" s="856"/>
      <c r="B84" s="859"/>
      <c r="C84" s="876"/>
      <c r="D84" s="876"/>
      <c r="E84" s="859"/>
      <c r="F84" s="860"/>
      <c r="G84" s="867"/>
      <c r="H84" s="860"/>
    </row>
    <row r="85" spans="1:8" s="52" customFormat="1" ht="13.8">
      <c r="A85" s="856"/>
      <c r="B85" s="873"/>
      <c r="C85" s="882"/>
      <c r="D85" s="875"/>
      <c r="E85" s="856"/>
      <c r="F85" s="860"/>
      <c r="G85" s="867"/>
      <c r="H85" s="860"/>
    </row>
    <row r="86" spans="1:8" ht="13.5" customHeight="1">
      <c r="A86" s="856"/>
      <c r="B86" s="873"/>
      <c r="C86" s="882"/>
      <c r="D86" s="875"/>
      <c r="E86" s="856"/>
    </row>
    <row r="87" spans="1:8" s="52" customFormat="1" ht="13.8">
      <c r="A87" s="856"/>
      <c r="B87" s="864"/>
      <c r="C87" s="885"/>
      <c r="D87" s="877"/>
      <c r="E87" s="859"/>
      <c r="F87" s="860"/>
      <c r="G87" s="867"/>
      <c r="H87" s="860"/>
    </row>
    <row r="88" spans="1:8" s="52" customFormat="1" ht="13.8">
      <c r="A88" s="856"/>
      <c r="B88" s="864"/>
      <c r="C88" s="885"/>
      <c r="D88" s="878"/>
      <c r="E88" s="859"/>
      <c r="F88" s="860"/>
      <c r="G88" s="867"/>
      <c r="H88" s="860"/>
    </row>
    <row r="89" spans="1:8" ht="13.5" customHeight="1">
      <c r="A89" s="856"/>
      <c r="B89" s="864"/>
      <c r="C89" s="885"/>
      <c r="D89" s="877"/>
      <c r="E89" s="859"/>
    </row>
    <row r="90" spans="1:8" ht="13.5" customHeight="1">
      <c r="A90" s="856"/>
      <c r="B90" s="864"/>
      <c r="C90" s="885"/>
      <c r="D90" s="877"/>
      <c r="E90" s="859"/>
    </row>
    <row r="91" spans="1:8" s="52" customFormat="1" ht="13.8">
      <c r="A91" s="856"/>
      <c r="B91" s="864"/>
      <c r="C91" s="885"/>
      <c r="D91" s="877"/>
      <c r="E91" s="859"/>
      <c r="F91" s="860"/>
      <c r="G91" s="867"/>
      <c r="H91" s="860"/>
    </row>
    <row r="92" spans="1:8" s="52" customFormat="1" ht="13.8">
      <c r="A92" s="856"/>
      <c r="B92" s="864"/>
      <c r="C92" s="885"/>
      <c r="D92" s="878"/>
      <c r="E92" s="859"/>
      <c r="F92" s="860"/>
      <c r="G92" s="867"/>
      <c r="H92" s="860"/>
    </row>
    <row r="93" spans="1:8" ht="13.5" customHeight="1">
      <c r="A93" s="856"/>
      <c r="B93" s="859"/>
      <c r="C93" s="876"/>
      <c r="D93" s="876"/>
      <c r="E93" s="859"/>
    </row>
    <row r="94" spans="1:8" ht="13.5" customHeight="1">
      <c r="B94" s="839"/>
      <c r="C94" s="887"/>
      <c r="D94" s="888"/>
      <c r="E94" s="886"/>
    </row>
    <row r="95" spans="1:8" ht="13.5" customHeight="1">
      <c r="B95" s="847"/>
      <c r="C95" s="889"/>
      <c r="D95" s="425"/>
    </row>
    <row r="98" spans="1:8" ht="13.5" customHeight="1">
      <c r="B98" s="839"/>
      <c r="C98" s="887"/>
      <c r="D98" s="888"/>
      <c r="E98" s="886"/>
    </row>
    <row r="99" spans="1:8" ht="13.5" customHeight="1">
      <c r="B99" s="847"/>
      <c r="C99" s="889"/>
      <c r="D99" s="425"/>
    </row>
    <row r="100" spans="1:8" s="52" customFormat="1" ht="13.8">
      <c r="A100" s="886"/>
      <c r="B100" s="838"/>
      <c r="C100" s="51"/>
      <c r="D100" s="890"/>
      <c r="E100" s="838"/>
      <c r="F100" s="860"/>
      <c r="G100" s="867"/>
      <c r="H100" s="860"/>
    </row>
    <row r="101" spans="1:8" ht="13.5" customHeight="1">
      <c r="D101" s="890"/>
    </row>
    <row r="102" spans="1:8" ht="13.5" customHeight="1">
      <c r="D102" s="890"/>
    </row>
    <row r="103" spans="1:8" ht="13.5" customHeight="1">
      <c r="D103" s="890"/>
    </row>
    <row r="104" spans="1:8" ht="13.5" customHeight="1">
      <c r="D104" s="890"/>
    </row>
    <row r="107" spans="1:8" ht="13.5" customHeight="1">
      <c r="B107" s="847"/>
      <c r="C107" s="889"/>
      <c r="D107" s="425"/>
    </row>
    <row r="108" spans="1:8" ht="13.5" customHeight="1">
      <c r="D108" s="89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</row>
    <row r="139" spans="1:9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</row>
    <row r="140" spans="1:9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</row>
    <row r="141" spans="1:9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</row>
    <row r="142" spans="1:9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</row>
    <row r="143" spans="1:9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</row>
    <row r="144" spans="1:9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</row>
    <row r="145" spans="1:9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51"/>
    </row>
    <row r="146" spans="1:9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51"/>
    </row>
    <row r="147" spans="1:9" s="113" customFormat="1" ht="13.5" customHeight="1">
      <c r="A147" s="886"/>
      <c r="B147" s="838"/>
      <c r="C147" s="51"/>
      <c r="D147" s="51"/>
      <c r="E147" s="838"/>
      <c r="F147" s="860"/>
      <c r="G147" s="867"/>
      <c r="H147" s="860"/>
      <c r="I147" s="51"/>
    </row>
    <row r="148" spans="1:9" ht="13.5" customHeight="1">
      <c r="H148" s="51"/>
    </row>
    <row r="149" spans="1:9" ht="13.5" customHeight="1">
      <c r="H149" s="51"/>
    </row>
    <row r="150" spans="1:9" ht="13.5" customHeight="1">
      <c r="H150" s="51"/>
    </row>
    <row r="151" spans="1:9" ht="13.5" customHeight="1">
      <c r="H151" s="51"/>
    </row>
    <row r="152" spans="1:9" ht="13.5" customHeight="1">
      <c r="H152" s="51"/>
    </row>
    <row r="153" spans="1:9" ht="13.5" customHeight="1">
      <c r="H153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5" xr:uid="{00000000-0002-0000-67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árok99">
    <tabColor rgb="FFCCFFFF"/>
  </sheetPr>
  <dimension ref="A1:I160"/>
  <sheetViews>
    <sheetView view="pageBreakPreview" zoomScaleNormal="130" zoomScaleSheetLayoutView="100" workbookViewId="0">
      <selection activeCell="D23" sqref="D23"/>
    </sheetView>
  </sheetViews>
  <sheetFormatPr defaultColWidth="9.109375" defaultRowHeight="13.8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64" customFormat="1" ht="14.4" thickBot="1">
      <c r="A1" s="828" t="s">
        <v>156</v>
      </c>
      <c r="B1" s="829"/>
      <c r="C1" s="830" t="s">
        <v>2</v>
      </c>
      <c r="D1" s="831"/>
      <c r="E1" s="829"/>
      <c r="H1" s="832" t="s">
        <v>276</v>
      </c>
    </row>
    <row r="2" spans="1:9" s="64" customFormat="1">
      <c r="A2" s="828"/>
      <c r="B2" s="829"/>
      <c r="C2" s="830"/>
      <c r="D2" s="830"/>
      <c r="E2" s="829"/>
      <c r="H2" s="830"/>
    </row>
    <row r="3" spans="1:9" s="64" customFormat="1">
      <c r="A3" s="828" t="s">
        <v>158</v>
      </c>
      <c r="B3" s="829"/>
      <c r="C3" s="830" t="s">
        <v>1428</v>
      </c>
      <c r="D3" s="830"/>
      <c r="E3" s="829"/>
      <c r="H3" s="830"/>
    </row>
    <row r="4" spans="1:9">
      <c r="A4" s="833" t="s">
        <v>160</v>
      </c>
      <c r="B4" s="834"/>
      <c r="C4" s="835" t="s">
        <v>1429</v>
      </c>
      <c r="D4" s="64"/>
      <c r="E4" s="834"/>
      <c r="F4" s="64"/>
      <c r="G4" s="64"/>
      <c r="H4" s="64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81" customFormat="1" ht="12.75" customHeight="1">
      <c r="A9" s="839"/>
      <c r="B9" s="840" t="s">
        <v>760</v>
      </c>
      <c r="C9" s="841"/>
      <c r="D9" s="842" t="s">
        <v>185</v>
      </c>
      <c r="E9" s="843"/>
      <c r="F9" s="844"/>
      <c r="G9" s="845"/>
      <c r="H9" s="846">
        <f>SUM(H11:H14)</f>
        <v>0</v>
      </c>
    </row>
    <row r="10" spans="1:9" s="81" customFormat="1" ht="12.75" customHeight="1">
      <c r="A10" s="425"/>
      <c r="B10" s="847"/>
      <c r="C10" s="425"/>
      <c r="D10" s="425"/>
      <c r="E10" s="847"/>
      <c r="F10" s="425"/>
      <c r="G10" s="425"/>
      <c r="H10" s="425"/>
    </row>
    <row r="11" spans="1:9" s="81" customFormat="1">
      <c r="A11" s="848">
        <v>1</v>
      </c>
      <c r="B11" s="849"/>
      <c r="C11" s="850" t="s">
        <v>186</v>
      </c>
      <c r="D11" s="851" t="s">
        <v>187</v>
      </c>
      <c r="E11" s="852" t="s">
        <v>188</v>
      </c>
      <c r="F11" s="853">
        <v>10.9</v>
      </c>
      <c r="G11" s="1274"/>
      <c r="H11" s="854">
        <f>ROUND(F11*G11,2)</f>
        <v>0</v>
      </c>
      <c r="I11" s="1274"/>
    </row>
    <row r="12" spans="1:9">
      <c r="A12" s="848">
        <v>2</v>
      </c>
      <c r="B12" s="849"/>
      <c r="C12" s="850" t="s">
        <v>761</v>
      </c>
      <c r="D12" s="851" t="s">
        <v>762</v>
      </c>
      <c r="E12" s="852" t="s">
        <v>188</v>
      </c>
      <c r="F12" s="853">
        <v>12</v>
      </c>
      <c r="G12" s="1274"/>
      <c r="H12" s="854">
        <f t="shared" ref="H12:H14" si="0">ROUND(F12*G12,2)</f>
        <v>0</v>
      </c>
      <c r="I12" s="1274"/>
    </row>
    <row r="13" spans="1:9">
      <c r="A13" s="848">
        <v>3</v>
      </c>
      <c r="B13" s="849"/>
      <c r="C13" s="850" t="s">
        <v>360</v>
      </c>
      <c r="D13" s="851" t="s">
        <v>361</v>
      </c>
      <c r="E13" s="852" t="s">
        <v>188</v>
      </c>
      <c r="F13" s="853">
        <v>22.9</v>
      </c>
      <c r="G13" s="1274"/>
      <c r="H13" s="854">
        <f t="shared" si="0"/>
        <v>0</v>
      </c>
      <c r="I13" s="1274"/>
    </row>
    <row r="14" spans="1:9">
      <c r="A14" s="848">
        <v>4</v>
      </c>
      <c r="B14" s="849"/>
      <c r="C14" s="850" t="s">
        <v>189</v>
      </c>
      <c r="D14" s="851" t="s">
        <v>377</v>
      </c>
      <c r="E14" s="852" t="s">
        <v>176</v>
      </c>
      <c r="F14" s="853">
        <v>20</v>
      </c>
      <c r="G14" s="1274"/>
      <c r="H14" s="854">
        <f t="shared" si="0"/>
        <v>0</v>
      </c>
      <c r="I14" s="1274"/>
    </row>
    <row r="15" spans="1:9">
      <c r="A15" s="856"/>
      <c r="B15" s="857"/>
      <c r="D15" s="858"/>
      <c r="E15" s="859"/>
      <c r="G15" s="51"/>
      <c r="H15" s="51"/>
    </row>
    <row r="16" spans="1:9">
      <c r="A16" s="856"/>
      <c r="B16" s="840" t="s">
        <v>787</v>
      </c>
      <c r="C16" s="841"/>
      <c r="D16" s="842" t="s">
        <v>788</v>
      </c>
      <c r="F16" s="51"/>
      <c r="G16" s="51"/>
      <c r="H16" s="846">
        <f>SUM(H18:H19)</f>
        <v>0</v>
      </c>
    </row>
    <row r="17" spans="1:9">
      <c r="A17" s="51"/>
      <c r="F17" s="51"/>
      <c r="G17" s="51"/>
      <c r="H17" s="51"/>
    </row>
    <row r="18" spans="1:9">
      <c r="A18" s="848">
        <v>5</v>
      </c>
      <c r="B18" s="849"/>
      <c r="C18" s="850" t="s">
        <v>789</v>
      </c>
      <c r="D18" s="851" t="s">
        <v>790</v>
      </c>
      <c r="E18" s="852" t="s">
        <v>267</v>
      </c>
      <c r="F18" s="853">
        <v>8</v>
      </c>
      <c r="G18" s="1274"/>
      <c r="H18" s="854">
        <f>ROUND(F18*G18,2)</f>
        <v>0</v>
      </c>
      <c r="I18" s="1274"/>
    </row>
    <row r="19" spans="1:9">
      <c r="A19" s="848">
        <v>6</v>
      </c>
      <c r="B19" s="849"/>
      <c r="C19" s="850">
        <v>92030301</v>
      </c>
      <c r="D19" s="851" t="s">
        <v>791</v>
      </c>
      <c r="E19" s="852" t="s">
        <v>176</v>
      </c>
      <c r="F19" s="853">
        <v>490</v>
      </c>
      <c r="G19" s="1274"/>
      <c r="H19" s="854">
        <f>ROUND(F19*G19,2)</f>
        <v>0</v>
      </c>
      <c r="I19" s="1274"/>
    </row>
    <row r="20" spans="1:9">
      <c r="A20" s="847"/>
      <c r="B20" s="861"/>
      <c r="C20" s="1396"/>
      <c r="D20" s="1397"/>
      <c r="E20" s="834"/>
      <c r="F20" s="863"/>
      <c r="G20" s="51"/>
      <c r="H20" s="845"/>
    </row>
    <row r="21" spans="1:9" s="1389" customFormat="1">
      <c r="A21" s="1390"/>
      <c r="B21" s="840" t="s">
        <v>1785</v>
      </c>
      <c r="C21" s="841"/>
      <c r="D21" s="842" t="s">
        <v>788</v>
      </c>
      <c r="E21" s="838"/>
      <c r="F21" s="51"/>
      <c r="G21" s="51"/>
      <c r="H21" s="846">
        <f>SUM(H23)</f>
        <v>0</v>
      </c>
    </row>
    <row r="22" spans="1:9" s="1389" customFormat="1" ht="13.2">
      <c r="A22" s="1390"/>
      <c r="B22" s="1398"/>
      <c r="C22" s="1399"/>
      <c r="D22" s="1400"/>
      <c r="E22" s="1392"/>
      <c r="F22" s="1393"/>
      <c r="G22" s="1394"/>
      <c r="H22" s="1394"/>
    </row>
    <row r="23" spans="1:9">
      <c r="A23" s="848">
        <v>7</v>
      </c>
      <c r="B23" s="849"/>
      <c r="C23" s="850" t="s">
        <v>1783</v>
      </c>
      <c r="D23" s="851" t="s">
        <v>1784</v>
      </c>
      <c r="E23" s="852" t="s">
        <v>180</v>
      </c>
      <c r="F23" s="853">
        <v>4</v>
      </c>
      <c r="G23" s="1274"/>
      <c r="H23" s="854">
        <f t="shared" ref="H23" si="1">F23*G23</f>
        <v>0</v>
      </c>
      <c r="I23" s="1274"/>
    </row>
    <row r="24" spans="1:9">
      <c r="A24" s="847"/>
      <c r="B24" s="861"/>
      <c r="C24" s="1396"/>
      <c r="D24" s="1397"/>
      <c r="E24" s="834"/>
      <c r="F24" s="863"/>
      <c r="G24" s="845"/>
      <c r="H24" s="845"/>
    </row>
    <row r="25" spans="1:9">
      <c r="A25" s="856"/>
      <c r="B25" s="840" t="s">
        <v>771</v>
      </c>
      <c r="C25" s="841"/>
      <c r="D25" s="842" t="s">
        <v>772</v>
      </c>
      <c r="F25" s="51"/>
      <c r="G25" s="51"/>
      <c r="H25" s="846">
        <f>SUM(H27:H28)</f>
        <v>0</v>
      </c>
    </row>
    <row r="26" spans="1:9">
      <c r="A26" s="51"/>
      <c r="F26" s="51"/>
      <c r="G26" s="51"/>
      <c r="H26" s="51"/>
    </row>
    <row r="27" spans="1:9">
      <c r="A27" s="848">
        <v>8</v>
      </c>
      <c r="B27" s="849"/>
      <c r="C27" s="907">
        <v>91080106</v>
      </c>
      <c r="D27" s="851" t="s">
        <v>773</v>
      </c>
      <c r="E27" s="852" t="s">
        <v>176</v>
      </c>
      <c r="F27" s="853">
        <v>50</v>
      </c>
      <c r="G27" s="1275"/>
      <c r="H27" s="854">
        <f>ROUND(F27*G27,2)</f>
        <v>0</v>
      </c>
      <c r="I27" s="1275"/>
    </row>
    <row r="28" spans="1:9">
      <c r="A28" s="848">
        <v>9</v>
      </c>
      <c r="B28" s="849"/>
      <c r="C28" s="907">
        <v>91190102</v>
      </c>
      <c r="D28" s="851" t="s">
        <v>792</v>
      </c>
      <c r="E28" s="852" t="s">
        <v>180</v>
      </c>
      <c r="F28" s="853">
        <v>1</v>
      </c>
      <c r="G28" s="1275"/>
      <c r="H28" s="854">
        <f>ROUND(F28*G28,2)</f>
        <v>0</v>
      </c>
      <c r="I28" s="1275"/>
    </row>
    <row r="29" spans="1:9">
      <c r="A29" s="856"/>
      <c r="B29" s="840"/>
      <c r="D29" s="858"/>
      <c r="E29" s="859"/>
      <c r="G29" s="51"/>
      <c r="H29" s="51"/>
    </row>
    <row r="30" spans="1:9">
      <c r="A30" s="856"/>
      <c r="B30" s="840" t="s">
        <v>777</v>
      </c>
      <c r="C30" s="841"/>
      <c r="D30" s="842" t="s">
        <v>362</v>
      </c>
      <c r="F30" s="51"/>
      <c r="G30" s="51"/>
      <c r="H30" s="846">
        <f>SUM(H32:H34)</f>
        <v>0</v>
      </c>
    </row>
    <row r="31" spans="1:9">
      <c r="A31" s="51"/>
      <c r="F31" s="51"/>
      <c r="G31" s="51"/>
      <c r="H31" s="51"/>
    </row>
    <row r="32" spans="1:9">
      <c r="A32" s="848">
        <v>10</v>
      </c>
      <c r="B32" s="849"/>
      <c r="C32" s="907">
        <v>92020401</v>
      </c>
      <c r="D32" s="851" t="s">
        <v>370</v>
      </c>
      <c r="E32" s="852" t="s">
        <v>176</v>
      </c>
      <c r="F32" s="853">
        <v>415</v>
      </c>
      <c r="G32" s="1274"/>
      <c r="H32" s="854">
        <f>ROUND(F32*G32,2)</f>
        <v>0</v>
      </c>
      <c r="I32" s="1274"/>
    </row>
    <row r="33" spans="1:9">
      <c r="A33" s="848">
        <v>11</v>
      </c>
      <c r="B33" s="849"/>
      <c r="C33" s="907">
        <v>92022501</v>
      </c>
      <c r="D33" s="851" t="s">
        <v>372</v>
      </c>
      <c r="E33" s="852" t="s">
        <v>180</v>
      </c>
      <c r="F33" s="853">
        <v>50</v>
      </c>
      <c r="G33" s="1274"/>
      <c r="H33" s="854">
        <f t="shared" ref="H33:H34" si="2">ROUND(F33*G33,2)</f>
        <v>0</v>
      </c>
      <c r="I33" s="1274"/>
    </row>
    <row r="34" spans="1:9" ht="27.6">
      <c r="A34" s="848">
        <v>12</v>
      </c>
      <c r="B34" s="849"/>
      <c r="C34" s="850" t="s">
        <v>765</v>
      </c>
      <c r="D34" s="851" t="s">
        <v>766</v>
      </c>
      <c r="E34" s="852" t="s">
        <v>180</v>
      </c>
      <c r="F34" s="853">
        <v>6</v>
      </c>
      <c r="G34" s="1274"/>
      <c r="H34" s="854">
        <f t="shared" si="2"/>
        <v>0</v>
      </c>
      <c r="I34" s="1274"/>
    </row>
    <row r="35" spans="1:9">
      <c r="A35" s="856"/>
      <c r="B35" s="864"/>
      <c r="C35" s="865"/>
      <c r="D35" s="866"/>
      <c r="E35" s="859"/>
      <c r="H35" s="867"/>
    </row>
    <row r="36" spans="1:9" ht="14.4">
      <c r="A36" s="856"/>
      <c r="B36" s="864"/>
      <c r="C36" s="865"/>
      <c r="D36" s="868" t="s">
        <v>181</v>
      </c>
      <c r="E36" s="869"/>
      <c r="F36" s="870"/>
      <c r="G36" s="871"/>
      <c r="H36" s="872">
        <f>H9+H16+H25+H30+H21</f>
        <v>0</v>
      </c>
    </row>
    <row r="37" spans="1:9" ht="13.5" customHeight="1">
      <c r="A37" s="856"/>
      <c r="B37" s="873"/>
      <c r="C37" s="874"/>
      <c r="D37" s="875"/>
      <c r="E37" s="856"/>
    </row>
    <row r="38" spans="1:9" s="52" customFormat="1">
      <c r="A38" s="856"/>
      <c r="B38" s="856"/>
      <c r="C38" s="856"/>
      <c r="D38" s="51"/>
      <c r="E38" s="859"/>
      <c r="F38" s="860"/>
      <c r="G38" s="867"/>
      <c r="H38" s="860"/>
      <c r="I38" s="51"/>
    </row>
    <row r="39" spans="1:9" s="112" customFormat="1">
      <c r="A39" s="856"/>
      <c r="B39" s="856"/>
      <c r="C39" s="856"/>
      <c r="E39" s="864"/>
      <c r="F39" s="860"/>
      <c r="G39" s="867"/>
      <c r="H39" s="860"/>
      <c r="I39" s="51"/>
    </row>
    <row r="40" spans="1:9" ht="13.5" customHeight="1">
      <c r="A40" s="856"/>
      <c r="B40" s="856"/>
      <c r="C40" s="856"/>
      <c r="E40" s="864"/>
    </row>
    <row r="41" spans="1:9">
      <c r="A41" s="856"/>
      <c r="B41" s="856"/>
      <c r="C41" s="856"/>
      <c r="E41" s="864"/>
      <c r="I41" s="113"/>
    </row>
    <row r="42" spans="1:9">
      <c r="A42" s="856"/>
      <c r="B42" s="856"/>
      <c r="C42" s="856"/>
      <c r="E42" s="859"/>
    </row>
    <row r="43" spans="1:9">
      <c r="A43" s="856"/>
      <c r="B43" s="856"/>
      <c r="C43" s="856"/>
      <c r="E43" s="859"/>
    </row>
    <row r="44" spans="1:9">
      <c r="A44" s="856"/>
      <c r="B44" s="856"/>
      <c r="C44" s="856"/>
      <c r="E44" s="859"/>
    </row>
    <row r="45" spans="1:9">
      <c r="A45" s="856"/>
      <c r="B45" s="856"/>
      <c r="C45" s="856"/>
      <c r="E45" s="859"/>
    </row>
    <row r="46" spans="1:9">
      <c r="A46" s="856"/>
      <c r="B46" s="856"/>
      <c r="C46" s="856"/>
      <c r="D46" s="875"/>
      <c r="E46" s="859"/>
    </row>
    <row r="47" spans="1:9">
      <c r="A47" s="856"/>
      <c r="B47" s="856"/>
      <c r="C47" s="856"/>
      <c r="D47" s="876"/>
      <c r="E47" s="859"/>
    </row>
    <row r="48" spans="1:9">
      <c r="A48" s="856"/>
      <c r="B48" s="856"/>
      <c r="C48" s="856"/>
      <c r="D48" s="875"/>
      <c r="E48" s="856"/>
    </row>
    <row r="49" spans="1:8">
      <c r="A49" s="856"/>
      <c r="B49" s="856"/>
      <c r="C49" s="856"/>
      <c r="D49" s="877"/>
      <c r="E49" s="859"/>
    </row>
    <row r="50" spans="1:8">
      <c r="A50" s="856"/>
      <c r="B50" s="856"/>
      <c r="C50" s="856"/>
      <c r="D50" s="866"/>
      <c r="E50" s="859"/>
    </row>
    <row r="51" spans="1:8" s="52" customFormat="1" ht="12.75" customHeight="1">
      <c r="A51" s="856"/>
      <c r="B51" s="856"/>
      <c r="C51" s="856"/>
      <c r="D51" s="878"/>
      <c r="E51" s="859"/>
      <c r="F51" s="860"/>
      <c r="G51" s="867"/>
      <c r="H51" s="860"/>
    </row>
    <row r="52" spans="1:8" s="52" customFormat="1">
      <c r="A52" s="856"/>
      <c r="B52" s="856"/>
      <c r="C52" s="856"/>
      <c r="D52" s="878"/>
      <c r="E52" s="859"/>
      <c r="F52" s="860"/>
      <c r="G52" s="867"/>
      <c r="H52" s="860"/>
    </row>
    <row r="53" spans="1:8">
      <c r="A53" s="856"/>
      <c r="B53" s="864"/>
      <c r="C53" s="865"/>
      <c r="D53" s="878"/>
      <c r="E53" s="859"/>
    </row>
    <row r="54" spans="1:8" s="52" customFormat="1" ht="12.75" customHeight="1">
      <c r="A54" s="856"/>
      <c r="B54" s="864"/>
      <c r="C54" s="865"/>
      <c r="D54" s="866"/>
      <c r="E54" s="859"/>
      <c r="F54" s="860"/>
      <c r="G54" s="867"/>
      <c r="H54" s="860"/>
    </row>
    <row r="55" spans="1:8">
      <c r="A55" s="856"/>
      <c r="B55" s="864"/>
      <c r="C55" s="865"/>
      <c r="D55" s="878"/>
      <c r="E55" s="859"/>
    </row>
    <row r="56" spans="1:8">
      <c r="A56" s="856"/>
      <c r="B56" s="864"/>
      <c r="C56" s="865"/>
      <c r="D56" s="878"/>
      <c r="E56" s="859"/>
    </row>
    <row r="57" spans="1:8">
      <c r="A57" s="856"/>
      <c r="B57" s="864"/>
      <c r="C57" s="865"/>
      <c r="D57" s="878"/>
      <c r="E57" s="859"/>
    </row>
    <row r="58" spans="1:8" ht="15.6">
      <c r="A58" s="856"/>
      <c r="B58" s="879"/>
      <c r="C58" s="880"/>
      <c r="D58" s="866"/>
      <c r="E58" s="881"/>
    </row>
    <row r="59" spans="1:8">
      <c r="A59" s="856"/>
      <c r="B59" s="873"/>
      <c r="C59" s="882"/>
      <c r="D59" s="875"/>
      <c r="E59" s="856"/>
    </row>
    <row r="60" spans="1:8" s="52" customFormat="1" ht="12.75" customHeight="1">
      <c r="A60" s="856"/>
      <c r="B60" s="864"/>
      <c r="C60" s="865"/>
      <c r="D60" s="877"/>
      <c r="E60" s="859"/>
      <c r="F60" s="860"/>
      <c r="G60" s="867"/>
      <c r="H60" s="860"/>
    </row>
    <row r="61" spans="1:8" s="52" customFormat="1" ht="12.75" customHeight="1">
      <c r="A61" s="856"/>
      <c r="B61" s="879"/>
      <c r="C61" s="880"/>
      <c r="D61" s="866"/>
      <c r="E61" s="881"/>
      <c r="F61" s="860"/>
      <c r="G61" s="867"/>
      <c r="H61" s="860"/>
    </row>
    <row r="62" spans="1:8">
      <c r="A62" s="856"/>
      <c r="B62" s="864"/>
      <c r="C62" s="865"/>
      <c r="D62" s="866"/>
      <c r="E62" s="859"/>
    </row>
    <row r="63" spans="1:8">
      <c r="A63" s="856"/>
      <c r="B63" s="864"/>
      <c r="C63" s="865"/>
      <c r="D63" s="866"/>
      <c r="E63" s="859"/>
    </row>
    <row r="64" spans="1:8">
      <c r="A64" s="856"/>
      <c r="B64" s="864"/>
      <c r="C64" s="865"/>
      <c r="D64" s="878"/>
      <c r="E64" s="859"/>
    </row>
    <row r="65" spans="1:8">
      <c r="A65" s="856"/>
      <c r="B65" s="864"/>
      <c r="C65" s="865"/>
      <c r="D65" s="878"/>
      <c r="E65" s="859"/>
    </row>
    <row r="66" spans="1:8">
      <c r="A66" s="856"/>
      <c r="B66" s="864"/>
      <c r="C66" s="865"/>
      <c r="D66" s="878"/>
      <c r="E66" s="859"/>
    </row>
    <row r="67" spans="1:8" ht="15.6">
      <c r="A67" s="856"/>
      <c r="B67" s="879"/>
      <c r="C67" s="880"/>
      <c r="D67" s="866"/>
      <c r="E67" s="881"/>
    </row>
    <row r="68" spans="1:8" ht="15.6">
      <c r="A68" s="856"/>
      <c r="B68" s="879"/>
      <c r="C68" s="880"/>
      <c r="D68" s="883"/>
      <c r="E68" s="881"/>
    </row>
    <row r="69" spans="1:8">
      <c r="A69" s="856"/>
      <c r="B69" s="864"/>
      <c r="C69" s="865"/>
      <c r="D69" s="877"/>
      <c r="E69" s="859"/>
    </row>
    <row r="70" spans="1:8">
      <c r="A70" s="856"/>
      <c r="B70" s="864"/>
      <c r="C70" s="865"/>
      <c r="D70" s="866"/>
      <c r="E70" s="859"/>
    </row>
    <row r="71" spans="1:8">
      <c r="A71" s="856"/>
      <c r="B71" s="864"/>
      <c r="C71" s="865"/>
      <c r="D71" s="866"/>
      <c r="E71" s="859"/>
    </row>
    <row r="72" spans="1:8">
      <c r="A72" s="856"/>
      <c r="B72" s="864"/>
      <c r="C72" s="865"/>
      <c r="D72" s="878"/>
      <c r="E72" s="859"/>
    </row>
    <row r="73" spans="1:8">
      <c r="A73" s="856"/>
      <c r="B73" s="864"/>
      <c r="C73" s="865"/>
      <c r="D73" s="878"/>
      <c r="E73" s="859"/>
    </row>
    <row r="74" spans="1:8">
      <c r="A74" s="856"/>
      <c r="B74" s="864"/>
      <c r="C74" s="865"/>
      <c r="D74" s="878"/>
      <c r="E74" s="859"/>
    </row>
    <row r="75" spans="1:8">
      <c r="A75" s="856"/>
      <c r="B75" s="864"/>
      <c r="C75" s="865"/>
      <c r="D75" s="866"/>
      <c r="E75" s="859"/>
    </row>
    <row r="76" spans="1:8">
      <c r="A76" s="856"/>
      <c r="B76" s="864"/>
      <c r="C76" s="865"/>
      <c r="D76" s="878"/>
      <c r="E76" s="859"/>
    </row>
    <row r="77" spans="1:8">
      <c r="A77" s="856"/>
      <c r="B77" s="864"/>
      <c r="C77" s="865"/>
      <c r="D77" s="877"/>
      <c r="E77" s="859"/>
    </row>
    <row r="78" spans="1:8" ht="13.5" customHeight="1">
      <c r="A78" s="856"/>
      <c r="B78" s="864"/>
      <c r="C78" s="865"/>
      <c r="D78" s="866"/>
      <c r="E78" s="859"/>
    </row>
    <row r="79" spans="1:8" ht="13.5" customHeight="1">
      <c r="A79" s="856"/>
      <c r="B79" s="864"/>
      <c r="C79" s="865"/>
      <c r="D79" s="878"/>
      <c r="E79" s="859"/>
    </row>
    <row r="80" spans="1:8" s="52" customFormat="1">
      <c r="A80" s="856"/>
      <c r="B80" s="864"/>
      <c r="C80" s="865"/>
      <c r="D80" s="878"/>
      <c r="E80" s="859"/>
      <c r="F80" s="860"/>
      <c r="G80" s="867"/>
      <c r="H80" s="860"/>
    </row>
    <row r="81" spans="1:8" s="52" customFormat="1">
      <c r="A81" s="856"/>
      <c r="B81" s="864"/>
      <c r="C81" s="865"/>
      <c r="D81" s="878"/>
      <c r="E81" s="859"/>
      <c r="F81" s="860"/>
      <c r="G81" s="867"/>
      <c r="H81" s="860"/>
    </row>
    <row r="82" spans="1:8" s="52" customFormat="1">
      <c r="A82" s="856"/>
      <c r="B82" s="864"/>
      <c r="C82" s="865"/>
      <c r="D82" s="866"/>
      <c r="E82" s="859"/>
      <c r="F82" s="860"/>
      <c r="G82" s="867"/>
      <c r="H82" s="860"/>
    </row>
    <row r="83" spans="1:8" ht="13.5" customHeight="1">
      <c r="A83" s="856"/>
      <c r="B83" s="864"/>
      <c r="C83" s="865"/>
      <c r="D83" s="878"/>
      <c r="E83" s="859"/>
    </row>
    <row r="84" spans="1:8" ht="13.5" customHeight="1">
      <c r="A84" s="856"/>
      <c r="B84" s="864"/>
      <c r="C84" s="865"/>
      <c r="D84" s="877"/>
      <c r="E84" s="859"/>
    </row>
    <row r="85" spans="1:8" s="52" customFormat="1">
      <c r="A85" s="856"/>
      <c r="B85" s="859"/>
      <c r="C85" s="876"/>
      <c r="D85" s="884"/>
      <c r="E85" s="859"/>
      <c r="F85" s="860"/>
      <c r="G85" s="867"/>
      <c r="H85" s="860"/>
    </row>
    <row r="86" spans="1:8" s="52" customFormat="1">
      <c r="A86" s="856"/>
      <c r="B86" s="859"/>
      <c r="C86" s="876"/>
      <c r="D86" s="876"/>
      <c r="E86" s="859"/>
      <c r="F86" s="860"/>
      <c r="G86" s="867"/>
      <c r="H86" s="860"/>
    </row>
    <row r="87" spans="1:8" s="52" customFormat="1">
      <c r="A87" s="856"/>
      <c r="B87" s="873"/>
      <c r="C87" s="882"/>
      <c r="D87" s="875"/>
      <c r="E87" s="856"/>
      <c r="F87" s="860"/>
      <c r="G87" s="867"/>
      <c r="H87" s="860"/>
    </row>
    <row r="88" spans="1:8" s="52" customFormat="1">
      <c r="A88" s="856"/>
      <c r="B88" s="864"/>
      <c r="C88" s="885"/>
      <c r="D88" s="878"/>
      <c r="E88" s="859"/>
      <c r="F88" s="860"/>
      <c r="G88" s="867"/>
      <c r="H88" s="860"/>
    </row>
    <row r="89" spans="1:8" s="52" customFormat="1">
      <c r="A89" s="856"/>
      <c r="B89" s="864"/>
      <c r="C89" s="885"/>
      <c r="D89" s="878"/>
      <c r="E89" s="859"/>
      <c r="F89" s="860"/>
      <c r="G89" s="867"/>
      <c r="H89" s="860"/>
    </row>
    <row r="90" spans="1:8" s="52" customFormat="1">
      <c r="A90" s="856"/>
      <c r="B90" s="859"/>
      <c r="C90" s="876"/>
      <c r="D90" s="884"/>
      <c r="E90" s="859"/>
      <c r="F90" s="860"/>
      <c r="G90" s="867"/>
      <c r="H90" s="860"/>
    </row>
    <row r="91" spans="1:8" s="52" customFormat="1">
      <c r="A91" s="856"/>
      <c r="B91" s="859"/>
      <c r="C91" s="876"/>
      <c r="D91" s="876"/>
      <c r="E91" s="859"/>
      <c r="F91" s="860"/>
      <c r="G91" s="867"/>
      <c r="H91" s="860"/>
    </row>
    <row r="92" spans="1:8" s="52" customFormat="1">
      <c r="A92" s="856"/>
      <c r="B92" s="873"/>
      <c r="C92" s="882"/>
      <c r="D92" s="875"/>
      <c r="E92" s="856"/>
      <c r="F92" s="860"/>
      <c r="G92" s="867"/>
      <c r="H92" s="860"/>
    </row>
    <row r="93" spans="1:8" ht="13.5" customHeight="1">
      <c r="A93" s="856"/>
      <c r="B93" s="873"/>
      <c r="C93" s="882"/>
      <c r="D93" s="875"/>
      <c r="E93" s="856"/>
    </row>
    <row r="94" spans="1:8" s="52" customFormat="1">
      <c r="A94" s="856"/>
      <c r="B94" s="864"/>
      <c r="C94" s="885"/>
      <c r="D94" s="877"/>
      <c r="E94" s="859"/>
      <c r="F94" s="860"/>
      <c r="G94" s="867"/>
      <c r="H94" s="860"/>
    </row>
    <row r="95" spans="1:8" s="52" customFormat="1">
      <c r="A95" s="856"/>
      <c r="B95" s="864"/>
      <c r="C95" s="885"/>
      <c r="D95" s="878"/>
      <c r="E95" s="859"/>
      <c r="F95" s="860"/>
      <c r="G95" s="867"/>
      <c r="H95" s="860"/>
    </row>
    <row r="96" spans="1:8" ht="13.5" customHeight="1">
      <c r="A96" s="856"/>
      <c r="B96" s="864"/>
      <c r="C96" s="885"/>
      <c r="D96" s="877"/>
      <c r="E96" s="859"/>
    </row>
    <row r="97" spans="1:8" ht="13.5" customHeight="1">
      <c r="A97" s="856"/>
      <c r="B97" s="864"/>
      <c r="C97" s="885"/>
      <c r="D97" s="877"/>
      <c r="E97" s="859"/>
    </row>
    <row r="98" spans="1:8" s="52" customFormat="1">
      <c r="A98" s="856"/>
      <c r="B98" s="864"/>
      <c r="C98" s="885"/>
      <c r="D98" s="877"/>
      <c r="E98" s="859"/>
      <c r="F98" s="860"/>
      <c r="G98" s="867"/>
      <c r="H98" s="860"/>
    </row>
    <row r="99" spans="1:8" s="52" customFormat="1">
      <c r="A99" s="856"/>
      <c r="B99" s="864"/>
      <c r="C99" s="885"/>
      <c r="D99" s="878"/>
      <c r="E99" s="859"/>
      <c r="F99" s="860"/>
      <c r="G99" s="867"/>
      <c r="H99" s="860"/>
    </row>
    <row r="100" spans="1:8" ht="13.5" customHeight="1">
      <c r="A100" s="856"/>
      <c r="B100" s="859"/>
      <c r="C100" s="876"/>
      <c r="D100" s="876"/>
      <c r="E100" s="859"/>
    </row>
    <row r="101" spans="1:8" ht="13.5" customHeight="1">
      <c r="B101" s="839"/>
      <c r="C101" s="887"/>
      <c r="D101" s="888"/>
      <c r="E101" s="886"/>
    </row>
    <row r="102" spans="1:8" ht="13.5" customHeight="1">
      <c r="B102" s="847"/>
      <c r="C102" s="889"/>
      <c r="D102" s="425"/>
    </row>
    <row r="105" spans="1:8" ht="13.5" customHeight="1">
      <c r="B105" s="839"/>
      <c r="C105" s="887"/>
      <c r="D105" s="888"/>
      <c r="E105" s="886"/>
    </row>
    <row r="106" spans="1:8" ht="13.5" customHeight="1">
      <c r="B106" s="847"/>
      <c r="C106" s="889"/>
      <c r="D106" s="425"/>
    </row>
    <row r="107" spans="1:8" s="52" customFormat="1">
      <c r="A107" s="886"/>
      <c r="B107" s="838"/>
      <c r="C107" s="51"/>
      <c r="D107" s="890"/>
      <c r="E107" s="838"/>
      <c r="F107" s="860"/>
      <c r="G107" s="867"/>
      <c r="H107" s="860"/>
    </row>
    <row r="108" spans="1:8" ht="13.5" customHeight="1">
      <c r="D108" s="890"/>
    </row>
    <row r="109" spans="1:8" ht="13.5" customHeight="1">
      <c r="D109" s="890"/>
    </row>
    <row r="110" spans="1:8" ht="13.5" customHeight="1">
      <c r="D110" s="890"/>
    </row>
    <row r="111" spans="1:8" ht="13.5" customHeight="1">
      <c r="D111" s="890"/>
    </row>
    <row r="114" spans="1:9" ht="13.5" customHeight="1">
      <c r="B114" s="847"/>
      <c r="C114" s="889"/>
      <c r="D114" s="425"/>
    </row>
    <row r="115" spans="1:9" ht="13.5" customHeight="1">
      <c r="D115" s="89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</row>
    <row r="139" spans="1:9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</row>
    <row r="140" spans="1:9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</row>
    <row r="141" spans="1:9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</row>
    <row r="142" spans="1:9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</row>
    <row r="143" spans="1:9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</row>
    <row r="144" spans="1:9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</row>
    <row r="145" spans="1:9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51"/>
    </row>
    <row r="146" spans="1:9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51"/>
    </row>
    <row r="147" spans="1:9" s="113" customFormat="1" ht="13.5" customHeight="1">
      <c r="A147" s="886"/>
      <c r="B147" s="838"/>
      <c r="C147" s="51"/>
      <c r="D147" s="51"/>
      <c r="E147" s="838"/>
      <c r="F147" s="860"/>
      <c r="G147" s="867"/>
      <c r="H147" s="860"/>
      <c r="I147" s="51"/>
    </row>
    <row r="148" spans="1:9" s="113" customFormat="1" ht="13.5" customHeight="1">
      <c r="A148" s="886"/>
      <c r="B148" s="838"/>
      <c r="C148" s="51"/>
      <c r="D148" s="51"/>
      <c r="E148" s="838"/>
      <c r="F148" s="860"/>
      <c r="G148" s="867"/>
      <c r="H148" s="860"/>
      <c r="I148" s="51"/>
    </row>
    <row r="149" spans="1:9" s="113" customFormat="1" ht="13.5" customHeight="1">
      <c r="A149" s="886"/>
      <c r="B149" s="838"/>
      <c r="C149" s="51"/>
      <c r="D149" s="51"/>
      <c r="E149" s="838"/>
      <c r="F149" s="860"/>
      <c r="G149" s="867"/>
      <c r="H149" s="860"/>
      <c r="I149" s="51"/>
    </row>
    <row r="150" spans="1:9" s="113" customFormat="1" ht="13.5" customHeight="1">
      <c r="A150" s="886"/>
      <c r="B150" s="838"/>
      <c r="C150" s="51"/>
      <c r="D150" s="51"/>
      <c r="E150" s="838"/>
      <c r="F150" s="860"/>
      <c r="G150" s="867"/>
      <c r="H150" s="860"/>
      <c r="I150" s="51"/>
    </row>
    <row r="151" spans="1:9" s="113" customFormat="1" ht="13.5" customHeight="1">
      <c r="A151" s="886"/>
      <c r="B151" s="838"/>
      <c r="C151" s="51"/>
      <c r="D151" s="51"/>
      <c r="E151" s="838"/>
      <c r="F151" s="860"/>
      <c r="G151" s="867"/>
      <c r="H151" s="860"/>
      <c r="I151" s="51"/>
    </row>
    <row r="152" spans="1:9" s="113" customFormat="1" ht="13.5" customHeight="1">
      <c r="A152" s="886"/>
      <c r="B152" s="838"/>
      <c r="C152" s="51"/>
      <c r="D152" s="51"/>
      <c r="E152" s="838"/>
      <c r="F152" s="860"/>
      <c r="G152" s="867"/>
      <c r="H152" s="860"/>
      <c r="I152" s="51"/>
    </row>
    <row r="153" spans="1:9" s="113" customFormat="1" ht="13.5" customHeight="1">
      <c r="A153" s="886"/>
      <c r="B153" s="838"/>
      <c r="C153" s="51"/>
      <c r="D153" s="51"/>
      <c r="E153" s="838"/>
      <c r="F153" s="860"/>
      <c r="G153" s="867"/>
      <c r="H153" s="860"/>
      <c r="I153" s="51"/>
    </row>
    <row r="154" spans="1:9" s="113" customFormat="1" ht="13.5" customHeight="1">
      <c r="A154" s="886"/>
      <c r="B154" s="838"/>
      <c r="C154" s="51"/>
      <c r="D154" s="51"/>
      <c r="E154" s="838"/>
      <c r="F154" s="860"/>
      <c r="G154" s="867"/>
      <c r="H154" s="860"/>
      <c r="I154" s="51"/>
    </row>
    <row r="155" spans="1:9" ht="13.5" customHeight="1">
      <c r="H155" s="51"/>
    </row>
    <row r="156" spans="1:9" ht="13.5" customHeight="1">
      <c r="H156" s="51"/>
    </row>
    <row r="157" spans="1:9" ht="13.5" customHeight="1">
      <c r="H157" s="51"/>
    </row>
    <row r="158" spans="1:9" ht="13.5" customHeight="1">
      <c r="H158" s="51"/>
    </row>
    <row r="159" spans="1:9" ht="13.5" customHeight="1">
      <c r="H159" s="51"/>
    </row>
    <row r="160" spans="1:9" ht="13.5" customHeight="1">
      <c r="H160" s="51"/>
    </row>
  </sheetData>
  <sheetProtection algorithmName="SHA-512" hashValue="4XzBtaDivz6I76/p1n1gBD+MQQguj397zlvAxLds45qm4XdZhzF7URTqeOb+FoCknJRB5eHO27qxzgxTqXIPdQ==" saltValue="tkATm+UvhN3rpW0TzCkC8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 xr:uid="{00000000-0002-0000-68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árok100">
    <tabColor rgb="FFCCFFFF"/>
  </sheetPr>
  <dimension ref="A1:I143"/>
  <sheetViews>
    <sheetView view="pageBreakPreview" zoomScaleNormal="115" zoomScaleSheetLayoutView="100" workbookViewId="0">
      <selection activeCell="D21" sqref="D21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5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1431</v>
      </c>
      <c r="D3" s="894"/>
      <c r="E3" s="893"/>
      <c r="H3" s="894"/>
    </row>
    <row r="4" spans="1:9" ht="13.8">
      <c r="A4" s="833" t="s">
        <v>160</v>
      </c>
      <c r="B4" s="898"/>
      <c r="C4" s="899" t="s">
        <v>1432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ht="13.8">
      <c r="A9" s="856"/>
      <c r="B9" s="900">
        <v>453140</v>
      </c>
      <c r="C9" s="841"/>
      <c r="D9" s="842" t="s">
        <v>343</v>
      </c>
      <c r="F9" s="51"/>
      <c r="G9" s="51"/>
      <c r="H9" s="846">
        <f>SUM(H11:H17)</f>
        <v>0</v>
      </c>
    </row>
    <row r="10" spans="1:9" ht="13.8">
      <c r="A10" s="51"/>
      <c r="F10" s="51"/>
      <c r="G10" s="51"/>
      <c r="H10" s="51"/>
    </row>
    <row r="11" spans="1:9" ht="13.8">
      <c r="A11" s="848">
        <v>1</v>
      </c>
      <c r="B11" s="849"/>
      <c r="C11" s="901" t="s">
        <v>344</v>
      </c>
      <c r="D11" s="902" t="s">
        <v>345</v>
      </c>
      <c r="E11" s="903" t="s">
        <v>180</v>
      </c>
      <c r="F11" s="853">
        <v>1</v>
      </c>
      <c r="G11" s="1274"/>
      <c r="H11" s="854">
        <f>ROUND(F11*G11,2)</f>
        <v>0</v>
      </c>
      <c r="I11" s="1274"/>
    </row>
    <row r="12" spans="1:9" ht="13.8">
      <c r="A12" s="848">
        <v>2</v>
      </c>
      <c r="B12" s="849"/>
      <c r="C12" s="901" t="s">
        <v>346</v>
      </c>
      <c r="D12" s="902" t="s">
        <v>347</v>
      </c>
      <c r="E12" s="903" t="s">
        <v>180</v>
      </c>
      <c r="F12" s="853">
        <v>1</v>
      </c>
      <c r="G12" s="1274"/>
      <c r="H12" s="854">
        <f t="shared" ref="H12:H17" si="0">ROUND(F12*G12,2)</f>
        <v>0</v>
      </c>
      <c r="I12" s="1274"/>
    </row>
    <row r="13" spans="1:9" ht="13.8">
      <c r="A13" s="848">
        <v>3</v>
      </c>
      <c r="B13" s="849"/>
      <c r="C13" s="901" t="s">
        <v>348</v>
      </c>
      <c r="D13" s="902" t="s">
        <v>349</v>
      </c>
      <c r="E13" s="903" t="s">
        <v>176</v>
      </c>
      <c r="F13" s="853">
        <v>20</v>
      </c>
      <c r="G13" s="1274"/>
      <c r="H13" s="854">
        <f t="shared" si="0"/>
        <v>0</v>
      </c>
      <c r="I13" s="1274"/>
    </row>
    <row r="14" spans="1:9" ht="13.8">
      <c r="A14" s="848">
        <v>4</v>
      </c>
      <c r="B14" s="849"/>
      <c r="C14" s="901" t="s">
        <v>350</v>
      </c>
      <c r="D14" s="902" t="s">
        <v>351</v>
      </c>
      <c r="E14" s="903" t="s">
        <v>176</v>
      </c>
      <c r="F14" s="853">
        <v>6</v>
      </c>
      <c r="G14" s="1274"/>
      <c r="H14" s="854">
        <f t="shared" si="0"/>
        <v>0</v>
      </c>
      <c r="I14" s="1274"/>
    </row>
    <row r="15" spans="1:9" ht="13.8">
      <c r="A15" s="848">
        <v>5</v>
      </c>
      <c r="B15" s="849"/>
      <c r="C15" s="901" t="s">
        <v>352</v>
      </c>
      <c r="D15" s="902" t="s">
        <v>353</v>
      </c>
      <c r="E15" s="903" t="s">
        <v>176</v>
      </c>
      <c r="F15" s="853">
        <v>30</v>
      </c>
      <c r="G15" s="1274"/>
      <c r="H15" s="854">
        <f t="shared" si="0"/>
        <v>0</v>
      </c>
      <c r="I15" s="1274"/>
    </row>
    <row r="16" spans="1:9" ht="13.8">
      <c r="A16" s="848">
        <v>6</v>
      </c>
      <c r="B16" s="849"/>
      <c r="C16" s="901" t="s">
        <v>354</v>
      </c>
      <c r="D16" s="902" t="s">
        <v>355</v>
      </c>
      <c r="E16" s="903" t="s">
        <v>180</v>
      </c>
      <c r="F16" s="853">
        <v>1</v>
      </c>
      <c r="G16" s="1274"/>
      <c r="H16" s="854">
        <f t="shared" si="0"/>
        <v>0</v>
      </c>
      <c r="I16" s="1274"/>
    </row>
    <row r="17" spans="1:9" ht="13.8">
      <c r="A17" s="848">
        <v>7</v>
      </c>
      <c r="B17" s="849"/>
      <c r="C17" s="901" t="s">
        <v>356</v>
      </c>
      <c r="D17" s="902" t="s">
        <v>357</v>
      </c>
      <c r="E17" s="903" t="s">
        <v>180</v>
      </c>
      <c r="F17" s="853">
        <v>1</v>
      </c>
      <c r="G17" s="1274"/>
      <c r="H17" s="854">
        <f t="shared" si="0"/>
        <v>0</v>
      </c>
      <c r="I17" s="1274"/>
    </row>
    <row r="18" spans="1:9" ht="13.8">
      <c r="A18" s="856"/>
      <c r="B18" s="864"/>
      <c r="C18" s="865"/>
      <c r="D18" s="866"/>
      <c r="E18" s="859"/>
      <c r="H18" s="867"/>
    </row>
    <row r="19" spans="1:9" ht="14.4">
      <c r="A19" s="856"/>
      <c r="B19" s="864"/>
      <c r="C19" s="865"/>
      <c r="D19" s="868" t="s">
        <v>181</v>
      </c>
      <c r="E19" s="869"/>
      <c r="F19" s="870"/>
      <c r="G19" s="871"/>
      <c r="H19" s="872">
        <f>H9</f>
        <v>0</v>
      </c>
    </row>
    <row r="20" spans="1:9" ht="13.5" customHeight="1">
      <c r="A20" s="856"/>
      <c r="B20" s="873"/>
      <c r="C20" s="874"/>
      <c r="D20" s="875"/>
      <c r="E20" s="856"/>
    </row>
    <row r="21" spans="1:9" s="52" customFormat="1" ht="13.8">
      <c r="A21" s="856"/>
      <c r="B21" s="856"/>
      <c r="C21" s="856"/>
      <c r="D21" s="51"/>
      <c r="E21" s="859"/>
      <c r="F21" s="860"/>
      <c r="G21" s="867"/>
      <c r="H21" s="860"/>
    </row>
    <row r="22" spans="1:9" s="112" customFormat="1" ht="13.8">
      <c r="A22" s="856"/>
      <c r="B22" s="856"/>
      <c r="C22" s="856"/>
      <c r="E22" s="864"/>
      <c r="F22" s="860"/>
      <c r="G22" s="867"/>
      <c r="H22" s="860"/>
    </row>
    <row r="23" spans="1:9" ht="13.5" customHeight="1">
      <c r="A23" s="856"/>
      <c r="B23" s="856"/>
      <c r="C23" s="856"/>
      <c r="E23" s="864"/>
    </row>
    <row r="24" spans="1:9" ht="13.8">
      <c r="A24" s="856"/>
      <c r="B24" s="856"/>
      <c r="C24" s="856"/>
      <c r="E24" s="864"/>
    </row>
    <row r="25" spans="1:9" ht="13.8">
      <c r="A25" s="856"/>
      <c r="B25" s="856"/>
      <c r="C25" s="856"/>
      <c r="E25" s="859"/>
    </row>
    <row r="26" spans="1:9" ht="13.8">
      <c r="A26" s="856"/>
      <c r="B26" s="856"/>
      <c r="C26" s="856"/>
      <c r="E26" s="859"/>
    </row>
    <row r="27" spans="1:9" ht="13.8">
      <c r="A27" s="856"/>
      <c r="B27" s="856"/>
      <c r="C27" s="856"/>
      <c r="E27" s="859"/>
    </row>
    <row r="28" spans="1:9" ht="13.8">
      <c r="A28" s="856"/>
      <c r="B28" s="856"/>
      <c r="C28" s="856"/>
      <c r="E28" s="859"/>
    </row>
    <row r="29" spans="1:9" ht="13.8">
      <c r="A29" s="856"/>
      <c r="B29" s="856"/>
      <c r="C29" s="856"/>
      <c r="D29" s="875"/>
      <c r="E29" s="859"/>
    </row>
    <row r="30" spans="1:9" ht="13.8">
      <c r="A30" s="856"/>
      <c r="B30" s="856"/>
      <c r="C30" s="856"/>
      <c r="D30" s="876"/>
      <c r="E30" s="859"/>
    </row>
    <row r="31" spans="1:9" ht="13.8">
      <c r="A31" s="856"/>
      <c r="B31" s="856"/>
      <c r="C31" s="856"/>
      <c r="D31" s="875"/>
      <c r="E31" s="856"/>
    </row>
    <row r="32" spans="1:9" ht="13.8">
      <c r="A32" s="856"/>
      <c r="B32" s="856"/>
      <c r="C32" s="856"/>
      <c r="D32" s="877"/>
      <c r="E32" s="859"/>
    </row>
    <row r="33" spans="1:8" ht="13.8">
      <c r="A33" s="856"/>
      <c r="B33" s="856"/>
      <c r="C33" s="856"/>
      <c r="D33" s="866"/>
      <c r="E33" s="859"/>
    </row>
    <row r="34" spans="1:8" s="52" customFormat="1" ht="12.75" customHeight="1">
      <c r="A34" s="856"/>
      <c r="B34" s="856"/>
      <c r="C34" s="856"/>
      <c r="D34" s="878"/>
      <c r="E34" s="859"/>
      <c r="F34" s="860"/>
      <c r="G34" s="867"/>
      <c r="H34" s="860"/>
    </row>
    <row r="35" spans="1:8" s="52" customFormat="1" ht="13.8">
      <c r="A35" s="856"/>
      <c r="B35" s="856"/>
      <c r="C35" s="856"/>
      <c r="D35" s="878"/>
      <c r="E35" s="859"/>
      <c r="F35" s="860"/>
      <c r="G35" s="867"/>
      <c r="H35" s="860"/>
    </row>
    <row r="36" spans="1:8" ht="13.8">
      <c r="A36" s="856"/>
      <c r="B36" s="864"/>
      <c r="C36" s="865"/>
      <c r="D36" s="878"/>
      <c r="E36" s="859"/>
    </row>
    <row r="37" spans="1:8" s="52" customFormat="1" ht="12.75" customHeight="1">
      <c r="A37" s="856"/>
      <c r="B37" s="864"/>
      <c r="C37" s="865"/>
      <c r="D37" s="866"/>
      <c r="E37" s="859"/>
      <c r="F37" s="860"/>
      <c r="G37" s="867"/>
      <c r="H37" s="860"/>
    </row>
    <row r="38" spans="1:8" ht="13.8">
      <c r="A38" s="856"/>
      <c r="B38" s="864"/>
      <c r="C38" s="865"/>
      <c r="D38" s="878"/>
      <c r="E38" s="859"/>
    </row>
    <row r="39" spans="1:8" ht="13.8">
      <c r="A39" s="856"/>
      <c r="B39" s="864"/>
      <c r="C39" s="865"/>
      <c r="D39" s="878"/>
      <c r="E39" s="859"/>
    </row>
    <row r="40" spans="1:8" ht="13.8">
      <c r="A40" s="856"/>
      <c r="B40" s="864"/>
      <c r="C40" s="865"/>
      <c r="D40" s="878"/>
      <c r="E40" s="859"/>
    </row>
    <row r="41" spans="1:8" ht="15.6">
      <c r="A41" s="856"/>
      <c r="B41" s="879"/>
      <c r="C41" s="880"/>
      <c r="D41" s="866"/>
      <c r="E41" s="881"/>
    </row>
    <row r="42" spans="1:8" ht="13.8">
      <c r="A42" s="856"/>
      <c r="B42" s="873"/>
      <c r="C42" s="882"/>
      <c r="D42" s="875"/>
      <c r="E42" s="856"/>
    </row>
    <row r="43" spans="1:8" s="52" customFormat="1" ht="12.75" customHeight="1">
      <c r="A43" s="856"/>
      <c r="B43" s="864"/>
      <c r="C43" s="865"/>
      <c r="D43" s="877"/>
      <c r="E43" s="859"/>
      <c r="F43" s="860"/>
      <c r="G43" s="867"/>
      <c r="H43" s="860"/>
    </row>
    <row r="44" spans="1:8" s="52" customFormat="1" ht="12.75" customHeight="1">
      <c r="A44" s="856"/>
      <c r="B44" s="879"/>
      <c r="C44" s="880"/>
      <c r="D44" s="866"/>
      <c r="E44" s="881"/>
      <c r="F44" s="860"/>
      <c r="G44" s="867"/>
      <c r="H44" s="860"/>
    </row>
    <row r="45" spans="1:8" ht="13.8">
      <c r="A45" s="856"/>
      <c r="B45" s="864"/>
      <c r="C45" s="865"/>
      <c r="D45" s="866"/>
      <c r="E45" s="859"/>
    </row>
    <row r="46" spans="1:8" ht="13.8">
      <c r="A46" s="856"/>
      <c r="B46" s="864"/>
      <c r="C46" s="865"/>
      <c r="D46" s="866"/>
      <c r="E46" s="859"/>
    </row>
    <row r="47" spans="1:8" ht="13.8">
      <c r="A47" s="856"/>
      <c r="B47" s="864"/>
      <c r="C47" s="865"/>
      <c r="D47" s="878"/>
      <c r="E47" s="859"/>
    </row>
    <row r="48" spans="1:8" ht="13.8">
      <c r="A48" s="856"/>
      <c r="B48" s="864"/>
      <c r="C48" s="865"/>
      <c r="D48" s="878"/>
      <c r="E48" s="859"/>
    </row>
    <row r="49" spans="1:8" ht="13.8">
      <c r="A49" s="856"/>
      <c r="B49" s="864"/>
      <c r="C49" s="865"/>
      <c r="D49" s="878"/>
      <c r="E49" s="859"/>
    </row>
    <row r="50" spans="1:8" ht="15.6">
      <c r="A50" s="856"/>
      <c r="B50" s="879"/>
      <c r="C50" s="880"/>
      <c r="D50" s="866"/>
      <c r="E50" s="881"/>
    </row>
    <row r="51" spans="1:8" ht="15.6">
      <c r="A51" s="856"/>
      <c r="B51" s="879"/>
      <c r="C51" s="880"/>
      <c r="D51" s="883"/>
      <c r="E51" s="881"/>
    </row>
    <row r="52" spans="1:8" ht="13.8">
      <c r="A52" s="856"/>
      <c r="B52" s="864"/>
      <c r="C52" s="865"/>
      <c r="D52" s="877"/>
      <c r="E52" s="859"/>
    </row>
    <row r="53" spans="1:8" ht="13.8">
      <c r="A53" s="856"/>
      <c r="B53" s="864"/>
      <c r="C53" s="865"/>
      <c r="D53" s="866"/>
      <c r="E53" s="859"/>
    </row>
    <row r="54" spans="1:8" ht="13.8">
      <c r="A54" s="856"/>
      <c r="B54" s="864"/>
      <c r="C54" s="865"/>
      <c r="D54" s="866"/>
      <c r="E54" s="859"/>
    </row>
    <row r="55" spans="1:8" ht="13.8">
      <c r="A55" s="856"/>
      <c r="B55" s="864"/>
      <c r="C55" s="865"/>
      <c r="D55" s="878"/>
      <c r="E55" s="859"/>
    </row>
    <row r="56" spans="1:8" ht="13.8">
      <c r="A56" s="856"/>
      <c r="B56" s="864"/>
      <c r="C56" s="865"/>
      <c r="D56" s="878"/>
      <c r="E56" s="859"/>
    </row>
    <row r="57" spans="1:8" ht="13.8">
      <c r="A57" s="856"/>
      <c r="B57" s="864"/>
      <c r="C57" s="865"/>
      <c r="D57" s="878"/>
      <c r="E57" s="859"/>
    </row>
    <row r="58" spans="1:8" ht="13.8">
      <c r="A58" s="856"/>
      <c r="B58" s="864"/>
      <c r="C58" s="865"/>
      <c r="D58" s="866"/>
      <c r="E58" s="859"/>
    </row>
    <row r="59" spans="1:8" ht="13.8">
      <c r="A59" s="856"/>
      <c r="B59" s="864"/>
      <c r="C59" s="865"/>
      <c r="D59" s="878"/>
      <c r="E59" s="859"/>
    </row>
    <row r="60" spans="1:8" ht="13.8">
      <c r="A60" s="856"/>
      <c r="B60" s="864"/>
      <c r="C60" s="865"/>
      <c r="D60" s="877"/>
      <c r="E60" s="859"/>
    </row>
    <row r="61" spans="1:8" ht="13.5" customHeight="1">
      <c r="A61" s="856"/>
      <c r="B61" s="864"/>
      <c r="C61" s="865"/>
      <c r="D61" s="866"/>
      <c r="E61" s="859"/>
    </row>
    <row r="62" spans="1:8" ht="13.5" customHeight="1">
      <c r="A62" s="856"/>
      <c r="B62" s="864"/>
      <c r="C62" s="865"/>
      <c r="D62" s="878"/>
      <c r="E62" s="859"/>
    </row>
    <row r="63" spans="1:8" s="52" customFormat="1" ht="13.8">
      <c r="A63" s="856"/>
      <c r="B63" s="864"/>
      <c r="C63" s="865"/>
      <c r="D63" s="878"/>
      <c r="E63" s="859"/>
      <c r="F63" s="860"/>
      <c r="G63" s="867"/>
      <c r="H63" s="860"/>
    </row>
    <row r="64" spans="1:8" s="52" customFormat="1" ht="13.8">
      <c r="A64" s="856"/>
      <c r="B64" s="864"/>
      <c r="C64" s="865"/>
      <c r="D64" s="878"/>
      <c r="E64" s="859"/>
      <c r="F64" s="860"/>
      <c r="G64" s="867"/>
      <c r="H64" s="860"/>
    </row>
    <row r="65" spans="1:8" s="52" customFormat="1" ht="13.8">
      <c r="A65" s="856"/>
      <c r="B65" s="864"/>
      <c r="C65" s="865"/>
      <c r="D65" s="866"/>
      <c r="E65" s="859"/>
      <c r="F65" s="860"/>
      <c r="G65" s="867"/>
      <c r="H65" s="860"/>
    </row>
    <row r="66" spans="1:8" ht="13.5" customHeight="1">
      <c r="A66" s="856"/>
      <c r="B66" s="864"/>
      <c r="C66" s="865"/>
      <c r="D66" s="878"/>
      <c r="E66" s="859"/>
    </row>
    <row r="67" spans="1:8" ht="13.5" customHeight="1">
      <c r="A67" s="856"/>
      <c r="B67" s="864"/>
      <c r="C67" s="865"/>
      <c r="D67" s="877"/>
      <c r="E67" s="859"/>
    </row>
    <row r="68" spans="1:8" s="52" customFormat="1" ht="13.8">
      <c r="A68" s="856"/>
      <c r="B68" s="859"/>
      <c r="C68" s="876"/>
      <c r="D68" s="884"/>
      <c r="E68" s="859"/>
      <c r="F68" s="860"/>
      <c r="G68" s="867"/>
      <c r="H68" s="860"/>
    </row>
    <row r="69" spans="1:8" s="52" customFormat="1" ht="13.8">
      <c r="A69" s="856"/>
      <c r="B69" s="859"/>
      <c r="C69" s="876"/>
      <c r="D69" s="876"/>
      <c r="E69" s="859"/>
      <c r="F69" s="860"/>
      <c r="G69" s="867"/>
      <c r="H69" s="860"/>
    </row>
    <row r="70" spans="1:8" s="52" customFormat="1" ht="13.8">
      <c r="A70" s="856"/>
      <c r="B70" s="873"/>
      <c r="C70" s="882"/>
      <c r="D70" s="875"/>
      <c r="E70" s="856"/>
      <c r="F70" s="860"/>
      <c r="G70" s="867"/>
      <c r="H70" s="860"/>
    </row>
    <row r="71" spans="1:8" s="52" customFormat="1" ht="13.8">
      <c r="A71" s="856"/>
      <c r="B71" s="864"/>
      <c r="C71" s="885"/>
      <c r="D71" s="878"/>
      <c r="E71" s="859"/>
      <c r="F71" s="860"/>
      <c r="G71" s="867"/>
      <c r="H71" s="860"/>
    </row>
    <row r="72" spans="1:8" s="52" customFormat="1" ht="13.8">
      <c r="A72" s="856"/>
      <c r="B72" s="864"/>
      <c r="C72" s="885"/>
      <c r="D72" s="878"/>
      <c r="E72" s="859"/>
      <c r="F72" s="860"/>
      <c r="G72" s="867"/>
      <c r="H72" s="860"/>
    </row>
    <row r="73" spans="1:8" s="52" customFormat="1" ht="13.8">
      <c r="A73" s="856"/>
      <c r="B73" s="859"/>
      <c r="C73" s="876"/>
      <c r="D73" s="884"/>
      <c r="E73" s="859"/>
      <c r="F73" s="860"/>
      <c r="G73" s="867"/>
      <c r="H73" s="860"/>
    </row>
    <row r="74" spans="1:8" s="52" customFormat="1" ht="13.8">
      <c r="A74" s="856"/>
      <c r="B74" s="859"/>
      <c r="C74" s="876"/>
      <c r="D74" s="876"/>
      <c r="E74" s="859"/>
      <c r="F74" s="860"/>
      <c r="G74" s="867"/>
      <c r="H74" s="860"/>
    </row>
    <row r="75" spans="1:8" s="52" customFormat="1" ht="13.8">
      <c r="A75" s="856"/>
      <c r="B75" s="873"/>
      <c r="C75" s="882"/>
      <c r="D75" s="875"/>
      <c r="E75" s="856"/>
      <c r="F75" s="860"/>
      <c r="G75" s="867"/>
      <c r="H75" s="860"/>
    </row>
    <row r="76" spans="1:8" ht="13.5" customHeight="1">
      <c r="A76" s="856"/>
      <c r="B76" s="873"/>
      <c r="C76" s="882"/>
      <c r="D76" s="875"/>
      <c r="E76" s="856"/>
    </row>
    <row r="77" spans="1:8" s="52" customFormat="1" ht="13.8">
      <c r="A77" s="856"/>
      <c r="B77" s="864"/>
      <c r="C77" s="885"/>
      <c r="D77" s="877"/>
      <c r="E77" s="859"/>
      <c r="F77" s="860"/>
      <c r="G77" s="867"/>
      <c r="H77" s="860"/>
    </row>
    <row r="78" spans="1:8" s="52" customFormat="1" ht="13.8">
      <c r="A78" s="856"/>
      <c r="B78" s="864"/>
      <c r="C78" s="885"/>
      <c r="D78" s="878"/>
      <c r="E78" s="859"/>
      <c r="F78" s="860"/>
      <c r="G78" s="867"/>
      <c r="H78" s="860"/>
    </row>
    <row r="79" spans="1:8" ht="13.5" customHeight="1">
      <c r="A79" s="856"/>
      <c r="B79" s="864"/>
      <c r="C79" s="885"/>
      <c r="D79" s="877"/>
      <c r="E79" s="859"/>
    </row>
    <row r="80" spans="1:8" ht="13.5" customHeight="1">
      <c r="A80" s="856"/>
      <c r="B80" s="864"/>
      <c r="C80" s="885"/>
      <c r="D80" s="877"/>
      <c r="E80" s="859"/>
    </row>
    <row r="81" spans="1:8" s="52" customFormat="1" ht="13.8">
      <c r="A81" s="856"/>
      <c r="B81" s="864"/>
      <c r="C81" s="885"/>
      <c r="D81" s="877"/>
      <c r="E81" s="859"/>
      <c r="F81" s="860"/>
      <c r="G81" s="867"/>
      <c r="H81" s="860"/>
    </row>
    <row r="82" spans="1:8" s="52" customFormat="1" ht="13.8">
      <c r="A82" s="856"/>
      <c r="B82" s="864"/>
      <c r="C82" s="885"/>
      <c r="D82" s="878"/>
      <c r="E82" s="859"/>
      <c r="F82" s="860"/>
      <c r="G82" s="867"/>
      <c r="H82" s="860"/>
    </row>
    <row r="83" spans="1:8" ht="13.5" customHeight="1">
      <c r="A83" s="856"/>
      <c r="B83" s="859"/>
      <c r="C83" s="876"/>
      <c r="D83" s="876"/>
      <c r="E83" s="859"/>
    </row>
    <row r="84" spans="1:8" ht="13.5" customHeight="1">
      <c r="B84" s="839"/>
      <c r="C84" s="887"/>
      <c r="D84" s="888"/>
      <c r="E84" s="886"/>
    </row>
    <row r="85" spans="1:8" ht="13.5" customHeight="1">
      <c r="B85" s="847"/>
      <c r="C85" s="889"/>
      <c r="D85" s="425"/>
    </row>
    <row r="88" spans="1:8" ht="13.5" customHeight="1">
      <c r="B88" s="839"/>
      <c r="C88" s="887"/>
      <c r="D88" s="888"/>
      <c r="E88" s="886"/>
    </row>
    <row r="89" spans="1:8" ht="13.5" customHeight="1">
      <c r="B89" s="847"/>
      <c r="C89" s="889"/>
      <c r="D89" s="425"/>
    </row>
    <row r="90" spans="1:8" s="52" customFormat="1" ht="13.8">
      <c r="A90" s="886"/>
      <c r="B90" s="838"/>
      <c r="C90" s="51"/>
      <c r="D90" s="890"/>
      <c r="E90" s="838"/>
      <c r="F90" s="860"/>
      <c r="G90" s="867"/>
      <c r="H90" s="860"/>
    </row>
    <row r="91" spans="1:8" ht="13.5" customHeight="1">
      <c r="D91" s="890"/>
    </row>
    <row r="92" spans="1:8" ht="13.5" customHeight="1">
      <c r="D92" s="890"/>
    </row>
    <row r="93" spans="1:8" ht="13.5" customHeight="1">
      <c r="D93" s="890"/>
    </row>
    <row r="94" spans="1:8" ht="13.5" customHeight="1">
      <c r="D94" s="890"/>
    </row>
    <row r="97" spans="1:9" ht="13.5" customHeight="1">
      <c r="B97" s="847"/>
      <c r="C97" s="889"/>
      <c r="D97" s="425"/>
    </row>
    <row r="98" spans="1:9" ht="13.5" customHeight="1">
      <c r="D98" s="89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  <row r="141" spans="1:9" ht="13.5" customHeight="1">
      <c r="H141" s="51"/>
    </row>
    <row r="142" spans="1:9" ht="13.5" customHeight="1">
      <c r="H142" s="51"/>
    </row>
    <row r="143" spans="1:9" ht="13.5" customHeight="1">
      <c r="H143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7" xr:uid="{00000000-0002-0000-69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árok101">
    <tabColor rgb="FFCCFFFF"/>
  </sheetPr>
  <dimension ref="A1:I166"/>
  <sheetViews>
    <sheetView view="pageBreakPreview" zoomScaleNormal="115" zoomScaleSheetLayoutView="100" workbookViewId="0">
      <selection activeCell="D25" sqref="D25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5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1434</v>
      </c>
      <c r="D3" s="894"/>
      <c r="E3" s="893"/>
      <c r="H3" s="894"/>
    </row>
    <row r="4" spans="1:9" ht="13.8">
      <c r="A4" s="833" t="s">
        <v>160</v>
      </c>
      <c r="B4" s="898"/>
      <c r="C4" s="899" t="s">
        <v>1811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81" customFormat="1" ht="12.75" customHeight="1">
      <c r="A9" s="839"/>
      <c r="B9" s="900">
        <v>451120</v>
      </c>
      <c r="C9" s="841"/>
      <c r="D9" s="842" t="s">
        <v>185</v>
      </c>
      <c r="E9" s="843"/>
      <c r="F9" s="844"/>
      <c r="G9" s="845"/>
      <c r="H9" s="846">
        <f>SUM(H11:H13)</f>
        <v>0</v>
      </c>
    </row>
    <row r="10" spans="1:9" s="81" customFormat="1" ht="12.75" customHeight="1">
      <c r="A10" s="425"/>
      <c r="B10" s="847"/>
      <c r="C10" s="425"/>
      <c r="D10" s="425"/>
      <c r="E10" s="847"/>
      <c r="F10" s="425"/>
      <c r="G10" s="425"/>
      <c r="H10" s="425"/>
    </row>
    <row r="11" spans="1:9" s="81" customFormat="1" ht="13.8">
      <c r="A11" s="848">
        <v>1</v>
      </c>
      <c r="B11" s="849"/>
      <c r="C11" s="901" t="s">
        <v>358</v>
      </c>
      <c r="D11" s="902" t="s">
        <v>359</v>
      </c>
      <c r="E11" s="903" t="s">
        <v>176</v>
      </c>
      <c r="F11" s="908">
        <v>170</v>
      </c>
      <c r="G11" s="1274"/>
      <c r="H11" s="854">
        <f>ROUND(F11*G11,2)</f>
        <v>0</v>
      </c>
      <c r="I11" s="1274"/>
    </row>
    <row r="12" spans="1:9" ht="13.8">
      <c r="A12" s="848">
        <v>2</v>
      </c>
      <c r="B12" s="849"/>
      <c r="C12" s="901" t="s">
        <v>186</v>
      </c>
      <c r="D12" s="902" t="s">
        <v>187</v>
      </c>
      <c r="E12" s="903" t="s">
        <v>188</v>
      </c>
      <c r="F12" s="908">
        <v>5</v>
      </c>
      <c r="G12" s="1274"/>
      <c r="H12" s="854">
        <f t="shared" ref="H12:H13" si="0">ROUND(F12*G12,2)</f>
        <v>0</v>
      </c>
      <c r="I12" s="1274"/>
    </row>
    <row r="13" spans="1:9" ht="13.8">
      <c r="A13" s="848">
        <v>3</v>
      </c>
      <c r="B13" s="849"/>
      <c r="C13" s="901" t="s">
        <v>360</v>
      </c>
      <c r="D13" s="902" t="s">
        <v>361</v>
      </c>
      <c r="E13" s="903" t="s">
        <v>188</v>
      </c>
      <c r="F13" s="908">
        <v>5</v>
      </c>
      <c r="G13" s="1274"/>
      <c r="H13" s="854">
        <f t="shared" si="0"/>
        <v>0</v>
      </c>
      <c r="I13" s="1274"/>
    </row>
    <row r="14" spans="1:9" ht="13.8">
      <c r="A14" s="847"/>
      <c r="B14" s="861"/>
      <c r="C14" s="906"/>
      <c r="D14" s="425"/>
      <c r="E14" s="898"/>
      <c r="F14" s="863"/>
      <c r="G14" s="845"/>
      <c r="H14" s="845"/>
      <c r="I14" s="845"/>
    </row>
    <row r="15" spans="1:9" ht="13.8">
      <c r="A15" s="856"/>
      <c r="B15" s="900">
        <v>453162</v>
      </c>
      <c r="C15" s="841"/>
      <c r="D15" s="842" t="s">
        <v>362</v>
      </c>
      <c r="F15" s="51"/>
      <c r="G15" s="51"/>
      <c r="H15" s="846">
        <f>SUM(H17:H27)</f>
        <v>0</v>
      </c>
    </row>
    <row r="16" spans="1:9" ht="13.8">
      <c r="A16" s="51"/>
      <c r="F16" s="51"/>
      <c r="G16" s="51"/>
      <c r="H16" s="51"/>
    </row>
    <row r="17" spans="1:9" ht="13.8">
      <c r="A17" s="848">
        <v>4</v>
      </c>
      <c r="B17" s="849"/>
      <c r="C17" s="901" t="s">
        <v>378</v>
      </c>
      <c r="D17" s="902" t="s">
        <v>379</v>
      </c>
      <c r="E17" s="903" t="s">
        <v>176</v>
      </c>
      <c r="F17" s="853">
        <v>40</v>
      </c>
      <c r="G17" s="1274"/>
      <c r="H17" s="854">
        <f>ROUND(F17*G17,2)</f>
        <v>0</v>
      </c>
      <c r="I17" s="1274"/>
    </row>
    <row r="18" spans="1:9" ht="13.8">
      <c r="A18" s="848">
        <v>5</v>
      </c>
      <c r="B18" s="849"/>
      <c r="C18" s="901" t="s">
        <v>367</v>
      </c>
      <c r="D18" s="902" t="s">
        <v>368</v>
      </c>
      <c r="E18" s="903" t="s">
        <v>176</v>
      </c>
      <c r="F18" s="908">
        <v>280</v>
      </c>
      <c r="G18" s="1274"/>
      <c r="H18" s="854">
        <f t="shared" ref="H18:H27" si="1">ROUND(F18*G18,2)</f>
        <v>0</v>
      </c>
      <c r="I18" s="1274"/>
    </row>
    <row r="19" spans="1:9" ht="13.8">
      <c r="A19" s="848">
        <v>6</v>
      </c>
      <c r="B19" s="849"/>
      <c r="C19" s="901" t="s">
        <v>380</v>
      </c>
      <c r="D19" s="902" t="s">
        <v>381</v>
      </c>
      <c r="E19" s="903" t="s">
        <v>180</v>
      </c>
      <c r="F19" s="908">
        <v>3</v>
      </c>
      <c r="G19" s="1274"/>
      <c r="H19" s="854">
        <f t="shared" si="1"/>
        <v>0</v>
      </c>
      <c r="I19" s="1274"/>
    </row>
    <row r="20" spans="1:9" ht="13.8">
      <c r="A20" s="848">
        <v>7</v>
      </c>
      <c r="B20" s="849"/>
      <c r="C20" s="901" t="s">
        <v>382</v>
      </c>
      <c r="D20" s="902" t="s">
        <v>383</v>
      </c>
      <c r="E20" s="903" t="s">
        <v>180</v>
      </c>
      <c r="F20" s="853">
        <v>2</v>
      </c>
      <c r="G20" s="1274"/>
      <c r="H20" s="854">
        <f t="shared" si="1"/>
        <v>0</v>
      </c>
      <c r="I20" s="1274"/>
    </row>
    <row r="21" spans="1:9" ht="13.8">
      <c r="A21" s="848">
        <v>8</v>
      </c>
      <c r="B21" s="849"/>
      <c r="C21" s="901" t="s">
        <v>371</v>
      </c>
      <c r="D21" s="902" t="s">
        <v>372</v>
      </c>
      <c r="E21" s="903" t="s">
        <v>180</v>
      </c>
      <c r="F21" s="908">
        <v>3</v>
      </c>
      <c r="G21" s="1274"/>
      <c r="H21" s="854">
        <f t="shared" si="1"/>
        <v>0</v>
      </c>
      <c r="I21" s="1274"/>
    </row>
    <row r="22" spans="1:9" ht="13.8">
      <c r="A22" s="848">
        <v>9</v>
      </c>
      <c r="B22" s="849"/>
      <c r="C22" s="901" t="s">
        <v>369</v>
      </c>
      <c r="D22" s="902" t="s">
        <v>370</v>
      </c>
      <c r="E22" s="903" t="s">
        <v>176</v>
      </c>
      <c r="F22" s="908">
        <v>195</v>
      </c>
      <c r="G22" s="1274"/>
      <c r="H22" s="854">
        <f t="shared" si="1"/>
        <v>0</v>
      </c>
      <c r="I22" s="1274"/>
    </row>
    <row r="23" spans="1:9" ht="13.8">
      <c r="A23" s="848">
        <v>10</v>
      </c>
      <c r="B23" s="849"/>
      <c r="C23" s="901" t="s">
        <v>384</v>
      </c>
      <c r="D23" s="902" t="s">
        <v>385</v>
      </c>
      <c r="E23" s="903" t="s">
        <v>180</v>
      </c>
      <c r="F23" s="908">
        <v>1</v>
      </c>
      <c r="G23" s="1274"/>
      <c r="H23" s="854">
        <f t="shared" si="1"/>
        <v>0</v>
      </c>
      <c r="I23" s="1274"/>
    </row>
    <row r="24" spans="1:9" ht="13.8">
      <c r="A24" s="848">
        <v>11</v>
      </c>
      <c r="B24" s="849"/>
      <c r="C24" s="901" t="s">
        <v>386</v>
      </c>
      <c r="D24" s="902" t="s">
        <v>387</v>
      </c>
      <c r="E24" s="903" t="s">
        <v>180</v>
      </c>
      <c r="F24" s="853">
        <v>4</v>
      </c>
      <c r="G24" s="1274"/>
      <c r="H24" s="854">
        <f t="shared" si="1"/>
        <v>0</v>
      </c>
      <c r="I24" s="1274"/>
    </row>
    <row r="25" spans="1:9" ht="13.8">
      <c r="A25" s="848">
        <v>12</v>
      </c>
      <c r="B25" s="849"/>
      <c r="C25" s="901" t="s">
        <v>386</v>
      </c>
      <c r="D25" s="902" t="s">
        <v>387</v>
      </c>
      <c r="E25" s="903" t="s">
        <v>180</v>
      </c>
      <c r="F25" s="853">
        <v>2</v>
      </c>
      <c r="G25" s="1274"/>
      <c r="H25" s="854">
        <f t="shared" si="1"/>
        <v>0</v>
      </c>
      <c r="I25" s="1274"/>
    </row>
    <row r="26" spans="1:9" ht="13.8">
      <c r="A26" s="848">
        <v>13</v>
      </c>
      <c r="B26" s="849"/>
      <c r="C26" s="901" t="s">
        <v>354</v>
      </c>
      <c r="D26" s="902" t="s">
        <v>355</v>
      </c>
      <c r="E26" s="903" t="s">
        <v>180</v>
      </c>
      <c r="F26" s="853">
        <v>1</v>
      </c>
      <c r="G26" s="1274"/>
      <c r="H26" s="854">
        <f t="shared" si="1"/>
        <v>0</v>
      </c>
      <c r="I26" s="1274"/>
    </row>
    <row r="27" spans="1:9" ht="13.8">
      <c r="A27" s="848">
        <v>14</v>
      </c>
      <c r="B27" s="849"/>
      <c r="C27" s="901" t="s">
        <v>356</v>
      </c>
      <c r="D27" s="902" t="s">
        <v>357</v>
      </c>
      <c r="E27" s="903" t="s">
        <v>180</v>
      </c>
      <c r="F27" s="853">
        <v>1</v>
      </c>
      <c r="G27" s="1274"/>
      <c r="H27" s="854">
        <f t="shared" si="1"/>
        <v>0</v>
      </c>
      <c r="I27" s="1274"/>
    </row>
    <row r="28" spans="1:9" ht="13.8">
      <c r="A28" s="856"/>
      <c r="B28" s="864"/>
      <c r="C28" s="865"/>
      <c r="D28" s="866"/>
      <c r="E28" s="859"/>
      <c r="H28" s="867"/>
      <c r="I28" s="867"/>
    </row>
    <row r="29" spans="1:9" ht="13.8">
      <c r="A29" s="856"/>
      <c r="B29" s="900">
        <v>453140</v>
      </c>
      <c r="C29" s="841"/>
      <c r="D29" s="842" t="s">
        <v>343</v>
      </c>
      <c r="F29" s="51"/>
      <c r="G29" s="51"/>
      <c r="H29" s="846">
        <f>SUM(H31:H36)</f>
        <v>0</v>
      </c>
    </row>
    <row r="30" spans="1:9" ht="13.8">
      <c r="A30" s="51"/>
      <c r="F30" s="51"/>
      <c r="G30" s="51"/>
      <c r="H30" s="51"/>
    </row>
    <row r="31" spans="1:9" ht="13.8">
      <c r="A31" s="848">
        <v>15</v>
      </c>
      <c r="B31" s="849"/>
      <c r="C31" s="901" t="s">
        <v>344</v>
      </c>
      <c r="D31" s="902" t="s">
        <v>345</v>
      </c>
      <c r="E31" s="903" t="s">
        <v>180</v>
      </c>
      <c r="F31" s="853">
        <v>1</v>
      </c>
      <c r="G31" s="1274"/>
      <c r="H31" s="854">
        <f>ROUND(F31*G31,2)</f>
        <v>0</v>
      </c>
      <c r="I31" s="1274"/>
    </row>
    <row r="32" spans="1:9" ht="13.8">
      <c r="A32" s="848">
        <v>16</v>
      </c>
      <c r="B32" s="849"/>
      <c r="C32" s="901" t="s">
        <v>344</v>
      </c>
      <c r="D32" s="902" t="s">
        <v>345</v>
      </c>
      <c r="E32" s="903" t="s">
        <v>180</v>
      </c>
      <c r="F32" s="853">
        <v>2</v>
      </c>
      <c r="G32" s="1274"/>
      <c r="H32" s="854">
        <f t="shared" ref="H32:H36" si="2">ROUND(F32*G32,2)</f>
        <v>0</v>
      </c>
      <c r="I32" s="1274"/>
    </row>
    <row r="33" spans="1:9" ht="13.8">
      <c r="A33" s="848">
        <v>17</v>
      </c>
      <c r="B33" s="849"/>
      <c r="C33" s="901" t="s">
        <v>346</v>
      </c>
      <c r="D33" s="902" t="s">
        <v>347</v>
      </c>
      <c r="E33" s="903" t="s">
        <v>180</v>
      </c>
      <c r="F33" s="853">
        <v>2</v>
      </c>
      <c r="G33" s="1274"/>
      <c r="H33" s="854">
        <f t="shared" si="2"/>
        <v>0</v>
      </c>
      <c r="I33" s="1274"/>
    </row>
    <row r="34" spans="1:9" ht="13.8">
      <c r="A34" s="848">
        <v>18</v>
      </c>
      <c r="B34" s="849"/>
      <c r="C34" s="901" t="s">
        <v>348</v>
      </c>
      <c r="D34" s="902" t="s">
        <v>349</v>
      </c>
      <c r="E34" s="903" t="s">
        <v>176</v>
      </c>
      <c r="F34" s="908">
        <v>16</v>
      </c>
      <c r="G34" s="1274"/>
      <c r="H34" s="854">
        <f t="shared" si="2"/>
        <v>0</v>
      </c>
      <c r="I34" s="1274"/>
    </row>
    <row r="35" spans="1:9" ht="13.8">
      <c r="A35" s="848">
        <v>19</v>
      </c>
      <c r="B35" s="849"/>
      <c r="C35" s="901" t="s">
        <v>350</v>
      </c>
      <c r="D35" s="902" t="s">
        <v>351</v>
      </c>
      <c r="E35" s="903" t="s">
        <v>176</v>
      </c>
      <c r="F35" s="908">
        <v>18</v>
      </c>
      <c r="G35" s="1274"/>
      <c r="H35" s="854">
        <f t="shared" si="2"/>
        <v>0</v>
      </c>
      <c r="I35" s="1274"/>
    </row>
    <row r="36" spans="1:9" ht="13.8">
      <c r="A36" s="848">
        <v>20</v>
      </c>
      <c r="B36" s="849"/>
      <c r="C36" s="901" t="s">
        <v>352</v>
      </c>
      <c r="D36" s="902" t="s">
        <v>353</v>
      </c>
      <c r="E36" s="903" t="s">
        <v>176</v>
      </c>
      <c r="F36" s="908">
        <v>50</v>
      </c>
      <c r="G36" s="1274"/>
      <c r="H36" s="854">
        <f t="shared" si="2"/>
        <v>0</v>
      </c>
      <c r="I36" s="1274"/>
    </row>
    <row r="37" spans="1:9" ht="13.8">
      <c r="A37" s="856"/>
      <c r="B37" s="864"/>
      <c r="C37" s="865"/>
      <c r="D37" s="866"/>
      <c r="E37" s="859"/>
      <c r="G37" s="860"/>
      <c r="I37" s="860"/>
    </row>
    <row r="38" spans="1:9" ht="13.8">
      <c r="A38" s="847"/>
      <c r="B38" s="900">
        <v>453156</v>
      </c>
      <c r="C38" s="906"/>
      <c r="D38" s="842" t="s">
        <v>373</v>
      </c>
      <c r="E38" s="898"/>
      <c r="F38" s="863"/>
      <c r="G38" s="845"/>
      <c r="H38" s="846">
        <f>SUM(H40)</f>
        <v>0</v>
      </c>
      <c r="I38" s="845"/>
    </row>
    <row r="39" spans="1:9" ht="13.8">
      <c r="A39" s="847"/>
      <c r="B39" s="861"/>
      <c r="C39" s="906"/>
      <c r="D39" s="425"/>
      <c r="E39" s="898"/>
      <c r="F39" s="863"/>
      <c r="G39" s="845"/>
      <c r="H39" s="845"/>
      <c r="I39" s="845"/>
    </row>
    <row r="40" spans="1:9" ht="13.8">
      <c r="A40" s="848">
        <v>21</v>
      </c>
      <c r="B40" s="849"/>
      <c r="C40" s="901" t="s">
        <v>374</v>
      </c>
      <c r="D40" s="902" t="s">
        <v>375</v>
      </c>
      <c r="E40" s="903" t="s">
        <v>176</v>
      </c>
      <c r="F40" s="908">
        <v>260</v>
      </c>
      <c r="G40" s="1274"/>
      <c r="H40" s="854">
        <f>ROUND(F40*G40,2)</f>
        <v>0</v>
      </c>
      <c r="I40" s="1274"/>
    </row>
    <row r="41" spans="1:9" ht="13.8">
      <c r="A41" s="847"/>
      <c r="B41" s="861"/>
      <c r="C41" s="906"/>
      <c r="D41" s="425"/>
      <c r="E41" s="898"/>
      <c r="F41" s="863"/>
      <c r="G41" s="863"/>
      <c r="H41" s="845"/>
    </row>
    <row r="42" spans="1:9" ht="14.4">
      <c r="A42" s="856"/>
      <c r="B42" s="864"/>
      <c r="C42" s="865"/>
      <c r="D42" s="868" t="s">
        <v>181</v>
      </c>
      <c r="E42" s="869"/>
      <c r="F42" s="870"/>
      <c r="G42" s="870"/>
      <c r="H42" s="872">
        <f>H15+H9+H29+H38</f>
        <v>0</v>
      </c>
    </row>
    <row r="43" spans="1:9" ht="13.5" customHeight="1">
      <c r="A43" s="856"/>
      <c r="B43" s="873"/>
      <c r="C43" s="874"/>
      <c r="D43" s="875"/>
      <c r="E43" s="856"/>
      <c r="G43" s="860"/>
    </row>
    <row r="44" spans="1:9" s="52" customFormat="1" ht="13.8">
      <c r="A44" s="856"/>
      <c r="B44" s="856"/>
      <c r="C44" s="856"/>
      <c r="D44" s="51"/>
      <c r="E44" s="859"/>
      <c r="F44" s="860"/>
      <c r="G44" s="867"/>
      <c r="H44" s="860"/>
      <c r="I44" s="51"/>
    </row>
    <row r="45" spans="1:9" s="112" customFormat="1" ht="13.8">
      <c r="A45" s="856"/>
      <c r="B45" s="856"/>
      <c r="C45" s="856"/>
      <c r="E45" s="864"/>
      <c r="F45" s="860"/>
      <c r="G45" s="867"/>
      <c r="H45" s="860"/>
      <c r="I45" s="51"/>
    </row>
    <row r="46" spans="1:9" ht="13.5" customHeight="1">
      <c r="A46" s="856"/>
      <c r="B46" s="856"/>
      <c r="C46" s="856"/>
      <c r="E46" s="864"/>
    </row>
    <row r="47" spans="1:9" ht="13.8">
      <c r="A47" s="856"/>
      <c r="B47" s="856"/>
      <c r="C47" s="856"/>
      <c r="E47" s="864"/>
      <c r="I47" s="113"/>
    </row>
    <row r="48" spans="1:9" ht="13.8">
      <c r="A48" s="856"/>
      <c r="B48" s="856"/>
      <c r="C48" s="856"/>
      <c r="E48" s="859"/>
    </row>
    <row r="49" spans="1:8" ht="13.8">
      <c r="A49" s="856"/>
      <c r="B49" s="856"/>
      <c r="C49" s="856"/>
      <c r="E49" s="859"/>
    </row>
    <row r="50" spans="1:8" ht="13.8">
      <c r="A50" s="856"/>
      <c r="B50" s="856"/>
      <c r="C50" s="856"/>
      <c r="E50" s="859"/>
    </row>
    <row r="51" spans="1:8" ht="13.8">
      <c r="A51" s="856"/>
      <c r="B51" s="856"/>
      <c r="C51" s="856"/>
      <c r="E51" s="859"/>
    </row>
    <row r="52" spans="1:8" ht="13.8">
      <c r="A52" s="856"/>
      <c r="B52" s="856"/>
      <c r="C52" s="856"/>
      <c r="D52" s="875"/>
      <c r="E52" s="859"/>
    </row>
    <row r="53" spans="1:8" ht="13.8">
      <c r="A53" s="856"/>
      <c r="B53" s="856"/>
      <c r="C53" s="856"/>
      <c r="D53" s="876"/>
      <c r="E53" s="859"/>
    </row>
    <row r="54" spans="1:8" ht="13.8">
      <c r="A54" s="856"/>
      <c r="B54" s="856"/>
      <c r="C54" s="856"/>
      <c r="D54" s="875"/>
      <c r="E54" s="856"/>
    </row>
    <row r="55" spans="1:8" ht="13.8">
      <c r="A55" s="856"/>
      <c r="B55" s="856"/>
      <c r="C55" s="856"/>
      <c r="D55" s="877"/>
      <c r="E55" s="859"/>
    </row>
    <row r="56" spans="1:8" ht="13.8">
      <c r="A56" s="856"/>
      <c r="B56" s="856"/>
      <c r="C56" s="856"/>
      <c r="D56" s="866"/>
      <c r="E56" s="859"/>
    </row>
    <row r="57" spans="1:8" s="52" customFormat="1" ht="12.75" customHeight="1">
      <c r="A57" s="856"/>
      <c r="B57" s="856"/>
      <c r="C57" s="856"/>
      <c r="D57" s="878"/>
      <c r="E57" s="859"/>
      <c r="F57" s="860"/>
      <c r="G57" s="867"/>
      <c r="H57" s="860"/>
    </row>
    <row r="58" spans="1:8" s="52" customFormat="1" ht="13.8">
      <c r="A58" s="856"/>
      <c r="B58" s="856"/>
      <c r="C58" s="856"/>
      <c r="D58" s="878"/>
      <c r="E58" s="859"/>
      <c r="F58" s="860"/>
      <c r="G58" s="867"/>
      <c r="H58" s="860"/>
    </row>
    <row r="59" spans="1:8" ht="13.8">
      <c r="A59" s="856"/>
      <c r="B59" s="864"/>
      <c r="C59" s="865"/>
      <c r="D59" s="878"/>
      <c r="E59" s="859"/>
    </row>
    <row r="60" spans="1:8" s="52" customFormat="1" ht="12.75" customHeight="1">
      <c r="A60" s="856"/>
      <c r="B60" s="864"/>
      <c r="C60" s="865"/>
      <c r="D60" s="866"/>
      <c r="E60" s="859"/>
      <c r="F60" s="860"/>
      <c r="G60" s="867"/>
      <c r="H60" s="860"/>
    </row>
    <row r="61" spans="1:8" ht="13.8">
      <c r="A61" s="856"/>
      <c r="B61" s="864"/>
      <c r="C61" s="865"/>
      <c r="D61" s="878"/>
      <c r="E61" s="859"/>
    </row>
    <row r="62" spans="1:8" ht="13.8">
      <c r="A62" s="856"/>
      <c r="B62" s="864"/>
      <c r="C62" s="865"/>
      <c r="D62" s="878"/>
      <c r="E62" s="859"/>
    </row>
    <row r="63" spans="1:8" ht="13.8">
      <c r="A63" s="856"/>
      <c r="B63" s="864"/>
      <c r="C63" s="865"/>
      <c r="D63" s="878"/>
      <c r="E63" s="859"/>
    </row>
    <row r="64" spans="1:8" ht="15.6">
      <c r="A64" s="856"/>
      <c r="B64" s="879"/>
      <c r="C64" s="880"/>
      <c r="D64" s="866"/>
      <c r="E64" s="881"/>
    </row>
    <row r="65" spans="1:8" ht="13.8">
      <c r="A65" s="856"/>
      <c r="B65" s="873"/>
      <c r="C65" s="882"/>
      <c r="D65" s="875"/>
      <c r="E65" s="856"/>
    </row>
    <row r="66" spans="1:8" s="52" customFormat="1" ht="12.75" customHeight="1">
      <c r="A66" s="856"/>
      <c r="B66" s="864"/>
      <c r="C66" s="865"/>
      <c r="D66" s="877"/>
      <c r="E66" s="859"/>
      <c r="F66" s="860"/>
      <c r="G66" s="867"/>
      <c r="H66" s="860"/>
    </row>
    <row r="67" spans="1:8" s="52" customFormat="1" ht="12.75" customHeight="1">
      <c r="A67" s="856"/>
      <c r="B67" s="879"/>
      <c r="C67" s="880"/>
      <c r="D67" s="866"/>
      <c r="E67" s="881"/>
      <c r="F67" s="860"/>
      <c r="G67" s="867"/>
      <c r="H67" s="860"/>
    </row>
    <row r="68" spans="1:8" ht="13.8">
      <c r="A68" s="856"/>
      <c r="B68" s="864"/>
      <c r="C68" s="865"/>
      <c r="D68" s="866"/>
      <c r="E68" s="859"/>
    </row>
    <row r="69" spans="1:8" ht="13.8">
      <c r="A69" s="856"/>
      <c r="B69" s="864"/>
      <c r="C69" s="865"/>
      <c r="D69" s="866"/>
      <c r="E69" s="859"/>
    </row>
    <row r="70" spans="1:8" ht="13.8">
      <c r="A70" s="856"/>
      <c r="B70" s="864"/>
      <c r="C70" s="865"/>
      <c r="D70" s="878"/>
      <c r="E70" s="859"/>
    </row>
    <row r="71" spans="1:8" ht="13.8">
      <c r="A71" s="856"/>
      <c r="B71" s="864"/>
      <c r="C71" s="865"/>
      <c r="D71" s="878"/>
      <c r="E71" s="859"/>
    </row>
    <row r="72" spans="1:8" ht="13.8">
      <c r="A72" s="856"/>
      <c r="B72" s="864"/>
      <c r="C72" s="865"/>
      <c r="D72" s="878"/>
      <c r="E72" s="859"/>
    </row>
    <row r="73" spans="1:8" ht="15.6">
      <c r="A73" s="856"/>
      <c r="B73" s="879"/>
      <c r="C73" s="880"/>
      <c r="D73" s="866"/>
      <c r="E73" s="881"/>
    </row>
    <row r="74" spans="1:8" ht="15.6">
      <c r="A74" s="856"/>
      <c r="B74" s="879"/>
      <c r="C74" s="880"/>
      <c r="D74" s="883"/>
      <c r="E74" s="881"/>
    </row>
    <row r="75" spans="1:8" ht="13.8">
      <c r="A75" s="856"/>
      <c r="B75" s="864"/>
      <c r="C75" s="865"/>
      <c r="D75" s="877"/>
      <c r="E75" s="859"/>
    </row>
    <row r="76" spans="1:8" ht="13.8">
      <c r="A76" s="856"/>
      <c r="B76" s="864"/>
      <c r="C76" s="865"/>
      <c r="D76" s="866"/>
      <c r="E76" s="859"/>
    </row>
    <row r="77" spans="1:8" ht="13.8">
      <c r="A77" s="856"/>
      <c r="B77" s="864"/>
      <c r="C77" s="865"/>
      <c r="D77" s="866"/>
      <c r="E77" s="859"/>
    </row>
    <row r="78" spans="1:8" ht="13.8">
      <c r="A78" s="856"/>
      <c r="B78" s="864"/>
      <c r="C78" s="865"/>
      <c r="D78" s="878"/>
      <c r="E78" s="859"/>
    </row>
    <row r="79" spans="1:8" ht="13.8">
      <c r="A79" s="856"/>
      <c r="B79" s="864"/>
      <c r="C79" s="865"/>
      <c r="D79" s="878"/>
      <c r="E79" s="859"/>
    </row>
    <row r="80" spans="1:8" ht="13.8">
      <c r="A80" s="856"/>
      <c r="B80" s="864"/>
      <c r="C80" s="865"/>
      <c r="D80" s="878"/>
      <c r="E80" s="859"/>
    </row>
    <row r="81" spans="1:8" ht="13.8">
      <c r="A81" s="856"/>
      <c r="B81" s="864"/>
      <c r="C81" s="865"/>
      <c r="D81" s="866"/>
      <c r="E81" s="859"/>
    </row>
    <row r="82" spans="1:8" ht="13.8">
      <c r="A82" s="856"/>
      <c r="B82" s="864"/>
      <c r="C82" s="865"/>
      <c r="D82" s="878"/>
      <c r="E82" s="859"/>
    </row>
    <row r="83" spans="1:8" ht="13.8">
      <c r="A83" s="856"/>
      <c r="B83" s="864"/>
      <c r="C83" s="865"/>
      <c r="D83" s="877"/>
      <c r="E83" s="859"/>
    </row>
    <row r="84" spans="1:8" ht="13.5" customHeight="1">
      <c r="A84" s="856"/>
      <c r="B84" s="864"/>
      <c r="C84" s="865"/>
      <c r="D84" s="866"/>
      <c r="E84" s="859"/>
    </row>
    <row r="85" spans="1:8" ht="13.5" customHeight="1">
      <c r="A85" s="856"/>
      <c r="B85" s="864"/>
      <c r="C85" s="865"/>
      <c r="D85" s="878"/>
      <c r="E85" s="859"/>
    </row>
    <row r="86" spans="1:8" s="52" customFormat="1" ht="13.8">
      <c r="A86" s="856"/>
      <c r="B86" s="864"/>
      <c r="C86" s="865"/>
      <c r="D86" s="878"/>
      <c r="E86" s="859"/>
      <c r="F86" s="860"/>
      <c r="G86" s="867"/>
      <c r="H86" s="860"/>
    </row>
    <row r="87" spans="1:8" s="52" customFormat="1" ht="13.8">
      <c r="A87" s="856"/>
      <c r="B87" s="864"/>
      <c r="C87" s="865"/>
      <c r="D87" s="878"/>
      <c r="E87" s="859"/>
      <c r="F87" s="860"/>
      <c r="G87" s="867"/>
      <c r="H87" s="860"/>
    </row>
    <row r="88" spans="1:8" s="52" customFormat="1" ht="13.8">
      <c r="A88" s="856"/>
      <c r="B88" s="864"/>
      <c r="C88" s="865"/>
      <c r="D88" s="866"/>
      <c r="E88" s="859"/>
      <c r="F88" s="860"/>
      <c r="G88" s="867"/>
      <c r="H88" s="860"/>
    </row>
    <row r="89" spans="1:8" ht="13.5" customHeight="1">
      <c r="A89" s="856"/>
      <c r="B89" s="864"/>
      <c r="C89" s="865"/>
      <c r="D89" s="878"/>
      <c r="E89" s="859"/>
    </row>
    <row r="90" spans="1:8" ht="13.5" customHeight="1">
      <c r="A90" s="856"/>
      <c r="B90" s="864"/>
      <c r="C90" s="865"/>
      <c r="D90" s="877"/>
      <c r="E90" s="859"/>
    </row>
    <row r="91" spans="1:8" s="52" customFormat="1" ht="13.8">
      <c r="A91" s="856"/>
      <c r="B91" s="859"/>
      <c r="C91" s="876"/>
      <c r="D91" s="884"/>
      <c r="E91" s="859"/>
      <c r="F91" s="860"/>
      <c r="G91" s="867"/>
      <c r="H91" s="860"/>
    </row>
    <row r="92" spans="1:8" s="52" customFormat="1" ht="13.8">
      <c r="A92" s="856"/>
      <c r="B92" s="859"/>
      <c r="C92" s="876"/>
      <c r="D92" s="876"/>
      <c r="E92" s="859"/>
      <c r="F92" s="860"/>
      <c r="G92" s="867"/>
      <c r="H92" s="860"/>
    </row>
    <row r="93" spans="1:8" s="52" customFormat="1" ht="13.8">
      <c r="A93" s="856"/>
      <c r="B93" s="873"/>
      <c r="C93" s="882"/>
      <c r="D93" s="875"/>
      <c r="E93" s="856"/>
      <c r="F93" s="860"/>
      <c r="G93" s="867"/>
      <c r="H93" s="860"/>
    </row>
    <row r="94" spans="1:8" s="52" customFormat="1" ht="13.8">
      <c r="A94" s="856"/>
      <c r="B94" s="864"/>
      <c r="C94" s="885"/>
      <c r="D94" s="878"/>
      <c r="E94" s="859"/>
      <c r="F94" s="860"/>
      <c r="G94" s="867"/>
      <c r="H94" s="860"/>
    </row>
    <row r="95" spans="1:8" s="52" customFormat="1" ht="13.8">
      <c r="A95" s="856"/>
      <c r="B95" s="864"/>
      <c r="C95" s="885"/>
      <c r="D95" s="878"/>
      <c r="E95" s="859"/>
      <c r="F95" s="860"/>
      <c r="G95" s="867"/>
      <c r="H95" s="860"/>
    </row>
    <row r="96" spans="1:8" s="52" customFormat="1" ht="13.8">
      <c r="A96" s="856"/>
      <c r="B96" s="859"/>
      <c r="C96" s="876"/>
      <c r="D96" s="884"/>
      <c r="E96" s="859"/>
      <c r="F96" s="860"/>
      <c r="G96" s="867"/>
      <c r="H96" s="860"/>
    </row>
    <row r="97" spans="1:8" s="52" customFormat="1" ht="13.8">
      <c r="A97" s="856"/>
      <c r="B97" s="859"/>
      <c r="C97" s="876"/>
      <c r="D97" s="876"/>
      <c r="E97" s="859"/>
      <c r="F97" s="860"/>
      <c r="G97" s="867"/>
      <c r="H97" s="860"/>
    </row>
    <row r="98" spans="1:8" s="52" customFormat="1" ht="13.8">
      <c r="A98" s="856"/>
      <c r="B98" s="873"/>
      <c r="C98" s="882"/>
      <c r="D98" s="875"/>
      <c r="E98" s="856"/>
      <c r="F98" s="860"/>
      <c r="G98" s="867"/>
      <c r="H98" s="860"/>
    </row>
    <row r="99" spans="1:8" ht="13.5" customHeight="1">
      <c r="A99" s="856"/>
      <c r="B99" s="873"/>
      <c r="C99" s="882"/>
      <c r="D99" s="875"/>
      <c r="E99" s="856"/>
    </row>
    <row r="100" spans="1:8" s="52" customFormat="1" ht="13.8">
      <c r="A100" s="856"/>
      <c r="B100" s="864"/>
      <c r="C100" s="885"/>
      <c r="D100" s="877"/>
      <c r="E100" s="859"/>
      <c r="F100" s="860"/>
      <c r="G100" s="867"/>
      <c r="H100" s="860"/>
    </row>
    <row r="101" spans="1:8" s="52" customFormat="1" ht="13.8">
      <c r="A101" s="856"/>
      <c r="B101" s="864"/>
      <c r="C101" s="885"/>
      <c r="D101" s="878"/>
      <c r="E101" s="859"/>
      <c r="F101" s="860"/>
      <c r="G101" s="867"/>
      <c r="H101" s="860"/>
    </row>
    <row r="102" spans="1:8" ht="13.5" customHeight="1">
      <c r="A102" s="856"/>
      <c r="B102" s="864"/>
      <c r="C102" s="885"/>
      <c r="D102" s="877"/>
      <c r="E102" s="859"/>
    </row>
    <row r="103" spans="1:8" ht="13.5" customHeight="1">
      <c r="A103" s="856"/>
      <c r="B103" s="864"/>
      <c r="C103" s="885"/>
      <c r="D103" s="877"/>
      <c r="E103" s="859"/>
    </row>
    <row r="104" spans="1:8" s="52" customFormat="1" ht="13.8">
      <c r="A104" s="856"/>
      <c r="B104" s="864"/>
      <c r="C104" s="885"/>
      <c r="D104" s="877"/>
      <c r="E104" s="859"/>
      <c r="F104" s="860"/>
      <c r="G104" s="867"/>
      <c r="H104" s="860"/>
    </row>
    <row r="105" spans="1:8" s="52" customFormat="1" ht="13.8">
      <c r="A105" s="856"/>
      <c r="B105" s="864"/>
      <c r="C105" s="885"/>
      <c r="D105" s="878"/>
      <c r="E105" s="859"/>
      <c r="F105" s="860"/>
      <c r="G105" s="867"/>
      <c r="H105" s="860"/>
    </row>
    <row r="106" spans="1:8" ht="13.5" customHeight="1">
      <c r="A106" s="856"/>
      <c r="B106" s="859"/>
      <c r="C106" s="876"/>
      <c r="D106" s="876"/>
      <c r="E106" s="859"/>
    </row>
    <row r="107" spans="1:8" ht="13.5" customHeight="1">
      <c r="B107" s="839"/>
      <c r="C107" s="887"/>
      <c r="D107" s="888"/>
      <c r="E107" s="886"/>
    </row>
    <row r="108" spans="1:8" ht="13.5" customHeight="1">
      <c r="B108" s="847"/>
      <c r="C108" s="889"/>
      <c r="D108" s="425"/>
    </row>
    <row r="111" spans="1:8" ht="13.5" customHeight="1">
      <c r="B111" s="839"/>
      <c r="C111" s="887"/>
      <c r="D111" s="888"/>
      <c r="E111" s="886"/>
    </row>
    <row r="112" spans="1:8" ht="13.5" customHeight="1">
      <c r="B112" s="847"/>
      <c r="C112" s="889"/>
      <c r="D112" s="425"/>
    </row>
    <row r="113" spans="1:9" s="52" customFormat="1" ht="13.8">
      <c r="A113" s="886"/>
      <c r="B113" s="838"/>
      <c r="C113" s="51"/>
      <c r="D113" s="890"/>
      <c r="E113" s="838"/>
      <c r="F113" s="860"/>
      <c r="G113" s="867"/>
      <c r="H113" s="860"/>
    </row>
    <row r="114" spans="1:9" ht="13.5" customHeight="1">
      <c r="D114" s="890"/>
    </row>
    <row r="115" spans="1:9" ht="13.5" customHeight="1">
      <c r="D115" s="890"/>
    </row>
    <row r="116" spans="1:9" ht="13.5" customHeight="1">
      <c r="D116" s="890"/>
    </row>
    <row r="117" spans="1:9" ht="13.5" customHeight="1">
      <c r="D117" s="890"/>
    </row>
    <row r="120" spans="1:9" ht="13.5" customHeight="1">
      <c r="B120" s="847"/>
      <c r="C120" s="889"/>
      <c r="D120" s="425"/>
    </row>
    <row r="121" spans="1:9" ht="13.5" customHeight="1">
      <c r="D121" s="89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</row>
    <row r="139" spans="1:9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</row>
    <row r="140" spans="1:9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</row>
    <row r="141" spans="1:9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</row>
    <row r="142" spans="1:9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</row>
    <row r="143" spans="1:9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</row>
    <row r="144" spans="1:9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</row>
    <row r="145" spans="1:9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51"/>
    </row>
    <row r="146" spans="1:9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51"/>
    </row>
    <row r="147" spans="1:9" s="113" customFormat="1" ht="13.5" customHeight="1">
      <c r="A147" s="886"/>
      <c r="B147" s="838"/>
      <c r="C147" s="51"/>
      <c r="D147" s="51"/>
      <c r="E147" s="838"/>
      <c r="F147" s="860"/>
      <c r="G147" s="867"/>
      <c r="H147" s="860"/>
      <c r="I147" s="51"/>
    </row>
    <row r="148" spans="1:9" s="113" customFormat="1" ht="13.5" customHeight="1">
      <c r="A148" s="886"/>
      <c r="B148" s="838"/>
      <c r="C148" s="51"/>
      <c r="D148" s="51"/>
      <c r="E148" s="838"/>
      <c r="F148" s="860"/>
      <c r="G148" s="867"/>
      <c r="H148" s="860"/>
      <c r="I148" s="51"/>
    </row>
    <row r="149" spans="1:9" s="113" customFormat="1" ht="13.5" customHeight="1">
      <c r="A149" s="886"/>
      <c r="B149" s="838"/>
      <c r="C149" s="51"/>
      <c r="D149" s="51"/>
      <c r="E149" s="838"/>
      <c r="F149" s="860"/>
      <c r="G149" s="867"/>
      <c r="H149" s="860"/>
      <c r="I149" s="51"/>
    </row>
    <row r="150" spans="1:9" s="113" customFormat="1" ht="13.5" customHeight="1">
      <c r="A150" s="886"/>
      <c r="B150" s="838"/>
      <c r="C150" s="51"/>
      <c r="D150" s="51"/>
      <c r="E150" s="838"/>
      <c r="F150" s="860"/>
      <c r="G150" s="867"/>
      <c r="H150" s="860"/>
      <c r="I150" s="51"/>
    </row>
    <row r="151" spans="1:9" s="113" customFormat="1" ht="13.5" customHeight="1">
      <c r="A151" s="886"/>
      <c r="B151" s="838"/>
      <c r="C151" s="51"/>
      <c r="D151" s="51"/>
      <c r="E151" s="838"/>
      <c r="F151" s="860"/>
      <c r="G151" s="867"/>
      <c r="H151" s="860"/>
      <c r="I151" s="51"/>
    </row>
    <row r="152" spans="1:9" s="113" customFormat="1" ht="13.5" customHeight="1">
      <c r="A152" s="886"/>
      <c r="B152" s="838"/>
      <c r="C152" s="51"/>
      <c r="D152" s="51"/>
      <c r="E152" s="838"/>
      <c r="F152" s="860"/>
      <c r="G152" s="867"/>
      <c r="H152" s="860"/>
      <c r="I152" s="51"/>
    </row>
    <row r="153" spans="1:9" s="113" customFormat="1" ht="13.5" customHeight="1">
      <c r="A153" s="886"/>
      <c r="B153" s="838"/>
      <c r="C153" s="51"/>
      <c r="D153" s="51"/>
      <c r="E153" s="838"/>
      <c r="F153" s="860"/>
      <c r="G153" s="867"/>
      <c r="H153" s="860"/>
      <c r="I153" s="51"/>
    </row>
    <row r="154" spans="1:9" s="113" customFormat="1" ht="13.5" customHeight="1">
      <c r="A154" s="886"/>
      <c r="B154" s="838"/>
      <c r="C154" s="51"/>
      <c r="D154" s="51"/>
      <c r="E154" s="838"/>
      <c r="F154" s="860"/>
      <c r="G154" s="867"/>
      <c r="H154" s="860"/>
      <c r="I154" s="51"/>
    </row>
    <row r="155" spans="1:9" s="113" customFormat="1" ht="13.5" customHeight="1">
      <c r="A155" s="886"/>
      <c r="B155" s="838"/>
      <c r="C155" s="51"/>
      <c r="D155" s="51"/>
      <c r="E155" s="838"/>
      <c r="F155" s="860"/>
      <c r="G155" s="867"/>
      <c r="H155" s="860"/>
      <c r="I155" s="51"/>
    </row>
    <row r="156" spans="1:9" s="113" customFormat="1" ht="13.5" customHeight="1">
      <c r="A156" s="886"/>
      <c r="B156" s="838"/>
      <c r="C156" s="51"/>
      <c r="D156" s="51"/>
      <c r="E156" s="838"/>
      <c r="F156" s="860"/>
      <c r="G156" s="867"/>
      <c r="H156" s="860"/>
      <c r="I156" s="51"/>
    </row>
    <row r="157" spans="1:9" s="113" customFormat="1" ht="13.5" customHeight="1">
      <c r="A157" s="886"/>
      <c r="B157" s="838"/>
      <c r="C157" s="51"/>
      <c r="D157" s="51"/>
      <c r="E157" s="838"/>
      <c r="F157" s="860"/>
      <c r="G157" s="867"/>
      <c r="H157" s="860"/>
      <c r="I157" s="51"/>
    </row>
    <row r="158" spans="1:9" s="113" customFormat="1" ht="13.5" customHeight="1">
      <c r="A158" s="886"/>
      <c r="B158" s="838"/>
      <c r="C158" s="51"/>
      <c r="D158" s="51"/>
      <c r="E158" s="838"/>
      <c r="F158" s="860"/>
      <c r="G158" s="867"/>
      <c r="H158" s="860"/>
      <c r="I158" s="51"/>
    </row>
    <row r="159" spans="1:9" s="113" customFormat="1" ht="13.5" customHeight="1">
      <c r="A159" s="886"/>
      <c r="B159" s="838"/>
      <c r="C159" s="51"/>
      <c r="D159" s="51"/>
      <c r="E159" s="838"/>
      <c r="F159" s="860"/>
      <c r="G159" s="867"/>
      <c r="H159" s="860"/>
      <c r="I159" s="51"/>
    </row>
    <row r="160" spans="1:9" s="113" customFormat="1" ht="13.5" customHeight="1">
      <c r="A160" s="886"/>
      <c r="B160" s="838"/>
      <c r="C160" s="51"/>
      <c r="D160" s="51"/>
      <c r="E160" s="838"/>
      <c r="F160" s="860"/>
      <c r="G160" s="867"/>
      <c r="H160" s="860"/>
      <c r="I160" s="51"/>
    </row>
    <row r="161" spans="8:8" ht="13.5" customHeight="1">
      <c r="H161" s="51"/>
    </row>
    <row r="162" spans="8:8" ht="13.5" customHeight="1">
      <c r="H162" s="51"/>
    </row>
    <row r="163" spans="8:8" ht="13.5" customHeight="1">
      <c r="H163" s="51"/>
    </row>
    <row r="164" spans="8:8" ht="13.5" customHeight="1">
      <c r="H164" s="51"/>
    </row>
    <row r="165" spans="8:8" ht="13.5" customHeight="1">
      <c r="H165" s="51"/>
    </row>
    <row r="166" spans="8:8" ht="13.5" customHeight="1">
      <c r="H166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0" xr:uid="{00000000-0002-0000-6A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árok223">
    <tabColor rgb="FFFF99CC"/>
  </sheetPr>
  <dimension ref="A1:I46"/>
  <sheetViews>
    <sheetView view="pageBreakPreview" zoomScaleNormal="100" zoomScaleSheetLayoutView="100" workbookViewId="0">
      <selection activeCell="E26" sqref="E26"/>
    </sheetView>
  </sheetViews>
  <sheetFormatPr defaultColWidth="9.109375" defaultRowHeight="13.8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3" customWidth="1"/>
    <col min="10" max="10" width="9.5546875" style="53" bestFit="1" customWidth="1"/>
    <col min="11" max="16384" width="9.109375" style="53"/>
  </cols>
  <sheetData>
    <row r="1" spans="1:9" s="1341" customFormat="1" ht="14.4" thickBot="1">
      <c r="A1" s="1334" t="s">
        <v>156</v>
      </c>
      <c r="B1" s="1335"/>
      <c r="C1" s="1336" t="s">
        <v>2</v>
      </c>
      <c r="D1" s="1337"/>
      <c r="E1" s="1335"/>
      <c r="F1" s="1338"/>
      <c r="G1" s="1338"/>
      <c r="H1" s="1339" t="s">
        <v>276</v>
      </c>
      <c r="I1" s="1340"/>
    </row>
    <row r="2" spans="1:9" s="1341" customFormat="1">
      <c r="A2" s="1334"/>
      <c r="B2" s="1335"/>
      <c r="C2" s="1336"/>
      <c r="D2" s="1336"/>
      <c r="E2" s="1335"/>
      <c r="F2" s="1338"/>
      <c r="G2" s="1338"/>
      <c r="H2" s="1336"/>
      <c r="I2" s="1340"/>
    </row>
    <row r="3" spans="1:9" s="1341" customFormat="1">
      <c r="A3" s="1334" t="s">
        <v>158</v>
      </c>
      <c r="B3" s="1335"/>
      <c r="C3" s="1336" t="s">
        <v>1437</v>
      </c>
      <c r="D3" s="1336"/>
      <c r="E3" s="1335"/>
      <c r="F3" s="1338"/>
      <c r="G3" s="1338"/>
      <c r="H3" s="1336"/>
      <c r="I3" s="1340"/>
    </row>
    <row r="4" spans="1:9">
      <c r="A4" s="833" t="s">
        <v>160</v>
      </c>
      <c r="B4" s="1342"/>
      <c r="C4" s="1343" t="s">
        <v>1441</v>
      </c>
      <c r="D4" s="1338"/>
      <c r="E4" s="1342"/>
      <c r="F4" s="1338"/>
      <c r="G4" s="1338"/>
      <c r="H4" s="1338"/>
    </row>
    <row r="5" spans="1:9" s="220" customFormat="1" ht="14.4" thickBot="1">
      <c r="A5" s="1739"/>
      <c r="B5" s="1739"/>
      <c r="C5" s="1739"/>
      <c r="D5" s="1739"/>
      <c r="E5" s="1739"/>
      <c r="F5" s="1739"/>
      <c r="G5" s="1739"/>
      <c r="H5" s="1739"/>
    </row>
    <row r="6" spans="1:9" ht="14.4" thickBot="1">
      <c r="A6" s="1740" t="s">
        <v>162</v>
      </c>
      <c r="B6" s="1741"/>
      <c r="C6" s="1742"/>
      <c r="D6" s="1749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4.4" thickBot="1">
      <c r="A7" s="836" t="s">
        <v>168</v>
      </c>
      <c r="B7" s="836" t="s">
        <v>169</v>
      </c>
      <c r="C7" s="836" t="s">
        <v>170</v>
      </c>
      <c r="D7" s="1750"/>
      <c r="E7" s="1746"/>
      <c r="F7" s="1748"/>
      <c r="G7" s="1737"/>
      <c r="H7" s="1737" t="s">
        <v>171</v>
      </c>
      <c r="I7" s="1737"/>
    </row>
    <row r="8" spans="1:9">
      <c r="A8" s="856"/>
      <c r="B8" s="900"/>
      <c r="C8" s="841"/>
      <c r="D8" s="842"/>
      <c r="F8" s="51"/>
      <c r="G8" s="51"/>
      <c r="H8" s="846"/>
    </row>
    <row r="9" spans="1:9">
      <c r="A9" s="856"/>
      <c r="B9" s="900">
        <v>451120</v>
      </c>
      <c r="C9" s="841"/>
      <c r="D9" s="842" t="s">
        <v>185</v>
      </c>
      <c r="F9" s="51"/>
      <c r="G9" s="51"/>
      <c r="H9" s="846">
        <f>SUM(H11:H20)</f>
        <v>0</v>
      </c>
    </row>
    <row r="10" spans="1:9" s="82" customFormat="1">
      <c r="A10" s="425"/>
      <c r="B10" s="847"/>
      <c r="C10" s="425"/>
      <c r="D10" s="425"/>
      <c r="E10" s="847"/>
      <c r="F10" s="425"/>
      <c r="G10" s="425"/>
      <c r="H10" s="425"/>
    </row>
    <row r="11" spans="1:9" s="82" customFormat="1">
      <c r="A11" s="84">
        <v>1</v>
      </c>
      <c r="B11" s="85"/>
      <c r="C11" s="1350" t="s">
        <v>202</v>
      </c>
      <c r="D11" s="1351" t="s">
        <v>203</v>
      </c>
      <c r="E11" s="1352" t="s">
        <v>188</v>
      </c>
      <c r="F11" s="1227">
        <v>6</v>
      </c>
      <c r="G11" s="1274"/>
      <c r="H11" s="90">
        <f>ROUND(F11*G11,2)</f>
        <v>0</v>
      </c>
      <c r="I11" s="1274"/>
    </row>
    <row r="12" spans="1:9">
      <c r="A12" s="84">
        <v>2</v>
      </c>
      <c r="B12" s="85"/>
      <c r="C12" s="1350" t="s">
        <v>425</v>
      </c>
      <c r="D12" s="1351" t="s">
        <v>426</v>
      </c>
      <c r="E12" s="1352" t="s">
        <v>188</v>
      </c>
      <c r="F12" s="1227">
        <v>1</v>
      </c>
      <c r="G12" s="1274"/>
      <c r="H12" s="90">
        <f t="shared" ref="H12:H20" si="0">ROUND(F12*G12,2)</f>
        <v>0</v>
      </c>
      <c r="I12" s="1274"/>
    </row>
    <row r="13" spans="1:9">
      <c r="A13" s="84">
        <v>3</v>
      </c>
      <c r="B13" s="849"/>
      <c r="C13" s="1344" t="s">
        <v>186</v>
      </c>
      <c r="D13" s="1346" t="s">
        <v>187</v>
      </c>
      <c r="E13" s="1345" t="s">
        <v>188</v>
      </c>
      <c r="F13" s="1422">
        <v>125</v>
      </c>
      <c r="G13" s="1274"/>
      <c r="H13" s="90">
        <f t="shared" si="0"/>
        <v>0</v>
      </c>
      <c r="I13" s="1274"/>
    </row>
    <row r="14" spans="1:9">
      <c r="A14" s="84">
        <v>4</v>
      </c>
      <c r="B14" s="849"/>
      <c r="C14" s="1344" t="s">
        <v>600</v>
      </c>
      <c r="D14" s="1346" t="s">
        <v>601</v>
      </c>
      <c r="E14" s="1345" t="s">
        <v>188</v>
      </c>
      <c r="F14" s="917">
        <v>15.6</v>
      </c>
      <c r="G14" s="1274"/>
      <c r="H14" s="90">
        <f t="shared" si="0"/>
        <v>0</v>
      </c>
      <c r="I14" s="1274"/>
    </row>
    <row r="15" spans="1:9">
      <c r="A15" s="848">
        <v>5</v>
      </c>
      <c r="B15" s="849"/>
      <c r="C15" s="1344" t="s">
        <v>360</v>
      </c>
      <c r="D15" s="1346" t="s">
        <v>361</v>
      </c>
      <c r="E15" s="1345" t="s">
        <v>188</v>
      </c>
      <c r="F15" s="917">
        <v>116.4</v>
      </c>
      <c r="G15" s="1274"/>
      <c r="H15" s="90">
        <f t="shared" si="0"/>
        <v>0</v>
      </c>
      <c r="I15" s="1274"/>
    </row>
    <row r="16" spans="1:9">
      <c r="A16" s="84">
        <v>6</v>
      </c>
      <c r="B16" s="849"/>
      <c r="C16" s="1344" t="s">
        <v>192</v>
      </c>
      <c r="D16" s="1346" t="s">
        <v>193</v>
      </c>
      <c r="E16" s="1345" t="s">
        <v>188</v>
      </c>
      <c r="F16" s="917">
        <v>15.6</v>
      </c>
      <c r="G16" s="1274"/>
      <c r="H16" s="90">
        <f t="shared" si="0"/>
        <v>0</v>
      </c>
      <c r="I16" s="1274"/>
    </row>
    <row r="17" spans="1:9">
      <c r="A17" s="84">
        <v>7</v>
      </c>
      <c r="B17" s="849"/>
      <c r="C17" s="1344" t="s">
        <v>199</v>
      </c>
      <c r="D17" s="1346" t="s">
        <v>444</v>
      </c>
      <c r="E17" s="1345" t="s">
        <v>188</v>
      </c>
      <c r="F17" s="1422">
        <v>2211.6</v>
      </c>
      <c r="G17" s="1274"/>
      <c r="H17" s="90">
        <f t="shared" si="0"/>
        <v>0</v>
      </c>
      <c r="I17" s="1274"/>
    </row>
    <row r="18" spans="1:9">
      <c r="A18" s="848">
        <v>8</v>
      </c>
      <c r="B18" s="849"/>
      <c r="C18" s="1344" t="s">
        <v>720</v>
      </c>
      <c r="D18" s="1346" t="s">
        <v>721</v>
      </c>
      <c r="E18" s="1345" t="s">
        <v>188</v>
      </c>
      <c r="F18" s="917">
        <v>5.6</v>
      </c>
      <c r="G18" s="1274"/>
      <c r="H18" s="90">
        <f t="shared" si="0"/>
        <v>0</v>
      </c>
      <c r="I18" s="1274"/>
    </row>
    <row r="19" spans="1:9">
      <c r="A19" s="84">
        <v>9</v>
      </c>
      <c r="B19" s="849"/>
      <c r="C19" s="1344" t="s">
        <v>674</v>
      </c>
      <c r="D19" s="1346" t="s">
        <v>675</v>
      </c>
      <c r="E19" s="1345" t="s">
        <v>197</v>
      </c>
      <c r="F19" s="917">
        <v>12</v>
      </c>
      <c r="G19" s="1274"/>
      <c r="H19" s="90">
        <f t="shared" si="0"/>
        <v>0</v>
      </c>
      <c r="I19" s="1274"/>
    </row>
    <row r="20" spans="1:9" s="82" customFormat="1">
      <c r="A20" s="84">
        <v>10</v>
      </c>
      <c r="B20" s="85"/>
      <c r="C20" s="1350" t="s">
        <v>189</v>
      </c>
      <c r="D20" s="1351" t="s">
        <v>377</v>
      </c>
      <c r="E20" s="1352" t="s">
        <v>176</v>
      </c>
      <c r="F20" s="1227">
        <v>60</v>
      </c>
      <c r="G20" s="1274"/>
      <c r="H20" s="90">
        <f t="shared" si="0"/>
        <v>0</v>
      </c>
      <c r="I20" s="1274"/>
    </row>
    <row r="21" spans="1:9">
      <c r="A21" s="92"/>
      <c r="B21" s="92"/>
      <c r="C21" s="92"/>
      <c r="D21" s="111"/>
      <c r="E21" s="100"/>
      <c r="F21" s="54"/>
      <c r="G21" s="51"/>
      <c r="H21" s="54"/>
      <c r="I21" s="51"/>
    </row>
    <row r="22" spans="1:9">
      <c r="A22" s="92"/>
      <c r="B22" s="137" t="s">
        <v>1640</v>
      </c>
      <c r="C22" s="75"/>
      <c r="D22" s="76" t="s">
        <v>732</v>
      </c>
      <c r="E22" s="72"/>
      <c r="F22" s="53"/>
      <c r="G22" s="51"/>
      <c r="H22" s="80">
        <f>SUM(H24:H24)</f>
        <v>0</v>
      </c>
      <c r="I22" s="51"/>
    </row>
    <row r="23" spans="1:9">
      <c r="A23" s="124"/>
      <c r="B23" s="1417"/>
      <c r="C23" s="1418"/>
      <c r="D23" s="1419"/>
      <c r="E23" s="124"/>
      <c r="F23" s="54"/>
      <c r="G23" s="51"/>
      <c r="H23" s="54"/>
      <c r="I23" s="51"/>
    </row>
    <row r="24" spans="1:9">
      <c r="A24" s="249">
        <v>11</v>
      </c>
      <c r="B24" s="84"/>
      <c r="C24" s="1420" t="s">
        <v>1290</v>
      </c>
      <c r="D24" s="1415" t="s">
        <v>1723</v>
      </c>
      <c r="E24" s="1414" t="s">
        <v>180</v>
      </c>
      <c r="F24" s="1416">
        <v>1</v>
      </c>
      <c r="G24" s="1252"/>
      <c r="H24" s="90">
        <f>ROUND(F24*G24,2)</f>
        <v>0</v>
      </c>
      <c r="I24" s="1252"/>
    </row>
    <row r="25" spans="1:9">
      <c r="A25" s="856"/>
      <c r="B25" s="900"/>
      <c r="C25" s="841"/>
      <c r="D25" s="842"/>
      <c r="F25" s="51"/>
      <c r="G25" s="51"/>
      <c r="H25" s="846"/>
      <c r="I25" s="51"/>
    </row>
    <row r="26" spans="1:9">
      <c r="A26" s="856"/>
      <c r="B26" s="900">
        <v>453143</v>
      </c>
      <c r="C26" s="841"/>
      <c r="D26" s="842" t="s">
        <v>445</v>
      </c>
      <c r="F26" s="51"/>
      <c r="G26" s="51"/>
      <c r="H26" s="846">
        <f>SUM(H28:H33)</f>
        <v>0</v>
      </c>
      <c r="I26" s="51"/>
    </row>
    <row r="27" spans="1:9" s="82" customFormat="1">
      <c r="A27" s="425"/>
      <c r="B27" s="847"/>
      <c r="C27" s="425"/>
      <c r="D27" s="425"/>
      <c r="E27" s="847"/>
      <c r="F27" s="425"/>
      <c r="G27" s="425"/>
      <c r="H27" s="425"/>
      <c r="I27" s="425"/>
    </row>
    <row r="28" spans="1:9">
      <c r="A28" s="848">
        <v>12</v>
      </c>
      <c r="B28" s="849"/>
      <c r="C28" s="532" t="s">
        <v>378</v>
      </c>
      <c r="D28" s="1410" t="s">
        <v>379</v>
      </c>
      <c r="E28" s="1345" t="s">
        <v>176</v>
      </c>
      <c r="F28" s="917">
        <v>65</v>
      </c>
      <c r="G28" s="1274"/>
      <c r="H28" s="854">
        <f>ROUND(F28*G28,2)</f>
        <v>0</v>
      </c>
      <c r="I28" s="1274"/>
    </row>
    <row r="29" spans="1:9">
      <c r="A29" s="84">
        <v>13</v>
      </c>
      <c r="B29" s="85"/>
      <c r="C29" s="1344">
        <v>92020107</v>
      </c>
      <c r="D29" s="1346" t="s">
        <v>368</v>
      </c>
      <c r="E29" s="1352" t="s">
        <v>176</v>
      </c>
      <c r="F29" s="1227">
        <v>15400</v>
      </c>
      <c r="G29" s="1274"/>
      <c r="H29" s="90">
        <f t="shared" ref="H29:H33" si="1">ROUND(F29*G29,2)</f>
        <v>0</v>
      </c>
      <c r="I29" s="1274"/>
    </row>
    <row r="30" spans="1:9">
      <c r="A30" s="848">
        <v>14</v>
      </c>
      <c r="B30" s="85"/>
      <c r="C30" s="1350" t="s">
        <v>380</v>
      </c>
      <c r="D30" s="1351" t="s">
        <v>381</v>
      </c>
      <c r="E30" s="1352" t="s">
        <v>180</v>
      </c>
      <c r="F30" s="1423">
        <v>35</v>
      </c>
      <c r="G30" s="1274"/>
      <c r="H30" s="90">
        <f t="shared" si="1"/>
        <v>0</v>
      </c>
      <c r="I30" s="1274"/>
    </row>
    <row r="31" spans="1:9">
      <c r="A31" s="84">
        <v>15</v>
      </c>
      <c r="B31" s="849"/>
      <c r="C31" s="1296">
        <v>92020401</v>
      </c>
      <c r="D31" s="1293" t="s">
        <v>370</v>
      </c>
      <c r="E31" s="1294" t="s">
        <v>176</v>
      </c>
      <c r="F31" s="1295">
        <v>520</v>
      </c>
      <c r="G31" s="1274"/>
      <c r="H31" s="854">
        <f t="shared" si="1"/>
        <v>0</v>
      </c>
      <c r="I31" s="1274"/>
    </row>
    <row r="32" spans="1:9" ht="27.6">
      <c r="A32" s="848">
        <v>16</v>
      </c>
      <c r="B32" s="849"/>
      <c r="C32" s="1296">
        <v>92020403</v>
      </c>
      <c r="D32" s="1293" t="s">
        <v>446</v>
      </c>
      <c r="E32" s="1294" t="s">
        <v>176</v>
      </c>
      <c r="F32" s="1295">
        <v>105</v>
      </c>
      <c r="G32" s="1274"/>
      <c r="H32" s="854">
        <f t="shared" si="1"/>
        <v>0</v>
      </c>
      <c r="I32" s="1274"/>
    </row>
    <row r="33" spans="1:9">
      <c r="A33" s="848">
        <v>17</v>
      </c>
      <c r="B33" s="85"/>
      <c r="C33" s="1353">
        <v>92022501</v>
      </c>
      <c r="D33" s="1351" t="s">
        <v>372</v>
      </c>
      <c r="E33" s="1352" t="s">
        <v>180</v>
      </c>
      <c r="F33" s="1430">
        <v>18</v>
      </c>
      <c r="G33" s="1274"/>
      <c r="H33" s="854">
        <f t="shared" si="1"/>
        <v>0</v>
      </c>
      <c r="I33" s="1274"/>
    </row>
    <row r="34" spans="1:9">
      <c r="A34" s="847"/>
      <c r="B34" s="97"/>
      <c r="C34" s="1431"/>
      <c r="D34" s="1432"/>
      <c r="E34" s="1433"/>
      <c r="F34" s="1434"/>
      <c r="G34" s="423"/>
      <c r="H34" s="79"/>
    </row>
    <row r="35" spans="1:9" s="246" customFormat="1">
      <c r="A35" s="856"/>
      <c r="B35" s="900">
        <v>453162</v>
      </c>
      <c r="C35" s="841"/>
      <c r="D35" s="842" t="s">
        <v>362</v>
      </c>
      <c r="E35" s="838"/>
      <c r="F35" s="51"/>
      <c r="H35" s="846">
        <f>SUM(H37:H37)</f>
        <v>0</v>
      </c>
    </row>
    <row r="36" spans="1:9" s="246" customFormat="1">
      <c r="A36" s="425"/>
      <c r="B36" s="847"/>
      <c r="C36" s="425"/>
      <c r="D36" s="425"/>
      <c r="E36" s="847"/>
      <c r="F36" s="425"/>
      <c r="H36" s="425"/>
    </row>
    <row r="37" spans="1:9" s="246" customFormat="1">
      <c r="A37" s="1345">
        <v>18</v>
      </c>
      <c r="B37" s="1348"/>
      <c r="C37" s="1347">
        <v>92050702</v>
      </c>
      <c r="D37" s="1346" t="s">
        <v>357</v>
      </c>
      <c r="E37" s="1345" t="s">
        <v>180</v>
      </c>
      <c r="F37" s="917">
        <v>18</v>
      </c>
      <c r="G37" s="1274"/>
      <c r="H37" s="854">
        <f>ROUND(F37*G37,2)</f>
        <v>0</v>
      </c>
      <c r="I37" s="1274"/>
    </row>
    <row r="38" spans="1:9" s="246" customFormat="1">
      <c r="A38" s="886"/>
      <c r="B38" s="838"/>
      <c r="C38" s="51"/>
      <c r="D38" s="51"/>
      <c r="E38" s="838"/>
      <c r="F38" s="860"/>
      <c r="G38" s="867"/>
      <c r="H38" s="860"/>
    </row>
    <row r="39" spans="1:9" s="246" customFormat="1" ht="14.4">
      <c r="A39" s="886"/>
      <c r="B39" s="838"/>
      <c r="C39" s="51"/>
      <c r="D39" s="868" t="s">
        <v>181</v>
      </c>
      <c r="E39" s="869"/>
      <c r="F39" s="870"/>
      <c r="G39" s="871"/>
      <c r="H39" s="872">
        <f>H9+H22+H26+H35</f>
        <v>0</v>
      </c>
    </row>
    <row r="40" spans="1:9" s="246" customFormat="1">
      <c r="A40" s="886"/>
      <c r="B40" s="838"/>
      <c r="C40" s="51"/>
      <c r="D40" s="51"/>
      <c r="E40" s="838"/>
      <c r="F40" s="860"/>
      <c r="G40" s="867"/>
      <c r="H40" s="860"/>
    </row>
    <row r="41" spans="1:9">
      <c r="H41" s="51"/>
    </row>
    <row r="42" spans="1:9">
      <c r="H42" s="51"/>
    </row>
    <row r="43" spans="1:9">
      <c r="H43" s="51"/>
    </row>
    <row r="44" spans="1:9" s="72" customFormat="1">
      <c r="A44" s="886"/>
      <c r="B44" s="838"/>
      <c r="C44" s="51"/>
      <c r="D44" s="51"/>
      <c r="E44" s="838"/>
      <c r="F44" s="860"/>
      <c r="G44" s="867"/>
      <c r="H44" s="51"/>
    </row>
    <row r="45" spans="1:9" s="72" customFormat="1">
      <c r="A45" s="886"/>
      <c r="B45" s="838"/>
      <c r="C45" s="51"/>
      <c r="D45" s="51"/>
      <c r="E45" s="838"/>
      <c r="F45" s="860"/>
      <c r="G45" s="867"/>
      <c r="H45" s="51"/>
    </row>
    <row r="46" spans="1:9" s="72" customFormat="1">
      <c r="A46" s="886"/>
      <c r="B46" s="838"/>
      <c r="C46" s="51"/>
      <c r="D46" s="51"/>
      <c r="E46" s="838"/>
      <c r="F46" s="860"/>
      <c r="G46" s="867"/>
      <c r="H46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7" xr:uid="{00000000-0002-0000-6B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árok105">
    <tabColor rgb="FFFF99CC"/>
  </sheetPr>
  <dimension ref="A1:I189"/>
  <sheetViews>
    <sheetView view="pageBreakPreview" topLeftCell="A31" zoomScaleNormal="100" zoomScaleSheetLayoutView="100" workbookViewId="0">
      <selection activeCell="E54" sqref="E54"/>
    </sheetView>
  </sheetViews>
  <sheetFormatPr defaultColWidth="9.109375" defaultRowHeight="13.8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3" customWidth="1"/>
    <col min="10" max="10" width="9.5546875" style="53" bestFit="1" customWidth="1"/>
    <col min="11" max="16384" width="9.109375" style="53"/>
  </cols>
  <sheetData>
    <row r="1" spans="1:9" s="915" customFormat="1" ht="14.4" thickBot="1">
      <c r="A1" s="892" t="s">
        <v>156</v>
      </c>
      <c r="B1" s="893"/>
      <c r="C1" s="894" t="s">
        <v>2</v>
      </c>
      <c r="D1" s="895"/>
      <c r="E1" s="893"/>
      <c r="F1" s="896"/>
      <c r="G1" s="896"/>
      <c r="H1" s="897" t="s">
        <v>276</v>
      </c>
    </row>
    <row r="2" spans="1:9" s="915" customFormat="1">
      <c r="A2" s="892"/>
      <c r="B2" s="893"/>
      <c r="C2" s="894"/>
      <c r="D2" s="894"/>
      <c r="E2" s="893"/>
      <c r="F2" s="896"/>
      <c r="G2" s="896"/>
      <c r="H2" s="894"/>
    </row>
    <row r="3" spans="1:9" s="915" customFormat="1">
      <c r="A3" s="892" t="s">
        <v>158</v>
      </c>
      <c r="B3" s="893"/>
      <c r="C3" s="894" t="s">
        <v>1440</v>
      </c>
      <c r="D3" s="894"/>
      <c r="E3" s="893"/>
      <c r="F3" s="896"/>
      <c r="G3" s="896"/>
      <c r="H3" s="894"/>
    </row>
    <row r="4" spans="1:9">
      <c r="A4" s="833" t="s">
        <v>160</v>
      </c>
      <c r="B4" s="898"/>
      <c r="C4" s="899" t="s">
        <v>1441</v>
      </c>
      <c r="D4" s="896"/>
      <c r="E4" s="898"/>
      <c r="F4" s="896"/>
      <c r="G4" s="896"/>
      <c r="H4" s="896"/>
    </row>
    <row r="5" spans="1:9" s="220" customFormat="1" ht="14.4" thickBot="1">
      <c r="A5" s="1739"/>
      <c r="B5" s="1739"/>
      <c r="C5" s="1739"/>
      <c r="D5" s="1739"/>
      <c r="E5" s="1739"/>
      <c r="F5" s="1739"/>
      <c r="G5" s="1739"/>
      <c r="H5" s="1739"/>
    </row>
    <row r="6" spans="1:9" ht="14.4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4.4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>
      <c r="A8" s="838"/>
      <c r="C8" s="838"/>
      <c r="D8" s="847"/>
      <c r="E8" s="921"/>
      <c r="F8" s="922"/>
      <c r="G8" s="847"/>
      <c r="H8" s="847"/>
    </row>
    <row r="9" spans="1:9">
      <c r="A9" s="923"/>
      <c r="B9" s="924" t="s">
        <v>931</v>
      </c>
      <c r="C9" s="899"/>
      <c r="D9" s="896"/>
      <c r="E9" s="898"/>
      <c r="F9" s="896"/>
      <c r="G9" s="896"/>
      <c r="H9" s="896"/>
    </row>
    <row r="10" spans="1:9">
      <c r="A10" s="856"/>
      <c r="B10" s="900"/>
      <c r="C10" s="841"/>
      <c r="D10" s="842"/>
      <c r="F10" s="51"/>
      <c r="G10" s="51"/>
      <c r="H10" s="846"/>
    </row>
    <row r="11" spans="1:9">
      <c r="A11" s="856"/>
      <c r="B11" s="900">
        <v>451111</v>
      </c>
      <c r="C11" s="841"/>
      <c r="D11" s="842" t="s">
        <v>227</v>
      </c>
      <c r="F11" s="51"/>
      <c r="G11" s="51"/>
      <c r="H11" s="846">
        <f>SUM(H13:H13)</f>
        <v>0</v>
      </c>
    </row>
    <row r="12" spans="1:9">
      <c r="B12" s="847"/>
      <c r="C12" s="889"/>
      <c r="D12" s="425"/>
    </row>
    <row r="13" spans="1:9" ht="27.6">
      <c r="A13" s="925">
        <v>1</v>
      </c>
      <c r="B13" s="925"/>
      <c r="C13" s="916" t="s">
        <v>932</v>
      </c>
      <c r="D13" s="918" t="s">
        <v>933</v>
      </c>
      <c r="E13" s="920" t="s">
        <v>176</v>
      </c>
      <c r="F13" s="917">
        <v>100</v>
      </c>
      <c r="G13" s="1276"/>
      <c r="H13" s="854">
        <f>ROUND(F13*G13,2)</f>
        <v>0</v>
      </c>
      <c r="I13" s="1276"/>
    </row>
    <row r="14" spans="1:9">
      <c r="A14" s="856"/>
      <c r="B14" s="900"/>
      <c r="C14" s="841"/>
      <c r="D14" s="842"/>
      <c r="F14" s="51"/>
      <c r="G14" s="927"/>
      <c r="H14" s="846"/>
      <c r="I14" s="927"/>
    </row>
    <row r="15" spans="1:9">
      <c r="A15" s="856"/>
      <c r="B15" s="900" t="s">
        <v>767</v>
      </c>
      <c r="C15" s="841"/>
      <c r="D15" s="842" t="s">
        <v>934</v>
      </c>
      <c r="F15" s="51"/>
      <c r="G15" s="927"/>
      <c r="H15" s="846">
        <f>SUM(H17:H17)</f>
        <v>0</v>
      </c>
      <c r="I15" s="927"/>
    </row>
    <row r="16" spans="1:9" s="82" customFormat="1">
      <c r="A16" s="425"/>
      <c r="B16" s="847"/>
      <c r="C16" s="425"/>
      <c r="D16" s="425"/>
      <c r="E16" s="847"/>
      <c r="F16" s="425"/>
      <c r="G16" s="928"/>
      <c r="H16" s="425"/>
      <c r="I16" s="928"/>
    </row>
    <row r="17" spans="1:9">
      <c r="A17" s="848">
        <v>2</v>
      </c>
      <c r="B17" s="849"/>
      <c r="C17" s="916" t="s">
        <v>769</v>
      </c>
      <c r="D17" s="918" t="s">
        <v>770</v>
      </c>
      <c r="E17" s="903" t="s">
        <v>267</v>
      </c>
      <c r="F17" s="917">
        <v>5</v>
      </c>
      <c r="G17" s="1274"/>
      <c r="H17" s="854">
        <f>ROUND(F17*G17,2)</f>
        <v>0</v>
      </c>
      <c r="I17" s="1274"/>
    </row>
    <row r="18" spans="1:9">
      <c r="A18" s="856"/>
      <c r="B18" s="900"/>
      <c r="C18" s="841"/>
      <c r="D18" s="842"/>
      <c r="F18" s="51"/>
      <c r="G18" s="927"/>
      <c r="H18" s="846"/>
      <c r="I18" s="927"/>
    </row>
    <row r="19" spans="1:9">
      <c r="A19" s="856"/>
      <c r="B19" s="900">
        <v>453143</v>
      </c>
      <c r="C19" s="841"/>
      <c r="D19" s="842" t="s">
        <v>445</v>
      </c>
      <c r="F19" s="51"/>
      <c r="G19" s="927"/>
      <c r="H19" s="846">
        <f>SUM(H21:H25)</f>
        <v>0</v>
      </c>
      <c r="I19" s="927"/>
    </row>
    <row r="20" spans="1:9" s="82" customFormat="1">
      <c r="A20" s="425"/>
      <c r="B20" s="847"/>
      <c r="C20" s="425"/>
      <c r="D20" s="425"/>
      <c r="E20" s="847"/>
      <c r="F20" s="425"/>
      <c r="G20" s="928"/>
      <c r="H20" s="425"/>
      <c r="I20" s="1278"/>
    </row>
    <row r="21" spans="1:9">
      <c r="A21" s="848">
        <v>3</v>
      </c>
      <c r="B21" s="849"/>
      <c r="C21" s="916">
        <v>92020107</v>
      </c>
      <c r="D21" s="918" t="s">
        <v>368</v>
      </c>
      <c r="E21" s="903" t="s">
        <v>176</v>
      </c>
      <c r="F21" s="917">
        <v>100</v>
      </c>
      <c r="G21" s="1274"/>
      <c r="H21" s="854">
        <f>ROUND(F21*G21,2)</f>
        <v>0</v>
      </c>
      <c r="I21" s="1274"/>
    </row>
    <row r="22" spans="1:9">
      <c r="A22" s="848">
        <v>4</v>
      </c>
      <c r="B22" s="849"/>
      <c r="C22" s="919">
        <v>92020601</v>
      </c>
      <c r="D22" s="918" t="s">
        <v>937</v>
      </c>
      <c r="E22" s="903" t="s">
        <v>180</v>
      </c>
      <c r="F22" s="917">
        <v>14</v>
      </c>
      <c r="G22" s="1274"/>
      <c r="H22" s="854">
        <f t="shared" ref="H22:H25" si="0">ROUND(F22*G22,2)</f>
        <v>0</v>
      </c>
      <c r="I22" s="1274"/>
    </row>
    <row r="23" spans="1:9">
      <c r="A23" s="848">
        <v>5</v>
      </c>
      <c r="B23" s="849"/>
      <c r="C23" s="919">
        <v>92020701</v>
      </c>
      <c r="D23" s="918" t="s">
        <v>938</v>
      </c>
      <c r="E23" s="903" t="s">
        <v>180</v>
      </c>
      <c r="F23" s="917">
        <v>7</v>
      </c>
      <c r="G23" s="1274"/>
      <c r="H23" s="854">
        <f t="shared" si="0"/>
        <v>0</v>
      </c>
      <c r="I23" s="1274"/>
    </row>
    <row r="24" spans="1:9">
      <c r="A24" s="848">
        <v>6</v>
      </c>
      <c r="B24" s="849"/>
      <c r="C24" s="919">
        <v>92022501</v>
      </c>
      <c r="D24" s="918" t="s">
        <v>372</v>
      </c>
      <c r="E24" s="903" t="s">
        <v>180</v>
      </c>
      <c r="F24" s="917">
        <v>192</v>
      </c>
      <c r="G24" s="1274"/>
      <c r="H24" s="854">
        <f t="shared" si="0"/>
        <v>0</v>
      </c>
      <c r="I24" s="1274"/>
    </row>
    <row r="25" spans="1:9">
      <c r="A25" s="848">
        <v>7</v>
      </c>
      <c r="B25" s="849"/>
      <c r="C25" s="916" t="s">
        <v>935</v>
      </c>
      <c r="D25" s="918" t="s">
        <v>936</v>
      </c>
      <c r="E25" s="903" t="s">
        <v>180</v>
      </c>
      <c r="F25" s="917">
        <v>0.1</v>
      </c>
      <c r="G25" s="1274"/>
      <c r="H25" s="854">
        <f t="shared" si="0"/>
        <v>0</v>
      </c>
      <c r="I25" s="1274"/>
    </row>
    <row r="26" spans="1:9">
      <c r="A26" s="856"/>
      <c r="B26" s="900"/>
      <c r="C26" s="841"/>
      <c r="D26" s="842"/>
      <c r="F26" s="51"/>
      <c r="G26" s="927"/>
      <c r="H26" s="846"/>
      <c r="I26" s="927"/>
    </row>
    <row r="27" spans="1:9">
      <c r="A27" s="856"/>
      <c r="B27" s="900">
        <v>453162</v>
      </c>
      <c r="C27" s="841"/>
      <c r="D27" s="842" t="s">
        <v>362</v>
      </c>
      <c r="F27" s="51"/>
      <c r="G27" s="927"/>
      <c r="H27" s="846">
        <f>SUM(H29:H29)</f>
        <v>0</v>
      </c>
      <c r="I27" s="927"/>
    </row>
    <row r="28" spans="1:9" s="82" customFormat="1">
      <c r="A28" s="425"/>
      <c r="B28" s="847"/>
      <c r="C28" s="425"/>
      <c r="D28" s="425"/>
      <c r="E28" s="847"/>
      <c r="F28" s="425"/>
      <c r="G28" s="928"/>
      <c r="H28" s="425"/>
      <c r="I28" s="928"/>
    </row>
    <row r="29" spans="1:9">
      <c r="A29" s="903">
        <v>8</v>
      </c>
      <c r="B29" s="920"/>
      <c r="C29" s="919">
        <v>92050702</v>
      </c>
      <c r="D29" s="918" t="s">
        <v>357</v>
      </c>
      <c r="E29" s="903" t="s">
        <v>180</v>
      </c>
      <c r="F29" s="917">
        <v>12</v>
      </c>
      <c r="G29" s="1274"/>
      <c r="H29" s="854">
        <f>ROUND(F29*G29,2)</f>
        <v>0</v>
      </c>
      <c r="I29" s="1274"/>
    </row>
    <row r="30" spans="1:9">
      <c r="A30" s="896"/>
      <c r="B30" s="929"/>
      <c r="C30" s="930"/>
      <c r="D30" s="931"/>
      <c r="E30" s="898"/>
      <c r="F30" s="932"/>
      <c r="G30" s="845"/>
      <c r="H30" s="845"/>
      <c r="I30" s="845"/>
    </row>
    <row r="31" spans="1:9">
      <c r="A31" s="923"/>
      <c r="B31" s="924" t="s">
        <v>940</v>
      </c>
      <c r="C31" s="899"/>
      <c r="D31" s="896"/>
      <c r="E31" s="898"/>
      <c r="F31" s="896"/>
      <c r="G31" s="933"/>
      <c r="H31" s="896"/>
      <c r="I31" s="933"/>
    </row>
    <row r="32" spans="1:9">
      <c r="A32" s="856"/>
      <c r="B32" s="900"/>
      <c r="C32" s="841"/>
      <c r="D32" s="842"/>
      <c r="F32" s="51"/>
      <c r="G32" s="927"/>
      <c r="H32" s="846"/>
      <c r="I32" s="927"/>
    </row>
    <row r="33" spans="1:9">
      <c r="A33" s="856"/>
      <c r="B33" s="900">
        <v>451111</v>
      </c>
      <c r="C33" s="841"/>
      <c r="D33" s="842" t="s">
        <v>227</v>
      </c>
      <c r="F33" s="51"/>
      <c r="G33" s="927"/>
      <c r="H33" s="846">
        <f>SUM(H35:H36)</f>
        <v>0</v>
      </c>
      <c r="I33" s="927"/>
    </row>
    <row r="34" spans="1:9">
      <c r="B34" s="847"/>
      <c r="C34" s="889"/>
      <c r="D34" s="425"/>
      <c r="I34" s="867"/>
    </row>
    <row r="35" spans="1:9" ht="27.6">
      <c r="A35" s="925">
        <v>9</v>
      </c>
      <c r="B35" s="925"/>
      <c r="C35" s="916" t="s">
        <v>932</v>
      </c>
      <c r="D35" s="918" t="s">
        <v>933</v>
      </c>
      <c r="E35" s="903" t="s">
        <v>176</v>
      </c>
      <c r="F35" s="917">
        <v>100</v>
      </c>
      <c r="G35" s="1277"/>
      <c r="H35" s="854">
        <f>ROUND(F35*G35,2)</f>
        <v>0</v>
      </c>
      <c r="I35" s="1277"/>
    </row>
    <row r="36" spans="1:9" ht="27.6">
      <c r="A36" s="925">
        <v>10</v>
      </c>
      <c r="B36" s="925"/>
      <c r="C36" s="916" t="s">
        <v>758</v>
      </c>
      <c r="D36" s="918" t="s">
        <v>941</v>
      </c>
      <c r="E36" s="903" t="s">
        <v>180</v>
      </c>
      <c r="F36" s="917">
        <v>21</v>
      </c>
      <c r="G36" s="1276"/>
      <c r="H36" s="854">
        <f>ROUND(F36*G36,2)</f>
        <v>0</v>
      </c>
      <c r="I36" s="1276"/>
    </row>
    <row r="37" spans="1:9">
      <c r="A37" s="856"/>
      <c r="B37" s="900"/>
      <c r="C37" s="841"/>
      <c r="D37" s="842"/>
      <c r="F37" s="51"/>
      <c r="G37" s="927"/>
      <c r="H37" s="846"/>
      <c r="I37" s="927"/>
    </row>
    <row r="38" spans="1:9">
      <c r="A38" s="856"/>
      <c r="B38" s="900">
        <v>451120</v>
      </c>
      <c r="C38" s="841"/>
      <c r="D38" s="842" t="s">
        <v>185</v>
      </c>
      <c r="F38" s="51"/>
      <c r="G38" s="927"/>
      <c r="H38" s="846">
        <f>SUM(H40:H46)</f>
        <v>0</v>
      </c>
      <c r="I38" s="927"/>
    </row>
    <row r="39" spans="1:9" s="82" customFormat="1">
      <c r="A39" s="425"/>
      <c r="B39" s="847"/>
      <c r="C39" s="425"/>
      <c r="D39" s="425"/>
      <c r="E39" s="847"/>
      <c r="F39" s="425"/>
      <c r="G39" s="928"/>
      <c r="H39" s="425"/>
      <c r="I39" s="928"/>
    </row>
    <row r="40" spans="1:9">
      <c r="A40" s="848">
        <v>11</v>
      </c>
      <c r="B40" s="849"/>
      <c r="C40" s="916" t="s">
        <v>186</v>
      </c>
      <c r="D40" s="918" t="s">
        <v>187</v>
      </c>
      <c r="E40" s="903" t="s">
        <v>188</v>
      </c>
      <c r="F40" s="934">
        <v>30</v>
      </c>
      <c r="G40" s="1232"/>
      <c r="H40" s="854">
        <f>ROUND(F40*G40,2)</f>
        <v>0</v>
      </c>
      <c r="I40" s="1232"/>
    </row>
    <row r="41" spans="1:9">
      <c r="A41" s="848">
        <v>12</v>
      </c>
      <c r="B41" s="849"/>
      <c r="C41" s="916" t="s">
        <v>600</v>
      </c>
      <c r="D41" s="918" t="s">
        <v>601</v>
      </c>
      <c r="E41" s="903" t="s">
        <v>188</v>
      </c>
      <c r="F41" s="934">
        <v>3.99</v>
      </c>
      <c r="G41" s="1274"/>
      <c r="H41" s="854">
        <f t="shared" ref="H41:H46" si="1">ROUND(F41*G41,2)</f>
        <v>0</v>
      </c>
      <c r="I41" s="1274"/>
    </row>
    <row r="42" spans="1:9">
      <c r="A42" s="848">
        <v>13</v>
      </c>
      <c r="B42" s="849"/>
      <c r="C42" s="916" t="s">
        <v>360</v>
      </c>
      <c r="D42" s="918" t="s">
        <v>361</v>
      </c>
      <c r="E42" s="903" t="s">
        <v>188</v>
      </c>
      <c r="F42" s="917">
        <v>37.35</v>
      </c>
      <c r="G42" s="1274"/>
      <c r="H42" s="854">
        <f t="shared" si="1"/>
        <v>0</v>
      </c>
      <c r="I42" s="1274"/>
    </row>
    <row r="43" spans="1:9">
      <c r="A43" s="848">
        <v>14</v>
      </c>
      <c r="B43" s="849"/>
      <c r="C43" s="916" t="s">
        <v>192</v>
      </c>
      <c r="D43" s="918" t="s">
        <v>193</v>
      </c>
      <c r="E43" s="903" t="s">
        <v>188</v>
      </c>
      <c r="F43" s="917">
        <v>63</v>
      </c>
      <c r="G43" s="1274"/>
      <c r="H43" s="854">
        <f t="shared" si="1"/>
        <v>0</v>
      </c>
      <c r="I43" s="1274"/>
    </row>
    <row r="44" spans="1:9">
      <c r="A44" s="848">
        <v>15</v>
      </c>
      <c r="B44" s="849"/>
      <c r="C44" s="916" t="s">
        <v>199</v>
      </c>
      <c r="D44" s="918" t="s">
        <v>444</v>
      </c>
      <c r="E44" s="903" t="s">
        <v>188</v>
      </c>
      <c r="F44" s="934">
        <v>139.65</v>
      </c>
      <c r="G44" s="1232"/>
      <c r="H44" s="854">
        <f t="shared" si="1"/>
        <v>0</v>
      </c>
      <c r="I44" s="1232"/>
    </row>
    <row r="45" spans="1:9">
      <c r="A45" s="848">
        <v>16</v>
      </c>
      <c r="B45" s="849"/>
      <c r="C45" s="916" t="s">
        <v>720</v>
      </c>
      <c r="D45" s="918" t="s">
        <v>721</v>
      </c>
      <c r="E45" s="903" t="s">
        <v>188</v>
      </c>
      <c r="F45" s="934">
        <v>8.4</v>
      </c>
      <c r="G45" s="1232"/>
      <c r="H45" s="854">
        <f t="shared" si="1"/>
        <v>0</v>
      </c>
      <c r="I45" s="1232"/>
    </row>
    <row r="46" spans="1:9">
      <c r="A46" s="848">
        <v>17</v>
      </c>
      <c r="B46" s="849"/>
      <c r="C46" s="916" t="s">
        <v>674</v>
      </c>
      <c r="D46" s="918" t="s">
        <v>675</v>
      </c>
      <c r="E46" s="903" t="s">
        <v>197</v>
      </c>
      <c r="F46" s="917">
        <v>60</v>
      </c>
      <c r="G46" s="1274"/>
      <c r="H46" s="854">
        <f t="shared" si="1"/>
        <v>0</v>
      </c>
      <c r="I46" s="1274"/>
    </row>
    <row r="47" spans="1:9">
      <c r="A47" s="856"/>
      <c r="B47" s="900"/>
      <c r="C47" s="841"/>
      <c r="D47" s="842"/>
      <c r="F47" s="51"/>
      <c r="G47" s="927"/>
      <c r="H47" s="846"/>
      <c r="I47" s="927"/>
    </row>
    <row r="48" spans="1:9">
      <c r="A48" s="856"/>
      <c r="B48" s="900" t="s">
        <v>767</v>
      </c>
      <c r="C48" s="841"/>
      <c r="D48" s="842" t="s">
        <v>934</v>
      </c>
      <c r="F48" s="51"/>
      <c r="G48" s="927"/>
      <c r="H48" s="846">
        <f>SUM(H50:H50)</f>
        <v>0</v>
      </c>
      <c r="I48" s="927"/>
    </row>
    <row r="49" spans="1:9" s="82" customFormat="1">
      <c r="A49" s="425"/>
      <c r="B49" s="847"/>
      <c r="C49" s="425"/>
      <c r="D49" s="425"/>
      <c r="E49" s="847"/>
      <c r="F49" s="425"/>
      <c r="G49" s="928"/>
      <c r="H49" s="425"/>
      <c r="I49" s="928"/>
    </row>
    <row r="50" spans="1:9">
      <c r="A50" s="848">
        <v>18</v>
      </c>
      <c r="B50" s="849"/>
      <c r="C50" s="916" t="s">
        <v>769</v>
      </c>
      <c r="D50" s="918" t="s">
        <v>770</v>
      </c>
      <c r="E50" s="903" t="s">
        <v>267</v>
      </c>
      <c r="F50" s="917">
        <v>2</v>
      </c>
      <c r="G50" s="1274"/>
      <c r="H50" s="854">
        <f>ROUND(F50*G50,2)</f>
        <v>0</v>
      </c>
      <c r="I50" s="1274"/>
    </row>
    <row r="51" spans="1:9">
      <c r="A51" s="856"/>
      <c r="B51" s="900"/>
      <c r="C51" s="841"/>
      <c r="D51" s="842"/>
      <c r="F51" s="51"/>
      <c r="G51" s="927"/>
      <c r="H51" s="846"/>
      <c r="I51" s="927"/>
    </row>
    <row r="52" spans="1:9">
      <c r="A52" s="856"/>
      <c r="B52" s="900">
        <v>453143</v>
      </c>
      <c r="C52" s="841"/>
      <c r="D52" s="842" t="s">
        <v>445</v>
      </c>
      <c r="F52" s="51"/>
      <c r="G52" s="927"/>
      <c r="H52" s="846">
        <f>SUM(H54:H59)</f>
        <v>0</v>
      </c>
      <c r="I52" s="927"/>
    </row>
    <row r="53" spans="1:9" s="82" customFormat="1">
      <c r="A53" s="425"/>
      <c r="B53" s="847"/>
      <c r="C53" s="425"/>
      <c r="D53" s="425"/>
      <c r="E53" s="847"/>
      <c r="F53" s="425"/>
      <c r="G53" s="928"/>
      <c r="H53" s="425"/>
      <c r="I53" s="928"/>
    </row>
    <row r="54" spans="1:9">
      <c r="A54" s="848">
        <v>19</v>
      </c>
      <c r="B54" s="849"/>
      <c r="C54" s="916">
        <v>92020107</v>
      </c>
      <c r="D54" s="918" t="s">
        <v>368</v>
      </c>
      <c r="E54" s="903" t="s">
        <v>176</v>
      </c>
      <c r="F54" s="917">
        <v>150</v>
      </c>
      <c r="G54" s="1232"/>
      <c r="H54" s="854">
        <f>ROUND(F54*G54,2)</f>
        <v>0</v>
      </c>
      <c r="I54" s="1232"/>
    </row>
    <row r="55" spans="1:9">
      <c r="A55" s="848">
        <v>20</v>
      </c>
      <c r="B55" s="849"/>
      <c r="C55" s="916" t="s">
        <v>380</v>
      </c>
      <c r="D55" s="918" t="s">
        <v>381</v>
      </c>
      <c r="E55" s="903" t="s">
        <v>180</v>
      </c>
      <c r="F55" s="917">
        <v>25</v>
      </c>
      <c r="G55" s="1274"/>
      <c r="H55" s="854">
        <f t="shared" ref="H55:H59" si="2">ROUND(F55*G55,2)</f>
        <v>0</v>
      </c>
      <c r="I55" s="1274"/>
    </row>
    <row r="56" spans="1:9">
      <c r="A56" s="848">
        <v>21</v>
      </c>
      <c r="B56" s="849"/>
      <c r="C56" s="919">
        <v>92020401</v>
      </c>
      <c r="D56" s="918" t="s">
        <v>370</v>
      </c>
      <c r="E56" s="903" t="s">
        <v>176</v>
      </c>
      <c r="F56" s="917">
        <v>105</v>
      </c>
      <c r="G56" s="1274"/>
      <c r="H56" s="854">
        <f t="shared" si="2"/>
        <v>0</v>
      </c>
      <c r="I56" s="1274"/>
    </row>
    <row r="57" spans="1:9">
      <c r="A57" s="848">
        <v>22</v>
      </c>
      <c r="B57" s="849"/>
      <c r="C57" s="919">
        <v>92020701</v>
      </c>
      <c r="D57" s="918" t="s">
        <v>938</v>
      </c>
      <c r="E57" s="903" t="s">
        <v>180</v>
      </c>
      <c r="F57" s="917">
        <v>8</v>
      </c>
      <c r="G57" s="1274"/>
      <c r="H57" s="854">
        <f t="shared" si="2"/>
        <v>0</v>
      </c>
      <c r="I57" s="1274"/>
    </row>
    <row r="58" spans="1:9">
      <c r="A58" s="848">
        <v>23</v>
      </c>
      <c r="B58" s="849"/>
      <c r="C58" s="919">
        <v>92022501</v>
      </c>
      <c r="D58" s="918" t="s">
        <v>372</v>
      </c>
      <c r="E58" s="903" t="s">
        <v>180</v>
      </c>
      <c r="F58" s="917">
        <v>4</v>
      </c>
      <c r="G58" s="1274"/>
      <c r="H58" s="854">
        <f t="shared" si="2"/>
        <v>0</v>
      </c>
      <c r="I58" s="1274"/>
    </row>
    <row r="59" spans="1:9">
      <c r="A59" s="848">
        <v>24</v>
      </c>
      <c r="B59" s="849"/>
      <c r="C59" s="919">
        <v>92031601</v>
      </c>
      <c r="D59" s="918" t="s">
        <v>942</v>
      </c>
      <c r="E59" s="903" t="s">
        <v>180</v>
      </c>
      <c r="F59" s="917">
        <v>5</v>
      </c>
      <c r="G59" s="1274"/>
      <c r="H59" s="854">
        <f t="shared" si="2"/>
        <v>0</v>
      </c>
      <c r="I59" s="1274"/>
    </row>
    <row r="60" spans="1:9">
      <c r="A60" s="856"/>
      <c r="B60" s="900"/>
      <c r="C60" s="841"/>
      <c r="D60" s="842"/>
      <c r="F60" s="51"/>
      <c r="G60" s="927"/>
      <c r="H60" s="846"/>
      <c r="I60" s="927"/>
    </row>
    <row r="61" spans="1:9">
      <c r="A61" s="856"/>
      <c r="B61" s="900">
        <v>453162</v>
      </c>
      <c r="C61" s="841"/>
      <c r="D61" s="842" t="s">
        <v>362</v>
      </c>
      <c r="F61" s="51"/>
      <c r="G61" s="927"/>
      <c r="H61" s="846">
        <f>SUM(H63:H63)</f>
        <v>0</v>
      </c>
      <c r="I61" s="927"/>
    </row>
    <row r="62" spans="1:9" s="82" customFormat="1">
      <c r="A62" s="425"/>
      <c r="B62" s="847"/>
      <c r="C62" s="425"/>
      <c r="D62" s="425"/>
      <c r="E62" s="847"/>
      <c r="F62" s="425"/>
      <c r="G62" s="928"/>
      <c r="H62" s="425"/>
      <c r="I62" s="928"/>
    </row>
    <row r="63" spans="1:9">
      <c r="A63" s="903">
        <v>25</v>
      </c>
      <c r="B63" s="920"/>
      <c r="C63" s="919">
        <v>92050702</v>
      </c>
      <c r="D63" s="918" t="s">
        <v>357</v>
      </c>
      <c r="E63" s="903" t="s">
        <v>180</v>
      </c>
      <c r="F63" s="917">
        <v>20</v>
      </c>
      <c r="G63" s="1274"/>
      <c r="H63" s="854">
        <f>ROUND(F63*G63,2)</f>
        <v>0</v>
      </c>
      <c r="I63" s="1274"/>
    </row>
    <row r="64" spans="1:9">
      <c r="A64" s="856"/>
      <c r="B64" s="864"/>
      <c r="C64" s="865"/>
      <c r="D64" s="866"/>
      <c r="E64" s="859"/>
      <c r="H64" s="867"/>
    </row>
    <row r="65" spans="1:9" ht="14.4">
      <c r="A65" s="856"/>
      <c r="B65" s="864"/>
      <c r="C65" s="865"/>
      <c r="D65" s="868" t="s">
        <v>181</v>
      </c>
      <c r="E65" s="869"/>
      <c r="F65" s="870"/>
      <c r="G65" s="871"/>
      <c r="H65" s="872">
        <f>H15+H11+H19+H27+H33+H38+H48+H52+H61</f>
        <v>0</v>
      </c>
    </row>
    <row r="66" spans="1:9">
      <c r="A66" s="856"/>
      <c r="B66" s="873"/>
      <c r="C66" s="874"/>
      <c r="D66" s="875"/>
      <c r="E66" s="856"/>
    </row>
    <row r="67" spans="1:9">
      <c r="A67" s="856"/>
      <c r="B67" s="856"/>
      <c r="C67" s="856"/>
      <c r="E67" s="859"/>
    </row>
    <row r="68" spans="1:9" s="111" customFormat="1">
      <c r="A68" s="856"/>
      <c r="B68" s="856"/>
      <c r="C68" s="856"/>
      <c r="D68" s="112"/>
      <c r="E68" s="864"/>
      <c r="F68" s="860"/>
      <c r="G68" s="867"/>
      <c r="H68" s="860"/>
      <c r="I68" s="53"/>
    </row>
    <row r="69" spans="1:9">
      <c r="A69" s="856"/>
      <c r="B69" s="856"/>
      <c r="C69" s="856"/>
      <c r="E69" s="864"/>
    </row>
    <row r="70" spans="1:9">
      <c r="A70" s="856"/>
      <c r="B70" s="856"/>
      <c r="C70" s="856"/>
      <c r="E70" s="864"/>
    </row>
    <row r="71" spans="1:9">
      <c r="A71" s="856"/>
      <c r="B71" s="856"/>
      <c r="C71" s="856"/>
      <c r="E71" s="859"/>
    </row>
    <row r="72" spans="1:9">
      <c r="A72" s="856"/>
      <c r="B72" s="856"/>
      <c r="C72" s="856"/>
      <c r="E72" s="859"/>
    </row>
    <row r="73" spans="1:9">
      <c r="A73" s="856"/>
      <c r="B73" s="856"/>
      <c r="C73" s="856"/>
      <c r="E73" s="859"/>
    </row>
    <row r="74" spans="1:9">
      <c r="A74" s="856"/>
      <c r="B74" s="856"/>
      <c r="C74" s="856"/>
      <c r="E74" s="859"/>
    </row>
    <row r="75" spans="1:9">
      <c r="A75" s="856"/>
      <c r="B75" s="856"/>
      <c r="C75" s="856"/>
      <c r="D75" s="875"/>
      <c r="E75" s="859"/>
    </row>
    <row r="76" spans="1:9">
      <c r="A76" s="856"/>
      <c r="B76" s="856"/>
      <c r="C76" s="856"/>
      <c r="D76" s="876"/>
      <c r="E76" s="859"/>
    </row>
    <row r="77" spans="1:9">
      <c r="A77" s="856"/>
      <c r="B77" s="856"/>
      <c r="C77" s="856"/>
      <c r="D77" s="875"/>
      <c r="E77" s="856"/>
    </row>
    <row r="78" spans="1:9">
      <c r="A78" s="856"/>
      <c r="B78" s="856"/>
      <c r="C78" s="856"/>
      <c r="D78" s="877"/>
      <c r="E78" s="859"/>
    </row>
    <row r="79" spans="1:9">
      <c r="A79" s="856"/>
      <c r="B79" s="856"/>
      <c r="C79" s="856"/>
      <c r="D79" s="866"/>
      <c r="E79" s="859"/>
    </row>
    <row r="80" spans="1:9">
      <c r="A80" s="856"/>
      <c r="B80" s="856"/>
      <c r="C80" s="856"/>
      <c r="D80" s="878"/>
      <c r="E80" s="859"/>
    </row>
    <row r="81" spans="1:5">
      <c r="A81" s="856"/>
      <c r="B81" s="856"/>
      <c r="C81" s="856"/>
      <c r="D81" s="878"/>
      <c r="E81" s="859"/>
    </row>
    <row r="82" spans="1:5">
      <c r="A82" s="856"/>
      <c r="B82" s="864"/>
      <c r="C82" s="865"/>
      <c r="D82" s="878"/>
      <c r="E82" s="859"/>
    </row>
    <row r="83" spans="1:5">
      <c r="A83" s="856"/>
      <c r="B83" s="864"/>
      <c r="C83" s="865"/>
      <c r="D83" s="866"/>
      <c r="E83" s="859"/>
    </row>
    <row r="84" spans="1:5">
      <c r="A84" s="856"/>
      <c r="B84" s="864"/>
      <c r="C84" s="865"/>
      <c r="D84" s="878"/>
      <c r="E84" s="859"/>
    </row>
    <row r="85" spans="1:5">
      <c r="A85" s="856"/>
      <c r="B85" s="864"/>
      <c r="C85" s="865"/>
      <c r="D85" s="878"/>
      <c r="E85" s="859"/>
    </row>
    <row r="86" spans="1:5">
      <c r="A86" s="856"/>
      <c r="B86" s="864"/>
      <c r="C86" s="865"/>
      <c r="D86" s="878"/>
      <c r="E86" s="859"/>
    </row>
    <row r="87" spans="1:5" ht="15.6">
      <c r="A87" s="856"/>
      <c r="B87" s="879"/>
      <c r="C87" s="880"/>
      <c r="D87" s="866"/>
      <c r="E87" s="881"/>
    </row>
    <row r="88" spans="1:5">
      <c r="A88" s="856"/>
      <c r="B88" s="873"/>
      <c r="C88" s="882"/>
      <c r="D88" s="875"/>
      <c r="E88" s="856"/>
    </row>
    <row r="89" spans="1:5">
      <c r="A89" s="856"/>
      <c r="B89" s="864"/>
      <c r="C89" s="865"/>
      <c r="D89" s="877"/>
      <c r="E89" s="859"/>
    </row>
    <row r="90" spans="1:5" ht="15.6">
      <c r="A90" s="856"/>
      <c r="B90" s="879"/>
      <c r="C90" s="880"/>
      <c r="D90" s="866"/>
      <c r="E90" s="881"/>
    </row>
    <row r="91" spans="1:5">
      <c r="A91" s="856"/>
      <c r="B91" s="864"/>
      <c r="C91" s="865"/>
      <c r="D91" s="866"/>
      <c r="E91" s="859"/>
    </row>
    <row r="92" spans="1:5">
      <c r="A92" s="856"/>
      <c r="B92" s="864"/>
      <c r="C92" s="865"/>
      <c r="D92" s="866"/>
      <c r="E92" s="859"/>
    </row>
    <row r="93" spans="1:5">
      <c r="A93" s="856"/>
      <c r="B93" s="864"/>
      <c r="C93" s="865"/>
      <c r="D93" s="878"/>
      <c r="E93" s="859"/>
    </row>
    <row r="94" spans="1:5">
      <c r="A94" s="856"/>
      <c r="B94" s="864"/>
      <c r="C94" s="865"/>
      <c r="D94" s="878"/>
      <c r="E94" s="859"/>
    </row>
    <row r="95" spans="1:5">
      <c r="A95" s="856"/>
      <c r="B95" s="864"/>
      <c r="C95" s="865"/>
      <c r="D95" s="878"/>
      <c r="E95" s="859"/>
    </row>
    <row r="96" spans="1:5" ht="15.6">
      <c r="A96" s="856"/>
      <c r="B96" s="879"/>
      <c r="C96" s="880"/>
      <c r="D96" s="866"/>
      <c r="E96" s="881"/>
    </row>
    <row r="97" spans="1:5" ht="15.6">
      <c r="A97" s="856"/>
      <c r="B97" s="879"/>
      <c r="C97" s="880"/>
      <c r="D97" s="883"/>
      <c r="E97" s="881"/>
    </row>
    <row r="98" spans="1:5">
      <c r="A98" s="856"/>
      <c r="B98" s="864"/>
      <c r="C98" s="865"/>
      <c r="D98" s="877"/>
      <c r="E98" s="859"/>
    </row>
    <row r="99" spans="1:5">
      <c r="A99" s="856"/>
      <c r="B99" s="864"/>
      <c r="C99" s="865"/>
      <c r="D99" s="866"/>
      <c r="E99" s="859"/>
    </row>
    <row r="100" spans="1:5">
      <c r="A100" s="856"/>
      <c r="B100" s="864"/>
      <c r="C100" s="865"/>
      <c r="D100" s="866"/>
      <c r="E100" s="859"/>
    </row>
    <row r="101" spans="1:5">
      <c r="A101" s="856"/>
      <c r="B101" s="864"/>
      <c r="C101" s="865"/>
      <c r="D101" s="878"/>
      <c r="E101" s="859"/>
    </row>
    <row r="102" spans="1:5">
      <c r="A102" s="856"/>
      <c r="B102" s="864"/>
      <c r="C102" s="865"/>
      <c r="D102" s="878"/>
      <c r="E102" s="859"/>
    </row>
    <row r="103" spans="1:5">
      <c r="A103" s="856"/>
      <c r="B103" s="864"/>
      <c r="C103" s="865"/>
      <c r="D103" s="878"/>
      <c r="E103" s="859"/>
    </row>
    <row r="104" spans="1:5">
      <c r="A104" s="856"/>
      <c r="B104" s="864"/>
      <c r="C104" s="865"/>
      <c r="D104" s="866"/>
      <c r="E104" s="859"/>
    </row>
    <row r="105" spans="1:5">
      <c r="A105" s="856"/>
      <c r="B105" s="864"/>
      <c r="C105" s="865"/>
      <c r="D105" s="878"/>
      <c r="E105" s="859"/>
    </row>
    <row r="106" spans="1:5">
      <c r="A106" s="856"/>
      <c r="B106" s="864"/>
      <c r="C106" s="865"/>
      <c r="D106" s="877"/>
      <c r="E106" s="859"/>
    </row>
    <row r="107" spans="1:5">
      <c r="A107" s="856"/>
      <c r="B107" s="864"/>
      <c r="C107" s="865"/>
      <c r="D107" s="866"/>
      <c r="E107" s="859"/>
    </row>
    <row r="108" spans="1:5">
      <c r="A108" s="856"/>
      <c r="B108" s="864"/>
      <c r="C108" s="865"/>
      <c r="D108" s="878"/>
      <c r="E108" s="859"/>
    </row>
    <row r="109" spans="1:5">
      <c r="A109" s="856"/>
      <c r="B109" s="864"/>
      <c r="C109" s="865"/>
      <c r="D109" s="878"/>
      <c r="E109" s="859"/>
    </row>
    <row r="110" spans="1:5">
      <c r="A110" s="856"/>
      <c r="B110" s="864"/>
      <c r="C110" s="865"/>
      <c r="D110" s="878"/>
      <c r="E110" s="859"/>
    </row>
    <row r="111" spans="1:5">
      <c r="A111" s="856"/>
      <c r="B111" s="864"/>
      <c r="C111" s="865"/>
      <c r="D111" s="866"/>
      <c r="E111" s="859"/>
    </row>
    <row r="112" spans="1:5">
      <c r="A112" s="856"/>
      <c r="B112" s="864"/>
      <c r="C112" s="865"/>
      <c r="D112" s="878"/>
      <c r="E112" s="859"/>
    </row>
    <row r="113" spans="1:5">
      <c r="A113" s="856"/>
      <c r="B113" s="864"/>
      <c r="C113" s="865"/>
      <c r="D113" s="877"/>
      <c r="E113" s="859"/>
    </row>
    <row r="114" spans="1:5">
      <c r="A114" s="856"/>
      <c r="B114" s="859"/>
      <c r="C114" s="876"/>
      <c r="D114" s="884"/>
      <c r="E114" s="859"/>
    </row>
    <row r="115" spans="1:5">
      <c r="A115" s="856"/>
      <c r="B115" s="859"/>
      <c r="C115" s="876"/>
      <c r="D115" s="876"/>
      <c r="E115" s="859"/>
    </row>
    <row r="116" spans="1:5">
      <c r="A116" s="856"/>
      <c r="B116" s="873"/>
      <c r="C116" s="882"/>
      <c r="D116" s="875"/>
      <c r="E116" s="856"/>
    </row>
    <row r="117" spans="1:5">
      <c r="A117" s="856"/>
      <c r="B117" s="864"/>
      <c r="C117" s="885"/>
      <c r="D117" s="878"/>
      <c r="E117" s="859"/>
    </row>
    <row r="118" spans="1:5">
      <c r="A118" s="856"/>
      <c r="B118" s="864"/>
      <c r="C118" s="885"/>
      <c r="D118" s="878"/>
      <c r="E118" s="859"/>
    </row>
    <row r="119" spans="1:5">
      <c r="A119" s="856"/>
      <c r="B119" s="859"/>
      <c r="C119" s="876"/>
      <c r="D119" s="884"/>
      <c r="E119" s="859"/>
    </row>
    <row r="120" spans="1:5">
      <c r="A120" s="856"/>
      <c r="B120" s="859"/>
      <c r="C120" s="876"/>
      <c r="D120" s="876"/>
      <c r="E120" s="859"/>
    </row>
    <row r="121" spans="1:5">
      <c r="A121" s="856"/>
      <c r="B121" s="873"/>
      <c r="C121" s="882"/>
      <c r="D121" s="875"/>
      <c r="E121" s="856"/>
    </row>
    <row r="122" spans="1:5">
      <c r="A122" s="856"/>
      <c r="B122" s="873"/>
      <c r="C122" s="882"/>
      <c r="D122" s="875"/>
      <c r="E122" s="856"/>
    </row>
    <row r="123" spans="1:5">
      <c r="A123" s="856"/>
      <c r="B123" s="864"/>
      <c r="C123" s="885"/>
      <c r="D123" s="877"/>
      <c r="E123" s="859"/>
    </row>
    <row r="124" spans="1:5">
      <c r="A124" s="856"/>
      <c r="B124" s="864"/>
      <c r="C124" s="885"/>
      <c r="D124" s="878"/>
      <c r="E124" s="859"/>
    </row>
    <row r="125" spans="1:5">
      <c r="A125" s="856"/>
      <c r="B125" s="864"/>
      <c r="C125" s="885"/>
      <c r="D125" s="877"/>
      <c r="E125" s="859"/>
    </row>
    <row r="126" spans="1:5">
      <c r="A126" s="856"/>
      <c r="B126" s="864"/>
      <c r="C126" s="885"/>
      <c r="D126" s="877"/>
      <c r="E126" s="859"/>
    </row>
    <row r="127" spans="1:5">
      <c r="A127" s="856"/>
      <c r="B127" s="864"/>
      <c r="C127" s="885"/>
      <c r="D127" s="877"/>
      <c r="E127" s="859"/>
    </row>
    <row r="128" spans="1:5">
      <c r="A128" s="856"/>
      <c r="B128" s="864"/>
      <c r="C128" s="885"/>
      <c r="D128" s="878"/>
      <c r="E128" s="859"/>
    </row>
    <row r="129" spans="1:5">
      <c r="A129" s="856"/>
      <c r="B129" s="859"/>
      <c r="C129" s="876"/>
      <c r="D129" s="876"/>
      <c r="E129" s="859"/>
    </row>
    <row r="130" spans="1:5">
      <c r="B130" s="839"/>
      <c r="C130" s="887"/>
      <c r="D130" s="888"/>
      <c r="E130" s="886"/>
    </row>
    <row r="131" spans="1:5">
      <c r="B131" s="847"/>
      <c r="C131" s="889"/>
      <c r="D131" s="425"/>
    </row>
    <row r="134" spans="1:5">
      <c r="B134" s="839"/>
      <c r="C134" s="887"/>
      <c r="D134" s="888"/>
      <c r="E134" s="886"/>
    </row>
    <row r="135" spans="1:5">
      <c r="B135" s="847"/>
      <c r="C135" s="889"/>
      <c r="D135" s="425"/>
    </row>
    <row r="136" spans="1:5">
      <c r="D136" s="890"/>
    </row>
    <row r="137" spans="1:5">
      <c r="D137" s="890"/>
    </row>
    <row r="138" spans="1:5">
      <c r="D138" s="890"/>
    </row>
    <row r="139" spans="1:5">
      <c r="D139" s="890"/>
    </row>
    <row r="140" spans="1:5">
      <c r="D140" s="890"/>
    </row>
    <row r="143" spans="1:5">
      <c r="B143" s="847"/>
      <c r="C143" s="889"/>
      <c r="D143" s="425"/>
    </row>
    <row r="144" spans="1:5">
      <c r="D144" s="891"/>
    </row>
    <row r="150" spans="1:9" s="246" customFormat="1">
      <c r="A150" s="886"/>
      <c r="B150" s="838"/>
      <c r="C150" s="51"/>
      <c r="D150" s="51"/>
      <c r="E150" s="838"/>
      <c r="F150" s="860"/>
      <c r="G150" s="867"/>
      <c r="H150" s="860"/>
      <c r="I150" s="53"/>
    </row>
    <row r="151" spans="1:9" s="246" customFormat="1">
      <c r="A151" s="886"/>
      <c r="B151" s="838"/>
      <c r="C151" s="51"/>
      <c r="D151" s="51"/>
      <c r="E151" s="838"/>
      <c r="F151" s="860"/>
      <c r="G151" s="867"/>
      <c r="H151" s="860"/>
      <c r="I151" s="53"/>
    </row>
    <row r="152" spans="1:9" s="246" customFormat="1">
      <c r="A152" s="886"/>
      <c r="B152" s="838"/>
      <c r="C152" s="51"/>
      <c r="D152" s="51"/>
      <c r="E152" s="838"/>
      <c r="F152" s="860"/>
      <c r="G152" s="867"/>
      <c r="H152" s="860"/>
      <c r="I152" s="53"/>
    </row>
    <row r="153" spans="1:9" s="246" customFormat="1">
      <c r="A153" s="886"/>
      <c r="B153" s="838"/>
      <c r="C153" s="51"/>
      <c r="D153" s="51"/>
      <c r="E153" s="838"/>
      <c r="F153" s="860"/>
      <c r="G153" s="867"/>
      <c r="H153" s="860"/>
      <c r="I153" s="53"/>
    </row>
    <row r="154" spans="1:9" s="246" customFormat="1">
      <c r="A154" s="886"/>
      <c r="B154" s="838"/>
      <c r="C154" s="51"/>
      <c r="D154" s="51"/>
      <c r="E154" s="838"/>
      <c r="F154" s="860"/>
      <c r="G154" s="867"/>
      <c r="H154" s="860"/>
      <c r="I154" s="53"/>
    </row>
    <row r="155" spans="1:9" s="246" customFormat="1">
      <c r="A155" s="886"/>
      <c r="B155" s="838"/>
      <c r="C155" s="51"/>
      <c r="D155" s="51"/>
      <c r="E155" s="838"/>
      <c r="F155" s="860"/>
      <c r="G155" s="867"/>
      <c r="H155" s="860"/>
      <c r="I155" s="53"/>
    </row>
    <row r="156" spans="1:9" s="246" customFormat="1">
      <c r="A156" s="886"/>
      <c r="B156" s="838"/>
      <c r="C156" s="51"/>
      <c r="D156" s="51"/>
      <c r="E156" s="838"/>
      <c r="F156" s="860"/>
      <c r="G156" s="867"/>
      <c r="H156" s="860"/>
      <c r="I156" s="53"/>
    </row>
    <row r="157" spans="1:9" s="246" customFormat="1">
      <c r="A157" s="886"/>
      <c r="B157" s="838"/>
      <c r="C157" s="51"/>
      <c r="D157" s="51"/>
      <c r="E157" s="838"/>
      <c r="F157" s="860"/>
      <c r="G157" s="867"/>
      <c r="H157" s="860"/>
      <c r="I157" s="53"/>
    </row>
    <row r="158" spans="1:9" s="246" customFormat="1">
      <c r="A158" s="886"/>
      <c r="B158" s="838"/>
      <c r="C158" s="51"/>
      <c r="D158" s="51"/>
      <c r="E158" s="838"/>
      <c r="F158" s="860"/>
      <c r="G158" s="867"/>
      <c r="H158" s="860"/>
      <c r="I158" s="53"/>
    </row>
    <row r="159" spans="1:9" s="246" customFormat="1">
      <c r="A159" s="886"/>
      <c r="B159" s="838"/>
      <c r="C159" s="51"/>
      <c r="D159" s="51"/>
      <c r="E159" s="838"/>
      <c r="F159" s="860"/>
      <c r="G159" s="867"/>
      <c r="H159" s="860"/>
      <c r="I159" s="53"/>
    </row>
    <row r="160" spans="1:9" s="246" customFormat="1">
      <c r="A160" s="886"/>
      <c r="B160" s="838"/>
      <c r="C160" s="51"/>
      <c r="D160" s="51"/>
      <c r="E160" s="838"/>
      <c r="F160" s="860"/>
      <c r="G160" s="867"/>
      <c r="H160" s="860"/>
      <c r="I160" s="53"/>
    </row>
    <row r="161" spans="1:9" s="246" customFormat="1">
      <c r="A161" s="886"/>
      <c r="B161" s="838"/>
      <c r="C161" s="51"/>
      <c r="D161" s="51"/>
      <c r="E161" s="838"/>
      <c r="F161" s="860"/>
      <c r="G161" s="867"/>
      <c r="H161" s="860"/>
      <c r="I161" s="53"/>
    </row>
    <row r="162" spans="1:9" s="246" customFormat="1">
      <c r="A162" s="886"/>
      <c r="B162" s="838"/>
      <c r="C162" s="51"/>
      <c r="D162" s="51"/>
      <c r="E162" s="838"/>
      <c r="F162" s="860"/>
      <c r="G162" s="867"/>
      <c r="H162" s="860"/>
      <c r="I162" s="53"/>
    </row>
    <row r="163" spans="1:9" s="246" customFormat="1">
      <c r="A163" s="886"/>
      <c r="B163" s="838"/>
      <c r="C163" s="51"/>
      <c r="D163" s="51"/>
      <c r="E163" s="838"/>
      <c r="F163" s="860"/>
      <c r="G163" s="867"/>
      <c r="H163" s="860"/>
      <c r="I163" s="53"/>
    </row>
    <row r="164" spans="1:9" s="246" customFormat="1">
      <c r="A164" s="886"/>
      <c r="B164" s="838"/>
      <c r="C164" s="51"/>
      <c r="D164" s="51"/>
      <c r="E164" s="838"/>
      <c r="F164" s="860"/>
      <c r="G164" s="867"/>
      <c r="H164" s="860"/>
      <c r="I164" s="53"/>
    </row>
    <row r="165" spans="1:9" s="246" customFormat="1">
      <c r="A165" s="886"/>
      <c r="B165" s="838"/>
      <c r="C165" s="51"/>
      <c r="D165" s="51"/>
      <c r="E165" s="838"/>
      <c r="F165" s="860"/>
      <c r="G165" s="867"/>
      <c r="H165" s="860"/>
      <c r="I165" s="53"/>
    </row>
    <row r="166" spans="1:9" s="246" customFormat="1">
      <c r="A166" s="886"/>
      <c r="B166" s="838"/>
      <c r="C166" s="51"/>
      <c r="D166" s="51"/>
      <c r="E166" s="838"/>
      <c r="F166" s="860"/>
      <c r="G166" s="867"/>
      <c r="H166" s="860"/>
      <c r="I166" s="53"/>
    </row>
    <row r="167" spans="1:9" s="246" customFormat="1">
      <c r="A167" s="886"/>
      <c r="B167" s="838"/>
      <c r="C167" s="51"/>
      <c r="D167" s="51"/>
      <c r="E167" s="838"/>
      <c r="F167" s="860"/>
      <c r="G167" s="867"/>
      <c r="H167" s="860"/>
      <c r="I167" s="53"/>
    </row>
    <row r="168" spans="1:9" s="246" customFormat="1">
      <c r="A168" s="886"/>
      <c r="B168" s="838"/>
      <c r="C168" s="51"/>
      <c r="D168" s="51"/>
      <c r="E168" s="838"/>
      <c r="F168" s="860"/>
      <c r="G168" s="867"/>
      <c r="H168" s="860"/>
      <c r="I168" s="53"/>
    </row>
    <row r="169" spans="1:9" s="246" customFormat="1">
      <c r="A169" s="886"/>
      <c r="B169" s="838"/>
      <c r="C169" s="51"/>
      <c r="D169" s="51"/>
      <c r="E169" s="838"/>
      <c r="F169" s="860"/>
      <c r="G169" s="867"/>
      <c r="H169" s="860"/>
      <c r="I169" s="53"/>
    </row>
    <row r="170" spans="1:9" s="246" customFormat="1">
      <c r="A170" s="886"/>
      <c r="B170" s="838"/>
      <c r="C170" s="51"/>
      <c r="D170" s="51"/>
      <c r="E170" s="838"/>
      <c r="F170" s="860"/>
      <c r="G170" s="867"/>
      <c r="H170" s="860"/>
      <c r="I170" s="53"/>
    </row>
    <row r="171" spans="1:9" s="246" customFormat="1">
      <c r="A171" s="886"/>
      <c r="B171" s="838"/>
      <c r="C171" s="51"/>
      <c r="D171" s="51"/>
      <c r="E171" s="838"/>
      <c r="F171" s="860"/>
      <c r="G171" s="867"/>
      <c r="H171" s="860"/>
      <c r="I171" s="53"/>
    </row>
    <row r="172" spans="1:9" s="246" customFormat="1">
      <c r="A172" s="886"/>
      <c r="B172" s="838"/>
      <c r="C172" s="51"/>
      <c r="D172" s="51"/>
      <c r="E172" s="838"/>
      <c r="F172" s="860"/>
      <c r="G172" s="867"/>
      <c r="H172" s="860"/>
      <c r="I172" s="53"/>
    </row>
    <row r="173" spans="1:9" s="246" customFormat="1">
      <c r="A173" s="886"/>
      <c r="B173" s="838"/>
      <c r="C173" s="51"/>
      <c r="D173" s="51"/>
      <c r="E173" s="838"/>
      <c r="F173" s="860"/>
      <c r="G173" s="867"/>
      <c r="H173" s="860"/>
      <c r="I173" s="53"/>
    </row>
    <row r="174" spans="1:9" s="246" customFormat="1">
      <c r="A174" s="886"/>
      <c r="B174" s="838"/>
      <c r="C174" s="51"/>
      <c r="D174" s="51"/>
      <c r="E174" s="838"/>
      <c r="F174" s="860"/>
      <c r="G174" s="867"/>
      <c r="H174" s="860"/>
      <c r="I174" s="53"/>
    </row>
    <row r="175" spans="1:9" s="246" customFormat="1">
      <c r="A175" s="886"/>
      <c r="B175" s="838"/>
      <c r="C175" s="51"/>
      <c r="D175" s="51"/>
      <c r="E175" s="838"/>
      <c r="F175" s="860"/>
      <c r="G175" s="867"/>
      <c r="H175" s="860"/>
      <c r="I175" s="53"/>
    </row>
    <row r="176" spans="1:9" s="246" customFormat="1">
      <c r="A176" s="886"/>
      <c r="B176" s="838"/>
      <c r="C176" s="51"/>
      <c r="D176" s="51"/>
      <c r="E176" s="838"/>
      <c r="F176" s="860"/>
      <c r="G176" s="867"/>
      <c r="H176" s="860"/>
      <c r="I176" s="53"/>
    </row>
    <row r="177" spans="1:9" s="246" customFormat="1">
      <c r="A177" s="886"/>
      <c r="B177" s="838"/>
      <c r="C177" s="51"/>
      <c r="D177" s="51"/>
      <c r="E177" s="838"/>
      <c r="F177" s="860"/>
      <c r="G177" s="867"/>
      <c r="H177" s="860"/>
      <c r="I177" s="53"/>
    </row>
    <row r="178" spans="1:9" s="246" customFormat="1">
      <c r="A178" s="886"/>
      <c r="B178" s="838"/>
      <c r="C178" s="51"/>
      <c r="D178" s="51"/>
      <c r="E178" s="838"/>
      <c r="F178" s="860"/>
      <c r="G178" s="867"/>
      <c r="H178" s="860"/>
      <c r="I178" s="53"/>
    </row>
    <row r="179" spans="1:9" s="246" customFormat="1">
      <c r="A179" s="886"/>
      <c r="B179" s="838"/>
      <c r="C179" s="51"/>
      <c r="D179" s="51"/>
      <c r="E179" s="838"/>
      <c r="F179" s="860"/>
      <c r="G179" s="867"/>
      <c r="H179" s="860"/>
      <c r="I179" s="53"/>
    </row>
    <row r="180" spans="1:9" s="246" customFormat="1">
      <c r="A180" s="886"/>
      <c r="B180" s="838"/>
      <c r="C180" s="51"/>
      <c r="D180" s="51"/>
      <c r="E180" s="838"/>
      <c r="F180" s="860"/>
      <c r="G180" s="867"/>
      <c r="H180" s="860"/>
      <c r="I180" s="53"/>
    </row>
    <row r="181" spans="1:9" s="246" customFormat="1">
      <c r="A181" s="886"/>
      <c r="B181" s="838"/>
      <c r="C181" s="51"/>
      <c r="D181" s="51"/>
      <c r="E181" s="838"/>
      <c r="F181" s="860"/>
      <c r="G181" s="867"/>
      <c r="H181" s="860"/>
      <c r="I181" s="53"/>
    </row>
    <row r="182" spans="1:9" s="246" customFormat="1">
      <c r="A182" s="886"/>
      <c r="B182" s="838"/>
      <c r="C182" s="51"/>
      <c r="D182" s="51"/>
      <c r="E182" s="838"/>
      <c r="F182" s="860"/>
      <c r="G182" s="867"/>
      <c r="H182" s="860"/>
      <c r="I182" s="53"/>
    </row>
    <row r="183" spans="1:9" s="246" customFormat="1">
      <c r="A183" s="886"/>
      <c r="B183" s="838"/>
      <c r="C183" s="51"/>
      <c r="D183" s="51"/>
      <c r="E183" s="838"/>
      <c r="F183" s="860"/>
      <c r="G183" s="867"/>
      <c r="H183" s="860"/>
      <c r="I183" s="53"/>
    </row>
    <row r="184" spans="1:9">
      <c r="H184" s="51"/>
    </row>
    <row r="185" spans="1:9">
      <c r="H185" s="51"/>
    </row>
    <row r="186" spans="1:9">
      <c r="H186" s="51"/>
    </row>
    <row r="187" spans="1:9">
      <c r="H187" s="51"/>
    </row>
    <row r="188" spans="1:9">
      <c r="H188" s="51"/>
    </row>
    <row r="189" spans="1:9">
      <c r="H189" s="51"/>
    </row>
  </sheetData>
  <sheetProtection algorithmName="SHA-512" hashValue="otwCpCXONlLGCeZBLZlyVUNYBr14mpYiJE2eK554tIFBmKeH3RbF+EmADTtjAyOQWzT/zx/stk7SZw5OmQC+xw==" saltValue="+J1QOEG7N74NDJvxEnU7Y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3:G63" xr:uid="{00000000-0002-0000-6C00-000000000000}">
      <formula1>ROUND(G13,2)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8">
    <tabColor rgb="FFCCFFFF"/>
  </sheetPr>
  <dimension ref="A1:I153"/>
  <sheetViews>
    <sheetView view="pageBreakPreview" zoomScaleNormal="100" zoomScaleSheetLayoutView="100" workbookViewId="0">
      <selection activeCell="D22" sqref="D22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21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22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SUM(H11:H15)</f>
        <v>0</v>
      </c>
    </row>
    <row r="10" spans="1:9" s="81" customFormat="1" ht="12.75" customHeight="1">
      <c r="A10" s="73"/>
      <c r="B10" s="137"/>
      <c r="C10" s="75"/>
      <c r="D10" s="76"/>
      <c r="E10" s="77"/>
      <c r="F10" s="78"/>
      <c r="G10" s="79"/>
      <c r="H10" s="80"/>
    </row>
    <row r="11" spans="1:9" s="81" customFormat="1" ht="13.8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162">
        <v>450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162">
        <v>130</v>
      </c>
      <c r="G12" s="1252"/>
      <c r="H12" s="90">
        <f t="shared" ref="H12:H15" si="0">ROUND(F12*G12,2)</f>
        <v>0</v>
      </c>
      <c r="I12" s="1252"/>
    </row>
    <row r="13" spans="1:9" ht="13.8">
      <c r="A13" s="84">
        <v>3</v>
      </c>
      <c r="B13" s="85"/>
      <c r="C13" s="143" t="s">
        <v>442</v>
      </c>
      <c r="D13" s="144" t="s">
        <v>443</v>
      </c>
      <c r="E13" s="147" t="s">
        <v>188</v>
      </c>
      <c r="F13" s="162">
        <v>12</v>
      </c>
      <c r="G13" s="1252"/>
      <c r="H13" s="90">
        <f t="shared" si="0"/>
        <v>0</v>
      </c>
      <c r="I13" s="1252"/>
    </row>
    <row r="14" spans="1:9" ht="13.8">
      <c r="A14" s="84">
        <v>4</v>
      </c>
      <c r="B14" s="85"/>
      <c r="C14" s="143" t="s">
        <v>360</v>
      </c>
      <c r="D14" s="144" t="s">
        <v>361</v>
      </c>
      <c r="E14" s="147" t="s">
        <v>188</v>
      </c>
      <c r="F14" s="162">
        <v>130</v>
      </c>
      <c r="G14" s="1252"/>
      <c r="H14" s="90">
        <f t="shared" si="0"/>
        <v>0</v>
      </c>
      <c r="I14" s="1252"/>
    </row>
    <row r="15" spans="1:9" ht="13.8">
      <c r="A15" s="84">
        <v>5</v>
      </c>
      <c r="B15" s="85"/>
      <c r="C15" s="143" t="s">
        <v>199</v>
      </c>
      <c r="D15" s="144" t="s">
        <v>444</v>
      </c>
      <c r="E15" s="147" t="s">
        <v>188</v>
      </c>
      <c r="F15" s="162">
        <v>12</v>
      </c>
      <c r="G15" s="1252"/>
      <c r="H15" s="90">
        <f t="shared" si="0"/>
        <v>0</v>
      </c>
      <c r="I15" s="1252"/>
    </row>
    <row r="16" spans="1:9" ht="13.8">
      <c r="A16" s="92"/>
      <c r="B16" s="93"/>
      <c r="D16" s="161"/>
      <c r="E16" s="95"/>
      <c r="G16" s="53"/>
      <c r="H16" s="53"/>
      <c r="I16" s="53"/>
    </row>
    <row r="17" spans="1:9" ht="13.8">
      <c r="A17" s="92"/>
      <c r="B17" s="137">
        <v>453143</v>
      </c>
      <c r="C17" s="75"/>
      <c r="D17" s="76" t="s">
        <v>445</v>
      </c>
      <c r="F17" s="53"/>
      <c r="G17" s="53"/>
      <c r="H17" s="80">
        <f>SUM(H19:H24)</f>
        <v>0</v>
      </c>
      <c r="I17" s="53"/>
    </row>
    <row r="18" spans="1:9" ht="13.8">
      <c r="A18" s="92"/>
      <c r="B18" s="137"/>
      <c r="C18" s="75"/>
      <c r="D18" s="76"/>
      <c r="F18" s="53"/>
      <c r="G18" s="53"/>
      <c r="H18" s="80"/>
      <c r="I18" s="53"/>
    </row>
    <row r="19" spans="1:9" ht="13.8">
      <c r="A19" s="84">
        <v>6</v>
      </c>
      <c r="B19" s="85"/>
      <c r="C19" s="143">
        <v>92022001</v>
      </c>
      <c r="D19" s="144" t="s">
        <v>383</v>
      </c>
      <c r="E19" s="147" t="s">
        <v>180</v>
      </c>
      <c r="F19" s="162">
        <v>13</v>
      </c>
      <c r="G19" s="1252"/>
      <c r="H19" s="90">
        <f>ROUND(F19*G19,2)</f>
        <v>0</v>
      </c>
      <c r="I19" s="1252"/>
    </row>
    <row r="20" spans="1:9" ht="27.6">
      <c r="A20" s="84">
        <v>7</v>
      </c>
      <c r="B20" s="85"/>
      <c r="C20" s="143">
        <v>92020403</v>
      </c>
      <c r="D20" s="144" t="s">
        <v>446</v>
      </c>
      <c r="E20" s="147" t="s">
        <v>176</v>
      </c>
      <c r="F20" s="162">
        <v>510</v>
      </c>
      <c r="G20" s="1252"/>
      <c r="H20" s="90">
        <f t="shared" ref="H20:H24" si="1">ROUND(F20*G20,2)</f>
        <v>0</v>
      </c>
      <c r="I20" s="1252"/>
    </row>
    <row r="21" spans="1:9" ht="13.8">
      <c r="A21" s="84">
        <v>8</v>
      </c>
      <c r="B21" s="85"/>
      <c r="C21" s="143">
        <v>92020401</v>
      </c>
      <c r="D21" s="144" t="s">
        <v>370</v>
      </c>
      <c r="E21" s="147" t="s">
        <v>176</v>
      </c>
      <c r="F21" s="162">
        <v>14730</v>
      </c>
      <c r="G21" s="1252"/>
      <c r="H21" s="90">
        <f t="shared" si="1"/>
        <v>0</v>
      </c>
      <c r="I21" s="1252"/>
    </row>
    <row r="22" spans="1:9" ht="13.8">
      <c r="A22" s="84">
        <v>9</v>
      </c>
      <c r="B22" s="85"/>
      <c r="C22" s="143">
        <v>92020203</v>
      </c>
      <c r="D22" s="144" t="s">
        <v>447</v>
      </c>
      <c r="E22" s="147" t="s">
        <v>180</v>
      </c>
      <c r="F22" s="162">
        <v>24</v>
      </c>
      <c r="G22" s="1252"/>
      <c r="H22" s="90">
        <f t="shared" si="1"/>
        <v>0</v>
      </c>
      <c r="I22" s="1252"/>
    </row>
    <row r="23" spans="1:9" ht="13.8">
      <c r="A23" s="84">
        <v>10</v>
      </c>
      <c r="B23" s="85"/>
      <c r="C23" s="772">
        <v>92020107</v>
      </c>
      <c r="D23" s="144" t="s">
        <v>368</v>
      </c>
      <c r="E23" s="147" t="s">
        <v>176</v>
      </c>
      <c r="F23" s="162">
        <v>11910</v>
      </c>
      <c r="G23" s="1252"/>
      <c r="H23" s="90">
        <f t="shared" si="1"/>
        <v>0</v>
      </c>
      <c r="I23" s="1252"/>
    </row>
    <row r="24" spans="1:9" ht="13.8">
      <c r="A24" s="84">
        <v>11</v>
      </c>
      <c r="B24" s="85"/>
      <c r="C24" s="772">
        <v>92022501</v>
      </c>
      <c r="D24" s="144" t="s">
        <v>372</v>
      </c>
      <c r="E24" s="147" t="s">
        <v>180</v>
      </c>
      <c r="F24" s="162">
        <v>42</v>
      </c>
      <c r="G24" s="1252"/>
      <c r="H24" s="90">
        <f t="shared" si="1"/>
        <v>0</v>
      </c>
      <c r="I24" s="1252"/>
    </row>
    <row r="25" spans="1:9" ht="13.8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3.8">
      <c r="A26" s="83"/>
      <c r="B26" s="137">
        <v>453162</v>
      </c>
      <c r="C26" s="75"/>
      <c r="D26" s="76" t="s">
        <v>362</v>
      </c>
      <c r="E26" s="135"/>
      <c r="F26" s="200"/>
      <c r="G26" s="79"/>
      <c r="H26" s="80">
        <f>SUM(H28:H29)</f>
        <v>0</v>
      </c>
      <c r="I26" s="79"/>
    </row>
    <row r="27" spans="1:9" ht="13.8">
      <c r="A27" s="83"/>
      <c r="B27" s="137"/>
      <c r="C27" s="75"/>
      <c r="D27" s="76"/>
      <c r="E27" s="135"/>
      <c r="F27" s="200"/>
      <c r="G27" s="79"/>
      <c r="H27" s="80"/>
      <c r="I27" s="79"/>
    </row>
    <row r="28" spans="1:9" ht="13.8">
      <c r="A28" s="84">
        <v>12</v>
      </c>
      <c r="B28" s="85"/>
      <c r="C28" s="143">
        <v>92050701</v>
      </c>
      <c r="D28" s="144" t="s">
        <v>355</v>
      </c>
      <c r="E28" s="147" t="s">
        <v>180</v>
      </c>
      <c r="F28" s="162">
        <v>24</v>
      </c>
      <c r="G28" s="1252"/>
      <c r="H28" s="90">
        <f>ROUND(F28*G28,2)</f>
        <v>0</v>
      </c>
      <c r="I28" s="1252"/>
    </row>
    <row r="29" spans="1:9" ht="13.8">
      <c r="A29" s="84">
        <v>13</v>
      </c>
      <c r="B29" s="85"/>
      <c r="C29" s="143">
        <v>92050702</v>
      </c>
      <c r="D29" s="144" t="s">
        <v>357</v>
      </c>
      <c r="E29" s="147" t="s">
        <v>180</v>
      </c>
      <c r="F29" s="162">
        <v>24</v>
      </c>
      <c r="G29" s="1252"/>
      <c r="H29" s="90">
        <f>ROUND(F29*G29,2)</f>
        <v>0</v>
      </c>
      <c r="I29" s="1252"/>
    </row>
    <row r="30" spans="1:9" ht="13.8">
      <c r="A30" s="83"/>
      <c r="B30" s="97"/>
      <c r="C30" s="177"/>
      <c r="D30" s="82"/>
      <c r="E30" s="135"/>
      <c r="F30" s="200"/>
      <c r="G30" s="79"/>
      <c r="H30" s="79"/>
      <c r="I30" s="79"/>
    </row>
    <row r="31" spans="1:9" ht="13.8">
      <c r="A31" s="83"/>
      <c r="B31" s="137">
        <v>453170</v>
      </c>
      <c r="C31" s="75"/>
      <c r="D31" s="76" t="s">
        <v>305</v>
      </c>
      <c r="E31" s="135"/>
      <c r="F31" s="200"/>
      <c r="G31" s="79"/>
      <c r="H31" s="80">
        <f>SUM(H33:H35)</f>
        <v>0</v>
      </c>
      <c r="I31" s="79"/>
    </row>
    <row r="32" spans="1:9" ht="13.8">
      <c r="A32" s="83"/>
      <c r="B32" s="137"/>
      <c r="C32" s="75"/>
      <c r="D32" s="76"/>
      <c r="E32" s="135"/>
      <c r="F32" s="200"/>
      <c r="G32" s="79"/>
      <c r="H32" s="80"/>
      <c r="I32" s="79"/>
    </row>
    <row r="33" spans="1:9" ht="13.8">
      <c r="A33" s="84">
        <v>14</v>
      </c>
      <c r="B33" s="85"/>
      <c r="C33" s="143">
        <v>91221001</v>
      </c>
      <c r="D33" s="144" t="s">
        <v>448</v>
      </c>
      <c r="E33" s="147" t="s">
        <v>176</v>
      </c>
      <c r="F33" s="162">
        <v>300</v>
      </c>
      <c r="G33" s="1252"/>
      <c r="H33" s="90">
        <f>ROUND(F33*G33,2)</f>
        <v>0</v>
      </c>
      <c r="I33" s="1252"/>
    </row>
    <row r="34" spans="1:9" ht="13.8">
      <c r="A34" s="84">
        <v>17</v>
      </c>
      <c r="B34" s="85"/>
      <c r="C34" s="143">
        <v>91120301</v>
      </c>
      <c r="D34" s="144" t="s">
        <v>449</v>
      </c>
      <c r="E34" s="147" t="s">
        <v>180</v>
      </c>
      <c r="F34" s="162">
        <v>12</v>
      </c>
      <c r="G34" s="1252"/>
      <c r="H34" s="90">
        <f t="shared" ref="H34:H35" si="2">ROUND(F34*G34,2)</f>
        <v>0</v>
      </c>
      <c r="I34" s="1252"/>
    </row>
    <row r="35" spans="1:9" ht="13.8">
      <c r="A35" s="84">
        <v>18</v>
      </c>
      <c r="B35" s="85"/>
      <c r="C35" s="143">
        <v>91120401</v>
      </c>
      <c r="D35" s="144" t="s">
        <v>450</v>
      </c>
      <c r="E35" s="147" t="s">
        <v>180</v>
      </c>
      <c r="F35" s="162">
        <v>180</v>
      </c>
      <c r="G35" s="1252"/>
      <c r="H35" s="90">
        <f t="shared" si="2"/>
        <v>0</v>
      </c>
      <c r="I35" s="1252"/>
    </row>
    <row r="36" spans="1:9" ht="13.8">
      <c r="A36" s="92"/>
      <c r="B36" s="100"/>
      <c r="C36" s="101"/>
      <c r="D36" s="102"/>
      <c r="E36" s="95"/>
      <c r="H36" s="96"/>
    </row>
    <row r="37" spans="1:9" ht="14.4">
      <c r="A37" s="92"/>
      <c r="B37" s="100"/>
      <c r="C37" s="101"/>
      <c r="D37" s="103" t="s">
        <v>181</v>
      </c>
      <c r="E37" s="104"/>
      <c r="F37" s="105"/>
      <c r="G37" s="106"/>
      <c r="H37" s="107">
        <f>H9+H17+H26+H31</f>
        <v>0</v>
      </c>
    </row>
    <row r="38" spans="1:9" ht="13.5" customHeight="1">
      <c r="A38" s="92"/>
      <c r="B38" s="108"/>
      <c r="C38" s="109"/>
      <c r="D38" s="110"/>
      <c r="E38" s="92"/>
    </row>
    <row r="39" spans="1:9" s="52" customFormat="1" ht="13.8">
      <c r="A39" s="92"/>
      <c r="B39" s="92"/>
      <c r="C39" s="92"/>
      <c r="D39" s="53"/>
      <c r="E39" s="95"/>
      <c r="F39" s="54"/>
      <c r="G39" s="96"/>
      <c r="H39" s="54"/>
      <c r="I39" s="51"/>
    </row>
    <row r="40" spans="1:9" s="112" customFormat="1" ht="13.8">
      <c r="A40" s="92"/>
      <c r="B40" s="92"/>
      <c r="C40" s="92"/>
      <c r="D40" s="111"/>
      <c r="E40" s="100"/>
      <c r="F40" s="54"/>
      <c r="G40" s="96"/>
      <c r="H40" s="54"/>
      <c r="I40" s="51"/>
    </row>
    <row r="41" spans="1:9" ht="13.5" customHeight="1">
      <c r="A41" s="92"/>
      <c r="B41" s="92"/>
      <c r="C41" s="92"/>
      <c r="E41" s="100"/>
    </row>
    <row r="42" spans="1:9" ht="13.8">
      <c r="A42" s="92"/>
      <c r="B42" s="92"/>
      <c r="C42" s="92"/>
      <c r="E42" s="100"/>
      <c r="I42" s="113"/>
    </row>
    <row r="43" spans="1:9" ht="13.8">
      <c r="A43" s="92"/>
      <c r="B43" s="92"/>
      <c r="C43" s="92"/>
      <c r="E43" s="95"/>
    </row>
    <row r="44" spans="1:9" ht="13.8">
      <c r="A44" s="92"/>
      <c r="B44" s="92"/>
      <c r="C44" s="92"/>
      <c r="E44" s="95"/>
    </row>
    <row r="45" spans="1:9" s="52" customFormat="1" ht="13.8">
      <c r="A45" s="92"/>
      <c r="B45" s="92"/>
      <c r="C45" s="92"/>
      <c r="D45" s="116"/>
      <c r="E45" s="95"/>
      <c r="F45" s="54"/>
      <c r="G45" s="96"/>
      <c r="H45" s="54"/>
    </row>
    <row r="46" spans="1:9" ht="13.8">
      <c r="A46" s="92"/>
      <c r="B46" s="100"/>
      <c r="C46" s="101"/>
      <c r="D46" s="116"/>
      <c r="E46" s="95"/>
    </row>
    <row r="47" spans="1:9" s="52" customFormat="1" ht="12.75" customHeight="1">
      <c r="A47" s="92"/>
      <c r="B47" s="100"/>
      <c r="C47" s="101"/>
      <c r="D47" s="102"/>
      <c r="E47" s="95"/>
      <c r="F47" s="54"/>
      <c r="G47" s="96"/>
      <c r="H47" s="54"/>
    </row>
    <row r="48" spans="1:9" ht="13.8">
      <c r="A48" s="92"/>
      <c r="B48" s="100"/>
      <c r="C48" s="101"/>
      <c r="D48" s="116"/>
      <c r="E48" s="95"/>
    </row>
    <row r="49" spans="1:8" ht="13.8">
      <c r="A49" s="92"/>
      <c r="B49" s="100"/>
      <c r="C49" s="101"/>
      <c r="D49" s="116"/>
      <c r="E49" s="95"/>
    </row>
    <row r="50" spans="1:8" ht="13.8">
      <c r="A50" s="92"/>
      <c r="B50" s="100"/>
      <c r="C50" s="101"/>
      <c r="D50" s="116"/>
      <c r="E50" s="95"/>
    </row>
    <row r="51" spans="1:8" ht="15.6">
      <c r="A51" s="92"/>
      <c r="B51" s="117"/>
      <c r="C51" s="118"/>
      <c r="D51" s="102"/>
      <c r="E51" s="119"/>
    </row>
    <row r="52" spans="1:8" ht="13.8">
      <c r="A52" s="92"/>
      <c r="B52" s="108"/>
      <c r="C52" s="120"/>
      <c r="D52" s="110"/>
      <c r="E52" s="92"/>
    </row>
    <row r="53" spans="1:8" s="52" customFormat="1" ht="12.75" customHeight="1">
      <c r="A53" s="92"/>
      <c r="B53" s="100"/>
      <c r="C53" s="101"/>
      <c r="D53" s="115"/>
      <c r="E53" s="95"/>
      <c r="F53" s="54"/>
      <c r="G53" s="96"/>
      <c r="H53" s="54"/>
    </row>
    <row r="54" spans="1:8" s="52" customFormat="1" ht="12.75" customHeight="1">
      <c r="A54" s="92"/>
      <c r="B54" s="117"/>
      <c r="C54" s="118"/>
      <c r="D54" s="102"/>
      <c r="E54" s="119"/>
      <c r="F54" s="54"/>
      <c r="G54" s="96"/>
      <c r="H54" s="54"/>
    </row>
    <row r="55" spans="1:8" ht="13.8">
      <c r="A55" s="92"/>
      <c r="B55" s="100"/>
      <c r="C55" s="101"/>
      <c r="D55" s="102"/>
      <c r="E55" s="95"/>
    </row>
    <row r="56" spans="1:8" ht="13.8">
      <c r="A56" s="92"/>
      <c r="B56" s="100"/>
      <c r="C56" s="101"/>
      <c r="D56" s="102"/>
      <c r="E56" s="95"/>
    </row>
    <row r="57" spans="1:8" ht="13.8">
      <c r="A57" s="92"/>
      <c r="B57" s="100"/>
      <c r="C57" s="101"/>
      <c r="D57" s="116"/>
      <c r="E57" s="95"/>
    </row>
    <row r="58" spans="1:8" ht="13.8">
      <c r="A58" s="92"/>
      <c r="B58" s="100"/>
      <c r="C58" s="101"/>
      <c r="D58" s="116"/>
      <c r="E58" s="95"/>
    </row>
    <row r="59" spans="1:8" ht="13.8">
      <c r="A59" s="92"/>
      <c r="B59" s="100"/>
      <c r="C59" s="101"/>
      <c r="D59" s="116"/>
      <c r="E59" s="95"/>
    </row>
    <row r="60" spans="1:8" ht="15.6">
      <c r="A60" s="92"/>
      <c r="B60" s="117"/>
      <c r="C60" s="118"/>
      <c r="D60" s="102"/>
      <c r="E60" s="119"/>
    </row>
    <row r="61" spans="1:8" ht="15.6">
      <c r="A61" s="92"/>
      <c r="B61" s="117"/>
      <c r="C61" s="118"/>
      <c r="D61" s="121"/>
      <c r="E61" s="119"/>
    </row>
    <row r="62" spans="1:8" ht="13.8">
      <c r="A62" s="92"/>
      <c r="B62" s="100"/>
      <c r="C62" s="101"/>
      <c r="D62" s="115"/>
      <c r="E62" s="95"/>
    </row>
    <row r="63" spans="1:8" ht="13.8">
      <c r="A63" s="92"/>
      <c r="B63" s="100"/>
      <c r="C63" s="101"/>
      <c r="D63" s="102"/>
      <c r="E63" s="95"/>
    </row>
    <row r="64" spans="1:8" ht="13.8">
      <c r="A64" s="92"/>
      <c r="B64" s="100"/>
      <c r="C64" s="101"/>
      <c r="D64" s="102"/>
      <c r="E64" s="95"/>
    </row>
    <row r="65" spans="1:8" ht="13.8">
      <c r="A65" s="92"/>
      <c r="B65" s="100"/>
      <c r="C65" s="101"/>
      <c r="D65" s="116"/>
      <c r="E65" s="95"/>
    </row>
    <row r="66" spans="1:8" ht="13.8">
      <c r="A66" s="92"/>
      <c r="B66" s="100"/>
      <c r="C66" s="101"/>
      <c r="D66" s="116"/>
      <c r="E66" s="95"/>
    </row>
    <row r="67" spans="1:8" ht="13.8">
      <c r="A67" s="92"/>
      <c r="B67" s="100"/>
      <c r="C67" s="101"/>
      <c r="D67" s="116"/>
      <c r="E67" s="95"/>
    </row>
    <row r="68" spans="1:8" ht="13.8">
      <c r="A68" s="92"/>
      <c r="B68" s="100"/>
      <c r="C68" s="101"/>
      <c r="D68" s="102"/>
      <c r="E68" s="95"/>
    </row>
    <row r="69" spans="1:8" ht="13.8">
      <c r="A69" s="92"/>
      <c r="B69" s="100"/>
      <c r="C69" s="101"/>
      <c r="D69" s="116"/>
      <c r="E69" s="95"/>
    </row>
    <row r="70" spans="1:8" ht="13.8">
      <c r="A70" s="92"/>
      <c r="B70" s="100"/>
      <c r="C70" s="101"/>
      <c r="D70" s="115"/>
      <c r="E70" s="95"/>
    </row>
    <row r="71" spans="1:8" ht="13.5" customHeight="1">
      <c r="A71" s="92"/>
      <c r="B71" s="100"/>
      <c r="C71" s="101"/>
      <c r="D71" s="102"/>
      <c r="E71" s="95"/>
    </row>
    <row r="72" spans="1:8" ht="13.5" customHeight="1">
      <c r="A72" s="92"/>
      <c r="B72" s="100"/>
      <c r="C72" s="101"/>
      <c r="D72" s="116"/>
      <c r="E72" s="95"/>
    </row>
    <row r="73" spans="1:8" s="52" customFormat="1" ht="13.8">
      <c r="A73" s="92"/>
      <c r="B73" s="100"/>
      <c r="C73" s="101"/>
      <c r="D73" s="116"/>
      <c r="E73" s="95"/>
      <c r="F73" s="54"/>
      <c r="G73" s="96"/>
      <c r="H73" s="54"/>
    </row>
    <row r="74" spans="1:8" s="52" customFormat="1" ht="13.8">
      <c r="A74" s="92"/>
      <c r="B74" s="100"/>
      <c r="C74" s="101"/>
      <c r="D74" s="116"/>
      <c r="E74" s="95"/>
      <c r="F74" s="54"/>
      <c r="G74" s="96"/>
      <c r="H74" s="54"/>
    </row>
    <row r="75" spans="1:8" s="52" customFormat="1" ht="13.8">
      <c r="A75" s="92"/>
      <c r="B75" s="100"/>
      <c r="C75" s="101"/>
      <c r="D75" s="102"/>
      <c r="E75" s="95"/>
      <c r="F75" s="54"/>
      <c r="G75" s="96"/>
      <c r="H75" s="54"/>
    </row>
    <row r="76" spans="1:8" ht="13.5" customHeight="1">
      <c r="A76" s="92"/>
      <c r="B76" s="100"/>
      <c r="C76" s="101"/>
      <c r="D76" s="116"/>
      <c r="E76" s="95"/>
    </row>
    <row r="77" spans="1:8" ht="13.5" customHeight="1">
      <c r="A77" s="92"/>
      <c r="B77" s="100"/>
      <c r="C77" s="101"/>
      <c r="D77" s="115"/>
      <c r="E77" s="95"/>
    </row>
    <row r="78" spans="1:8" s="52" customFormat="1" ht="13.8">
      <c r="A78" s="92"/>
      <c r="B78" s="95"/>
      <c r="C78" s="114"/>
      <c r="D78" s="122"/>
      <c r="E78" s="95"/>
      <c r="F78" s="54"/>
      <c r="G78" s="96"/>
      <c r="H78" s="54"/>
    </row>
    <row r="79" spans="1:8" s="52" customFormat="1" ht="13.8">
      <c r="A79" s="92"/>
      <c r="B79" s="95"/>
      <c r="C79" s="114"/>
      <c r="D79" s="114"/>
      <c r="E79" s="95"/>
      <c r="F79" s="54"/>
      <c r="G79" s="96"/>
      <c r="H79" s="54"/>
    </row>
    <row r="80" spans="1:8" s="52" customFormat="1" ht="13.8">
      <c r="A80" s="92"/>
      <c r="B80" s="108"/>
      <c r="C80" s="120"/>
      <c r="D80" s="110"/>
      <c r="E80" s="92"/>
      <c r="F80" s="54"/>
      <c r="G80" s="96"/>
      <c r="H80" s="54"/>
    </row>
    <row r="81" spans="1:8" s="52" customFormat="1" ht="13.8">
      <c r="A81" s="92"/>
      <c r="B81" s="100"/>
      <c r="C81" s="123"/>
      <c r="D81" s="116"/>
      <c r="E81" s="95"/>
      <c r="F81" s="54"/>
      <c r="G81" s="96"/>
      <c r="H81" s="54"/>
    </row>
    <row r="82" spans="1:8" s="52" customFormat="1" ht="13.8">
      <c r="A82" s="92"/>
      <c r="B82" s="100"/>
      <c r="C82" s="123"/>
      <c r="D82" s="116"/>
      <c r="E82" s="95"/>
      <c r="F82" s="54"/>
      <c r="G82" s="96"/>
      <c r="H82" s="54"/>
    </row>
    <row r="83" spans="1:8" s="52" customFormat="1" ht="13.8">
      <c r="A83" s="92"/>
      <c r="B83" s="95"/>
      <c r="C83" s="114"/>
      <c r="D83" s="122"/>
      <c r="E83" s="95"/>
      <c r="F83" s="54"/>
      <c r="G83" s="96"/>
      <c r="H83" s="54"/>
    </row>
    <row r="84" spans="1:8" s="52" customFormat="1" ht="13.8">
      <c r="A84" s="92"/>
      <c r="B84" s="95"/>
      <c r="C84" s="114"/>
      <c r="D84" s="114"/>
      <c r="E84" s="95"/>
      <c r="F84" s="54"/>
      <c r="G84" s="96"/>
      <c r="H84" s="54"/>
    </row>
    <row r="85" spans="1:8" s="52" customFormat="1" ht="13.8">
      <c r="A85" s="92"/>
      <c r="B85" s="108"/>
      <c r="C85" s="120"/>
      <c r="D85" s="110"/>
      <c r="E85" s="92"/>
      <c r="F85" s="54"/>
      <c r="G85" s="96"/>
      <c r="H85" s="54"/>
    </row>
    <row r="86" spans="1:8" ht="13.5" customHeight="1">
      <c r="A86" s="92"/>
      <c r="B86" s="108"/>
      <c r="C86" s="120"/>
      <c r="D86" s="110"/>
      <c r="E86" s="92"/>
    </row>
    <row r="87" spans="1:8" s="52" customFormat="1" ht="13.8">
      <c r="A87" s="92"/>
      <c r="B87" s="100"/>
      <c r="C87" s="123"/>
      <c r="D87" s="115"/>
      <c r="E87" s="95"/>
      <c r="F87" s="54"/>
      <c r="G87" s="96"/>
      <c r="H87" s="54"/>
    </row>
    <row r="88" spans="1:8" s="52" customFormat="1" ht="13.8">
      <c r="A88" s="92"/>
      <c r="B88" s="100"/>
      <c r="C88" s="123"/>
      <c r="D88" s="116"/>
      <c r="E88" s="95"/>
      <c r="F88" s="54"/>
      <c r="G88" s="96"/>
      <c r="H88" s="54"/>
    </row>
    <row r="89" spans="1:8" ht="13.5" customHeight="1">
      <c r="A89" s="92"/>
      <c r="B89" s="100"/>
      <c r="C89" s="123"/>
      <c r="D89" s="115"/>
      <c r="E89" s="95"/>
    </row>
    <row r="90" spans="1:8" ht="13.5" customHeight="1">
      <c r="A90" s="92"/>
      <c r="B90" s="100"/>
      <c r="C90" s="123"/>
      <c r="D90" s="115"/>
      <c r="E90" s="95"/>
    </row>
    <row r="91" spans="1:8" s="52" customFormat="1" ht="13.8">
      <c r="A91" s="92"/>
      <c r="B91" s="100"/>
      <c r="C91" s="123"/>
      <c r="D91" s="115"/>
      <c r="E91" s="95"/>
      <c r="F91" s="54"/>
      <c r="G91" s="96"/>
      <c r="H91" s="54"/>
    </row>
    <row r="92" spans="1:8" s="52" customFormat="1" ht="13.8">
      <c r="A92" s="92"/>
      <c r="B92" s="100"/>
      <c r="C92" s="123"/>
      <c r="D92" s="116"/>
      <c r="E92" s="95"/>
      <c r="F92" s="54"/>
      <c r="G92" s="96"/>
      <c r="H92" s="54"/>
    </row>
    <row r="93" spans="1:8" ht="13.5" customHeight="1">
      <c r="A93" s="92"/>
      <c r="B93" s="95"/>
      <c r="C93" s="114"/>
      <c r="D93" s="114"/>
      <c r="E93" s="95"/>
    </row>
    <row r="94" spans="1:8" ht="13.5" customHeight="1">
      <c r="B94" s="73"/>
      <c r="C94" s="125"/>
      <c r="D94" s="126"/>
      <c r="E94" s="124"/>
    </row>
    <row r="95" spans="1:8" ht="13.5" customHeight="1">
      <c r="B95" s="83"/>
      <c r="C95" s="127"/>
      <c r="D95" s="82"/>
    </row>
    <row r="98" spans="1:8" ht="13.5" customHeight="1">
      <c r="B98" s="73"/>
      <c r="C98" s="125"/>
      <c r="D98" s="126"/>
      <c r="E98" s="124"/>
    </row>
    <row r="99" spans="1:8" ht="13.5" customHeight="1">
      <c r="B99" s="83"/>
      <c r="C99" s="127"/>
      <c r="D99" s="82"/>
    </row>
    <row r="100" spans="1:8" s="52" customFormat="1" ht="13.8">
      <c r="A100" s="124"/>
      <c r="B100" s="72"/>
      <c r="C100" s="53"/>
      <c r="D100" s="128"/>
      <c r="E100" s="72"/>
      <c r="F100" s="54"/>
      <c r="G100" s="96"/>
      <c r="H100" s="54"/>
    </row>
    <row r="101" spans="1:8" ht="13.5" customHeight="1">
      <c r="D101" s="128"/>
    </row>
    <row r="102" spans="1:8" ht="13.5" customHeight="1">
      <c r="D102" s="128"/>
    </row>
    <row r="103" spans="1:8" ht="13.5" customHeight="1">
      <c r="D103" s="128"/>
    </row>
    <row r="104" spans="1:8" ht="13.5" customHeight="1">
      <c r="D104" s="128"/>
    </row>
    <row r="107" spans="1:8" ht="13.5" customHeight="1">
      <c r="B107" s="83"/>
      <c r="C107" s="127"/>
      <c r="D107" s="82"/>
    </row>
    <row r="108" spans="1:8" ht="13.5" customHeight="1">
      <c r="D108" s="129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ht="13.5" customHeight="1">
      <c r="H148" s="53"/>
    </row>
    <row r="149" spans="1:9" ht="13.5" customHeight="1">
      <c r="H149" s="53"/>
    </row>
    <row r="150" spans="1:9" ht="13.5" customHeight="1">
      <c r="H150" s="53"/>
    </row>
    <row r="151" spans="1:9" ht="13.5" customHeight="1">
      <c r="H151" s="53"/>
    </row>
    <row r="152" spans="1:9" ht="13.5" customHeight="1">
      <c r="H152" s="53"/>
    </row>
    <row r="153" spans="1:9" ht="13.5" customHeight="1">
      <c r="H153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5" xr:uid="{00000000-0002-0000-0A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árok102">
    <tabColor rgb="FFCCFFFF"/>
  </sheetPr>
  <dimension ref="A1:I139"/>
  <sheetViews>
    <sheetView view="pageBreakPreview" zoomScaleNormal="115" zoomScaleSheetLayoutView="100" workbookViewId="0">
      <selection activeCell="D23" sqref="D23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5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1443</v>
      </c>
      <c r="D3" s="894"/>
      <c r="E3" s="893"/>
      <c r="H3" s="894"/>
    </row>
    <row r="4" spans="1:9" ht="13.8">
      <c r="A4" s="833" t="s">
        <v>160</v>
      </c>
      <c r="B4" s="898"/>
      <c r="C4" s="899" t="s">
        <v>1444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81" customFormat="1" ht="12.75" customHeight="1">
      <c r="A9" s="839"/>
      <c r="B9" s="900">
        <v>453162</v>
      </c>
      <c r="C9" s="841"/>
      <c r="D9" s="842" t="s">
        <v>362</v>
      </c>
      <c r="E9" s="843"/>
      <c r="F9" s="844"/>
      <c r="G9" s="845"/>
      <c r="H9" s="846">
        <f>SUM(H11:H13)</f>
        <v>0</v>
      </c>
    </row>
    <row r="10" spans="1:9" s="81" customFormat="1" ht="12.75" customHeight="1">
      <c r="A10" s="425"/>
      <c r="B10" s="847"/>
      <c r="C10" s="425"/>
      <c r="D10" s="425"/>
      <c r="E10" s="847"/>
      <c r="F10" s="425"/>
      <c r="G10" s="425"/>
      <c r="H10" s="425"/>
    </row>
    <row r="11" spans="1:9" s="81" customFormat="1" ht="13.8">
      <c r="A11" s="848">
        <v>1</v>
      </c>
      <c r="B11" s="849"/>
      <c r="C11" s="901" t="s">
        <v>475</v>
      </c>
      <c r="D11" s="902" t="s">
        <v>832</v>
      </c>
      <c r="E11" s="903" t="s">
        <v>180</v>
      </c>
      <c r="F11" s="911">
        <v>1</v>
      </c>
      <c r="G11" s="1274"/>
      <c r="H11" s="854">
        <f>ROUND(F11*G11,2)</f>
        <v>0</v>
      </c>
      <c r="I11" s="1274"/>
    </row>
    <row r="12" spans="1:9" ht="27.6">
      <c r="A12" s="848">
        <v>2</v>
      </c>
      <c r="B12" s="849"/>
      <c r="C12" s="901" t="s">
        <v>1387</v>
      </c>
      <c r="D12" s="902" t="s">
        <v>833</v>
      </c>
      <c r="E12" s="903" t="s">
        <v>180</v>
      </c>
      <c r="F12" s="911">
        <v>360</v>
      </c>
      <c r="G12" s="1274"/>
      <c r="H12" s="854">
        <f>ROUND(F12*G12,2)</f>
        <v>0</v>
      </c>
      <c r="I12" s="1274"/>
    </row>
    <row r="13" spans="1:9" ht="13.8">
      <c r="A13" s="848">
        <v>3</v>
      </c>
      <c r="B13" s="849"/>
      <c r="C13" s="901" t="s">
        <v>1388</v>
      </c>
      <c r="D13" s="902" t="s">
        <v>834</v>
      </c>
      <c r="E13" s="903" t="s">
        <v>835</v>
      </c>
      <c r="F13" s="911">
        <v>1</v>
      </c>
      <c r="G13" s="1274"/>
      <c r="H13" s="854">
        <f>ROUND(F13*G13,2)</f>
        <v>0</v>
      </c>
      <c r="I13" s="1274"/>
    </row>
    <row r="14" spans="1:9" ht="13.8">
      <c r="A14" s="856"/>
      <c r="B14" s="864"/>
      <c r="C14" s="865"/>
      <c r="D14" s="866"/>
      <c r="E14" s="859"/>
      <c r="H14" s="867"/>
    </row>
    <row r="15" spans="1:9" ht="14.4">
      <c r="A15" s="856"/>
      <c r="B15" s="864"/>
      <c r="C15" s="865"/>
      <c r="D15" s="868" t="s">
        <v>181</v>
      </c>
      <c r="E15" s="869"/>
      <c r="F15" s="870"/>
      <c r="G15" s="871"/>
      <c r="H15" s="872">
        <f>H9</f>
        <v>0</v>
      </c>
    </row>
    <row r="16" spans="1:9" ht="13.5" customHeight="1">
      <c r="A16" s="856"/>
      <c r="B16" s="873"/>
      <c r="C16" s="874"/>
      <c r="D16" s="875"/>
      <c r="E16" s="856"/>
    </row>
    <row r="17" spans="1:9" s="52" customFormat="1" ht="13.8">
      <c r="A17" s="856"/>
      <c r="B17" s="856"/>
      <c r="C17" s="856"/>
      <c r="D17" s="51"/>
      <c r="E17" s="859"/>
      <c r="F17" s="860"/>
      <c r="G17" s="867"/>
      <c r="H17" s="860"/>
      <c r="I17" s="51"/>
    </row>
    <row r="18" spans="1:9" s="112" customFormat="1" ht="13.8">
      <c r="A18" s="856"/>
      <c r="B18" s="856"/>
      <c r="C18" s="856"/>
      <c r="E18" s="864"/>
      <c r="F18" s="860"/>
      <c r="G18" s="867"/>
      <c r="H18" s="860"/>
      <c r="I18" s="51"/>
    </row>
    <row r="19" spans="1:9" ht="13.5" customHeight="1">
      <c r="A19" s="856"/>
      <c r="B19" s="856"/>
      <c r="C19" s="856"/>
      <c r="E19" s="864"/>
    </row>
    <row r="20" spans="1:9" ht="13.8">
      <c r="A20" s="856"/>
      <c r="B20" s="856"/>
      <c r="C20" s="856"/>
      <c r="E20" s="864"/>
      <c r="I20" s="113"/>
    </row>
    <row r="21" spans="1:9" ht="13.8">
      <c r="A21" s="856"/>
      <c r="B21" s="856"/>
      <c r="C21" s="856"/>
      <c r="E21" s="859"/>
    </row>
    <row r="22" spans="1:9" ht="13.8">
      <c r="A22" s="856"/>
      <c r="B22" s="856"/>
      <c r="C22" s="856"/>
      <c r="E22" s="859"/>
    </row>
    <row r="23" spans="1:9" ht="13.8">
      <c r="A23" s="856"/>
      <c r="B23" s="856"/>
      <c r="C23" s="856"/>
      <c r="E23" s="859"/>
    </row>
    <row r="24" spans="1:9" ht="13.8">
      <c r="A24" s="856"/>
      <c r="B24" s="856"/>
      <c r="C24" s="856"/>
      <c r="E24" s="859"/>
    </row>
    <row r="25" spans="1:9" ht="13.8">
      <c r="A25" s="856"/>
      <c r="B25" s="856"/>
      <c r="C25" s="856"/>
      <c r="D25" s="875"/>
      <c r="E25" s="859"/>
    </row>
    <row r="26" spans="1:9" ht="13.8">
      <c r="A26" s="856"/>
      <c r="B26" s="856"/>
      <c r="C26" s="856"/>
      <c r="D26" s="876"/>
      <c r="E26" s="859"/>
    </row>
    <row r="27" spans="1:9" ht="13.8">
      <c r="A27" s="856"/>
      <c r="B27" s="856"/>
      <c r="C27" s="856"/>
      <c r="D27" s="875"/>
      <c r="E27" s="856"/>
    </row>
    <row r="28" spans="1:9" ht="13.8">
      <c r="A28" s="856"/>
      <c r="B28" s="856"/>
      <c r="C28" s="856"/>
      <c r="D28" s="877"/>
      <c r="E28" s="859"/>
    </row>
    <row r="29" spans="1:9" ht="13.8">
      <c r="A29" s="856"/>
      <c r="B29" s="856"/>
      <c r="C29" s="856"/>
      <c r="D29" s="866"/>
      <c r="E29" s="859"/>
    </row>
    <row r="30" spans="1:9" s="52" customFormat="1" ht="12.75" customHeight="1">
      <c r="A30" s="856"/>
      <c r="B30" s="856"/>
      <c r="C30" s="856"/>
      <c r="D30" s="878"/>
      <c r="E30" s="859"/>
      <c r="F30" s="860"/>
      <c r="G30" s="867"/>
      <c r="H30" s="860"/>
    </row>
    <row r="31" spans="1:9" s="52" customFormat="1" ht="13.8">
      <c r="A31" s="856"/>
      <c r="B31" s="856"/>
      <c r="C31" s="856"/>
      <c r="D31" s="878"/>
      <c r="E31" s="859"/>
      <c r="F31" s="860"/>
      <c r="G31" s="867"/>
      <c r="H31" s="860"/>
    </row>
    <row r="32" spans="1:9" ht="13.8">
      <c r="A32" s="856"/>
      <c r="B32" s="864"/>
      <c r="C32" s="865"/>
      <c r="D32" s="878"/>
      <c r="E32" s="859"/>
    </row>
    <row r="33" spans="1:8" s="52" customFormat="1" ht="12.75" customHeight="1">
      <c r="A33" s="856"/>
      <c r="B33" s="864"/>
      <c r="C33" s="865"/>
      <c r="D33" s="866"/>
      <c r="E33" s="859"/>
      <c r="F33" s="860"/>
      <c r="G33" s="867"/>
      <c r="H33" s="860"/>
    </row>
    <row r="34" spans="1:8" ht="13.8">
      <c r="A34" s="856"/>
      <c r="B34" s="864"/>
      <c r="C34" s="865"/>
      <c r="D34" s="878"/>
      <c r="E34" s="859"/>
    </row>
    <row r="35" spans="1:8" ht="13.8">
      <c r="A35" s="856"/>
      <c r="B35" s="864"/>
      <c r="C35" s="865"/>
      <c r="D35" s="878"/>
      <c r="E35" s="859"/>
    </row>
    <row r="36" spans="1:8" ht="13.8">
      <c r="A36" s="856"/>
      <c r="B36" s="864"/>
      <c r="C36" s="865"/>
      <c r="D36" s="878"/>
      <c r="E36" s="859"/>
    </row>
    <row r="37" spans="1:8" ht="15.6">
      <c r="A37" s="856"/>
      <c r="B37" s="879"/>
      <c r="C37" s="880"/>
      <c r="D37" s="866"/>
      <c r="E37" s="881"/>
    </row>
    <row r="38" spans="1:8" ht="13.8">
      <c r="A38" s="856"/>
      <c r="B38" s="873"/>
      <c r="C38" s="882"/>
      <c r="D38" s="875"/>
      <c r="E38" s="856"/>
    </row>
    <row r="39" spans="1:8" s="52" customFormat="1" ht="12.75" customHeight="1">
      <c r="A39" s="856"/>
      <c r="B39" s="864"/>
      <c r="C39" s="865"/>
      <c r="D39" s="877"/>
      <c r="E39" s="859"/>
      <c r="F39" s="860"/>
      <c r="G39" s="867"/>
      <c r="H39" s="860"/>
    </row>
    <row r="40" spans="1:8" s="52" customFormat="1" ht="12.75" customHeight="1">
      <c r="A40" s="856"/>
      <c r="B40" s="879"/>
      <c r="C40" s="880"/>
      <c r="D40" s="866"/>
      <c r="E40" s="881"/>
      <c r="F40" s="860"/>
      <c r="G40" s="867"/>
      <c r="H40" s="860"/>
    </row>
    <row r="41" spans="1:8" ht="13.8">
      <c r="A41" s="856"/>
      <c r="B41" s="864"/>
      <c r="C41" s="865"/>
      <c r="D41" s="866"/>
      <c r="E41" s="859"/>
    </row>
    <row r="42" spans="1:8" ht="13.8">
      <c r="A42" s="856"/>
      <c r="B42" s="864"/>
      <c r="C42" s="865"/>
      <c r="D42" s="866"/>
      <c r="E42" s="859"/>
    </row>
    <row r="43" spans="1:8" ht="13.8">
      <c r="A43" s="856"/>
      <c r="B43" s="864"/>
      <c r="C43" s="865"/>
      <c r="D43" s="878"/>
      <c r="E43" s="859"/>
    </row>
    <row r="44" spans="1:8" ht="13.8">
      <c r="A44" s="856"/>
      <c r="B44" s="864"/>
      <c r="C44" s="865"/>
      <c r="D44" s="878"/>
      <c r="E44" s="859"/>
    </row>
    <row r="45" spans="1:8" ht="13.8">
      <c r="A45" s="856"/>
      <c r="B45" s="864"/>
      <c r="C45" s="865"/>
      <c r="D45" s="878"/>
      <c r="E45" s="859"/>
    </row>
    <row r="46" spans="1:8" ht="15.6">
      <c r="A46" s="856"/>
      <c r="B46" s="879"/>
      <c r="C46" s="880"/>
      <c r="D46" s="866"/>
      <c r="E46" s="881"/>
    </row>
    <row r="47" spans="1:8" ht="15.6">
      <c r="A47" s="856"/>
      <c r="B47" s="879"/>
      <c r="C47" s="880"/>
      <c r="D47" s="883"/>
      <c r="E47" s="881"/>
    </row>
    <row r="48" spans="1:8" ht="13.8">
      <c r="A48" s="856"/>
      <c r="B48" s="864"/>
      <c r="C48" s="865"/>
      <c r="D48" s="877"/>
      <c r="E48" s="859"/>
    </row>
    <row r="49" spans="1:8" ht="13.8">
      <c r="A49" s="856"/>
      <c r="B49" s="864"/>
      <c r="C49" s="865"/>
      <c r="D49" s="866"/>
      <c r="E49" s="859"/>
    </row>
    <row r="50" spans="1:8" ht="13.8">
      <c r="A50" s="856"/>
      <c r="B50" s="864"/>
      <c r="C50" s="865"/>
      <c r="D50" s="866"/>
      <c r="E50" s="859"/>
    </row>
    <row r="51" spans="1:8" ht="13.8">
      <c r="A51" s="856"/>
      <c r="B51" s="864"/>
      <c r="C51" s="865"/>
      <c r="D51" s="878"/>
      <c r="E51" s="859"/>
    </row>
    <row r="52" spans="1:8" ht="13.8">
      <c r="A52" s="856"/>
      <c r="B52" s="864"/>
      <c r="C52" s="865"/>
      <c r="D52" s="878"/>
      <c r="E52" s="859"/>
    </row>
    <row r="53" spans="1:8" ht="13.8">
      <c r="A53" s="856"/>
      <c r="B53" s="864"/>
      <c r="C53" s="865"/>
      <c r="D53" s="878"/>
      <c r="E53" s="859"/>
    </row>
    <row r="54" spans="1:8" ht="13.8">
      <c r="A54" s="856"/>
      <c r="B54" s="864"/>
      <c r="C54" s="865"/>
      <c r="D54" s="866"/>
      <c r="E54" s="859"/>
    </row>
    <row r="55" spans="1:8" ht="13.8">
      <c r="A55" s="856"/>
      <c r="B55" s="864"/>
      <c r="C55" s="865"/>
      <c r="D55" s="878"/>
      <c r="E55" s="859"/>
    </row>
    <row r="56" spans="1:8" ht="13.8">
      <c r="A56" s="856"/>
      <c r="B56" s="864"/>
      <c r="C56" s="865"/>
      <c r="D56" s="877"/>
      <c r="E56" s="859"/>
    </row>
    <row r="57" spans="1:8" ht="13.5" customHeight="1">
      <c r="A57" s="856"/>
      <c r="B57" s="864"/>
      <c r="C57" s="865"/>
      <c r="D57" s="866"/>
      <c r="E57" s="859"/>
    </row>
    <row r="58" spans="1:8" ht="13.5" customHeight="1">
      <c r="A58" s="856"/>
      <c r="B58" s="864"/>
      <c r="C58" s="865"/>
      <c r="D58" s="878"/>
      <c r="E58" s="859"/>
    </row>
    <row r="59" spans="1:8" s="52" customFormat="1" ht="13.8">
      <c r="A59" s="856"/>
      <c r="B59" s="864"/>
      <c r="C59" s="865"/>
      <c r="D59" s="878"/>
      <c r="E59" s="859"/>
      <c r="F59" s="860"/>
      <c r="G59" s="867"/>
      <c r="H59" s="860"/>
    </row>
    <row r="60" spans="1:8" s="52" customFormat="1" ht="13.8">
      <c r="A60" s="856"/>
      <c r="B60" s="864"/>
      <c r="C60" s="865"/>
      <c r="D60" s="878"/>
      <c r="E60" s="859"/>
      <c r="F60" s="860"/>
      <c r="G60" s="867"/>
      <c r="H60" s="860"/>
    </row>
    <row r="61" spans="1:8" s="52" customFormat="1" ht="13.8">
      <c r="A61" s="856"/>
      <c r="B61" s="864"/>
      <c r="C61" s="865"/>
      <c r="D61" s="866"/>
      <c r="E61" s="859"/>
      <c r="F61" s="860"/>
      <c r="G61" s="867"/>
      <c r="H61" s="860"/>
    </row>
    <row r="62" spans="1:8" ht="13.5" customHeight="1">
      <c r="A62" s="856"/>
      <c r="B62" s="864"/>
      <c r="C62" s="865"/>
      <c r="D62" s="878"/>
      <c r="E62" s="859"/>
    </row>
    <row r="63" spans="1:8" ht="13.5" customHeight="1">
      <c r="A63" s="856"/>
      <c r="B63" s="864"/>
      <c r="C63" s="865"/>
      <c r="D63" s="877"/>
      <c r="E63" s="859"/>
    </row>
    <row r="64" spans="1:8" s="52" customFormat="1" ht="13.8">
      <c r="A64" s="856"/>
      <c r="B64" s="859"/>
      <c r="C64" s="876"/>
      <c r="D64" s="884"/>
      <c r="E64" s="859"/>
      <c r="F64" s="860"/>
      <c r="G64" s="867"/>
      <c r="H64" s="860"/>
    </row>
    <row r="65" spans="1:8" s="52" customFormat="1" ht="13.8">
      <c r="A65" s="856"/>
      <c r="B65" s="859"/>
      <c r="C65" s="876"/>
      <c r="D65" s="876"/>
      <c r="E65" s="859"/>
      <c r="F65" s="860"/>
      <c r="G65" s="867"/>
      <c r="H65" s="860"/>
    </row>
    <row r="66" spans="1:8" s="52" customFormat="1" ht="13.8">
      <c r="A66" s="856"/>
      <c r="B66" s="873"/>
      <c r="C66" s="882"/>
      <c r="D66" s="875"/>
      <c r="E66" s="856"/>
      <c r="F66" s="860"/>
      <c r="G66" s="867"/>
      <c r="H66" s="860"/>
    </row>
    <row r="67" spans="1:8" s="52" customFormat="1" ht="13.8">
      <c r="A67" s="856"/>
      <c r="B67" s="864"/>
      <c r="C67" s="885"/>
      <c r="D67" s="878"/>
      <c r="E67" s="859"/>
      <c r="F67" s="860"/>
      <c r="G67" s="867"/>
      <c r="H67" s="860"/>
    </row>
    <row r="68" spans="1:8" s="52" customFormat="1" ht="13.8">
      <c r="A68" s="856"/>
      <c r="B68" s="864"/>
      <c r="C68" s="885"/>
      <c r="D68" s="878"/>
      <c r="E68" s="859"/>
      <c r="F68" s="860"/>
      <c r="G68" s="867"/>
      <c r="H68" s="860"/>
    </row>
    <row r="69" spans="1:8" s="52" customFormat="1" ht="13.8">
      <c r="A69" s="856"/>
      <c r="B69" s="859"/>
      <c r="C69" s="876"/>
      <c r="D69" s="884"/>
      <c r="E69" s="859"/>
      <c r="F69" s="860"/>
      <c r="G69" s="867"/>
      <c r="H69" s="860"/>
    </row>
    <row r="70" spans="1:8" s="52" customFormat="1" ht="13.8">
      <c r="A70" s="856"/>
      <c r="B70" s="859"/>
      <c r="C70" s="876"/>
      <c r="D70" s="876"/>
      <c r="E70" s="859"/>
      <c r="F70" s="860"/>
      <c r="G70" s="867"/>
      <c r="H70" s="860"/>
    </row>
    <row r="71" spans="1:8" s="52" customFormat="1" ht="13.8">
      <c r="A71" s="856"/>
      <c r="B71" s="873"/>
      <c r="C71" s="882"/>
      <c r="D71" s="875"/>
      <c r="E71" s="856"/>
      <c r="F71" s="860"/>
      <c r="G71" s="867"/>
      <c r="H71" s="860"/>
    </row>
    <row r="72" spans="1:8" ht="13.5" customHeight="1">
      <c r="A72" s="856"/>
      <c r="B72" s="873"/>
      <c r="C72" s="882"/>
      <c r="D72" s="875"/>
      <c r="E72" s="856"/>
    </row>
    <row r="73" spans="1:8" s="52" customFormat="1" ht="13.8">
      <c r="A73" s="856"/>
      <c r="B73" s="864"/>
      <c r="C73" s="885"/>
      <c r="D73" s="877"/>
      <c r="E73" s="859"/>
      <c r="F73" s="860"/>
      <c r="G73" s="867"/>
      <c r="H73" s="860"/>
    </row>
    <row r="74" spans="1:8" s="52" customFormat="1" ht="13.8">
      <c r="A74" s="856"/>
      <c r="B74" s="864"/>
      <c r="C74" s="885"/>
      <c r="D74" s="878"/>
      <c r="E74" s="859"/>
      <c r="F74" s="860"/>
      <c r="G74" s="867"/>
      <c r="H74" s="860"/>
    </row>
    <row r="75" spans="1:8" ht="13.5" customHeight="1">
      <c r="A75" s="856"/>
      <c r="B75" s="864"/>
      <c r="C75" s="885"/>
      <c r="D75" s="877"/>
      <c r="E75" s="859"/>
    </row>
    <row r="76" spans="1:8" ht="13.5" customHeight="1">
      <c r="A76" s="856"/>
      <c r="B76" s="864"/>
      <c r="C76" s="885"/>
      <c r="D76" s="877"/>
      <c r="E76" s="859"/>
    </row>
    <row r="77" spans="1:8" s="52" customFormat="1" ht="13.8">
      <c r="A77" s="856"/>
      <c r="B77" s="864"/>
      <c r="C77" s="885"/>
      <c r="D77" s="877"/>
      <c r="E77" s="859"/>
      <c r="F77" s="860"/>
      <c r="G77" s="867"/>
      <c r="H77" s="860"/>
    </row>
    <row r="78" spans="1:8" s="52" customFormat="1" ht="13.8">
      <c r="A78" s="856"/>
      <c r="B78" s="864"/>
      <c r="C78" s="885"/>
      <c r="D78" s="878"/>
      <c r="E78" s="859"/>
      <c r="F78" s="860"/>
      <c r="G78" s="867"/>
      <c r="H78" s="860"/>
    </row>
    <row r="79" spans="1:8" ht="13.5" customHeight="1">
      <c r="A79" s="856"/>
      <c r="B79" s="859"/>
      <c r="C79" s="876"/>
      <c r="D79" s="876"/>
      <c r="E79" s="859"/>
    </row>
    <row r="80" spans="1:8" ht="13.5" customHeight="1">
      <c r="B80" s="839"/>
      <c r="C80" s="887"/>
      <c r="D80" s="888"/>
      <c r="E80" s="886"/>
    </row>
    <row r="81" spans="1:8" ht="13.5" customHeight="1">
      <c r="B81" s="847"/>
      <c r="C81" s="889"/>
      <c r="D81" s="425"/>
    </row>
    <row r="84" spans="1:8" ht="13.5" customHeight="1">
      <c r="B84" s="839"/>
      <c r="C84" s="887"/>
      <c r="D84" s="888"/>
      <c r="E84" s="886"/>
    </row>
    <row r="85" spans="1:8" ht="13.5" customHeight="1">
      <c r="B85" s="847"/>
      <c r="C85" s="889"/>
      <c r="D85" s="425"/>
    </row>
    <row r="86" spans="1:8" s="52" customFormat="1" ht="13.8">
      <c r="A86" s="886"/>
      <c r="B86" s="838"/>
      <c r="C86" s="51"/>
      <c r="D86" s="890"/>
      <c r="E86" s="838"/>
      <c r="F86" s="860"/>
      <c r="G86" s="867"/>
      <c r="H86" s="860"/>
    </row>
    <row r="87" spans="1:8" ht="13.5" customHeight="1">
      <c r="D87" s="890"/>
    </row>
    <row r="88" spans="1:8" ht="13.5" customHeight="1">
      <c r="D88" s="890"/>
    </row>
    <row r="89" spans="1:8" ht="13.5" customHeight="1">
      <c r="D89" s="890"/>
    </row>
    <row r="90" spans="1:8" ht="13.5" customHeight="1">
      <c r="D90" s="890"/>
    </row>
    <row r="93" spans="1:8" ht="13.5" customHeight="1">
      <c r="B93" s="847"/>
      <c r="C93" s="889"/>
      <c r="D93" s="425"/>
    </row>
    <row r="94" spans="1:8" ht="13.5" customHeight="1">
      <c r="D94" s="891"/>
    </row>
    <row r="100" spans="1:9" s="113" customFormat="1" ht="13.5" customHeight="1">
      <c r="A100" s="886"/>
      <c r="B100" s="838"/>
      <c r="C100" s="51"/>
      <c r="D100" s="51"/>
      <c r="E100" s="838"/>
      <c r="F100" s="860"/>
      <c r="G100" s="867"/>
      <c r="H100" s="860"/>
      <c r="I100" s="51"/>
    </row>
    <row r="101" spans="1:9" s="113" customFormat="1" ht="13.5" customHeight="1">
      <c r="A101" s="886"/>
      <c r="B101" s="838"/>
      <c r="C101" s="51"/>
      <c r="D101" s="51"/>
      <c r="E101" s="838"/>
      <c r="F101" s="860"/>
      <c r="G101" s="867"/>
      <c r="H101" s="860"/>
      <c r="I101" s="5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ht="13.5" customHeight="1">
      <c r="H134" s="51"/>
    </row>
    <row r="135" spans="1:9" ht="13.5" customHeight="1">
      <c r="H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3" xr:uid="{00000000-0002-0000-6D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árok103">
    <tabColor rgb="FFCCFFFF"/>
  </sheetPr>
  <dimension ref="A1:I127"/>
  <sheetViews>
    <sheetView view="pageBreakPreview" zoomScaleNormal="115" zoomScaleSheetLayoutView="100" workbookViewId="0">
      <selection activeCell="F23" sqref="F23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1446</v>
      </c>
      <c r="D3" s="894"/>
      <c r="E3" s="893"/>
      <c r="H3" s="894"/>
    </row>
    <row r="4" spans="1:9" ht="13.8">
      <c r="A4" s="833" t="s">
        <v>183</v>
      </c>
      <c r="B4" s="898"/>
      <c r="C4" s="899" t="s">
        <v>1447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81" customFormat="1" ht="12.75" customHeight="1">
      <c r="A9" s="839"/>
      <c r="B9" s="900">
        <v>453162</v>
      </c>
      <c r="C9" s="841"/>
      <c r="D9" s="842" t="s">
        <v>362</v>
      </c>
      <c r="E9" s="843"/>
      <c r="F9" s="844"/>
      <c r="G9" s="845"/>
      <c r="H9" s="846">
        <f>SUM(H11:H12)</f>
        <v>0</v>
      </c>
    </row>
    <row r="10" spans="1:9" s="81" customFormat="1" ht="12.75" customHeight="1">
      <c r="A10" s="425"/>
      <c r="B10" s="847"/>
      <c r="C10" s="425"/>
      <c r="D10" s="425"/>
      <c r="E10" s="847"/>
      <c r="F10" s="425"/>
      <c r="G10" s="425"/>
      <c r="H10" s="425"/>
    </row>
    <row r="11" spans="1:9" s="81" customFormat="1" ht="13.8">
      <c r="A11" s="912" t="s">
        <v>173</v>
      </c>
      <c r="B11" s="849"/>
      <c r="C11" s="901" t="s">
        <v>475</v>
      </c>
      <c r="D11" s="913" t="s">
        <v>832</v>
      </c>
      <c r="E11" s="914" t="s">
        <v>180</v>
      </c>
      <c r="F11" s="911">
        <v>1</v>
      </c>
      <c r="G11" s="1274"/>
      <c r="H11" s="854">
        <f>ROUND(F11*G11,2)</f>
        <v>0</v>
      </c>
      <c r="I11" s="1274"/>
    </row>
    <row r="12" spans="1:9" ht="27.6">
      <c r="A12" s="912" t="s">
        <v>177</v>
      </c>
      <c r="B12" s="849"/>
      <c r="C12" s="901" t="s">
        <v>1387</v>
      </c>
      <c r="D12" s="913" t="s">
        <v>833</v>
      </c>
      <c r="E12" s="914" t="s">
        <v>180</v>
      </c>
      <c r="F12" s="911">
        <v>320</v>
      </c>
      <c r="G12" s="1274"/>
      <c r="H12" s="854">
        <f>ROUND(F12*G12,2)</f>
        <v>0</v>
      </c>
      <c r="I12" s="1274"/>
    </row>
    <row r="13" spans="1:9" ht="13.8">
      <c r="A13" s="856"/>
      <c r="B13" s="864"/>
      <c r="C13" s="885"/>
      <c r="D13" s="877"/>
      <c r="E13" s="859"/>
    </row>
    <row r="14" spans="1:9" ht="14.4">
      <c r="A14" s="856"/>
      <c r="B14" s="859"/>
      <c r="C14" s="876"/>
      <c r="D14" s="868" t="s">
        <v>181</v>
      </c>
      <c r="E14" s="869"/>
      <c r="F14" s="870"/>
      <c r="G14" s="871"/>
      <c r="H14" s="872">
        <f>H9</f>
        <v>0</v>
      </c>
    </row>
    <row r="15" spans="1:9" ht="13.8">
      <c r="A15" s="856"/>
      <c r="B15" s="873"/>
      <c r="C15" s="874"/>
      <c r="D15" s="875"/>
      <c r="E15" s="856"/>
    </row>
    <row r="16" spans="1:9" ht="13.8">
      <c r="A16" s="856"/>
      <c r="B16" s="873"/>
      <c r="C16" s="874"/>
      <c r="E16" s="859"/>
    </row>
    <row r="17" spans="1:8" ht="13.8">
      <c r="A17" s="856"/>
      <c r="B17" s="873"/>
      <c r="C17" s="874"/>
      <c r="D17" s="875"/>
      <c r="E17" s="859"/>
    </row>
    <row r="18" spans="1:8" s="52" customFormat="1" ht="12.75" customHeight="1">
      <c r="A18" s="856"/>
      <c r="B18" s="873"/>
      <c r="C18" s="874"/>
      <c r="D18" s="875"/>
      <c r="E18" s="859"/>
      <c r="F18" s="860"/>
      <c r="G18" s="867"/>
      <c r="H18" s="860"/>
    </row>
    <row r="19" spans="1:8" s="52" customFormat="1" ht="13.8">
      <c r="A19" s="856"/>
      <c r="B19" s="873"/>
      <c r="C19" s="874"/>
      <c r="D19" s="875"/>
      <c r="E19" s="859"/>
      <c r="F19" s="860"/>
      <c r="G19" s="867"/>
      <c r="H19" s="860"/>
    </row>
    <row r="20" spans="1:8" ht="13.8">
      <c r="A20" s="856"/>
      <c r="B20" s="873"/>
      <c r="C20" s="874"/>
      <c r="D20" s="875"/>
      <c r="E20" s="859"/>
    </row>
    <row r="21" spans="1:8" s="52" customFormat="1" ht="12.75" customHeight="1">
      <c r="A21" s="856"/>
      <c r="B21" s="873"/>
      <c r="C21" s="874"/>
      <c r="D21" s="875"/>
      <c r="E21" s="859"/>
      <c r="F21" s="860"/>
      <c r="G21" s="867"/>
      <c r="H21" s="860"/>
    </row>
    <row r="22" spans="1:8" ht="13.8">
      <c r="A22" s="856"/>
      <c r="B22" s="864"/>
      <c r="C22" s="865"/>
      <c r="D22" s="878"/>
      <c r="E22" s="859"/>
    </row>
    <row r="23" spans="1:8" ht="13.8">
      <c r="A23" s="856"/>
      <c r="B23" s="864"/>
      <c r="C23" s="865"/>
      <c r="D23" s="878"/>
      <c r="E23" s="859"/>
    </row>
    <row r="24" spans="1:8" ht="13.8">
      <c r="A24" s="856"/>
      <c r="B24" s="864"/>
      <c r="C24" s="865"/>
      <c r="D24" s="878"/>
      <c r="E24" s="859"/>
    </row>
    <row r="25" spans="1:8" ht="15.6">
      <c r="A25" s="856"/>
      <c r="B25" s="879"/>
      <c r="C25" s="880"/>
      <c r="D25" s="866"/>
      <c r="E25" s="881"/>
    </row>
    <row r="26" spans="1:8" ht="13.8">
      <c r="A26" s="856"/>
      <c r="B26" s="873"/>
      <c r="C26" s="882"/>
      <c r="D26" s="875"/>
      <c r="E26" s="856"/>
    </row>
    <row r="27" spans="1:8" s="52" customFormat="1" ht="12.75" customHeight="1">
      <c r="A27" s="856"/>
      <c r="B27" s="864"/>
      <c r="C27" s="865"/>
      <c r="D27" s="877"/>
      <c r="E27" s="859"/>
      <c r="F27" s="860"/>
      <c r="G27" s="867"/>
      <c r="H27" s="860"/>
    </row>
    <row r="28" spans="1:8" s="52" customFormat="1" ht="12.75" customHeight="1">
      <c r="A28" s="856"/>
      <c r="B28" s="879"/>
      <c r="C28" s="880"/>
      <c r="D28" s="866"/>
      <c r="E28" s="881"/>
      <c r="F28" s="860"/>
      <c r="G28" s="867"/>
      <c r="H28" s="860"/>
    </row>
    <row r="29" spans="1:8" ht="13.8">
      <c r="A29" s="856"/>
      <c r="B29" s="864"/>
      <c r="C29" s="865"/>
      <c r="D29" s="866"/>
      <c r="E29" s="859"/>
    </row>
    <row r="30" spans="1:8" ht="13.8">
      <c r="A30" s="856"/>
      <c r="B30" s="864"/>
      <c r="C30" s="865"/>
      <c r="D30" s="866"/>
      <c r="E30" s="859"/>
    </row>
    <row r="31" spans="1:8" ht="13.8">
      <c r="A31" s="856"/>
      <c r="B31" s="864"/>
      <c r="C31" s="865"/>
      <c r="D31" s="878"/>
      <c r="E31" s="859"/>
    </row>
    <row r="32" spans="1:8" ht="13.8">
      <c r="A32" s="856"/>
      <c r="B32" s="864"/>
      <c r="C32" s="865"/>
      <c r="D32" s="878"/>
      <c r="E32" s="859"/>
    </row>
    <row r="33" spans="1:8" ht="13.8">
      <c r="A33" s="856"/>
      <c r="B33" s="864"/>
      <c r="C33" s="865"/>
      <c r="D33" s="878"/>
      <c r="E33" s="859"/>
    </row>
    <row r="34" spans="1:8" ht="15.6">
      <c r="A34" s="856"/>
      <c r="B34" s="879"/>
      <c r="C34" s="880"/>
      <c r="D34" s="866"/>
      <c r="E34" s="881"/>
    </row>
    <row r="35" spans="1:8" ht="15.6">
      <c r="A35" s="856"/>
      <c r="B35" s="879"/>
      <c r="C35" s="880"/>
      <c r="D35" s="883"/>
      <c r="E35" s="881"/>
    </row>
    <row r="36" spans="1:8" ht="13.8">
      <c r="A36" s="856"/>
      <c r="B36" s="864"/>
      <c r="C36" s="865"/>
      <c r="D36" s="877"/>
      <c r="E36" s="859"/>
    </row>
    <row r="37" spans="1:8" ht="13.8">
      <c r="A37" s="856"/>
      <c r="B37" s="864"/>
      <c r="C37" s="865"/>
      <c r="D37" s="866"/>
      <c r="E37" s="859"/>
    </row>
    <row r="38" spans="1:8" ht="13.8">
      <c r="A38" s="856"/>
      <c r="B38" s="864"/>
      <c r="C38" s="865"/>
      <c r="D38" s="866"/>
      <c r="E38" s="859"/>
    </row>
    <row r="39" spans="1:8" ht="13.8">
      <c r="A39" s="856"/>
      <c r="B39" s="864"/>
      <c r="C39" s="865"/>
      <c r="D39" s="878"/>
      <c r="E39" s="859"/>
    </row>
    <row r="40" spans="1:8" ht="13.8">
      <c r="A40" s="856"/>
      <c r="B40" s="864"/>
      <c r="C40" s="865"/>
      <c r="D40" s="878"/>
      <c r="E40" s="859"/>
    </row>
    <row r="41" spans="1:8" ht="13.8">
      <c r="A41" s="856"/>
      <c r="B41" s="864"/>
      <c r="C41" s="865"/>
      <c r="D41" s="878"/>
      <c r="E41" s="859"/>
    </row>
    <row r="42" spans="1:8" ht="13.8">
      <c r="A42" s="856"/>
      <c r="B42" s="864"/>
      <c r="C42" s="865"/>
      <c r="D42" s="866"/>
      <c r="E42" s="859"/>
    </row>
    <row r="43" spans="1:8" ht="13.8">
      <c r="A43" s="856"/>
      <c r="B43" s="864"/>
      <c r="C43" s="865"/>
      <c r="D43" s="878"/>
      <c r="E43" s="859"/>
    </row>
    <row r="44" spans="1:8" ht="13.8">
      <c r="A44" s="856"/>
      <c r="B44" s="864"/>
      <c r="C44" s="865"/>
      <c r="D44" s="877"/>
      <c r="E44" s="859"/>
    </row>
    <row r="45" spans="1:8" ht="13.5" customHeight="1">
      <c r="A45" s="856"/>
      <c r="B45" s="864"/>
      <c r="C45" s="865"/>
      <c r="D45" s="866"/>
      <c r="E45" s="859"/>
    </row>
    <row r="46" spans="1:8" ht="13.5" customHeight="1">
      <c r="A46" s="856"/>
      <c r="B46" s="864"/>
      <c r="C46" s="865"/>
      <c r="D46" s="878"/>
      <c r="E46" s="859"/>
    </row>
    <row r="47" spans="1:8" s="52" customFormat="1" ht="13.8">
      <c r="A47" s="856"/>
      <c r="B47" s="864"/>
      <c r="C47" s="865"/>
      <c r="D47" s="878"/>
      <c r="E47" s="859"/>
      <c r="F47" s="860"/>
      <c r="G47" s="867"/>
      <c r="H47" s="860"/>
    </row>
    <row r="48" spans="1:8" s="52" customFormat="1" ht="13.8">
      <c r="A48" s="856"/>
      <c r="B48" s="864"/>
      <c r="C48" s="865"/>
      <c r="D48" s="878"/>
      <c r="E48" s="859"/>
      <c r="F48" s="860"/>
      <c r="G48" s="867"/>
      <c r="H48" s="860"/>
    </row>
    <row r="49" spans="1:8" s="52" customFormat="1" ht="13.8">
      <c r="A49" s="856"/>
      <c r="B49" s="864"/>
      <c r="C49" s="865"/>
      <c r="D49" s="866"/>
      <c r="E49" s="859"/>
      <c r="F49" s="860"/>
      <c r="G49" s="867"/>
      <c r="H49" s="860"/>
    </row>
    <row r="50" spans="1:8" ht="13.5" customHeight="1">
      <c r="A50" s="856"/>
      <c r="B50" s="864"/>
      <c r="C50" s="865"/>
      <c r="D50" s="878"/>
      <c r="E50" s="859"/>
    </row>
    <row r="51" spans="1:8" ht="13.5" customHeight="1">
      <c r="A51" s="856"/>
      <c r="B51" s="864"/>
      <c r="C51" s="865"/>
      <c r="D51" s="877"/>
      <c r="E51" s="859"/>
    </row>
    <row r="52" spans="1:8" s="52" customFormat="1" ht="13.8">
      <c r="A52" s="856"/>
      <c r="B52" s="859"/>
      <c r="C52" s="876"/>
      <c r="D52" s="884"/>
      <c r="E52" s="859"/>
      <c r="F52" s="860"/>
      <c r="G52" s="867"/>
      <c r="H52" s="860"/>
    </row>
    <row r="53" spans="1:8" s="52" customFormat="1" ht="13.8">
      <c r="A53" s="856"/>
      <c r="B53" s="859"/>
      <c r="C53" s="876"/>
      <c r="D53" s="876"/>
      <c r="E53" s="859"/>
      <c r="F53" s="860"/>
      <c r="G53" s="867"/>
      <c r="H53" s="860"/>
    </row>
    <row r="54" spans="1:8" s="52" customFormat="1" ht="13.8">
      <c r="A54" s="856"/>
      <c r="B54" s="873"/>
      <c r="C54" s="882"/>
      <c r="D54" s="875"/>
      <c r="E54" s="856"/>
      <c r="F54" s="860"/>
      <c r="G54" s="867"/>
      <c r="H54" s="860"/>
    </row>
    <row r="55" spans="1:8" s="52" customFormat="1" ht="13.8">
      <c r="A55" s="856"/>
      <c r="B55" s="864"/>
      <c r="C55" s="885"/>
      <c r="D55" s="878"/>
      <c r="E55" s="859"/>
      <c r="F55" s="860"/>
      <c r="G55" s="867"/>
      <c r="H55" s="860"/>
    </row>
    <row r="56" spans="1:8" s="52" customFormat="1" ht="13.8">
      <c r="A56" s="856"/>
      <c r="B56" s="864"/>
      <c r="C56" s="885"/>
      <c r="D56" s="878"/>
      <c r="E56" s="859"/>
      <c r="F56" s="860"/>
      <c r="G56" s="867"/>
      <c r="H56" s="860"/>
    </row>
    <row r="57" spans="1:8" s="52" customFormat="1" ht="13.8">
      <c r="A57" s="856"/>
      <c r="B57" s="859"/>
      <c r="C57" s="876"/>
      <c r="D57" s="884"/>
      <c r="E57" s="859"/>
      <c r="F57" s="860"/>
      <c r="G57" s="867"/>
      <c r="H57" s="860"/>
    </row>
    <row r="58" spans="1:8" s="52" customFormat="1" ht="13.8">
      <c r="A58" s="856"/>
      <c r="B58" s="859"/>
      <c r="C58" s="876"/>
      <c r="D58" s="876"/>
      <c r="E58" s="859"/>
      <c r="F58" s="860"/>
      <c r="G58" s="867"/>
      <c r="H58" s="860"/>
    </row>
    <row r="59" spans="1:8" s="52" customFormat="1" ht="13.8">
      <c r="A59" s="856"/>
      <c r="B59" s="873"/>
      <c r="C59" s="882"/>
      <c r="D59" s="875"/>
      <c r="E59" s="856"/>
      <c r="F59" s="860"/>
      <c r="G59" s="867"/>
      <c r="H59" s="860"/>
    </row>
    <row r="60" spans="1:8" ht="13.5" customHeight="1">
      <c r="A60" s="856"/>
      <c r="B60" s="873"/>
      <c r="C60" s="882"/>
      <c r="D60" s="875"/>
      <c r="E60" s="856"/>
    </row>
    <row r="61" spans="1:8" s="52" customFormat="1" ht="13.8">
      <c r="A61" s="856"/>
      <c r="B61" s="864"/>
      <c r="C61" s="885"/>
      <c r="D61" s="877"/>
      <c r="E61" s="859"/>
      <c r="F61" s="860"/>
      <c r="G61" s="867"/>
      <c r="H61" s="860"/>
    </row>
    <row r="62" spans="1:8" s="52" customFormat="1" ht="13.8">
      <c r="A62" s="856"/>
      <c r="B62" s="864"/>
      <c r="C62" s="885"/>
      <c r="D62" s="878"/>
      <c r="E62" s="859"/>
      <c r="F62" s="860"/>
      <c r="G62" s="867"/>
      <c r="H62" s="860"/>
    </row>
    <row r="63" spans="1:8" ht="13.5" customHeight="1">
      <c r="A63" s="856"/>
      <c r="B63" s="864"/>
      <c r="C63" s="885"/>
      <c r="D63" s="877"/>
      <c r="E63" s="859"/>
    </row>
    <row r="64" spans="1:8" ht="13.5" customHeight="1">
      <c r="A64" s="856"/>
      <c r="B64" s="864"/>
      <c r="C64" s="885"/>
      <c r="D64" s="877"/>
      <c r="E64" s="859"/>
    </row>
    <row r="65" spans="1:8" s="52" customFormat="1" ht="13.8">
      <c r="A65" s="856"/>
      <c r="B65" s="864"/>
      <c r="C65" s="885"/>
      <c r="D65" s="877"/>
      <c r="E65" s="859"/>
      <c r="F65" s="860"/>
      <c r="G65" s="867"/>
      <c r="H65" s="860"/>
    </row>
    <row r="66" spans="1:8" s="52" customFormat="1" ht="13.8">
      <c r="A66" s="856"/>
      <c r="B66" s="864"/>
      <c r="C66" s="885"/>
      <c r="D66" s="878"/>
      <c r="E66" s="859"/>
      <c r="F66" s="860"/>
      <c r="G66" s="867"/>
      <c r="H66" s="860"/>
    </row>
    <row r="67" spans="1:8" ht="13.5" customHeight="1">
      <c r="A67" s="856"/>
      <c r="B67" s="859"/>
      <c r="C67" s="876"/>
      <c r="D67" s="876"/>
      <c r="E67" s="859"/>
    </row>
    <row r="68" spans="1:8" ht="13.5" customHeight="1">
      <c r="B68" s="839"/>
      <c r="C68" s="887"/>
      <c r="D68" s="888"/>
      <c r="E68" s="886"/>
    </row>
    <row r="69" spans="1:8" ht="13.5" customHeight="1">
      <c r="B69" s="847"/>
      <c r="C69" s="889"/>
      <c r="D69" s="425"/>
    </row>
    <row r="72" spans="1:8" ht="13.5" customHeight="1">
      <c r="B72" s="839"/>
      <c r="C72" s="887"/>
      <c r="D72" s="888"/>
      <c r="E72" s="886"/>
    </row>
    <row r="73" spans="1:8" ht="13.5" customHeight="1">
      <c r="B73" s="847"/>
      <c r="C73" s="889"/>
      <c r="D73" s="425"/>
    </row>
    <row r="74" spans="1:8" s="52" customFormat="1" ht="13.8">
      <c r="A74" s="886"/>
      <c r="B74" s="838"/>
      <c r="C74" s="51"/>
      <c r="D74" s="890"/>
      <c r="E74" s="838"/>
      <c r="F74" s="860"/>
      <c r="G74" s="867"/>
      <c r="H74" s="860"/>
    </row>
    <row r="75" spans="1:8" ht="13.5" customHeight="1">
      <c r="D75" s="890"/>
    </row>
    <row r="76" spans="1:8" ht="13.5" customHeight="1">
      <c r="D76" s="890"/>
    </row>
    <row r="77" spans="1:8" ht="13.5" customHeight="1">
      <c r="D77" s="890"/>
    </row>
    <row r="78" spans="1:8" ht="13.5" customHeight="1">
      <c r="D78" s="890"/>
    </row>
    <row r="81" spans="1:9" ht="13.5" customHeight="1">
      <c r="B81" s="847"/>
      <c r="C81" s="889"/>
      <c r="D81" s="425"/>
    </row>
    <row r="82" spans="1:9" ht="13.5" customHeight="1">
      <c r="D82" s="891"/>
    </row>
    <row r="88" spans="1:9" s="113" customFormat="1" ht="13.5" customHeight="1">
      <c r="A88" s="886"/>
      <c r="B88" s="838"/>
      <c r="C88" s="51"/>
      <c r="D88" s="51"/>
      <c r="E88" s="838"/>
      <c r="F88" s="860"/>
      <c r="G88" s="867"/>
      <c r="H88" s="860"/>
      <c r="I88" s="51"/>
    </row>
    <row r="89" spans="1:9" s="113" customFormat="1" ht="13.5" customHeight="1">
      <c r="A89" s="886"/>
      <c r="B89" s="838"/>
      <c r="C89" s="51"/>
      <c r="D89" s="51"/>
      <c r="E89" s="838"/>
      <c r="F89" s="860"/>
      <c r="G89" s="867"/>
      <c r="H89" s="860"/>
      <c r="I89" s="51"/>
    </row>
    <row r="90" spans="1:9" s="113" customFormat="1" ht="13.5" customHeight="1">
      <c r="A90" s="886"/>
      <c r="B90" s="838"/>
      <c r="C90" s="51"/>
      <c r="D90" s="51"/>
      <c r="E90" s="838"/>
      <c r="F90" s="860"/>
      <c r="G90" s="867"/>
      <c r="H90" s="860"/>
      <c r="I90" s="51"/>
    </row>
    <row r="91" spans="1:9" s="113" customFormat="1" ht="13.5" customHeight="1">
      <c r="A91" s="886"/>
      <c r="B91" s="838"/>
      <c r="C91" s="51"/>
      <c r="D91" s="51"/>
      <c r="E91" s="838"/>
      <c r="F91" s="860"/>
      <c r="G91" s="867"/>
      <c r="H91" s="860"/>
      <c r="I91" s="51"/>
    </row>
    <row r="92" spans="1:9" s="113" customFormat="1" ht="13.5" customHeight="1">
      <c r="A92" s="886"/>
      <c r="B92" s="838"/>
      <c r="C92" s="51"/>
      <c r="D92" s="51"/>
      <c r="E92" s="838"/>
      <c r="F92" s="860"/>
      <c r="G92" s="867"/>
      <c r="H92" s="860"/>
      <c r="I92" s="51"/>
    </row>
    <row r="93" spans="1:9" s="113" customFormat="1" ht="13.5" customHeight="1">
      <c r="A93" s="886"/>
      <c r="B93" s="838"/>
      <c r="C93" s="51"/>
      <c r="D93" s="51"/>
      <c r="E93" s="838"/>
      <c r="F93" s="860"/>
      <c r="G93" s="867"/>
      <c r="H93" s="860"/>
      <c r="I93" s="51"/>
    </row>
    <row r="94" spans="1:9" s="113" customFormat="1" ht="13.5" customHeight="1">
      <c r="A94" s="886"/>
      <c r="B94" s="838"/>
      <c r="C94" s="51"/>
      <c r="D94" s="51"/>
      <c r="E94" s="838"/>
      <c r="F94" s="860"/>
      <c r="G94" s="867"/>
      <c r="H94" s="860"/>
      <c r="I94" s="51"/>
    </row>
    <row r="95" spans="1:9" s="113" customFormat="1" ht="13.5" customHeight="1">
      <c r="A95" s="886"/>
      <c r="B95" s="838"/>
      <c r="C95" s="51"/>
      <c r="D95" s="51"/>
      <c r="E95" s="838"/>
      <c r="F95" s="860"/>
      <c r="G95" s="867"/>
      <c r="H95" s="860"/>
      <c r="I95" s="51"/>
    </row>
    <row r="96" spans="1:9" s="113" customFormat="1" ht="13.5" customHeight="1">
      <c r="A96" s="886"/>
      <c r="B96" s="838"/>
      <c r="C96" s="51"/>
      <c r="D96" s="51"/>
      <c r="E96" s="838"/>
      <c r="F96" s="860"/>
      <c r="G96" s="867"/>
      <c r="H96" s="860"/>
      <c r="I96" s="51"/>
    </row>
    <row r="97" spans="1:9" s="113" customFormat="1" ht="13.5" customHeight="1">
      <c r="A97" s="886"/>
      <c r="B97" s="838"/>
      <c r="C97" s="51"/>
      <c r="D97" s="51"/>
      <c r="E97" s="838"/>
      <c r="F97" s="860"/>
      <c r="G97" s="867"/>
      <c r="H97" s="860"/>
      <c r="I97" s="51"/>
    </row>
    <row r="98" spans="1:9" s="113" customFormat="1" ht="13.5" customHeight="1">
      <c r="A98" s="886"/>
      <c r="B98" s="838"/>
      <c r="C98" s="51"/>
      <c r="D98" s="51"/>
      <c r="E98" s="838"/>
      <c r="F98" s="860"/>
      <c r="G98" s="867"/>
      <c r="H98" s="860"/>
      <c r="I98" s="51"/>
    </row>
    <row r="99" spans="1:9" s="113" customFormat="1" ht="13.5" customHeight="1">
      <c r="A99" s="886"/>
      <c r="B99" s="838"/>
      <c r="C99" s="51"/>
      <c r="D99" s="51"/>
      <c r="E99" s="838"/>
      <c r="F99" s="860"/>
      <c r="G99" s="867"/>
      <c r="H99" s="860"/>
      <c r="I99" s="51"/>
    </row>
    <row r="100" spans="1:9" s="113" customFormat="1" ht="13.5" customHeight="1">
      <c r="A100" s="886"/>
      <c r="B100" s="838"/>
      <c r="C100" s="51"/>
      <c r="D100" s="51"/>
      <c r="E100" s="838"/>
      <c r="F100" s="860"/>
      <c r="G100" s="867"/>
      <c r="H100" s="860"/>
      <c r="I100" s="51"/>
    </row>
    <row r="101" spans="1:9" s="113" customFormat="1" ht="13.5" customHeight="1">
      <c r="A101" s="886"/>
      <c r="B101" s="838"/>
      <c r="C101" s="51"/>
      <c r="D101" s="51"/>
      <c r="E101" s="838"/>
      <c r="F101" s="860"/>
      <c r="G101" s="867"/>
      <c r="H101" s="860"/>
      <c r="I101" s="5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ht="13.5" customHeight="1">
      <c r="H122" s="51"/>
    </row>
    <row r="123" spans="1:9" ht="13.5" customHeight="1">
      <c r="H123" s="51"/>
    </row>
    <row r="124" spans="1:9" ht="13.5" customHeight="1">
      <c r="H124" s="51"/>
    </row>
    <row r="125" spans="1:9" ht="13.5" customHeight="1">
      <c r="H125" s="51"/>
    </row>
    <row r="126" spans="1:9" ht="13.5" customHeight="1">
      <c r="H126" s="51"/>
    </row>
    <row r="127" spans="1:9" ht="13.5" customHeight="1">
      <c r="H127" s="51"/>
    </row>
  </sheetData>
  <sheetProtection algorithmName="SHA-512" hashValue="kIqh5hqNOFCikjbGLBySesVJeMdJvvhfci/IWuPWpLtTenYXlrslYWw3ZTZotp0vdX+rGkaRibPNJPp7YiO1eA==" saltValue="AcAjmCbMl5S8mkYwVOVWv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 xr:uid="{00000000-0002-0000-6E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árok106">
    <tabColor rgb="FFFFFF99"/>
  </sheetPr>
  <dimension ref="A1:I149"/>
  <sheetViews>
    <sheetView view="pageBreakPreview" zoomScaleNormal="115" zoomScaleSheetLayoutView="100" workbookViewId="0">
      <selection activeCell="C15" sqref="C15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ht="14.4" thickBot="1">
      <c r="A1" s="833" t="s">
        <v>156</v>
      </c>
      <c r="B1" s="886"/>
      <c r="C1" s="935" t="s">
        <v>2</v>
      </c>
      <c r="D1" s="936"/>
      <c r="E1" s="886"/>
      <c r="F1" s="51"/>
      <c r="G1" s="51"/>
      <c r="H1" s="937" t="s">
        <v>844</v>
      </c>
    </row>
    <row r="2" spans="1:9" ht="13.8">
      <c r="A2" s="833"/>
      <c r="B2" s="886"/>
      <c r="C2" s="935"/>
      <c r="D2" s="935"/>
      <c r="E2" s="886"/>
      <c r="F2" s="51"/>
      <c r="G2" s="51"/>
      <c r="H2" s="935"/>
    </row>
    <row r="3" spans="1:9" ht="13.8">
      <c r="A3" s="833" t="s">
        <v>158</v>
      </c>
      <c r="B3" s="886"/>
      <c r="C3" s="935" t="s">
        <v>1531</v>
      </c>
      <c r="D3" s="935"/>
      <c r="E3" s="886"/>
      <c r="F3" s="51"/>
      <c r="G3" s="51"/>
      <c r="H3" s="935"/>
    </row>
    <row r="4" spans="1:9" ht="13.8">
      <c r="A4" s="833" t="s">
        <v>160</v>
      </c>
      <c r="C4" s="948" t="s">
        <v>1450</v>
      </c>
      <c r="F4" s="51"/>
      <c r="G4" s="51"/>
      <c r="H4" s="51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81" customFormat="1" ht="12.75" customHeight="1">
      <c r="A9" s="839"/>
      <c r="B9" s="900">
        <v>451111</v>
      </c>
      <c r="C9" s="841"/>
      <c r="D9" s="938" t="s">
        <v>553</v>
      </c>
      <c r="E9" s="843"/>
      <c r="F9" s="844"/>
      <c r="G9" s="845"/>
      <c r="H9" s="846">
        <f>SUM(H11:H16)</f>
        <v>0</v>
      </c>
    </row>
    <row r="10" spans="1:9" s="81" customFormat="1" ht="12.75" customHeight="1">
      <c r="A10" s="425"/>
      <c r="B10" s="847"/>
      <c r="C10" s="425"/>
      <c r="D10" s="425"/>
      <c r="E10" s="847"/>
      <c r="F10" s="425"/>
      <c r="G10" s="425"/>
      <c r="H10" s="425"/>
    </row>
    <row r="11" spans="1:9" s="81" customFormat="1" ht="13.8">
      <c r="A11" s="848">
        <v>1</v>
      </c>
      <c r="B11" s="849"/>
      <c r="C11" s="939" t="s">
        <v>643</v>
      </c>
      <c r="D11" s="902" t="s">
        <v>644</v>
      </c>
      <c r="E11" s="925" t="s">
        <v>188</v>
      </c>
      <c r="F11" s="940">
        <v>28</v>
      </c>
      <c r="G11" s="1279"/>
      <c r="H11" s="854">
        <f>ROUND(F11*G11,2)</f>
        <v>0</v>
      </c>
      <c r="I11" s="1279"/>
    </row>
    <row r="12" spans="1:9" ht="27.6">
      <c r="A12" s="848">
        <v>2</v>
      </c>
      <c r="B12" s="849"/>
      <c r="C12" s="939" t="s">
        <v>455</v>
      </c>
      <c r="D12" s="902" t="s">
        <v>589</v>
      </c>
      <c r="E12" s="925" t="s">
        <v>197</v>
      </c>
      <c r="F12" s="940">
        <v>1110</v>
      </c>
      <c r="G12" s="1279"/>
      <c r="H12" s="854">
        <f t="shared" ref="H12:H16" si="0">ROUND(F12*G12,2)</f>
        <v>0</v>
      </c>
      <c r="I12" s="1279"/>
    </row>
    <row r="13" spans="1:9" ht="27.6">
      <c r="A13" s="848">
        <v>3</v>
      </c>
      <c r="B13" s="849"/>
      <c r="C13" s="941" t="s">
        <v>523</v>
      </c>
      <c r="D13" s="902" t="s">
        <v>524</v>
      </c>
      <c r="E13" s="925" t="s">
        <v>197</v>
      </c>
      <c r="F13" s="940">
        <v>1110</v>
      </c>
      <c r="G13" s="1279"/>
      <c r="H13" s="854">
        <f t="shared" si="0"/>
        <v>0</v>
      </c>
      <c r="I13" s="1279"/>
    </row>
    <row r="14" spans="1:9" ht="27.6">
      <c r="A14" s="848">
        <v>4</v>
      </c>
      <c r="B14" s="849"/>
      <c r="C14" s="939" t="s">
        <v>525</v>
      </c>
      <c r="D14" s="902" t="s">
        <v>526</v>
      </c>
      <c r="E14" s="925" t="s">
        <v>176</v>
      </c>
      <c r="F14" s="940">
        <f>915+582</f>
        <v>1497</v>
      </c>
      <c r="G14" s="1279"/>
      <c r="H14" s="854">
        <f t="shared" si="0"/>
        <v>0</v>
      </c>
      <c r="I14" s="1279"/>
    </row>
    <row r="15" spans="1:9" ht="27.6">
      <c r="A15" s="848">
        <v>5</v>
      </c>
      <c r="B15" s="849"/>
      <c r="C15" s="939" t="s">
        <v>592</v>
      </c>
      <c r="D15" s="902" t="s">
        <v>593</v>
      </c>
      <c r="E15" s="925" t="s">
        <v>176</v>
      </c>
      <c r="F15" s="940">
        <v>182</v>
      </c>
      <c r="G15" s="1279"/>
      <c r="H15" s="854">
        <f t="shared" si="0"/>
        <v>0</v>
      </c>
      <c r="I15" s="1279"/>
    </row>
    <row r="16" spans="1:9" ht="13.8">
      <c r="A16" s="848">
        <v>6</v>
      </c>
      <c r="B16" s="849"/>
      <c r="C16" s="901" t="s">
        <v>460</v>
      </c>
      <c r="D16" s="902" t="s">
        <v>657</v>
      </c>
      <c r="E16" s="925" t="s">
        <v>462</v>
      </c>
      <c r="F16" s="940">
        <v>812.28</v>
      </c>
      <c r="G16" s="1279"/>
      <c r="H16" s="854">
        <f t="shared" si="0"/>
        <v>0</v>
      </c>
      <c r="I16" s="1279"/>
    </row>
    <row r="17" spans="1:9" ht="13.8">
      <c r="A17" s="856"/>
      <c r="B17" s="857"/>
      <c r="D17" s="875"/>
      <c r="E17" s="859"/>
      <c r="G17" s="51"/>
      <c r="H17" s="51"/>
    </row>
    <row r="18" spans="1:9" s="395" customFormat="1" ht="13.8">
      <c r="A18" s="942"/>
      <c r="B18" s="943">
        <v>451120</v>
      </c>
      <c r="D18" s="944" t="s">
        <v>185</v>
      </c>
      <c r="E18" s="837"/>
      <c r="F18" s="945"/>
      <c r="H18" s="946">
        <f>SUM(H20:H23)</f>
        <v>0</v>
      </c>
    </row>
    <row r="19" spans="1:9" ht="13.8">
      <c r="A19" s="856"/>
      <c r="B19" s="857"/>
      <c r="D19" s="875"/>
      <c r="E19" s="859"/>
      <c r="G19" s="51"/>
      <c r="H19" s="51"/>
    </row>
    <row r="20" spans="1:9" s="81" customFormat="1" ht="13.8">
      <c r="A20" s="848">
        <v>7</v>
      </c>
      <c r="B20" s="849"/>
      <c r="C20" s="939" t="s">
        <v>669</v>
      </c>
      <c r="D20" s="902" t="s">
        <v>670</v>
      </c>
      <c r="E20" s="925" t="s">
        <v>188</v>
      </c>
      <c r="F20" s="940">
        <v>399.75</v>
      </c>
      <c r="G20" s="1279"/>
      <c r="H20" s="854">
        <f>ROUND(F20*G20,2)</f>
        <v>0</v>
      </c>
      <c r="I20" s="1279"/>
    </row>
    <row r="21" spans="1:9" ht="13.8">
      <c r="A21" s="848">
        <v>8</v>
      </c>
      <c r="B21" s="849"/>
      <c r="C21" s="939" t="s">
        <v>202</v>
      </c>
      <c r="D21" s="902" t="s">
        <v>203</v>
      </c>
      <c r="E21" s="925" t="s">
        <v>188</v>
      </c>
      <c r="F21" s="940">
        <v>100</v>
      </c>
      <c r="G21" s="1279"/>
      <c r="H21" s="854">
        <f t="shared" ref="H21:H23" si="1">ROUND(F21*G21,2)</f>
        <v>0</v>
      </c>
      <c r="I21" s="1279"/>
    </row>
    <row r="22" spans="1:9" ht="13.8">
      <c r="A22" s="848">
        <v>9</v>
      </c>
      <c r="B22" s="849"/>
      <c r="C22" s="939" t="s">
        <v>600</v>
      </c>
      <c r="D22" s="902" t="s">
        <v>601</v>
      </c>
      <c r="E22" s="925" t="s">
        <v>188</v>
      </c>
      <c r="F22" s="947">
        <v>499.75</v>
      </c>
      <c r="G22" s="1279"/>
      <c r="H22" s="854">
        <f t="shared" si="1"/>
        <v>0</v>
      </c>
      <c r="I22" s="1279"/>
    </row>
    <row r="23" spans="1:9" ht="13.8">
      <c r="A23" s="848">
        <v>10</v>
      </c>
      <c r="B23" s="849"/>
      <c r="C23" s="939" t="s">
        <v>231</v>
      </c>
      <c r="D23" s="902" t="s">
        <v>1532</v>
      </c>
      <c r="E23" s="925" t="s">
        <v>188</v>
      </c>
      <c r="F23" s="947">
        <v>499.75</v>
      </c>
      <c r="G23" s="1279"/>
      <c r="H23" s="854">
        <f t="shared" si="1"/>
        <v>0</v>
      </c>
      <c r="I23" s="1279"/>
    </row>
    <row r="24" spans="1:9" ht="13.8">
      <c r="A24" s="856"/>
      <c r="B24" s="857"/>
      <c r="D24" s="875"/>
      <c r="E24" s="859"/>
      <c r="G24" s="51"/>
      <c r="H24" s="51"/>
    </row>
    <row r="25" spans="1:9" ht="14.4">
      <c r="A25" s="856"/>
      <c r="B25" s="864"/>
      <c r="C25" s="865"/>
      <c r="D25" s="868" t="s">
        <v>181</v>
      </c>
      <c r="E25" s="869"/>
      <c r="F25" s="870"/>
      <c r="G25" s="871"/>
      <c r="H25" s="872">
        <f>H9+H18</f>
        <v>0</v>
      </c>
    </row>
    <row r="26" spans="1:9" ht="13.5" customHeight="1">
      <c r="A26" s="856"/>
      <c r="B26" s="873"/>
      <c r="C26" s="874"/>
      <c r="D26" s="875"/>
      <c r="E26" s="856"/>
    </row>
    <row r="27" spans="1:9" s="52" customFormat="1" ht="13.8">
      <c r="A27" s="856"/>
      <c r="B27" s="856"/>
      <c r="C27" s="856"/>
      <c r="D27" s="51"/>
      <c r="E27" s="859"/>
      <c r="F27" s="860"/>
      <c r="G27" s="867"/>
      <c r="H27" s="860"/>
    </row>
    <row r="28" spans="1:9" s="112" customFormat="1" ht="13.8">
      <c r="A28" s="856"/>
      <c r="B28" s="856"/>
      <c r="C28" s="856"/>
      <c r="E28" s="864"/>
      <c r="F28" s="860"/>
      <c r="G28" s="867"/>
      <c r="H28" s="860"/>
    </row>
    <row r="29" spans="1:9" ht="13.5" customHeight="1">
      <c r="A29" s="856"/>
      <c r="B29" s="856"/>
      <c r="C29" s="856"/>
      <c r="E29" s="864"/>
    </row>
    <row r="30" spans="1:9" ht="13.8">
      <c r="A30" s="856"/>
      <c r="B30" s="856"/>
      <c r="C30" s="856"/>
      <c r="E30" s="864"/>
    </row>
    <row r="31" spans="1:9" ht="13.8">
      <c r="A31" s="856"/>
      <c r="B31" s="856"/>
      <c r="C31" s="856"/>
      <c r="E31" s="859"/>
    </row>
    <row r="32" spans="1:9" ht="13.8">
      <c r="A32" s="856"/>
      <c r="B32" s="856"/>
      <c r="C32" s="856"/>
      <c r="E32" s="859"/>
    </row>
    <row r="33" spans="1:8" ht="13.8">
      <c r="A33" s="856"/>
      <c r="B33" s="856"/>
      <c r="C33" s="856"/>
      <c r="E33" s="859"/>
    </row>
    <row r="34" spans="1:8" ht="13.8">
      <c r="A34" s="856"/>
      <c r="B34" s="856"/>
      <c r="C34" s="856"/>
      <c r="E34" s="859"/>
    </row>
    <row r="35" spans="1:8" ht="13.8">
      <c r="A35" s="856"/>
      <c r="B35" s="856"/>
      <c r="C35" s="856"/>
      <c r="D35" s="875"/>
      <c r="E35" s="859"/>
    </row>
    <row r="36" spans="1:8" ht="13.8">
      <c r="A36" s="856"/>
      <c r="B36" s="856"/>
      <c r="C36" s="856"/>
      <c r="D36" s="876"/>
      <c r="E36" s="859"/>
    </row>
    <row r="37" spans="1:8" ht="13.8">
      <c r="A37" s="856"/>
      <c r="B37" s="856"/>
      <c r="C37" s="856"/>
      <c r="D37" s="875"/>
      <c r="E37" s="856"/>
    </row>
    <row r="38" spans="1:8" ht="13.8">
      <c r="A38" s="856"/>
      <c r="B38" s="856"/>
      <c r="C38" s="856"/>
      <c r="D38" s="877"/>
      <c r="E38" s="859"/>
    </row>
    <row r="39" spans="1:8" ht="13.8">
      <c r="A39" s="856"/>
      <c r="B39" s="856"/>
      <c r="C39" s="856"/>
      <c r="D39" s="877"/>
      <c r="E39" s="859"/>
    </row>
    <row r="40" spans="1:8" s="52" customFormat="1" ht="12.75" customHeight="1">
      <c r="A40" s="856"/>
      <c r="B40" s="856"/>
      <c r="C40" s="856"/>
      <c r="D40" s="877"/>
      <c r="E40" s="859"/>
      <c r="F40" s="860"/>
      <c r="G40" s="867"/>
      <c r="H40" s="860"/>
    </row>
    <row r="41" spans="1:8" s="52" customFormat="1" ht="13.8">
      <c r="A41" s="856"/>
      <c r="B41" s="856"/>
      <c r="C41" s="856"/>
      <c r="D41" s="877"/>
      <c r="E41" s="859"/>
      <c r="F41" s="860"/>
      <c r="G41" s="867"/>
      <c r="H41" s="860"/>
    </row>
    <row r="42" spans="1:8" ht="13.8">
      <c r="A42" s="856"/>
      <c r="B42" s="864"/>
      <c r="C42" s="865"/>
      <c r="D42" s="877"/>
      <c r="E42" s="859"/>
    </row>
    <row r="43" spans="1:8" s="52" customFormat="1" ht="12.75" customHeight="1">
      <c r="A43" s="856"/>
      <c r="B43" s="864"/>
      <c r="C43" s="865"/>
      <c r="D43" s="866"/>
      <c r="E43" s="859"/>
      <c r="F43" s="860"/>
      <c r="G43" s="867"/>
      <c r="H43" s="860"/>
    </row>
    <row r="44" spans="1:8" ht="13.8">
      <c r="A44" s="856"/>
      <c r="B44" s="864"/>
      <c r="C44" s="865"/>
      <c r="D44" s="878"/>
      <c r="E44" s="859"/>
    </row>
    <row r="45" spans="1:8" ht="13.8">
      <c r="A45" s="856"/>
      <c r="B45" s="864"/>
      <c r="C45" s="865"/>
      <c r="D45" s="878"/>
      <c r="E45" s="859"/>
    </row>
    <row r="46" spans="1:8" ht="13.8">
      <c r="A46" s="856"/>
      <c r="B46" s="864"/>
      <c r="C46" s="865"/>
      <c r="D46" s="878"/>
      <c r="E46" s="859"/>
    </row>
    <row r="47" spans="1:8" ht="15.6">
      <c r="A47" s="856"/>
      <c r="B47" s="879"/>
      <c r="C47" s="880"/>
      <c r="D47" s="866"/>
      <c r="E47" s="881"/>
    </row>
    <row r="48" spans="1:8" ht="13.8">
      <c r="A48" s="856"/>
      <c r="B48" s="873"/>
      <c r="C48" s="882"/>
      <c r="D48" s="875"/>
      <c r="E48" s="856"/>
    </row>
    <row r="49" spans="1:8" s="52" customFormat="1" ht="12.75" customHeight="1">
      <c r="A49" s="856"/>
      <c r="B49" s="864"/>
      <c r="C49" s="865"/>
      <c r="D49" s="877"/>
      <c r="E49" s="859"/>
      <c r="F49" s="860"/>
      <c r="G49" s="867"/>
      <c r="H49" s="860"/>
    </row>
    <row r="50" spans="1:8" s="52" customFormat="1" ht="12.75" customHeight="1">
      <c r="A50" s="856"/>
      <c r="B50" s="879"/>
      <c r="C50" s="880"/>
      <c r="D50" s="866"/>
      <c r="E50" s="881"/>
      <c r="F50" s="860"/>
      <c r="G50" s="867"/>
      <c r="H50" s="860"/>
    </row>
    <row r="51" spans="1:8" ht="13.8">
      <c r="A51" s="856"/>
      <c r="B51" s="864"/>
      <c r="C51" s="865"/>
      <c r="D51" s="866"/>
      <c r="E51" s="859"/>
    </row>
    <row r="52" spans="1:8" ht="13.8">
      <c r="A52" s="856"/>
      <c r="B52" s="864"/>
      <c r="C52" s="865"/>
      <c r="D52" s="866"/>
      <c r="E52" s="859"/>
    </row>
    <row r="53" spans="1:8" ht="13.8">
      <c r="A53" s="856"/>
      <c r="B53" s="864"/>
      <c r="C53" s="865"/>
      <c r="D53" s="878"/>
      <c r="E53" s="859"/>
    </row>
    <row r="54" spans="1:8" ht="13.8">
      <c r="A54" s="856"/>
      <c r="B54" s="864"/>
      <c r="C54" s="865"/>
      <c r="D54" s="878"/>
      <c r="E54" s="859"/>
    </row>
    <row r="55" spans="1:8" ht="13.8">
      <c r="A55" s="856"/>
      <c r="B55" s="864"/>
      <c r="C55" s="865"/>
      <c r="D55" s="878"/>
      <c r="E55" s="859"/>
    </row>
    <row r="56" spans="1:8" ht="15.6">
      <c r="A56" s="856"/>
      <c r="B56" s="879"/>
      <c r="C56" s="880"/>
      <c r="D56" s="866"/>
      <c r="E56" s="881"/>
    </row>
    <row r="57" spans="1:8" ht="15.6">
      <c r="A57" s="856"/>
      <c r="B57" s="879"/>
      <c r="C57" s="880"/>
      <c r="D57" s="883"/>
      <c r="E57" s="881"/>
    </row>
    <row r="58" spans="1:8" ht="13.8">
      <c r="A58" s="856"/>
      <c r="B58" s="864"/>
      <c r="C58" s="865"/>
      <c r="D58" s="877"/>
      <c r="E58" s="859"/>
    </row>
    <row r="59" spans="1:8" ht="13.8">
      <c r="A59" s="856"/>
      <c r="B59" s="864"/>
      <c r="C59" s="865"/>
      <c r="D59" s="866"/>
      <c r="E59" s="859"/>
    </row>
    <row r="60" spans="1:8" ht="13.8">
      <c r="A60" s="856"/>
      <c r="B60" s="864"/>
      <c r="C60" s="865"/>
      <c r="D60" s="866"/>
      <c r="E60" s="859"/>
    </row>
    <row r="61" spans="1:8" ht="13.8">
      <c r="A61" s="856"/>
      <c r="B61" s="864"/>
      <c r="C61" s="865"/>
      <c r="D61" s="878"/>
      <c r="E61" s="859"/>
    </row>
    <row r="62" spans="1:8" ht="13.8">
      <c r="A62" s="856"/>
      <c r="B62" s="864"/>
      <c r="C62" s="865"/>
      <c r="D62" s="878"/>
      <c r="E62" s="859"/>
    </row>
    <row r="63" spans="1:8" ht="13.8">
      <c r="A63" s="856"/>
      <c r="B63" s="864"/>
      <c r="C63" s="865"/>
      <c r="D63" s="878"/>
      <c r="E63" s="859"/>
    </row>
    <row r="64" spans="1:8" ht="13.8">
      <c r="A64" s="856"/>
      <c r="B64" s="864"/>
      <c r="C64" s="865"/>
      <c r="D64" s="866"/>
      <c r="E64" s="859"/>
    </row>
    <row r="65" spans="1:8" ht="13.8">
      <c r="A65" s="856"/>
      <c r="B65" s="864"/>
      <c r="C65" s="865"/>
      <c r="D65" s="878"/>
      <c r="E65" s="859"/>
    </row>
    <row r="66" spans="1:8" ht="13.8">
      <c r="A66" s="856"/>
      <c r="B66" s="864"/>
      <c r="C66" s="865"/>
      <c r="D66" s="877"/>
      <c r="E66" s="859"/>
    </row>
    <row r="67" spans="1:8" ht="13.5" customHeight="1">
      <c r="A67" s="856"/>
      <c r="B67" s="864"/>
      <c r="C67" s="865"/>
      <c r="D67" s="866"/>
      <c r="E67" s="859"/>
    </row>
    <row r="68" spans="1:8" ht="13.5" customHeight="1">
      <c r="A68" s="856"/>
      <c r="B68" s="864"/>
      <c r="C68" s="865"/>
      <c r="D68" s="878"/>
      <c r="E68" s="859"/>
    </row>
    <row r="69" spans="1:8" s="52" customFormat="1" ht="13.8">
      <c r="A69" s="856"/>
      <c r="B69" s="864"/>
      <c r="C69" s="865"/>
      <c r="D69" s="878"/>
      <c r="E69" s="859"/>
      <c r="F69" s="860"/>
      <c r="G69" s="867"/>
      <c r="H69" s="860"/>
    </row>
    <row r="70" spans="1:8" s="52" customFormat="1" ht="13.8">
      <c r="A70" s="856"/>
      <c r="B70" s="864"/>
      <c r="C70" s="865"/>
      <c r="D70" s="878"/>
      <c r="E70" s="859"/>
      <c r="F70" s="860"/>
      <c r="G70" s="867"/>
      <c r="H70" s="860"/>
    </row>
    <row r="71" spans="1:8" s="52" customFormat="1" ht="13.8">
      <c r="A71" s="856"/>
      <c r="B71" s="864"/>
      <c r="C71" s="865"/>
      <c r="D71" s="866"/>
      <c r="E71" s="859"/>
      <c r="F71" s="860"/>
      <c r="G71" s="867"/>
      <c r="H71" s="860"/>
    </row>
    <row r="72" spans="1:8" ht="13.5" customHeight="1">
      <c r="A72" s="856"/>
      <c r="B72" s="864"/>
      <c r="C72" s="865"/>
      <c r="D72" s="878"/>
      <c r="E72" s="859"/>
    </row>
    <row r="73" spans="1:8" ht="13.5" customHeight="1">
      <c r="A73" s="856"/>
      <c r="B73" s="864"/>
      <c r="C73" s="865"/>
      <c r="D73" s="877"/>
      <c r="E73" s="859"/>
    </row>
    <row r="74" spans="1:8" s="52" customFormat="1" ht="13.8">
      <c r="A74" s="856"/>
      <c r="B74" s="859"/>
      <c r="C74" s="876"/>
      <c r="D74" s="884"/>
      <c r="E74" s="859"/>
      <c r="F74" s="860"/>
      <c r="G74" s="867"/>
      <c r="H74" s="860"/>
    </row>
    <row r="75" spans="1:8" s="52" customFormat="1" ht="13.8">
      <c r="A75" s="856"/>
      <c r="B75" s="859"/>
      <c r="C75" s="876"/>
      <c r="D75" s="876"/>
      <c r="E75" s="859"/>
      <c r="F75" s="860"/>
      <c r="G75" s="867"/>
      <c r="H75" s="860"/>
    </row>
    <row r="76" spans="1:8" s="52" customFormat="1" ht="13.8">
      <c r="A76" s="856"/>
      <c r="B76" s="873"/>
      <c r="C76" s="882"/>
      <c r="D76" s="875"/>
      <c r="E76" s="856"/>
      <c r="F76" s="860"/>
      <c r="G76" s="867"/>
      <c r="H76" s="860"/>
    </row>
    <row r="77" spans="1:8" s="52" customFormat="1" ht="13.8">
      <c r="A77" s="856"/>
      <c r="B77" s="864"/>
      <c r="C77" s="885"/>
      <c r="D77" s="878"/>
      <c r="E77" s="859"/>
      <c r="F77" s="860"/>
      <c r="G77" s="867"/>
      <c r="H77" s="860"/>
    </row>
    <row r="78" spans="1:8" s="52" customFormat="1" ht="13.8">
      <c r="A78" s="856"/>
      <c r="B78" s="864"/>
      <c r="C78" s="885"/>
      <c r="D78" s="878"/>
      <c r="E78" s="859"/>
      <c r="F78" s="860"/>
      <c r="G78" s="867"/>
      <c r="H78" s="860"/>
    </row>
    <row r="79" spans="1:8" s="52" customFormat="1" ht="13.8">
      <c r="A79" s="856"/>
      <c r="B79" s="859"/>
      <c r="C79" s="876"/>
      <c r="D79" s="884"/>
      <c r="E79" s="859"/>
      <c r="F79" s="860"/>
      <c r="G79" s="867"/>
      <c r="H79" s="860"/>
    </row>
    <row r="80" spans="1:8" s="52" customFormat="1" ht="13.8">
      <c r="A80" s="856"/>
      <c r="B80" s="859"/>
      <c r="C80" s="876"/>
      <c r="D80" s="876"/>
      <c r="E80" s="859"/>
      <c r="F80" s="860"/>
      <c r="G80" s="867"/>
      <c r="H80" s="860"/>
    </row>
    <row r="81" spans="1:8" s="52" customFormat="1" ht="13.8">
      <c r="A81" s="856"/>
      <c r="B81" s="873"/>
      <c r="C81" s="882"/>
      <c r="D81" s="875"/>
      <c r="E81" s="856"/>
      <c r="F81" s="860"/>
      <c r="G81" s="867"/>
      <c r="H81" s="860"/>
    </row>
    <row r="82" spans="1:8" ht="13.5" customHeight="1">
      <c r="A82" s="856"/>
      <c r="B82" s="873"/>
      <c r="C82" s="882"/>
      <c r="D82" s="875"/>
      <c r="E82" s="856"/>
    </row>
    <row r="83" spans="1:8" s="52" customFormat="1" ht="13.8">
      <c r="A83" s="856"/>
      <c r="B83" s="864"/>
      <c r="C83" s="885"/>
      <c r="D83" s="877"/>
      <c r="E83" s="859"/>
      <c r="F83" s="860"/>
      <c r="G83" s="867"/>
      <c r="H83" s="860"/>
    </row>
    <row r="84" spans="1:8" s="52" customFormat="1" ht="13.8">
      <c r="A84" s="856"/>
      <c r="B84" s="864"/>
      <c r="C84" s="885"/>
      <c r="D84" s="878"/>
      <c r="E84" s="859"/>
      <c r="F84" s="860"/>
      <c r="G84" s="867"/>
      <c r="H84" s="860"/>
    </row>
    <row r="85" spans="1:8" ht="13.5" customHeight="1">
      <c r="A85" s="856"/>
      <c r="B85" s="864"/>
      <c r="C85" s="885"/>
      <c r="D85" s="877"/>
      <c r="E85" s="859"/>
    </row>
    <row r="86" spans="1:8" ht="13.5" customHeight="1">
      <c r="A86" s="856"/>
      <c r="B86" s="864"/>
      <c r="C86" s="885"/>
      <c r="D86" s="877"/>
      <c r="E86" s="859"/>
    </row>
    <row r="87" spans="1:8" s="52" customFormat="1" ht="13.8">
      <c r="A87" s="856"/>
      <c r="B87" s="864"/>
      <c r="C87" s="885"/>
      <c r="D87" s="877"/>
      <c r="E87" s="859"/>
      <c r="F87" s="860"/>
      <c r="G87" s="867"/>
      <c r="H87" s="860"/>
    </row>
    <row r="88" spans="1:8" s="52" customFormat="1" ht="13.8">
      <c r="A88" s="856"/>
      <c r="B88" s="864"/>
      <c r="C88" s="885"/>
      <c r="D88" s="878"/>
      <c r="E88" s="859"/>
      <c r="F88" s="860"/>
      <c r="G88" s="867"/>
      <c r="H88" s="860"/>
    </row>
    <row r="89" spans="1:8" ht="13.5" customHeight="1">
      <c r="A89" s="856"/>
      <c r="B89" s="859"/>
      <c r="C89" s="876"/>
      <c r="D89" s="876"/>
      <c r="E89" s="859"/>
    </row>
    <row r="90" spans="1:8" ht="13.5" customHeight="1">
      <c r="B90" s="839"/>
      <c r="C90" s="887"/>
      <c r="D90" s="888"/>
      <c r="E90" s="886"/>
    </row>
    <row r="91" spans="1:8" ht="13.5" customHeight="1">
      <c r="B91" s="847"/>
      <c r="C91" s="889"/>
      <c r="D91" s="425"/>
    </row>
    <row r="94" spans="1:8" ht="13.5" customHeight="1">
      <c r="B94" s="839"/>
      <c r="C94" s="887"/>
      <c r="D94" s="888"/>
      <c r="E94" s="886"/>
    </row>
    <row r="95" spans="1:8" ht="13.5" customHeight="1">
      <c r="B95" s="847"/>
      <c r="C95" s="889"/>
      <c r="D95" s="425"/>
    </row>
    <row r="96" spans="1:8" s="52" customFormat="1" ht="13.8">
      <c r="A96" s="886"/>
      <c r="B96" s="838"/>
      <c r="C96" s="51"/>
      <c r="D96" s="890"/>
      <c r="E96" s="838"/>
      <c r="F96" s="860"/>
      <c r="G96" s="867"/>
      <c r="H96" s="860"/>
    </row>
    <row r="97" spans="1:9" ht="13.5" customHeight="1">
      <c r="D97" s="890"/>
    </row>
    <row r="98" spans="1:9" ht="13.5" customHeight="1">
      <c r="D98" s="890"/>
    </row>
    <row r="99" spans="1:9" ht="13.5" customHeight="1">
      <c r="D99" s="890"/>
    </row>
    <row r="100" spans="1:9" ht="13.5" customHeight="1">
      <c r="D100" s="890"/>
    </row>
    <row r="103" spans="1:9" ht="13.5" customHeight="1">
      <c r="B103" s="847"/>
      <c r="C103" s="889"/>
      <c r="D103" s="425"/>
    </row>
    <row r="104" spans="1:9" ht="13.5" customHeight="1">
      <c r="D104" s="89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</row>
    <row r="139" spans="1:9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</row>
    <row r="140" spans="1:9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</row>
    <row r="141" spans="1:9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</row>
    <row r="142" spans="1:9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</row>
    <row r="143" spans="1:9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</row>
    <row r="144" spans="1:9" ht="13.5" customHeight="1">
      <c r="H144" s="51"/>
    </row>
    <row r="145" spans="8:8" ht="13.5" customHeight="1">
      <c r="H145" s="51"/>
    </row>
    <row r="146" spans="8:8" ht="13.5" customHeight="1">
      <c r="H146" s="51"/>
    </row>
    <row r="147" spans="8:8" ht="13.5" customHeight="1">
      <c r="H147" s="51"/>
    </row>
    <row r="148" spans="8:8" ht="13.5" customHeight="1">
      <c r="H148" s="51"/>
    </row>
    <row r="149" spans="8:8" ht="13.5" customHeight="1">
      <c r="H149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3" xr:uid="{00000000-0002-0000-6F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árok107">
    <tabColor rgb="FFFFFF99"/>
  </sheetPr>
  <dimension ref="A1:I140"/>
  <sheetViews>
    <sheetView view="pageBreakPreview" zoomScaleNormal="115" zoomScaleSheetLayoutView="100" workbookViewId="0">
      <selection activeCell="D17" sqref="D17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ht="14.4" thickBot="1">
      <c r="A1" s="833" t="s">
        <v>156</v>
      </c>
      <c r="B1" s="886"/>
      <c r="C1" s="935" t="s">
        <v>2</v>
      </c>
      <c r="D1" s="935"/>
      <c r="E1" s="886"/>
      <c r="F1" s="51"/>
      <c r="G1" s="51"/>
      <c r="H1" s="937" t="s">
        <v>157</v>
      </c>
    </row>
    <row r="2" spans="1:9" ht="13.8">
      <c r="A2" s="833"/>
      <c r="B2" s="886"/>
      <c r="C2" s="935"/>
      <c r="D2" s="935"/>
      <c r="E2" s="886"/>
      <c r="F2" s="51"/>
      <c r="G2" s="51"/>
      <c r="H2" s="935"/>
    </row>
    <row r="3" spans="1:9" ht="13.8">
      <c r="A3" s="833" t="s">
        <v>158</v>
      </c>
      <c r="B3" s="886"/>
      <c r="C3" s="935" t="s">
        <v>1452</v>
      </c>
      <c r="D3" s="935"/>
      <c r="E3" s="886"/>
      <c r="F3" s="51"/>
      <c r="G3" s="51"/>
      <c r="H3" s="935"/>
    </row>
    <row r="4" spans="1:9" ht="13.8">
      <c r="A4" s="833" t="s">
        <v>183</v>
      </c>
      <c r="C4" s="948" t="s">
        <v>1533</v>
      </c>
      <c r="F4" s="51"/>
      <c r="G4" s="51"/>
      <c r="H4" s="51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81" customFormat="1" ht="12.75" customHeight="1">
      <c r="A9" s="839"/>
      <c r="B9" s="949">
        <v>451111</v>
      </c>
      <c r="C9" s="950"/>
      <c r="D9" s="938" t="s">
        <v>553</v>
      </c>
      <c r="E9" s="843"/>
      <c r="F9" s="844"/>
      <c r="G9" s="845"/>
      <c r="H9" s="846">
        <f>SUM(H11:H19)</f>
        <v>0</v>
      </c>
    </row>
    <row r="10" spans="1:9" s="81" customFormat="1" ht="12.75" customHeight="1">
      <c r="A10" s="425"/>
      <c r="B10" s="847"/>
      <c r="C10" s="425"/>
      <c r="D10" s="425"/>
      <c r="E10" s="847"/>
      <c r="F10" s="425"/>
      <c r="G10" s="425"/>
      <c r="H10" s="425"/>
    </row>
    <row r="11" spans="1:9" s="81" customFormat="1" ht="13.8">
      <c r="A11" s="848">
        <v>1</v>
      </c>
      <c r="B11" s="848"/>
      <c r="C11" s="939" t="s">
        <v>661</v>
      </c>
      <c r="D11" s="902" t="s">
        <v>662</v>
      </c>
      <c r="E11" s="848" t="s">
        <v>180</v>
      </c>
      <c r="F11" s="951">
        <f>1884+1772</f>
        <v>3656</v>
      </c>
      <c r="G11" s="1280"/>
      <c r="H11" s="854">
        <f>ROUND(F11*G11,2)</f>
        <v>0</v>
      </c>
      <c r="I11" s="1280"/>
    </row>
    <row r="12" spans="1:9" s="81" customFormat="1" ht="27.6">
      <c r="A12" s="952" t="s">
        <v>177</v>
      </c>
      <c r="B12" s="849"/>
      <c r="C12" s="939" t="s">
        <v>455</v>
      </c>
      <c r="D12" s="902" t="s">
        <v>589</v>
      </c>
      <c r="E12" s="953" t="s">
        <v>197</v>
      </c>
      <c r="F12" s="940">
        <v>2805</v>
      </c>
      <c r="G12" s="1274"/>
      <c r="H12" s="854">
        <f t="shared" ref="H12:H19" si="0">ROUND(F12*G12,2)</f>
        <v>0</v>
      </c>
      <c r="I12" s="1274"/>
    </row>
    <row r="13" spans="1:9" ht="27.6">
      <c r="A13" s="952" t="s">
        <v>191</v>
      </c>
      <c r="B13" s="849"/>
      <c r="C13" s="939" t="s">
        <v>521</v>
      </c>
      <c r="D13" s="902" t="s">
        <v>522</v>
      </c>
      <c r="E13" s="953" t="s">
        <v>197</v>
      </c>
      <c r="F13" s="940">
        <v>2629</v>
      </c>
      <c r="G13" s="1274"/>
      <c r="H13" s="854">
        <f t="shared" si="0"/>
        <v>0</v>
      </c>
      <c r="I13" s="1274"/>
    </row>
    <row r="14" spans="1:9" ht="27.6">
      <c r="A14" s="952" t="s">
        <v>194</v>
      </c>
      <c r="B14" s="849"/>
      <c r="C14" s="954" t="s">
        <v>525</v>
      </c>
      <c r="D14" s="425" t="s">
        <v>526</v>
      </c>
      <c r="E14" s="953" t="s">
        <v>176</v>
      </c>
      <c r="F14" s="940">
        <v>920</v>
      </c>
      <c r="G14" s="1274"/>
      <c r="H14" s="854">
        <f t="shared" si="0"/>
        <v>0</v>
      </c>
      <c r="I14" s="1274"/>
    </row>
    <row r="15" spans="1:9" ht="27.6">
      <c r="A15" s="952" t="s">
        <v>198</v>
      </c>
      <c r="B15" s="849"/>
      <c r="C15" s="955" t="s">
        <v>663</v>
      </c>
      <c r="D15" s="902" t="s">
        <v>664</v>
      </c>
      <c r="E15" s="953" t="s">
        <v>188</v>
      </c>
      <c r="F15" s="940">
        <v>9</v>
      </c>
      <c r="G15" s="1274"/>
      <c r="H15" s="854">
        <f t="shared" si="0"/>
        <v>0</v>
      </c>
      <c r="I15" s="1274"/>
    </row>
    <row r="16" spans="1:9" ht="27.6">
      <c r="A16" s="952" t="s">
        <v>201</v>
      </c>
      <c r="B16" s="849"/>
      <c r="C16" s="956" t="s">
        <v>665</v>
      </c>
      <c r="D16" s="902" t="s">
        <v>666</v>
      </c>
      <c r="E16" s="953" t="s">
        <v>188</v>
      </c>
      <c r="F16" s="940">
        <v>831</v>
      </c>
      <c r="G16" s="1274"/>
      <c r="H16" s="854">
        <f t="shared" si="0"/>
        <v>0</v>
      </c>
      <c r="I16" s="1274"/>
    </row>
    <row r="17" spans="1:9" ht="27.6">
      <c r="A17" s="952" t="s">
        <v>204</v>
      </c>
      <c r="B17" s="849"/>
      <c r="C17" s="954" t="s">
        <v>667</v>
      </c>
      <c r="D17" s="425" t="s">
        <v>668</v>
      </c>
      <c r="E17" s="953" t="s">
        <v>176</v>
      </c>
      <c r="F17" s="940">
        <v>748</v>
      </c>
      <c r="G17" s="1274"/>
      <c r="H17" s="854">
        <f t="shared" si="0"/>
        <v>0</v>
      </c>
      <c r="I17" s="1274"/>
    </row>
    <row r="18" spans="1:9" ht="27.6">
      <c r="A18" s="952" t="s">
        <v>207</v>
      </c>
      <c r="B18" s="849"/>
      <c r="C18" s="939" t="s">
        <v>1534</v>
      </c>
      <c r="D18" s="902" t="s">
        <v>1535</v>
      </c>
      <c r="E18" s="953" t="s">
        <v>180</v>
      </c>
      <c r="F18" s="940">
        <v>6</v>
      </c>
      <c r="G18" s="1274"/>
      <c r="H18" s="854">
        <f t="shared" si="0"/>
        <v>0</v>
      </c>
      <c r="I18" s="1274"/>
    </row>
    <row r="19" spans="1:9" ht="13.8">
      <c r="A19" s="952" t="s">
        <v>209</v>
      </c>
      <c r="B19" s="849"/>
      <c r="C19" s="939" t="s">
        <v>460</v>
      </c>
      <c r="D19" s="902" t="s">
        <v>657</v>
      </c>
      <c r="E19" s="925" t="s">
        <v>462</v>
      </c>
      <c r="F19" s="940">
        <v>4017.5</v>
      </c>
      <c r="G19" s="1274"/>
      <c r="H19" s="854">
        <f t="shared" si="0"/>
        <v>0</v>
      </c>
      <c r="I19" s="1274"/>
    </row>
    <row r="20" spans="1:9" ht="13.8">
      <c r="A20" s="957"/>
      <c r="B20" s="861"/>
      <c r="C20" s="906"/>
      <c r="D20" s="958"/>
      <c r="F20" s="959"/>
      <c r="G20" s="845"/>
      <c r="H20" s="960"/>
      <c r="I20" s="845"/>
    </row>
    <row r="21" spans="1:9" ht="14.4">
      <c r="A21" s="957"/>
      <c r="B21" s="861"/>
      <c r="C21" s="961">
        <v>451120</v>
      </c>
      <c r="D21" s="944" t="s">
        <v>185</v>
      </c>
      <c r="F21" s="959"/>
      <c r="G21" s="845"/>
      <c r="H21" s="846">
        <f>SUM(H23:H25)</f>
        <v>0</v>
      </c>
      <c r="I21" s="845"/>
    </row>
    <row r="22" spans="1:9" ht="13.8">
      <c r="A22" s="957"/>
      <c r="B22" s="861"/>
      <c r="C22" s="906"/>
      <c r="D22" s="958"/>
      <c r="F22" s="959"/>
      <c r="G22" s="845"/>
      <c r="H22" s="960"/>
      <c r="I22" s="845"/>
    </row>
    <row r="23" spans="1:9" ht="13.8">
      <c r="A23" s="952" t="s">
        <v>211</v>
      </c>
      <c r="B23" s="849"/>
      <c r="C23" s="962" t="s">
        <v>669</v>
      </c>
      <c r="D23" s="902" t="s">
        <v>670</v>
      </c>
      <c r="E23" s="953" t="s">
        <v>188</v>
      </c>
      <c r="F23" s="940">
        <v>530.29999999999995</v>
      </c>
      <c r="G23" s="1274"/>
      <c r="H23" s="854">
        <f>ROUND(F23*G23,2)</f>
        <v>0</v>
      </c>
      <c r="I23" s="1274"/>
    </row>
    <row r="24" spans="1:9" ht="13.8">
      <c r="A24" s="952" t="s">
        <v>213</v>
      </c>
      <c r="B24" s="849"/>
      <c r="C24" s="962" t="s">
        <v>1536</v>
      </c>
      <c r="D24" s="902" t="s">
        <v>601</v>
      </c>
      <c r="E24" s="953" t="s">
        <v>188</v>
      </c>
      <c r="F24" s="940">
        <v>530.29999999999995</v>
      </c>
      <c r="G24" s="1274"/>
      <c r="H24" s="854">
        <f t="shared" ref="H24:H25" si="1">ROUND(F24*G24,2)</f>
        <v>0</v>
      </c>
      <c r="I24" s="1274"/>
    </row>
    <row r="25" spans="1:9" ht="13.8">
      <c r="A25" s="952" t="s">
        <v>215</v>
      </c>
      <c r="B25" s="849"/>
      <c r="C25" s="962" t="s">
        <v>199</v>
      </c>
      <c r="D25" s="902" t="s">
        <v>444</v>
      </c>
      <c r="E25" s="953" t="s">
        <v>188</v>
      </c>
      <c r="F25" s="940">
        <v>530.29999999999995</v>
      </c>
      <c r="G25" s="1274"/>
      <c r="H25" s="854">
        <f t="shared" si="1"/>
        <v>0</v>
      </c>
      <c r="I25" s="1274"/>
    </row>
    <row r="26" spans="1:9" ht="16.5" customHeight="1">
      <c r="A26" s="957"/>
      <c r="B26" s="861"/>
      <c r="C26" s="906"/>
      <c r="D26" s="958"/>
      <c r="F26" s="959"/>
      <c r="G26" s="845"/>
      <c r="H26" s="960"/>
    </row>
    <row r="27" spans="1:9" ht="14.4">
      <c r="A27" s="856"/>
      <c r="B27" s="859"/>
      <c r="C27" s="876"/>
      <c r="D27" s="868" t="s">
        <v>181</v>
      </c>
      <c r="E27" s="869"/>
      <c r="F27" s="870"/>
      <c r="G27" s="871"/>
      <c r="H27" s="872">
        <f>H21+H9</f>
        <v>0</v>
      </c>
    </row>
    <row r="28" spans="1:9" ht="13.8">
      <c r="A28" s="856"/>
      <c r="B28" s="873"/>
      <c r="C28" s="874"/>
      <c r="D28" s="875"/>
      <c r="E28" s="856"/>
    </row>
    <row r="29" spans="1:9" ht="13.8">
      <c r="A29" s="856"/>
      <c r="B29" s="873"/>
      <c r="C29" s="874"/>
      <c r="E29" s="859"/>
    </row>
    <row r="30" spans="1:9" ht="13.8">
      <c r="A30" s="856"/>
      <c r="B30" s="873"/>
      <c r="C30" s="874"/>
      <c r="D30" s="875"/>
      <c r="E30" s="859"/>
    </row>
    <row r="31" spans="1:9" s="52" customFormat="1" ht="12.75" customHeight="1">
      <c r="A31" s="856"/>
      <c r="B31" s="873"/>
      <c r="C31" s="874"/>
      <c r="D31" s="875"/>
      <c r="E31" s="859"/>
      <c r="F31" s="860"/>
      <c r="G31" s="867"/>
      <c r="H31" s="860"/>
    </row>
    <row r="32" spans="1:9" s="52" customFormat="1" ht="13.8">
      <c r="A32" s="856"/>
      <c r="B32" s="873"/>
      <c r="C32" s="874"/>
      <c r="D32" s="875"/>
      <c r="E32" s="859"/>
      <c r="F32" s="860"/>
      <c r="G32" s="867"/>
      <c r="H32" s="860"/>
    </row>
    <row r="33" spans="1:9" ht="13.8">
      <c r="A33" s="856"/>
      <c r="B33" s="873"/>
      <c r="C33" s="874"/>
      <c r="D33" s="875"/>
      <c r="E33" s="859"/>
    </row>
    <row r="34" spans="1:9" s="52" customFormat="1" ht="12.75" customHeight="1">
      <c r="A34" s="856"/>
      <c r="B34" s="873"/>
      <c r="C34" s="874"/>
      <c r="D34" s="875"/>
      <c r="E34" s="859"/>
      <c r="F34" s="860"/>
      <c r="G34" s="867"/>
      <c r="H34" s="860"/>
    </row>
    <row r="35" spans="1:9" ht="13.8">
      <c r="A35" s="856"/>
      <c r="B35" s="864"/>
      <c r="C35" s="865"/>
      <c r="D35" s="878"/>
      <c r="E35" s="859"/>
    </row>
    <row r="36" spans="1:9" ht="13.8">
      <c r="A36" s="856"/>
      <c r="B36" s="864"/>
      <c r="C36" s="865"/>
      <c r="D36" s="878"/>
      <c r="E36" s="859"/>
    </row>
    <row r="37" spans="1:9" ht="13.8">
      <c r="A37" s="856"/>
      <c r="B37" s="864"/>
      <c r="C37" s="865"/>
      <c r="D37" s="878"/>
      <c r="E37" s="859"/>
    </row>
    <row r="38" spans="1:9" ht="15.6">
      <c r="A38" s="856"/>
      <c r="B38" s="879"/>
      <c r="C38" s="880"/>
      <c r="D38" s="866"/>
      <c r="E38" s="881"/>
    </row>
    <row r="39" spans="1:9" ht="13.8">
      <c r="A39" s="856"/>
      <c r="B39" s="873"/>
      <c r="C39" s="882"/>
      <c r="D39" s="875"/>
      <c r="E39" s="856"/>
    </row>
    <row r="40" spans="1:9" s="52" customFormat="1" ht="12.75" customHeight="1">
      <c r="A40" s="856"/>
      <c r="B40" s="864"/>
      <c r="C40" s="865"/>
      <c r="D40" s="877"/>
      <c r="E40" s="859"/>
      <c r="F40" s="860"/>
      <c r="G40" s="867"/>
      <c r="H40" s="860"/>
    </row>
    <row r="41" spans="1:9" s="52" customFormat="1" ht="12.75" customHeight="1">
      <c r="A41" s="856"/>
      <c r="B41" s="879"/>
      <c r="C41" s="880"/>
      <c r="D41" s="866"/>
      <c r="E41" s="881"/>
      <c r="F41" s="860"/>
      <c r="G41" s="867"/>
      <c r="H41" s="860"/>
    </row>
    <row r="42" spans="1:9" ht="13.8">
      <c r="A42" s="856"/>
      <c r="B42" s="864"/>
      <c r="C42" s="865"/>
      <c r="D42" s="866"/>
      <c r="E42" s="859"/>
    </row>
    <row r="43" spans="1:9" ht="13.8">
      <c r="A43" s="856"/>
      <c r="B43" s="864"/>
      <c r="C43" s="865"/>
      <c r="D43" s="866"/>
      <c r="E43" s="859"/>
    </row>
    <row r="44" spans="1:9" s="54" customFormat="1" ht="13.8">
      <c r="A44" s="856"/>
      <c r="B44" s="864"/>
      <c r="C44" s="865"/>
      <c r="D44" s="878"/>
      <c r="E44" s="859"/>
      <c r="F44" s="860"/>
      <c r="G44" s="867"/>
      <c r="H44" s="860"/>
      <c r="I44" s="51"/>
    </row>
    <row r="45" spans="1:9" s="54" customFormat="1" ht="13.8">
      <c r="A45" s="856"/>
      <c r="B45" s="864"/>
      <c r="C45" s="865"/>
      <c r="D45" s="878"/>
      <c r="E45" s="859"/>
      <c r="F45" s="860"/>
      <c r="G45" s="867"/>
      <c r="H45" s="860"/>
      <c r="I45" s="51"/>
    </row>
    <row r="46" spans="1:9" s="54" customFormat="1" ht="13.8">
      <c r="A46" s="856"/>
      <c r="B46" s="864"/>
      <c r="C46" s="865"/>
      <c r="D46" s="878"/>
      <c r="E46" s="859"/>
      <c r="F46" s="860"/>
      <c r="G46" s="867"/>
      <c r="H46" s="860"/>
      <c r="I46" s="51"/>
    </row>
    <row r="47" spans="1:9" s="54" customFormat="1" ht="15.6">
      <c r="A47" s="856"/>
      <c r="B47" s="879"/>
      <c r="C47" s="880"/>
      <c r="D47" s="866"/>
      <c r="E47" s="881"/>
      <c r="F47" s="860"/>
      <c r="G47" s="867"/>
      <c r="H47" s="860"/>
      <c r="I47" s="51"/>
    </row>
    <row r="48" spans="1:9" s="54" customFormat="1" ht="15.6">
      <c r="A48" s="856"/>
      <c r="B48" s="879"/>
      <c r="C48" s="880"/>
      <c r="D48" s="883"/>
      <c r="E48" s="881"/>
      <c r="F48" s="860"/>
      <c r="G48" s="867"/>
      <c r="H48" s="860"/>
      <c r="I48" s="51"/>
    </row>
    <row r="49" spans="1:9" s="54" customFormat="1" ht="13.8">
      <c r="A49" s="856"/>
      <c r="B49" s="864"/>
      <c r="C49" s="865"/>
      <c r="D49" s="877"/>
      <c r="E49" s="859"/>
      <c r="F49" s="860"/>
      <c r="G49" s="867"/>
      <c r="H49" s="860"/>
      <c r="I49" s="51"/>
    </row>
    <row r="50" spans="1:9" s="54" customFormat="1" ht="13.8">
      <c r="A50" s="856"/>
      <c r="B50" s="864"/>
      <c r="C50" s="865"/>
      <c r="D50" s="866"/>
      <c r="E50" s="859"/>
      <c r="F50" s="860"/>
      <c r="G50" s="867"/>
      <c r="H50" s="860"/>
      <c r="I50" s="51"/>
    </row>
    <row r="51" spans="1:9" s="54" customFormat="1" ht="13.8">
      <c r="A51" s="856"/>
      <c r="B51" s="864"/>
      <c r="C51" s="865"/>
      <c r="D51" s="866"/>
      <c r="E51" s="859"/>
      <c r="F51" s="860"/>
      <c r="G51" s="867"/>
      <c r="H51" s="860"/>
      <c r="I51" s="51"/>
    </row>
    <row r="52" spans="1:9" s="54" customFormat="1" ht="13.8">
      <c r="A52" s="856"/>
      <c r="B52" s="864"/>
      <c r="C52" s="865"/>
      <c r="D52" s="878"/>
      <c r="E52" s="859"/>
      <c r="F52" s="860"/>
      <c r="G52" s="867"/>
      <c r="H52" s="860"/>
      <c r="I52" s="51"/>
    </row>
    <row r="53" spans="1:9" s="54" customFormat="1" ht="13.8">
      <c r="A53" s="856"/>
      <c r="B53" s="864"/>
      <c r="C53" s="865"/>
      <c r="D53" s="878"/>
      <c r="E53" s="859"/>
      <c r="F53" s="860"/>
      <c r="G53" s="867"/>
      <c r="H53" s="860"/>
      <c r="I53" s="51"/>
    </row>
    <row r="54" spans="1:9" s="54" customFormat="1" ht="13.8">
      <c r="A54" s="856"/>
      <c r="B54" s="864"/>
      <c r="C54" s="865"/>
      <c r="D54" s="878"/>
      <c r="E54" s="859"/>
      <c r="F54" s="860"/>
      <c r="G54" s="867"/>
      <c r="H54" s="860"/>
      <c r="I54" s="51"/>
    </row>
    <row r="55" spans="1:9" s="54" customFormat="1" ht="13.8">
      <c r="A55" s="856"/>
      <c r="B55" s="864"/>
      <c r="C55" s="865"/>
      <c r="D55" s="866"/>
      <c r="E55" s="859"/>
      <c r="F55" s="860"/>
      <c r="G55" s="867"/>
      <c r="H55" s="860"/>
      <c r="I55" s="51"/>
    </row>
    <row r="56" spans="1:9" s="54" customFormat="1" ht="13.8">
      <c r="A56" s="856"/>
      <c r="B56" s="864"/>
      <c r="C56" s="865"/>
      <c r="D56" s="878"/>
      <c r="E56" s="859"/>
      <c r="F56" s="860"/>
      <c r="G56" s="867"/>
      <c r="H56" s="860"/>
      <c r="I56" s="51"/>
    </row>
    <row r="57" spans="1:9" s="54" customFormat="1" ht="13.8">
      <c r="A57" s="856"/>
      <c r="B57" s="864"/>
      <c r="C57" s="865"/>
      <c r="D57" s="877"/>
      <c r="E57" s="859"/>
      <c r="F57" s="860"/>
      <c r="G57" s="867"/>
      <c r="H57" s="860"/>
      <c r="I57" s="51"/>
    </row>
    <row r="58" spans="1:9" s="54" customFormat="1" ht="13.5" customHeight="1">
      <c r="A58" s="856"/>
      <c r="B58" s="864"/>
      <c r="C58" s="865"/>
      <c r="D58" s="866"/>
      <c r="E58" s="859"/>
      <c r="F58" s="860"/>
      <c r="G58" s="867"/>
      <c r="H58" s="860"/>
      <c r="I58" s="51"/>
    </row>
    <row r="59" spans="1:9" s="54" customFormat="1" ht="13.5" customHeight="1">
      <c r="A59" s="856"/>
      <c r="B59" s="864"/>
      <c r="C59" s="865"/>
      <c r="D59" s="878"/>
      <c r="E59" s="859"/>
      <c r="F59" s="860"/>
      <c r="G59" s="867"/>
      <c r="H59" s="860"/>
      <c r="I59" s="51"/>
    </row>
    <row r="60" spans="1:9" s="52" customFormat="1" ht="13.8">
      <c r="A60" s="856"/>
      <c r="B60" s="864"/>
      <c r="C60" s="865"/>
      <c r="D60" s="878"/>
      <c r="E60" s="859"/>
      <c r="F60" s="860"/>
      <c r="G60" s="867"/>
      <c r="H60" s="860"/>
    </row>
    <row r="61" spans="1:9" s="52" customFormat="1" ht="13.8">
      <c r="A61" s="856"/>
      <c r="B61" s="864"/>
      <c r="C61" s="865"/>
      <c r="D61" s="878"/>
      <c r="E61" s="859"/>
      <c r="F61" s="860"/>
      <c r="G61" s="867"/>
      <c r="H61" s="860"/>
    </row>
    <row r="62" spans="1:9" s="52" customFormat="1" ht="13.8">
      <c r="A62" s="856"/>
      <c r="B62" s="864"/>
      <c r="C62" s="865"/>
      <c r="D62" s="866"/>
      <c r="E62" s="859"/>
      <c r="F62" s="860"/>
      <c r="G62" s="867"/>
      <c r="H62" s="860"/>
    </row>
    <row r="63" spans="1:9" ht="13.5" customHeight="1">
      <c r="A63" s="856"/>
      <c r="B63" s="864"/>
      <c r="C63" s="865"/>
      <c r="D63" s="878"/>
      <c r="E63" s="859"/>
    </row>
    <row r="64" spans="1:9" ht="13.5" customHeight="1">
      <c r="A64" s="856"/>
      <c r="B64" s="864"/>
      <c r="C64" s="865"/>
      <c r="D64" s="877"/>
      <c r="E64" s="859"/>
    </row>
    <row r="65" spans="1:8" s="52" customFormat="1" ht="13.8">
      <c r="A65" s="856"/>
      <c r="B65" s="859"/>
      <c r="C65" s="876"/>
      <c r="D65" s="884"/>
      <c r="E65" s="859"/>
      <c r="F65" s="860"/>
      <c r="G65" s="867"/>
      <c r="H65" s="860"/>
    </row>
    <row r="66" spans="1:8" s="52" customFormat="1" ht="13.8">
      <c r="A66" s="856"/>
      <c r="B66" s="859"/>
      <c r="C66" s="876"/>
      <c r="D66" s="876"/>
      <c r="E66" s="859"/>
      <c r="F66" s="860"/>
      <c r="G66" s="867"/>
      <c r="H66" s="860"/>
    </row>
    <row r="67" spans="1:8" s="52" customFormat="1" ht="13.8">
      <c r="A67" s="856"/>
      <c r="B67" s="873"/>
      <c r="C67" s="882"/>
      <c r="D67" s="875"/>
      <c r="E67" s="856"/>
      <c r="F67" s="860"/>
      <c r="G67" s="867"/>
      <c r="H67" s="860"/>
    </row>
    <row r="68" spans="1:8" s="52" customFormat="1" ht="13.8">
      <c r="A68" s="856"/>
      <c r="B68" s="864"/>
      <c r="C68" s="885"/>
      <c r="D68" s="878"/>
      <c r="E68" s="859"/>
      <c r="F68" s="860"/>
      <c r="G68" s="867"/>
      <c r="H68" s="860"/>
    </row>
    <row r="69" spans="1:8" s="52" customFormat="1" ht="13.8">
      <c r="A69" s="856"/>
      <c r="B69" s="864"/>
      <c r="C69" s="885"/>
      <c r="D69" s="878"/>
      <c r="E69" s="859"/>
      <c r="F69" s="860"/>
      <c r="G69" s="867"/>
      <c r="H69" s="860"/>
    </row>
    <row r="70" spans="1:8" s="52" customFormat="1" ht="13.8">
      <c r="A70" s="856"/>
      <c r="B70" s="859"/>
      <c r="C70" s="876"/>
      <c r="D70" s="884"/>
      <c r="E70" s="859"/>
      <c r="F70" s="860"/>
      <c r="G70" s="867"/>
      <c r="H70" s="860"/>
    </row>
    <row r="71" spans="1:8" s="52" customFormat="1" ht="13.8">
      <c r="A71" s="856"/>
      <c r="B71" s="859"/>
      <c r="C71" s="876"/>
      <c r="D71" s="876"/>
      <c r="E71" s="859"/>
      <c r="F71" s="860"/>
      <c r="G71" s="867"/>
      <c r="H71" s="860"/>
    </row>
    <row r="72" spans="1:8" s="52" customFormat="1" ht="13.8">
      <c r="A72" s="856"/>
      <c r="B72" s="873"/>
      <c r="C72" s="882"/>
      <c r="D72" s="875"/>
      <c r="E72" s="856"/>
      <c r="F72" s="860"/>
      <c r="G72" s="867"/>
      <c r="H72" s="860"/>
    </row>
    <row r="73" spans="1:8" ht="13.5" customHeight="1">
      <c r="A73" s="856"/>
      <c r="B73" s="873"/>
      <c r="C73" s="882"/>
      <c r="D73" s="875"/>
      <c r="E73" s="856"/>
    </row>
    <row r="74" spans="1:8" s="52" customFormat="1" ht="13.8">
      <c r="A74" s="856"/>
      <c r="B74" s="864"/>
      <c r="C74" s="885"/>
      <c r="D74" s="877"/>
      <c r="E74" s="859"/>
      <c r="F74" s="860"/>
      <c r="G74" s="867"/>
      <c r="H74" s="860"/>
    </row>
    <row r="75" spans="1:8" s="52" customFormat="1" ht="13.8">
      <c r="A75" s="856"/>
      <c r="B75" s="864"/>
      <c r="C75" s="885"/>
      <c r="D75" s="878"/>
      <c r="E75" s="859"/>
      <c r="F75" s="860"/>
      <c r="G75" s="867"/>
      <c r="H75" s="860"/>
    </row>
    <row r="76" spans="1:8" ht="13.5" customHeight="1">
      <c r="A76" s="856"/>
      <c r="B76" s="864"/>
      <c r="C76" s="885"/>
      <c r="D76" s="877"/>
      <c r="E76" s="859"/>
    </row>
    <row r="77" spans="1:8" ht="13.5" customHeight="1">
      <c r="A77" s="856"/>
      <c r="B77" s="864"/>
      <c r="C77" s="885"/>
      <c r="D77" s="877"/>
      <c r="E77" s="859"/>
    </row>
    <row r="78" spans="1:8" s="52" customFormat="1" ht="13.8">
      <c r="A78" s="856"/>
      <c r="B78" s="864"/>
      <c r="C78" s="885"/>
      <c r="D78" s="877"/>
      <c r="E78" s="859"/>
      <c r="F78" s="860"/>
      <c r="G78" s="867"/>
      <c r="H78" s="860"/>
    </row>
    <row r="79" spans="1:8" s="52" customFormat="1" ht="13.8">
      <c r="A79" s="856"/>
      <c r="B79" s="864"/>
      <c r="C79" s="885"/>
      <c r="D79" s="878"/>
      <c r="E79" s="859"/>
      <c r="F79" s="860"/>
      <c r="G79" s="867"/>
      <c r="H79" s="860"/>
    </row>
    <row r="80" spans="1:8" ht="13.5" customHeight="1">
      <c r="A80" s="856"/>
      <c r="B80" s="859"/>
      <c r="C80" s="876"/>
      <c r="D80" s="876"/>
      <c r="E80" s="859"/>
    </row>
    <row r="81" spans="1:8" ht="13.5" customHeight="1">
      <c r="B81" s="839"/>
      <c r="C81" s="887"/>
      <c r="D81" s="888"/>
      <c r="E81" s="886"/>
    </row>
    <row r="82" spans="1:8" ht="13.5" customHeight="1">
      <c r="B82" s="847"/>
      <c r="C82" s="889"/>
      <c r="D82" s="425"/>
    </row>
    <row r="85" spans="1:8" ht="13.5" customHeight="1">
      <c r="B85" s="839"/>
      <c r="C85" s="887"/>
      <c r="D85" s="888"/>
      <c r="E85" s="886"/>
    </row>
    <row r="86" spans="1:8" ht="13.5" customHeight="1">
      <c r="B86" s="847"/>
      <c r="C86" s="889"/>
      <c r="D86" s="425"/>
    </row>
    <row r="87" spans="1:8" s="52" customFormat="1" ht="13.8">
      <c r="A87" s="886"/>
      <c r="B87" s="838"/>
      <c r="C87" s="51"/>
      <c r="D87" s="890"/>
      <c r="E87" s="838"/>
      <c r="F87" s="860"/>
      <c r="G87" s="867"/>
      <c r="H87" s="860"/>
    </row>
    <row r="88" spans="1:8" ht="13.5" customHeight="1">
      <c r="D88" s="890"/>
    </row>
    <row r="89" spans="1:8" ht="13.5" customHeight="1">
      <c r="D89" s="890"/>
    </row>
    <row r="90" spans="1:8" ht="13.5" customHeight="1">
      <c r="D90" s="890"/>
    </row>
    <row r="91" spans="1:8" ht="13.5" customHeight="1">
      <c r="D91" s="890"/>
    </row>
    <row r="94" spans="1:8" ht="13.5" customHeight="1">
      <c r="B94" s="847"/>
      <c r="C94" s="889"/>
      <c r="D94" s="425"/>
    </row>
    <row r="95" spans="1:8" ht="13.5" customHeight="1">
      <c r="D95" s="891"/>
    </row>
    <row r="101" spans="1:9" s="113" customFormat="1" ht="13.5" customHeight="1">
      <c r="A101" s="886"/>
      <c r="B101" s="838"/>
      <c r="C101" s="51"/>
      <c r="D101" s="51"/>
      <c r="E101" s="838"/>
      <c r="F101" s="860"/>
      <c r="G101" s="867"/>
      <c r="H101" s="860"/>
      <c r="I101" s="5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ht="13.5" customHeight="1">
      <c r="H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5" xr:uid="{00000000-0002-0000-70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árok108">
    <tabColor rgb="FFFFFF99"/>
  </sheetPr>
  <dimension ref="A1:M150"/>
  <sheetViews>
    <sheetView view="pageBreakPreview" topLeftCell="A13" zoomScaleNormal="110" zoomScaleSheetLayoutView="100" workbookViewId="0">
      <selection activeCell="D29" sqref="D29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13" ht="14.4" thickBot="1">
      <c r="A1" s="833" t="s">
        <v>156</v>
      </c>
      <c r="B1" s="886"/>
      <c r="C1" s="935" t="s">
        <v>2</v>
      </c>
      <c r="D1" s="935"/>
      <c r="E1" s="886"/>
      <c r="F1" s="51"/>
      <c r="G1" s="51"/>
      <c r="H1" s="937" t="s">
        <v>157</v>
      </c>
    </row>
    <row r="2" spans="1:13" ht="13.8">
      <c r="A2" s="833"/>
      <c r="B2" s="886"/>
      <c r="C2" s="935"/>
      <c r="D2" s="935"/>
      <c r="E2" s="886"/>
      <c r="F2" s="51"/>
      <c r="G2" s="51"/>
      <c r="H2" s="935"/>
    </row>
    <row r="3" spans="1:13" ht="13.8">
      <c r="A3" s="833" t="s">
        <v>158</v>
      </c>
      <c r="B3" s="886"/>
      <c r="C3" s="935" t="s">
        <v>1455</v>
      </c>
      <c r="D3" s="935"/>
      <c r="E3" s="886"/>
      <c r="F3" s="51"/>
      <c r="G3" s="51"/>
      <c r="H3" s="935"/>
    </row>
    <row r="4" spans="1:13" ht="13.8">
      <c r="A4" s="833" t="s">
        <v>183</v>
      </c>
      <c r="C4" s="948" t="s">
        <v>1537</v>
      </c>
      <c r="F4" s="51"/>
      <c r="G4" s="51"/>
      <c r="H4" s="51"/>
    </row>
    <row r="5" spans="1:13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13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13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13" ht="13.5" customHeight="1">
      <c r="A8" s="51"/>
      <c r="B8" s="837"/>
      <c r="C8" s="395"/>
      <c r="D8" s="395"/>
      <c r="F8" s="51"/>
      <c r="G8" s="51"/>
      <c r="H8" s="51"/>
    </row>
    <row r="9" spans="1:13" s="81" customFormat="1" ht="12.75" customHeight="1">
      <c r="A9" s="839"/>
      <c r="B9" s="963">
        <v>451120</v>
      </c>
      <c r="C9" s="950"/>
      <c r="D9" s="938" t="s">
        <v>185</v>
      </c>
      <c r="E9" s="843"/>
      <c r="F9" s="844"/>
      <c r="G9" s="845"/>
      <c r="H9" s="846">
        <f>SUM(H11:H19)</f>
        <v>0</v>
      </c>
    </row>
    <row r="10" spans="1:13" s="81" customFormat="1" ht="12.75" customHeight="1">
      <c r="A10" s="425"/>
      <c r="B10" s="847"/>
      <c r="C10" s="425"/>
      <c r="D10" s="425"/>
      <c r="E10" s="847"/>
      <c r="F10" s="425"/>
      <c r="G10" s="425"/>
      <c r="H10" s="425"/>
      <c r="K10" s="54"/>
      <c r="M10" s="54"/>
    </row>
    <row r="11" spans="1:13" s="81" customFormat="1" ht="13.8">
      <c r="A11" s="848">
        <v>1</v>
      </c>
      <c r="B11" s="848"/>
      <c r="C11" s="901" t="s">
        <v>669</v>
      </c>
      <c r="D11" s="902" t="s">
        <v>670</v>
      </c>
      <c r="E11" s="848" t="s">
        <v>188</v>
      </c>
      <c r="F11" s="1511">
        <v>1820</v>
      </c>
      <c r="G11" s="1280"/>
      <c r="H11" s="854">
        <f>ROUND(F11*G11,2)</f>
        <v>0</v>
      </c>
      <c r="I11" s="1280"/>
      <c r="J11" s="54"/>
      <c r="K11" s="54"/>
      <c r="L11" s="54"/>
      <c r="M11" s="54"/>
    </row>
    <row r="12" spans="1:13" s="81" customFormat="1" ht="13.8">
      <c r="A12" s="952" t="s">
        <v>177</v>
      </c>
      <c r="B12" s="849"/>
      <c r="C12" s="901" t="s">
        <v>186</v>
      </c>
      <c r="D12" s="902" t="s">
        <v>187</v>
      </c>
      <c r="E12" s="953" t="s">
        <v>188</v>
      </c>
      <c r="F12" s="1511">
        <v>159</v>
      </c>
      <c r="G12" s="1279"/>
      <c r="H12" s="854">
        <f t="shared" ref="H12:H19" si="0">ROUND(F12*G12,2)</f>
        <v>0</v>
      </c>
      <c r="I12" s="1279"/>
      <c r="J12" s="54"/>
      <c r="K12" s="54"/>
      <c r="L12" s="54"/>
      <c r="M12" s="54"/>
    </row>
    <row r="13" spans="1:13" s="81" customFormat="1" ht="13.8">
      <c r="A13" s="952" t="s">
        <v>191</v>
      </c>
      <c r="B13" s="849"/>
      <c r="C13" s="901" t="s">
        <v>600</v>
      </c>
      <c r="D13" s="902" t="s">
        <v>601</v>
      </c>
      <c r="E13" s="953" t="s">
        <v>188</v>
      </c>
      <c r="F13" s="1511">
        <v>1979</v>
      </c>
      <c r="G13" s="1279"/>
      <c r="H13" s="854">
        <f t="shared" si="0"/>
        <v>0</v>
      </c>
      <c r="I13" s="1279"/>
      <c r="J13" s="54"/>
      <c r="K13" s="54"/>
      <c r="L13" s="54"/>
      <c r="M13" s="54"/>
    </row>
    <row r="14" spans="1:13" s="81" customFormat="1" ht="13.8">
      <c r="A14" s="952" t="s">
        <v>194</v>
      </c>
      <c r="B14" s="849"/>
      <c r="C14" s="901" t="s">
        <v>360</v>
      </c>
      <c r="D14" s="902" t="s">
        <v>671</v>
      </c>
      <c r="E14" s="953" t="s">
        <v>188</v>
      </c>
      <c r="F14" s="1511">
        <v>132.6</v>
      </c>
      <c r="G14" s="1279"/>
      <c r="H14" s="854">
        <f t="shared" si="0"/>
        <v>0</v>
      </c>
      <c r="I14" s="1279"/>
      <c r="J14" s="52"/>
      <c r="K14" s="52"/>
      <c r="L14" s="52"/>
      <c r="M14" s="52"/>
    </row>
    <row r="15" spans="1:13" ht="13.8">
      <c r="A15" s="952" t="s">
        <v>198</v>
      </c>
      <c r="B15" s="849"/>
      <c r="C15" s="901" t="s">
        <v>199</v>
      </c>
      <c r="D15" s="902" t="s">
        <v>444</v>
      </c>
      <c r="E15" s="953" t="s">
        <v>188</v>
      </c>
      <c r="F15" s="1511">
        <v>1979</v>
      </c>
      <c r="G15" s="1279"/>
      <c r="H15" s="854">
        <f t="shared" si="0"/>
        <v>0</v>
      </c>
      <c r="I15" s="1279"/>
      <c r="J15" s="52"/>
      <c r="K15" s="52"/>
      <c r="L15" s="52"/>
      <c r="M15" s="52"/>
    </row>
    <row r="16" spans="1:13" s="81" customFormat="1" ht="13.8">
      <c r="A16" s="952" t="s">
        <v>201</v>
      </c>
      <c r="B16" s="849"/>
      <c r="C16" s="939" t="s">
        <v>195</v>
      </c>
      <c r="D16" s="902" t="s">
        <v>196</v>
      </c>
      <c r="E16" s="953" t="s">
        <v>197</v>
      </c>
      <c r="F16" s="1511">
        <v>2275</v>
      </c>
      <c r="G16" s="1279"/>
      <c r="H16" s="854">
        <f t="shared" si="0"/>
        <v>0</v>
      </c>
      <c r="I16" s="1279"/>
      <c r="J16" s="52"/>
      <c r="K16" s="52"/>
      <c r="L16" s="52"/>
      <c r="M16" s="52"/>
    </row>
    <row r="17" spans="1:13" s="81" customFormat="1" ht="13.8">
      <c r="A17" s="952" t="s">
        <v>204</v>
      </c>
      <c r="B17" s="849"/>
      <c r="C17" s="939" t="s">
        <v>672</v>
      </c>
      <c r="D17" s="902" t="s">
        <v>673</v>
      </c>
      <c r="E17" s="953" t="s">
        <v>197</v>
      </c>
      <c r="F17" s="1511">
        <v>100</v>
      </c>
      <c r="G17" s="1279"/>
      <c r="H17" s="854">
        <f t="shared" si="0"/>
        <v>0</v>
      </c>
      <c r="I17" s="1279"/>
      <c r="J17" s="51"/>
      <c r="K17" s="51"/>
      <c r="L17" s="51"/>
      <c r="M17" s="51"/>
    </row>
    <row r="18" spans="1:13" ht="13.8">
      <c r="A18" s="952" t="s">
        <v>207</v>
      </c>
      <c r="B18" s="849"/>
      <c r="C18" s="939" t="s">
        <v>602</v>
      </c>
      <c r="D18" s="902" t="s">
        <v>603</v>
      </c>
      <c r="E18" s="953" t="s">
        <v>197</v>
      </c>
      <c r="F18" s="1511">
        <v>100</v>
      </c>
      <c r="G18" s="1279"/>
      <c r="H18" s="854">
        <f t="shared" si="0"/>
        <v>0</v>
      </c>
      <c r="I18" s="1279"/>
    </row>
    <row r="19" spans="1:13" ht="13.8">
      <c r="A19" s="952" t="s">
        <v>209</v>
      </c>
      <c r="B19" s="849"/>
      <c r="C19" s="939" t="s">
        <v>674</v>
      </c>
      <c r="D19" s="902" t="s">
        <v>675</v>
      </c>
      <c r="E19" s="953" t="s">
        <v>197</v>
      </c>
      <c r="F19" s="1511">
        <v>100</v>
      </c>
      <c r="G19" s="1279"/>
      <c r="H19" s="854">
        <f t="shared" si="0"/>
        <v>0</v>
      </c>
      <c r="I19" s="1279"/>
      <c r="J19" s="52"/>
      <c r="K19" s="52"/>
      <c r="L19" s="52"/>
      <c r="M19" s="52"/>
    </row>
    <row r="20" spans="1:13" ht="13.8">
      <c r="A20" s="856"/>
      <c r="B20" s="857"/>
      <c r="C20" s="964"/>
      <c r="D20" s="875"/>
      <c r="E20" s="859"/>
      <c r="F20" s="1020"/>
      <c r="G20" s="51"/>
      <c r="H20" s="51"/>
      <c r="J20" s="52"/>
      <c r="K20" s="52"/>
      <c r="L20" s="52"/>
      <c r="M20" s="52"/>
    </row>
    <row r="21" spans="1:13" ht="13.8">
      <c r="A21" s="856"/>
      <c r="B21" s="963">
        <v>452313</v>
      </c>
      <c r="C21" s="950"/>
      <c r="D21" s="938" t="s">
        <v>637</v>
      </c>
      <c r="F21" s="51"/>
      <c r="G21" s="51"/>
      <c r="H21" s="846">
        <f>SUM(H23:H24)</f>
        <v>0</v>
      </c>
      <c r="J21" s="52"/>
      <c r="K21" s="52"/>
      <c r="L21" s="52"/>
      <c r="M21" s="52"/>
    </row>
    <row r="22" spans="1:13" ht="13.8">
      <c r="A22" s="838"/>
      <c r="F22" s="51"/>
      <c r="G22" s="51"/>
      <c r="H22" s="51"/>
      <c r="J22" s="52"/>
      <c r="K22" s="52"/>
      <c r="L22" s="52"/>
      <c r="M22" s="52"/>
    </row>
    <row r="23" spans="1:13" ht="13.8">
      <c r="A23" s="1530" t="s">
        <v>211</v>
      </c>
      <c r="B23" s="1531"/>
      <c r="C23" s="1532" t="s">
        <v>606</v>
      </c>
      <c r="D23" s="1533" t="s">
        <v>607</v>
      </c>
      <c r="E23" s="1534" t="s">
        <v>176</v>
      </c>
      <c r="F23" s="1535">
        <v>18</v>
      </c>
      <c r="G23" s="1536"/>
      <c r="H23" s="1537">
        <f>ROUND(F23*G23,2)</f>
        <v>0</v>
      </c>
      <c r="I23" s="1536"/>
      <c r="J23" s="52"/>
      <c r="K23" s="52"/>
      <c r="L23" s="52"/>
      <c r="M23" s="52"/>
    </row>
    <row r="24" spans="1:13" ht="13.8">
      <c r="A24" s="952" t="s">
        <v>213</v>
      </c>
      <c r="B24" s="849"/>
      <c r="C24" s="939" t="s">
        <v>678</v>
      </c>
      <c r="D24" s="902" t="s">
        <v>679</v>
      </c>
      <c r="E24" s="953" t="s">
        <v>180</v>
      </c>
      <c r="F24" s="1511">
        <v>13</v>
      </c>
      <c r="G24" s="1274"/>
      <c r="H24" s="854">
        <f>ROUND(F24*G24,2)</f>
        <v>0</v>
      </c>
      <c r="I24" s="1274"/>
      <c r="J24" s="52"/>
      <c r="K24" s="52"/>
      <c r="L24" s="52"/>
      <c r="M24" s="52"/>
    </row>
    <row r="25" spans="1:13" ht="13.8">
      <c r="A25" s="957"/>
      <c r="B25" s="861"/>
      <c r="C25" s="906"/>
      <c r="D25" s="965"/>
      <c r="E25" s="966"/>
      <c r="F25" s="1512"/>
      <c r="G25" s="845"/>
      <c r="H25" s="845"/>
      <c r="I25" s="845"/>
      <c r="J25" s="52"/>
      <c r="K25" s="52"/>
      <c r="L25" s="52"/>
      <c r="M25" s="52"/>
    </row>
    <row r="26" spans="1:13" ht="27.6">
      <c r="A26" s="957"/>
      <c r="B26" s="967" t="s">
        <v>680</v>
      </c>
      <c r="C26" s="968"/>
      <c r="D26" s="944" t="s">
        <v>554</v>
      </c>
      <c r="E26" s="966"/>
      <c r="F26" s="1512"/>
      <c r="G26" s="845"/>
      <c r="H26" s="969">
        <f>SUM(H28:H29)</f>
        <v>0</v>
      </c>
      <c r="I26" s="845"/>
      <c r="J26" s="52"/>
      <c r="K26" s="52"/>
      <c r="L26" s="52"/>
      <c r="M26" s="52"/>
    </row>
    <row r="27" spans="1:13" ht="13.8">
      <c r="A27" s="957"/>
      <c r="B27" s="967"/>
      <c r="C27" s="968"/>
      <c r="D27" s="938"/>
      <c r="E27" s="966"/>
      <c r="F27" s="1512"/>
      <c r="G27" s="845"/>
      <c r="H27" s="845"/>
      <c r="I27" s="845"/>
    </row>
    <row r="28" spans="1:13" ht="13.8">
      <c r="A28" s="1530" t="s">
        <v>215</v>
      </c>
      <c r="B28" s="1538"/>
      <c r="C28" s="1539" t="s">
        <v>531</v>
      </c>
      <c r="D28" s="1533" t="s">
        <v>532</v>
      </c>
      <c r="E28" s="1534" t="s">
        <v>197</v>
      </c>
      <c r="F28" s="1535">
        <v>2275</v>
      </c>
      <c r="G28" s="1536"/>
      <c r="H28" s="1537">
        <f>ROUND(F28*G28,2)</f>
        <v>0</v>
      </c>
      <c r="I28" s="1536"/>
      <c r="J28" s="52"/>
      <c r="K28" s="52"/>
      <c r="L28" s="52"/>
      <c r="M28" s="52"/>
    </row>
    <row r="29" spans="1:13" ht="27.6">
      <c r="A29" s="952" t="s">
        <v>217</v>
      </c>
      <c r="B29" s="849"/>
      <c r="C29" s="901" t="s">
        <v>681</v>
      </c>
      <c r="D29" s="902" t="s">
        <v>682</v>
      </c>
      <c r="E29" s="953" t="s">
        <v>197</v>
      </c>
      <c r="F29" s="1511">
        <v>2275</v>
      </c>
      <c r="G29" s="1274"/>
      <c r="H29" s="854">
        <f>ROUND(F29*G29,2)</f>
        <v>0</v>
      </c>
      <c r="I29" s="1274"/>
      <c r="J29" s="52"/>
      <c r="K29" s="52"/>
      <c r="L29" s="52"/>
      <c r="M29" s="52"/>
    </row>
    <row r="30" spans="1:13" ht="13.8">
      <c r="A30" s="856"/>
      <c r="B30" s="873"/>
      <c r="D30" s="875"/>
      <c r="E30" s="859"/>
      <c r="F30" s="1020"/>
      <c r="H30" s="867"/>
      <c r="I30" s="867"/>
    </row>
    <row r="31" spans="1:13" ht="13.8">
      <c r="A31" s="856"/>
      <c r="B31" s="949">
        <v>452622</v>
      </c>
      <c r="C31" s="841"/>
      <c r="D31" s="944" t="s">
        <v>555</v>
      </c>
      <c r="F31" s="51"/>
      <c r="G31" s="51"/>
      <c r="H31" s="846">
        <f>SUM(H33:H35)</f>
        <v>0</v>
      </c>
    </row>
    <row r="32" spans="1:13" ht="13.8">
      <c r="A32" s="856"/>
      <c r="B32" s="900"/>
      <c r="C32" s="841"/>
      <c r="D32" s="842"/>
      <c r="F32" s="51"/>
      <c r="G32" s="51"/>
      <c r="H32" s="51"/>
      <c r="J32" s="52"/>
      <c r="K32" s="52"/>
      <c r="L32" s="52"/>
      <c r="M32" s="52"/>
    </row>
    <row r="33" spans="1:13" ht="27.6">
      <c r="A33" s="925">
        <v>14</v>
      </c>
      <c r="B33" s="970"/>
      <c r="C33" s="901" t="s">
        <v>684</v>
      </c>
      <c r="D33" s="902" t="s">
        <v>685</v>
      </c>
      <c r="E33" s="925" t="s">
        <v>197</v>
      </c>
      <c r="F33" s="971">
        <v>1018</v>
      </c>
      <c r="G33" s="1281"/>
      <c r="H33" s="973">
        <f>ROUND(F33*G33,2)</f>
        <v>0</v>
      </c>
      <c r="I33" s="1281"/>
      <c r="J33" s="52"/>
      <c r="K33" s="52"/>
      <c r="L33" s="52"/>
      <c r="M33" s="52"/>
    </row>
    <row r="34" spans="1:13" ht="13.8">
      <c r="A34" s="925">
        <v>15</v>
      </c>
      <c r="B34" s="970"/>
      <c r="C34" s="901" t="s">
        <v>686</v>
      </c>
      <c r="D34" s="425" t="s">
        <v>687</v>
      </c>
      <c r="E34" s="925" t="s">
        <v>176</v>
      </c>
      <c r="F34" s="972">
        <v>424</v>
      </c>
      <c r="G34" s="1281"/>
      <c r="H34" s="973">
        <f t="shared" ref="H34:H35" si="1">ROUND(F34*G34,2)</f>
        <v>0</v>
      </c>
      <c r="I34" s="1281"/>
    </row>
    <row r="35" spans="1:13" ht="27.6">
      <c r="A35" s="952" t="s">
        <v>223</v>
      </c>
      <c r="B35" s="849"/>
      <c r="C35" s="901" t="s">
        <v>542</v>
      </c>
      <c r="D35" s="913" t="s">
        <v>543</v>
      </c>
      <c r="E35" s="953" t="s">
        <v>197</v>
      </c>
      <c r="F35" s="1511">
        <v>2275</v>
      </c>
      <c r="G35" s="1279"/>
      <c r="H35" s="973">
        <f t="shared" si="1"/>
        <v>0</v>
      </c>
      <c r="I35" s="1279"/>
    </row>
    <row r="36" spans="1:13" ht="13.8">
      <c r="A36" s="856"/>
      <c r="B36" s="864"/>
      <c r="C36" s="885"/>
      <c r="D36" s="877"/>
      <c r="E36" s="859"/>
    </row>
    <row r="37" spans="1:13" ht="14.4">
      <c r="A37" s="856"/>
      <c r="B37" s="859"/>
      <c r="C37" s="876"/>
      <c r="D37" s="868" t="s">
        <v>181</v>
      </c>
      <c r="E37" s="869"/>
      <c r="F37" s="870"/>
      <c r="G37" s="871"/>
      <c r="H37" s="872">
        <f>H31+H26+H21+H9</f>
        <v>0</v>
      </c>
    </row>
    <row r="38" spans="1:13" ht="13.8">
      <c r="A38" s="856"/>
      <c r="B38" s="873"/>
      <c r="C38" s="874"/>
      <c r="D38" s="875"/>
      <c r="E38" s="856"/>
    </row>
    <row r="39" spans="1:13" ht="13.8">
      <c r="A39" s="856"/>
      <c r="B39" s="873"/>
      <c r="C39" s="874"/>
      <c r="E39" s="859"/>
    </row>
    <row r="40" spans="1:13" ht="13.8">
      <c r="A40" s="856"/>
      <c r="B40" s="873"/>
      <c r="C40" s="874"/>
      <c r="D40" s="875"/>
      <c r="E40" s="859"/>
    </row>
    <row r="41" spans="1:13" s="52" customFormat="1" ht="12.75" customHeight="1">
      <c r="A41" s="856"/>
      <c r="B41" s="873"/>
      <c r="C41" s="874"/>
      <c r="D41" s="875"/>
      <c r="E41" s="859"/>
      <c r="F41" s="860"/>
      <c r="G41" s="867"/>
      <c r="H41" s="860"/>
    </row>
    <row r="42" spans="1:13" s="52" customFormat="1" ht="13.8">
      <c r="A42" s="856"/>
      <c r="B42" s="873"/>
      <c r="C42" s="874"/>
      <c r="D42" s="875"/>
      <c r="E42" s="859"/>
      <c r="F42" s="860"/>
      <c r="G42" s="867"/>
      <c r="H42" s="860"/>
      <c r="J42" s="51"/>
      <c r="K42" s="51"/>
      <c r="L42" s="51"/>
      <c r="M42" s="51"/>
    </row>
    <row r="43" spans="1:13" ht="13.8">
      <c r="A43" s="856"/>
      <c r="B43" s="873"/>
      <c r="C43" s="874"/>
      <c r="D43" s="875"/>
      <c r="E43" s="859"/>
    </row>
    <row r="44" spans="1:13" s="52" customFormat="1" ht="12.75" customHeight="1">
      <c r="A44" s="856"/>
      <c r="B44" s="873"/>
      <c r="C44" s="874"/>
      <c r="D44" s="875"/>
      <c r="E44" s="859"/>
      <c r="F44" s="860"/>
      <c r="G44" s="867"/>
      <c r="H44" s="860"/>
      <c r="J44" s="51"/>
      <c r="K44" s="51"/>
      <c r="L44" s="51"/>
      <c r="M44" s="51"/>
    </row>
    <row r="45" spans="1:13" ht="13.8">
      <c r="A45" s="856"/>
      <c r="B45" s="864"/>
      <c r="C45" s="865"/>
      <c r="D45" s="878"/>
      <c r="E45" s="859"/>
    </row>
    <row r="46" spans="1:13" ht="13.8">
      <c r="A46" s="856"/>
      <c r="B46" s="864"/>
      <c r="C46" s="865"/>
      <c r="D46" s="878"/>
      <c r="E46" s="859"/>
    </row>
    <row r="47" spans="1:13" ht="13.8">
      <c r="A47" s="856"/>
      <c r="B47" s="864"/>
      <c r="C47" s="865"/>
      <c r="D47" s="878"/>
      <c r="E47" s="859"/>
    </row>
    <row r="48" spans="1:13" ht="15.6">
      <c r="A48" s="856"/>
      <c r="B48" s="879"/>
      <c r="C48" s="880"/>
      <c r="D48" s="866"/>
      <c r="E48" s="881"/>
    </row>
    <row r="49" spans="1:13" ht="13.8">
      <c r="A49" s="856"/>
      <c r="B49" s="873"/>
      <c r="C49" s="882"/>
      <c r="D49" s="875"/>
      <c r="E49" s="856"/>
    </row>
    <row r="50" spans="1:13" s="52" customFormat="1" ht="12.75" customHeight="1">
      <c r="A50" s="856"/>
      <c r="B50" s="864"/>
      <c r="C50" s="865"/>
      <c r="D50" s="877"/>
      <c r="E50" s="859"/>
      <c r="F50" s="860"/>
      <c r="G50" s="867"/>
      <c r="H50" s="860"/>
      <c r="J50" s="51"/>
      <c r="K50" s="51"/>
      <c r="L50" s="51"/>
      <c r="M50" s="51"/>
    </row>
    <row r="51" spans="1:13" s="52" customFormat="1" ht="12.75" customHeight="1">
      <c r="A51" s="856"/>
      <c r="B51" s="879"/>
      <c r="C51" s="880"/>
      <c r="D51" s="866"/>
      <c r="E51" s="881"/>
      <c r="F51" s="860"/>
      <c r="G51" s="867"/>
      <c r="H51" s="860"/>
      <c r="J51" s="51"/>
      <c r="K51" s="51"/>
      <c r="L51" s="51"/>
      <c r="M51" s="51"/>
    </row>
    <row r="52" spans="1:13" ht="13.8">
      <c r="A52" s="856"/>
      <c r="B52" s="864"/>
      <c r="C52" s="865"/>
      <c r="D52" s="866"/>
      <c r="E52" s="859"/>
    </row>
    <row r="53" spans="1:13" ht="13.8">
      <c r="A53" s="856"/>
      <c r="B53" s="864"/>
      <c r="C53" s="865"/>
      <c r="D53" s="866"/>
      <c r="E53" s="859"/>
    </row>
    <row r="54" spans="1:13" s="54" customFormat="1" ht="13.8">
      <c r="A54" s="856"/>
      <c r="B54" s="864"/>
      <c r="C54" s="865"/>
      <c r="D54" s="878"/>
      <c r="E54" s="859"/>
      <c r="F54" s="860"/>
      <c r="G54" s="867"/>
      <c r="H54" s="860"/>
      <c r="I54" s="51"/>
      <c r="J54" s="51"/>
      <c r="K54" s="51"/>
      <c r="L54" s="51"/>
      <c r="M54" s="51"/>
    </row>
    <row r="55" spans="1:13" s="54" customFormat="1" ht="13.8">
      <c r="A55" s="856"/>
      <c r="B55" s="864"/>
      <c r="C55" s="865"/>
      <c r="D55" s="878"/>
      <c r="E55" s="859"/>
      <c r="F55" s="860"/>
      <c r="G55" s="867"/>
      <c r="H55" s="860"/>
      <c r="I55" s="51"/>
      <c r="J55" s="113"/>
      <c r="K55" s="113"/>
      <c r="L55" s="113"/>
      <c r="M55" s="113"/>
    </row>
    <row r="56" spans="1:13" s="54" customFormat="1" ht="13.8">
      <c r="A56" s="856"/>
      <c r="B56" s="864"/>
      <c r="C56" s="865"/>
      <c r="D56" s="878"/>
      <c r="E56" s="859"/>
      <c r="F56" s="860"/>
      <c r="G56" s="867"/>
      <c r="H56" s="860"/>
      <c r="I56" s="51"/>
      <c r="J56" s="113"/>
      <c r="K56" s="113"/>
      <c r="L56" s="113"/>
      <c r="M56" s="113"/>
    </row>
    <row r="57" spans="1:13" s="54" customFormat="1" ht="15.6">
      <c r="A57" s="856"/>
      <c r="B57" s="879"/>
      <c r="C57" s="880"/>
      <c r="D57" s="866"/>
      <c r="E57" s="881"/>
      <c r="F57" s="860"/>
      <c r="G57" s="867"/>
      <c r="H57" s="860"/>
      <c r="I57" s="51"/>
      <c r="J57" s="113"/>
      <c r="K57" s="113"/>
      <c r="L57" s="113"/>
      <c r="M57" s="113"/>
    </row>
    <row r="58" spans="1:13" s="54" customFormat="1" ht="15.6">
      <c r="A58" s="856"/>
      <c r="B58" s="879"/>
      <c r="C58" s="880"/>
      <c r="D58" s="883"/>
      <c r="E58" s="881"/>
      <c r="F58" s="860"/>
      <c r="G58" s="867"/>
      <c r="H58" s="860"/>
      <c r="I58" s="51"/>
      <c r="J58" s="113"/>
      <c r="K58" s="113"/>
      <c r="L58" s="113"/>
      <c r="M58" s="113"/>
    </row>
    <row r="59" spans="1:13" s="54" customFormat="1" ht="13.8">
      <c r="A59" s="856"/>
      <c r="B59" s="864"/>
      <c r="C59" s="865"/>
      <c r="D59" s="877"/>
      <c r="E59" s="859"/>
      <c r="F59" s="860"/>
      <c r="G59" s="867"/>
      <c r="H59" s="860"/>
      <c r="I59" s="51"/>
      <c r="J59" s="113"/>
      <c r="K59" s="113"/>
      <c r="L59" s="113"/>
      <c r="M59" s="113"/>
    </row>
    <row r="60" spans="1:13" s="54" customFormat="1" ht="13.8">
      <c r="A60" s="856"/>
      <c r="B60" s="864"/>
      <c r="C60" s="865"/>
      <c r="D60" s="866"/>
      <c r="E60" s="859"/>
      <c r="F60" s="860"/>
      <c r="G60" s="867"/>
      <c r="H60" s="860"/>
      <c r="I60" s="51"/>
      <c r="J60" s="113"/>
      <c r="K60" s="113"/>
      <c r="L60" s="113"/>
      <c r="M60" s="113"/>
    </row>
    <row r="61" spans="1:13" s="54" customFormat="1" ht="13.8">
      <c r="A61" s="856"/>
      <c r="B61" s="864"/>
      <c r="C61" s="865"/>
      <c r="D61" s="866"/>
      <c r="E61" s="859"/>
      <c r="F61" s="860"/>
      <c r="G61" s="867"/>
      <c r="H61" s="860"/>
      <c r="I61" s="51"/>
      <c r="J61" s="113"/>
      <c r="K61" s="113"/>
      <c r="L61" s="113"/>
      <c r="M61" s="113"/>
    </row>
    <row r="62" spans="1:13" s="54" customFormat="1" ht="13.8">
      <c r="A62" s="856"/>
      <c r="B62" s="864"/>
      <c r="C62" s="865"/>
      <c r="D62" s="878"/>
      <c r="E62" s="859"/>
      <c r="F62" s="860"/>
      <c r="G62" s="867"/>
      <c r="H62" s="860"/>
      <c r="I62" s="51"/>
      <c r="J62" s="113"/>
      <c r="K62" s="113"/>
      <c r="L62" s="113"/>
      <c r="M62" s="113"/>
    </row>
    <row r="63" spans="1:13" s="54" customFormat="1" ht="13.8">
      <c r="A63" s="856"/>
      <c r="B63" s="864"/>
      <c r="C63" s="865"/>
      <c r="D63" s="878"/>
      <c r="E63" s="859"/>
      <c r="F63" s="860"/>
      <c r="G63" s="867"/>
      <c r="H63" s="860"/>
      <c r="I63" s="51"/>
      <c r="J63" s="113"/>
      <c r="K63" s="113"/>
      <c r="L63" s="113"/>
      <c r="M63" s="113"/>
    </row>
    <row r="64" spans="1:13" s="54" customFormat="1" ht="13.8">
      <c r="A64" s="856"/>
      <c r="B64" s="864"/>
      <c r="C64" s="865"/>
      <c r="D64" s="878"/>
      <c r="E64" s="859"/>
      <c r="F64" s="860"/>
      <c r="G64" s="867"/>
      <c r="H64" s="860"/>
      <c r="I64" s="51"/>
      <c r="J64" s="113"/>
      <c r="K64" s="113"/>
      <c r="L64" s="113"/>
      <c r="M64" s="113"/>
    </row>
    <row r="65" spans="1:13" s="54" customFormat="1" ht="13.8">
      <c r="A65" s="856"/>
      <c r="B65" s="864"/>
      <c r="C65" s="865"/>
      <c r="D65" s="866"/>
      <c r="E65" s="859"/>
      <c r="F65" s="860"/>
      <c r="G65" s="867"/>
      <c r="H65" s="860"/>
      <c r="I65" s="51"/>
      <c r="J65" s="113"/>
      <c r="K65" s="113"/>
      <c r="L65" s="113"/>
      <c r="M65" s="113"/>
    </row>
    <row r="66" spans="1:13" s="54" customFormat="1" ht="13.8">
      <c r="A66" s="856"/>
      <c r="B66" s="864"/>
      <c r="C66" s="865"/>
      <c r="D66" s="878"/>
      <c r="E66" s="859"/>
      <c r="F66" s="860"/>
      <c r="G66" s="867"/>
      <c r="H66" s="860"/>
      <c r="I66" s="51"/>
      <c r="J66" s="113"/>
      <c r="K66" s="113"/>
      <c r="L66" s="113"/>
      <c r="M66" s="113"/>
    </row>
    <row r="67" spans="1:13" s="54" customFormat="1" ht="13.8">
      <c r="A67" s="856"/>
      <c r="B67" s="864"/>
      <c r="C67" s="865"/>
      <c r="D67" s="877"/>
      <c r="E67" s="859"/>
      <c r="F67" s="860"/>
      <c r="G67" s="867"/>
      <c r="H67" s="860"/>
      <c r="I67" s="51"/>
      <c r="J67" s="113"/>
      <c r="K67" s="113"/>
      <c r="L67" s="113"/>
      <c r="M67" s="113"/>
    </row>
    <row r="68" spans="1:13" s="54" customFormat="1" ht="13.5" customHeight="1">
      <c r="A68" s="856"/>
      <c r="B68" s="864"/>
      <c r="C68" s="865"/>
      <c r="D68" s="866"/>
      <c r="E68" s="859"/>
      <c r="F68" s="860"/>
      <c r="G68" s="867"/>
      <c r="H68" s="860"/>
      <c r="I68" s="51"/>
      <c r="J68" s="113"/>
      <c r="K68" s="113"/>
      <c r="L68" s="113"/>
      <c r="M68" s="113"/>
    </row>
    <row r="69" spans="1:13" s="54" customFormat="1" ht="13.5" customHeight="1">
      <c r="A69" s="856"/>
      <c r="B69" s="864"/>
      <c r="C69" s="865"/>
      <c r="D69" s="878"/>
      <c r="E69" s="859"/>
      <c r="F69" s="860"/>
      <c r="G69" s="867"/>
      <c r="H69" s="860"/>
      <c r="I69" s="51"/>
      <c r="J69" s="113"/>
      <c r="K69" s="113"/>
      <c r="L69" s="113"/>
      <c r="M69" s="113"/>
    </row>
    <row r="70" spans="1:13" s="52" customFormat="1" ht="13.8">
      <c r="A70" s="856"/>
      <c r="B70" s="864"/>
      <c r="C70" s="865"/>
      <c r="D70" s="878"/>
      <c r="E70" s="859"/>
      <c r="F70" s="860"/>
      <c r="G70" s="867"/>
      <c r="H70" s="860"/>
      <c r="J70" s="113"/>
      <c r="K70" s="113"/>
      <c r="L70" s="113"/>
      <c r="M70" s="113"/>
    </row>
    <row r="71" spans="1:13" s="52" customFormat="1" ht="13.8">
      <c r="A71" s="856"/>
      <c r="B71" s="864"/>
      <c r="C71" s="865"/>
      <c r="D71" s="878"/>
      <c r="E71" s="859"/>
      <c r="F71" s="860"/>
      <c r="G71" s="867"/>
      <c r="H71" s="860"/>
      <c r="J71" s="113"/>
      <c r="K71" s="113"/>
      <c r="L71" s="113"/>
      <c r="M71" s="113"/>
    </row>
    <row r="72" spans="1:13" s="52" customFormat="1" ht="13.8">
      <c r="A72" s="856"/>
      <c r="B72" s="864"/>
      <c r="C72" s="865"/>
      <c r="D72" s="866"/>
      <c r="E72" s="859"/>
      <c r="F72" s="860"/>
      <c r="G72" s="867"/>
      <c r="H72" s="860"/>
      <c r="J72" s="113"/>
      <c r="K72" s="113"/>
      <c r="L72" s="113"/>
      <c r="M72" s="113"/>
    </row>
    <row r="73" spans="1:13" ht="13.5" customHeight="1">
      <c r="A73" s="856"/>
      <c r="B73" s="864"/>
      <c r="C73" s="865"/>
      <c r="D73" s="878"/>
      <c r="E73" s="859"/>
      <c r="J73" s="113"/>
      <c r="K73" s="113"/>
      <c r="L73" s="113"/>
      <c r="M73" s="113"/>
    </row>
    <row r="74" spans="1:13" ht="13.5" customHeight="1">
      <c r="A74" s="856"/>
      <c r="B74" s="864"/>
      <c r="C74" s="865"/>
      <c r="D74" s="877"/>
      <c r="E74" s="859"/>
      <c r="J74" s="113"/>
      <c r="K74" s="113"/>
      <c r="L74" s="113"/>
      <c r="M74" s="113"/>
    </row>
    <row r="75" spans="1:13" s="52" customFormat="1" ht="13.8">
      <c r="A75" s="856"/>
      <c r="B75" s="859"/>
      <c r="C75" s="876"/>
      <c r="D75" s="884"/>
      <c r="E75" s="859"/>
      <c r="F75" s="860"/>
      <c r="G75" s="867"/>
      <c r="H75" s="860"/>
      <c r="J75" s="113"/>
      <c r="K75" s="113"/>
      <c r="L75" s="113"/>
      <c r="M75" s="113"/>
    </row>
    <row r="76" spans="1:13" s="52" customFormat="1" ht="13.8">
      <c r="A76" s="856"/>
      <c r="B76" s="859"/>
      <c r="C76" s="876"/>
      <c r="D76" s="876"/>
      <c r="E76" s="859"/>
      <c r="F76" s="860"/>
      <c r="G76" s="867"/>
      <c r="H76" s="860"/>
      <c r="J76" s="113"/>
      <c r="K76" s="113"/>
      <c r="L76" s="113"/>
      <c r="M76" s="113"/>
    </row>
    <row r="77" spans="1:13" s="52" customFormat="1" ht="13.8">
      <c r="A77" s="856"/>
      <c r="B77" s="873"/>
      <c r="C77" s="882"/>
      <c r="D77" s="875"/>
      <c r="E77" s="856"/>
      <c r="F77" s="860"/>
      <c r="G77" s="867"/>
      <c r="H77" s="860"/>
      <c r="J77" s="113"/>
      <c r="K77" s="113"/>
      <c r="L77" s="113"/>
      <c r="M77" s="113"/>
    </row>
    <row r="78" spans="1:13" s="52" customFormat="1" ht="13.8">
      <c r="A78" s="856"/>
      <c r="B78" s="864"/>
      <c r="C78" s="885"/>
      <c r="D78" s="878"/>
      <c r="E78" s="859"/>
      <c r="F78" s="860"/>
      <c r="G78" s="867"/>
      <c r="H78" s="860"/>
      <c r="J78" s="113"/>
      <c r="K78" s="113"/>
      <c r="L78" s="113"/>
      <c r="M78" s="113"/>
    </row>
    <row r="79" spans="1:13" s="52" customFormat="1" ht="13.8">
      <c r="A79" s="856"/>
      <c r="B79" s="864"/>
      <c r="C79" s="885"/>
      <c r="D79" s="878"/>
      <c r="E79" s="859"/>
      <c r="F79" s="860"/>
      <c r="G79" s="867"/>
      <c r="H79" s="860"/>
      <c r="J79" s="113"/>
      <c r="K79" s="113"/>
      <c r="L79" s="113"/>
      <c r="M79" s="113"/>
    </row>
    <row r="80" spans="1:13" s="52" customFormat="1" ht="13.8">
      <c r="A80" s="856"/>
      <c r="B80" s="859"/>
      <c r="C80" s="876"/>
      <c r="D80" s="884"/>
      <c r="E80" s="859"/>
      <c r="F80" s="860"/>
      <c r="G80" s="867"/>
      <c r="H80" s="860"/>
      <c r="J80" s="113"/>
      <c r="K80" s="113"/>
      <c r="L80" s="113"/>
      <c r="M80" s="113"/>
    </row>
    <row r="81" spans="1:13" s="52" customFormat="1" ht="13.8">
      <c r="A81" s="856"/>
      <c r="B81" s="859"/>
      <c r="C81" s="876"/>
      <c r="D81" s="876"/>
      <c r="E81" s="859"/>
      <c r="F81" s="860"/>
      <c r="G81" s="867"/>
      <c r="H81" s="860"/>
      <c r="J81" s="113"/>
      <c r="K81" s="113"/>
      <c r="L81" s="113"/>
      <c r="M81" s="113"/>
    </row>
    <row r="82" spans="1:13" s="52" customFormat="1" ht="13.8">
      <c r="A82" s="856"/>
      <c r="B82" s="873"/>
      <c r="C82" s="882"/>
      <c r="D82" s="875"/>
      <c r="E82" s="856"/>
      <c r="F82" s="860"/>
      <c r="G82" s="867"/>
      <c r="H82" s="860"/>
      <c r="J82" s="113"/>
      <c r="K82" s="113"/>
      <c r="L82" s="113"/>
      <c r="M82" s="113"/>
    </row>
    <row r="83" spans="1:13" ht="13.5" customHeight="1">
      <c r="A83" s="856"/>
      <c r="B83" s="873"/>
      <c r="C83" s="882"/>
      <c r="D83" s="875"/>
      <c r="E83" s="856"/>
      <c r="J83" s="113"/>
      <c r="K83" s="113"/>
      <c r="L83" s="113"/>
      <c r="M83" s="113"/>
    </row>
    <row r="84" spans="1:13" s="52" customFormat="1" ht="13.8">
      <c r="A84" s="856"/>
      <c r="B84" s="864"/>
      <c r="C84" s="885"/>
      <c r="D84" s="877"/>
      <c r="E84" s="859"/>
      <c r="F84" s="860"/>
      <c r="G84" s="867"/>
      <c r="H84" s="860"/>
      <c r="J84" s="113"/>
      <c r="K84" s="113"/>
      <c r="L84" s="113"/>
      <c r="M84" s="113"/>
    </row>
    <row r="85" spans="1:13" s="52" customFormat="1" ht="13.8">
      <c r="A85" s="856"/>
      <c r="B85" s="864"/>
      <c r="C85" s="885"/>
      <c r="D85" s="878"/>
      <c r="E85" s="859"/>
      <c r="F85" s="860"/>
      <c r="G85" s="867"/>
      <c r="H85" s="860"/>
      <c r="J85" s="113"/>
      <c r="K85" s="113"/>
      <c r="L85" s="113"/>
      <c r="M85" s="113"/>
    </row>
    <row r="86" spans="1:13" ht="13.5" customHeight="1">
      <c r="A86" s="856"/>
      <c r="B86" s="864"/>
      <c r="C86" s="885"/>
      <c r="D86" s="877"/>
      <c r="E86" s="859"/>
      <c r="J86" s="113"/>
      <c r="K86" s="113"/>
      <c r="L86" s="113"/>
      <c r="M86" s="113"/>
    </row>
    <row r="87" spans="1:13" ht="13.5" customHeight="1">
      <c r="A87" s="856"/>
      <c r="B87" s="864"/>
      <c r="C87" s="885"/>
      <c r="D87" s="877"/>
      <c r="E87" s="859"/>
      <c r="J87" s="113"/>
      <c r="K87" s="113"/>
      <c r="L87" s="113"/>
      <c r="M87" s="113"/>
    </row>
    <row r="88" spans="1:13" s="52" customFormat="1" ht="13.8">
      <c r="A88" s="856"/>
      <c r="B88" s="864"/>
      <c r="C88" s="885"/>
      <c r="D88" s="877"/>
      <c r="E88" s="859"/>
      <c r="F88" s="860"/>
      <c r="G88" s="867"/>
      <c r="H88" s="860"/>
      <c r="J88" s="113"/>
      <c r="K88" s="113"/>
      <c r="L88" s="113"/>
      <c r="M88" s="113"/>
    </row>
    <row r="89" spans="1:13" s="52" customFormat="1" ht="13.8">
      <c r="A89" s="856"/>
      <c r="B89" s="864"/>
      <c r="C89" s="885"/>
      <c r="D89" s="878"/>
      <c r="E89" s="859"/>
      <c r="F89" s="860"/>
      <c r="G89" s="867"/>
      <c r="H89" s="860"/>
      <c r="J89" s="51"/>
      <c r="K89" s="51"/>
      <c r="L89" s="51"/>
      <c r="M89" s="51"/>
    </row>
    <row r="90" spans="1:13" ht="13.5" customHeight="1">
      <c r="A90" s="856"/>
      <c r="B90" s="859"/>
      <c r="C90" s="876"/>
      <c r="D90" s="876"/>
      <c r="E90" s="859"/>
    </row>
    <row r="91" spans="1:13" ht="13.5" customHeight="1">
      <c r="B91" s="839"/>
      <c r="C91" s="887"/>
      <c r="D91" s="888"/>
      <c r="E91" s="886"/>
    </row>
    <row r="92" spans="1:13" ht="13.5" customHeight="1">
      <c r="B92" s="847"/>
      <c r="C92" s="889"/>
      <c r="D92" s="425"/>
    </row>
    <row r="95" spans="1:13" ht="13.5" customHeight="1">
      <c r="B95" s="839"/>
      <c r="C95" s="887"/>
      <c r="D95" s="888"/>
      <c r="E95" s="886"/>
    </row>
    <row r="96" spans="1:13" ht="13.5" customHeight="1">
      <c r="B96" s="847"/>
      <c r="C96" s="889"/>
      <c r="D96" s="425"/>
    </row>
    <row r="97" spans="1:13" s="52" customFormat="1" ht="13.8">
      <c r="A97" s="886"/>
      <c r="B97" s="838"/>
      <c r="C97" s="51"/>
      <c r="D97" s="890"/>
      <c r="E97" s="838"/>
      <c r="F97" s="860"/>
      <c r="G97" s="867"/>
      <c r="H97" s="860"/>
      <c r="J97" s="51"/>
      <c r="K97" s="51"/>
      <c r="L97" s="51"/>
      <c r="M97" s="51"/>
    </row>
    <row r="98" spans="1:13" ht="13.5" customHeight="1">
      <c r="D98" s="890"/>
    </row>
    <row r="99" spans="1:13" ht="13.5" customHeight="1">
      <c r="D99" s="890"/>
    </row>
    <row r="100" spans="1:13" ht="13.5" customHeight="1">
      <c r="D100" s="890"/>
    </row>
    <row r="101" spans="1:13" ht="13.5" customHeight="1">
      <c r="D101" s="890"/>
    </row>
    <row r="104" spans="1:13" ht="13.5" customHeight="1">
      <c r="B104" s="847"/>
      <c r="C104" s="889"/>
      <c r="D104" s="425"/>
    </row>
    <row r="105" spans="1:13" ht="13.5" customHeight="1">
      <c r="D105" s="891"/>
    </row>
    <row r="111" spans="1:13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  <c r="J111" s="51"/>
      <c r="K111" s="51"/>
      <c r="L111" s="51"/>
      <c r="M111" s="51"/>
    </row>
    <row r="112" spans="1:13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  <c r="J112" s="51"/>
      <c r="K112" s="51"/>
      <c r="L112" s="51"/>
      <c r="M112" s="51"/>
    </row>
    <row r="113" spans="1:13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  <c r="J113" s="51"/>
      <c r="K113" s="51"/>
      <c r="L113" s="51"/>
      <c r="M113" s="51"/>
    </row>
    <row r="114" spans="1:13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  <c r="J114" s="51"/>
      <c r="K114" s="51"/>
      <c r="L114" s="51"/>
      <c r="M114" s="51"/>
    </row>
    <row r="115" spans="1:13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  <c r="J115" s="51"/>
      <c r="K115" s="51"/>
      <c r="L115" s="51"/>
      <c r="M115" s="51"/>
    </row>
    <row r="116" spans="1:13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  <c r="J116" s="51"/>
      <c r="K116" s="51"/>
      <c r="L116" s="51"/>
      <c r="M116" s="51"/>
    </row>
    <row r="117" spans="1:13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  <c r="J117" s="51"/>
      <c r="K117" s="51"/>
      <c r="L117" s="51"/>
      <c r="M117" s="51"/>
    </row>
    <row r="118" spans="1:13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  <c r="J118" s="51"/>
      <c r="K118" s="51"/>
      <c r="L118" s="51"/>
      <c r="M118" s="51"/>
    </row>
    <row r="119" spans="1:13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  <c r="J119" s="51"/>
      <c r="K119" s="51"/>
      <c r="L119" s="51"/>
      <c r="M119" s="51"/>
    </row>
    <row r="120" spans="1:13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  <c r="J120" s="51"/>
      <c r="K120" s="51"/>
      <c r="L120" s="51"/>
      <c r="M120" s="51"/>
    </row>
    <row r="121" spans="1:13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  <c r="J121" s="51"/>
      <c r="K121" s="51"/>
      <c r="L121" s="51"/>
      <c r="M121" s="51"/>
    </row>
    <row r="122" spans="1:13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  <c r="J122" s="51"/>
      <c r="K122" s="51"/>
      <c r="L122" s="51"/>
      <c r="M122" s="51"/>
    </row>
    <row r="123" spans="1:13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  <c r="J123" s="51"/>
      <c r="K123" s="51"/>
      <c r="L123" s="51"/>
      <c r="M123" s="51"/>
    </row>
    <row r="124" spans="1:13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  <c r="J124" s="51"/>
      <c r="K124" s="51"/>
      <c r="L124" s="51"/>
      <c r="M124" s="51"/>
    </row>
    <row r="125" spans="1:13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  <c r="J125" s="51"/>
      <c r="K125" s="51"/>
      <c r="L125" s="51"/>
      <c r="M125" s="51"/>
    </row>
    <row r="126" spans="1:13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  <c r="J126" s="51"/>
      <c r="K126" s="51"/>
      <c r="L126" s="51"/>
      <c r="M126" s="51"/>
    </row>
    <row r="127" spans="1:13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  <c r="J127" s="51"/>
      <c r="K127" s="51"/>
      <c r="L127" s="51"/>
      <c r="M127" s="51"/>
    </row>
    <row r="128" spans="1:13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  <c r="J128" s="51"/>
      <c r="K128" s="51"/>
      <c r="L128" s="51"/>
      <c r="M128" s="51"/>
    </row>
    <row r="129" spans="1:13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  <c r="J129" s="51"/>
      <c r="K129" s="51"/>
      <c r="L129" s="51"/>
      <c r="M129" s="51"/>
    </row>
    <row r="130" spans="1:13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  <c r="J130" s="51"/>
      <c r="K130" s="51"/>
      <c r="L130" s="51"/>
      <c r="M130" s="51"/>
    </row>
    <row r="131" spans="1:13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  <c r="J131" s="51"/>
      <c r="K131" s="51"/>
      <c r="L131" s="51"/>
      <c r="M131" s="51"/>
    </row>
    <row r="132" spans="1:13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  <c r="J132" s="51"/>
      <c r="K132" s="51"/>
      <c r="L132" s="51"/>
      <c r="M132" s="51"/>
    </row>
    <row r="133" spans="1:13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  <c r="J133" s="51"/>
      <c r="K133" s="51"/>
      <c r="L133" s="51"/>
      <c r="M133" s="51"/>
    </row>
    <row r="134" spans="1:13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  <c r="J134" s="51"/>
      <c r="K134" s="51"/>
      <c r="L134" s="51"/>
      <c r="M134" s="51"/>
    </row>
    <row r="135" spans="1:13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  <c r="J135" s="51"/>
      <c r="K135" s="51"/>
      <c r="L135" s="51"/>
      <c r="M135" s="51"/>
    </row>
    <row r="136" spans="1:13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  <c r="J136" s="51"/>
      <c r="K136" s="51"/>
      <c r="L136" s="51"/>
      <c r="M136" s="51"/>
    </row>
    <row r="137" spans="1:13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  <c r="J137" s="51"/>
      <c r="K137" s="51"/>
      <c r="L137" s="51"/>
      <c r="M137" s="51"/>
    </row>
    <row r="138" spans="1:13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  <c r="J138" s="51"/>
      <c r="K138" s="51"/>
      <c r="L138" s="51"/>
      <c r="M138" s="51"/>
    </row>
    <row r="139" spans="1:13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  <c r="J139" s="51"/>
      <c r="K139" s="51"/>
      <c r="L139" s="51"/>
      <c r="M139" s="51"/>
    </row>
    <row r="140" spans="1:13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  <c r="J140" s="51"/>
      <c r="K140" s="51"/>
      <c r="L140" s="51"/>
      <c r="M140" s="51"/>
    </row>
    <row r="141" spans="1:13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  <c r="J141" s="51"/>
      <c r="K141" s="51"/>
      <c r="L141" s="51"/>
      <c r="M141" s="51"/>
    </row>
    <row r="142" spans="1:13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  <c r="J142" s="51"/>
      <c r="K142" s="51"/>
      <c r="L142" s="51"/>
      <c r="M142" s="51"/>
    </row>
    <row r="143" spans="1:13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  <c r="J143" s="51"/>
      <c r="K143" s="51"/>
      <c r="L143" s="51"/>
      <c r="M143" s="51"/>
    </row>
    <row r="144" spans="1:13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  <c r="J144" s="51"/>
      <c r="K144" s="51"/>
      <c r="L144" s="51"/>
      <c r="M144" s="51"/>
    </row>
    <row r="145" spans="8:8" ht="13.5" customHeight="1">
      <c r="H145" s="51"/>
    </row>
    <row r="146" spans="8:8" ht="13.5" customHeight="1">
      <c r="H146" s="51"/>
    </row>
    <row r="147" spans="8:8" ht="13.5" customHeight="1">
      <c r="H147" s="51"/>
    </row>
    <row r="148" spans="8:8" ht="13.5" customHeight="1">
      <c r="H148" s="51"/>
    </row>
    <row r="149" spans="8:8" ht="13.5" customHeight="1">
      <c r="H149" s="51"/>
    </row>
    <row r="150" spans="8:8" ht="13.5" customHeight="1">
      <c r="H150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5" xr:uid="{00000000-0002-0000-71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árok109">
    <tabColor rgb="FFFFFF99"/>
  </sheetPr>
  <dimension ref="A1:I32"/>
  <sheetViews>
    <sheetView view="pageBreakPreview" zoomScaleNormal="100" zoomScaleSheetLayoutView="100" workbookViewId="0">
      <selection activeCell="D23" sqref="D23"/>
    </sheetView>
  </sheetViews>
  <sheetFormatPr defaultColWidth="9.109375" defaultRowHeight="13.8"/>
  <cols>
    <col min="1" max="1" width="5.33203125" style="896" customWidth="1"/>
    <col min="2" max="2" width="7.5546875" style="898" customWidth="1"/>
    <col min="3" max="3" width="12.6640625" style="896" customWidth="1"/>
    <col min="4" max="4" width="60.6640625" style="896" customWidth="1"/>
    <col min="5" max="5" width="5.33203125" style="898" customWidth="1"/>
    <col min="6" max="6" width="10.6640625" style="896" customWidth="1"/>
    <col min="7" max="7" width="12.6640625" style="896" customWidth="1"/>
    <col min="8" max="8" width="14.6640625" style="896" customWidth="1"/>
    <col min="9" max="9" width="22.6640625" style="896" customWidth="1"/>
    <col min="10" max="10" width="9.5546875" style="896" bestFit="1" customWidth="1"/>
    <col min="11" max="16384" width="9.109375" style="896"/>
  </cols>
  <sheetData>
    <row r="1" spans="1:9" ht="14.4" thickBot="1">
      <c r="A1" s="892" t="s">
        <v>156</v>
      </c>
      <c r="B1" s="893"/>
      <c r="C1" s="894" t="s">
        <v>2</v>
      </c>
      <c r="D1" s="895"/>
      <c r="E1" s="893"/>
      <c r="H1" s="897" t="s">
        <v>157</v>
      </c>
    </row>
    <row r="2" spans="1:9">
      <c r="A2" s="892"/>
      <c r="B2" s="893"/>
      <c r="C2" s="894"/>
      <c r="D2" s="894"/>
      <c r="E2" s="893"/>
      <c r="H2" s="894"/>
    </row>
    <row r="3" spans="1:9">
      <c r="A3" s="892" t="s">
        <v>158</v>
      </c>
      <c r="B3" s="893"/>
      <c r="C3" s="894" t="s">
        <v>1458</v>
      </c>
      <c r="D3" s="894"/>
      <c r="E3" s="893"/>
      <c r="H3" s="894"/>
    </row>
    <row r="4" spans="1:9">
      <c r="A4" s="833" t="s">
        <v>160</v>
      </c>
      <c r="C4" s="974" t="s">
        <v>1459</v>
      </c>
    </row>
    <row r="5" spans="1:9" ht="14.4" thickBot="1">
      <c r="A5" s="1739"/>
      <c r="B5" s="1739"/>
      <c r="C5" s="1739"/>
      <c r="D5" s="1739"/>
      <c r="E5" s="1739"/>
      <c r="F5" s="1739"/>
      <c r="G5" s="1739"/>
      <c r="H5" s="1739"/>
    </row>
    <row r="6" spans="1:9" ht="14.4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4.4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>
      <c r="A8" s="51"/>
      <c r="B8" s="837"/>
      <c r="C8" s="395"/>
      <c r="D8" s="395"/>
      <c r="E8" s="838"/>
      <c r="F8" s="51"/>
      <c r="G8" s="51"/>
      <c r="H8" s="51"/>
    </row>
    <row r="9" spans="1:9">
      <c r="A9" s="839"/>
      <c r="B9" s="900">
        <v>451120</v>
      </c>
      <c r="C9" s="841"/>
      <c r="D9" s="842" t="s">
        <v>185</v>
      </c>
      <c r="E9" s="843"/>
      <c r="F9" s="844"/>
      <c r="G9" s="845"/>
      <c r="H9" s="846">
        <f>SUM(H11:H14)</f>
        <v>0</v>
      </c>
    </row>
    <row r="10" spans="1:9">
      <c r="A10" s="425"/>
      <c r="B10" s="847"/>
      <c r="C10" s="425"/>
      <c r="D10" s="425"/>
      <c r="E10" s="847"/>
      <c r="F10" s="425"/>
      <c r="G10" s="425"/>
      <c r="H10" s="425"/>
    </row>
    <row r="11" spans="1:9">
      <c r="A11" s="848">
        <v>1</v>
      </c>
      <c r="B11" s="849"/>
      <c r="C11" s="901" t="s">
        <v>442</v>
      </c>
      <c r="D11" s="902" t="s">
        <v>845</v>
      </c>
      <c r="E11" s="903" t="s">
        <v>188</v>
      </c>
      <c r="F11" s="975">
        <v>46.5</v>
      </c>
      <c r="G11" s="1274"/>
      <c r="H11" s="854">
        <f>ROUND(F11*G11,2)</f>
        <v>0</v>
      </c>
      <c r="I11" s="1274"/>
    </row>
    <row r="12" spans="1:9">
      <c r="A12" s="848">
        <v>2</v>
      </c>
      <c r="B12" s="848"/>
      <c r="C12" s="901" t="s">
        <v>360</v>
      </c>
      <c r="D12" s="902" t="s">
        <v>361</v>
      </c>
      <c r="E12" s="903" t="s">
        <v>188</v>
      </c>
      <c r="F12" s="975">
        <v>32.700000000000003</v>
      </c>
      <c r="G12" s="1274"/>
      <c r="H12" s="854">
        <f>ROUND(F12*G12,2)</f>
        <v>0</v>
      </c>
      <c r="I12" s="1274"/>
    </row>
    <row r="13" spans="1:9">
      <c r="A13" s="848">
        <v>3</v>
      </c>
      <c r="B13" s="848"/>
      <c r="C13" s="901" t="s">
        <v>199</v>
      </c>
      <c r="D13" s="902" t="s">
        <v>444</v>
      </c>
      <c r="E13" s="903" t="s">
        <v>188</v>
      </c>
      <c r="F13" s="976">
        <v>46.5</v>
      </c>
      <c r="G13" s="1274"/>
      <c r="H13" s="854">
        <f>ROUND(F13*G13,2)</f>
        <v>0</v>
      </c>
      <c r="I13" s="1274"/>
    </row>
    <row r="14" spans="1:9">
      <c r="A14" s="848">
        <v>4</v>
      </c>
      <c r="B14" s="848"/>
      <c r="C14" s="901" t="s">
        <v>465</v>
      </c>
      <c r="D14" s="902" t="s">
        <v>671</v>
      </c>
      <c r="E14" s="903" t="s">
        <v>188</v>
      </c>
      <c r="F14" s="977">
        <v>11.625</v>
      </c>
      <c r="G14" s="1274"/>
      <c r="H14" s="854">
        <f t="shared" ref="H14" si="0">ROUND(F14*G14,2)</f>
        <v>0</v>
      </c>
      <c r="I14" s="1274"/>
    </row>
    <row r="15" spans="1:9">
      <c r="A15" s="847"/>
      <c r="B15" s="847"/>
      <c r="C15" s="906"/>
      <c r="D15" s="425"/>
      <c r="F15" s="978"/>
      <c r="G15" s="845"/>
      <c r="H15" s="845"/>
      <c r="I15" s="845"/>
    </row>
    <row r="16" spans="1:9">
      <c r="A16" s="856"/>
      <c r="B16" s="900">
        <v>452313</v>
      </c>
      <c r="C16" s="841"/>
      <c r="D16" s="842" t="s">
        <v>905</v>
      </c>
      <c r="E16" s="838"/>
      <c r="F16" s="51"/>
      <c r="G16" s="51"/>
      <c r="H16" s="846">
        <f>SUM(H18:H18)</f>
        <v>0</v>
      </c>
      <c r="I16" s="51"/>
    </row>
    <row r="17" spans="1:9">
      <c r="A17" s="51"/>
      <c r="B17" s="838"/>
      <c r="C17" s="51"/>
      <c r="D17" s="51"/>
      <c r="E17" s="838"/>
      <c r="F17" s="51"/>
      <c r="G17" s="51"/>
      <c r="H17" s="51"/>
      <c r="I17" s="51"/>
    </row>
    <row r="18" spans="1:9">
      <c r="A18" s="848">
        <v>5</v>
      </c>
      <c r="B18" s="979"/>
      <c r="C18" s="980" t="s">
        <v>853</v>
      </c>
      <c r="D18" s="902" t="s">
        <v>854</v>
      </c>
      <c r="E18" s="903" t="s">
        <v>188</v>
      </c>
      <c r="F18" s="975">
        <v>2.3250000000000002</v>
      </c>
      <c r="G18" s="1274"/>
      <c r="H18" s="854">
        <f>ROUND(F18*G18,2)</f>
        <v>0</v>
      </c>
      <c r="I18" s="1274"/>
    </row>
    <row r="19" spans="1:9" s="988" customFormat="1">
      <c r="A19" s="981"/>
      <c r="B19" s="982"/>
      <c r="C19" s="983"/>
      <c r="D19" s="984"/>
      <c r="E19" s="985"/>
      <c r="F19" s="986"/>
      <c r="G19" s="987"/>
      <c r="H19" s="987"/>
      <c r="I19" s="987"/>
    </row>
    <row r="20" spans="1:9" s="988" customFormat="1">
      <c r="A20" s="981"/>
      <c r="B20" s="900">
        <v>452311</v>
      </c>
      <c r="C20" s="983"/>
      <c r="D20" s="842" t="s">
        <v>906</v>
      </c>
      <c r="E20" s="985"/>
      <c r="F20" s="986"/>
      <c r="G20" s="987"/>
      <c r="H20" s="846">
        <f t="array" ref="H20">SUM(H22+H23:H23)</f>
        <v>0</v>
      </c>
      <c r="I20" s="987"/>
    </row>
    <row r="21" spans="1:9" s="988" customFormat="1">
      <c r="A21" s="981"/>
      <c r="B21" s="982"/>
      <c r="C21" s="983"/>
      <c r="D21" s="984"/>
      <c r="E21" s="985"/>
      <c r="F21" s="986"/>
      <c r="G21" s="987"/>
      <c r="H21" s="987"/>
      <c r="I21" s="987"/>
    </row>
    <row r="22" spans="1:9" s="995" customFormat="1">
      <c r="A22" s="989">
        <v>6</v>
      </c>
      <c r="B22" s="990"/>
      <c r="C22" s="991" t="s">
        <v>1277</v>
      </c>
      <c r="D22" s="992" t="s">
        <v>1278</v>
      </c>
      <c r="E22" s="993" t="s">
        <v>176</v>
      </c>
      <c r="F22" s="994">
        <v>194</v>
      </c>
      <c r="G22" s="1274"/>
      <c r="H22" s="909">
        <f t="shared" ref="H22:H23" si="1">ROUND(F22*G22,2)</f>
        <v>0</v>
      </c>
      <c r="I22" s="1274"/>
    </row>
    <row r="23" spans="1:9">
      <c r="A23" s="848">
        <v>7</v>
      </c>
      <c r="B23" s="979"/>
      <c r="C23" s="980" t="s">
        <v>909</v>
      </c>
      <c r="D23" s="902" t="s">
        <v>910</v>
      </c>
      <c r="E23" s="903" t="s">
        <v>462</v>
      </c>
      <c r="F23" s="975">
        <v>112.639</v>
      </c>
      <c r="G23" s="1274"/>
      <c r="H23" s="854">
        <f t="shared" si="1"/>
        <v>0</v>
      </c>
      <c r="I23" s="1274"/>
    </row>
    <row r="24" spans="1:9">
      <c r="A24" s="847"/>
      <c r="B24" s="996"/>
      <c r="C24" s="997"/>
      <c r="D24" s="425"/>
      <c r="F24" s="998"/>
      <c r="G24" s="845"/>
      <c r="H24" s="845"/>
    </row>
    <row r="25" spans="1:9" ht="14.4">
      <c r="A25" s="856"/>
      <c r="B25" s="864"/>
      <c r="C25" s="865"/>
      <c r="D25" s="868" t="s">
        <v>181</v>
      </c>
      <c r="E25" s="869"/>
      <c r="F25" s="870"/>
      <c r="G25" s="871"/>
      <c r="H25" s="872">
        <f>H9+H16+H20</f>
        <v>0</v>
      </c>
    </row>
    <row r="32" spans="1:9">
      <c r="F32" s="999"/>
    </row>
  </sheetData>
  <sheetProtection algorithmName="SHA-512" hashValue="X0BLI/3OVkoDzs7mhx3FjvKvb+KmVPIcsrwDK+cz2RZp/KCR18XG5aNYMNypanXrWkIX+zleHgpmk4OO+MKwvA==" saltValue="kXPHAFUoSQvvIDqLSe6zsA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3" xr:uid="{00000000-0002-0000-72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árok110">
    <tabColor rgb="FFFFFF99"/>
  </sheetPr>
  <dimension ref="A1:I160"/>
  <sheetViews>
    <sheetView view="pageBreakPreview" topLeftCell="A19" zoomScaleNormal="85" zoomScaleSheetLayoutView="100" workbookViewId="0">
      <selection activeCell="D52" sqref="D52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ht="14.4" thickBot="1">
      <c r="A1" s="833" t="s">
        <v>156</v>
      </c>
      <c r="B1" s="886"/>
      <c r="C1" s="935" t="s">
        <v>2</v>
      </c>
      <c r="D1" s="935"/>
      <c r="E1" s="886"/>
      <c r="F1" s="51"/>
      <c r="G1" s="51"/>
      <c r="H1" s="937" t="s">
        <v>157</v>
      </c>
    </row>
    <row r="2" spans="1:9" ht="13.8">
      <c r="A2" s="833"/>
      <c r="B2" s="886"/>
      <c r="C2" s="935"/>
      <c r="D2" s="935"/>
      <c r="E2" s="886"/>
      <c r="F2" s="51"/>
      <c r="G2" s="51"/>
      <c r="H2" s="935"/>
    </row>
    <row r="3" spans="1:9" ht="13.8">
      <c r="A3" s="833" t="s">
        <v>158</v>
      </c>
      <c r="B3" s="886"/>
      <c r="C3" s="935" t="s">
        <v>1461</v>
      </c>
      <c r="D3" s="935"/>
      <c r="E3" s="886"/>
      <c r="F3" s="51"/>
      <c r="G3" s="51"/>
      <c r="H3" s="935"/>
    </row>
    <row r="4" spans="1:9" ht="13.8">
      <c r="A4" s="833" t="s">
        <v>183</v>
      </c>
      <c r="C4" s="948" t="s">
        <v>1538</v>
      </c>
      <c r="F4" s="51"/>
      <c r="G4" s="51"/>
      <c r="H4" s="51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6.2" customHeight="1">
      <c r="A8" s="51"/>
      <c r="B8" s="837"/>
      <c r="C8" s="395"/>
      <c r="D8" s="395"/>
      <c r="F8" s="51"/>
      <c r="G8" s="51"/>
      <c r="H8" s="51"/>
    </row>
    <row r="9" spans="1:9" ht="15.6" customHeight="1">
      <c r="A9" s="838"/>
      <c r="B9" s="963">
        <v>451120</v>
      </c>
      <c r="C9" s="1000"/>
      <c r="D9" s="938" t="s">
        <v>185</v>
      </c>
      <c r="F9" s="927"/>
      <c r="G9" s="927"/>
      <c r="H9" s="1001">
        <f>SUM(H11:H12)</f>
        <v>0</v>
      </c>
    </row>
    <row r="10" spans="1:9" ht="15.6" customHeight="1">
      <c r="A10" s="838"/>
      <c r="B10" s="837"/>
      <c r="C10" s="906"/>
      <c r="D10" s="425"/>
      <c r="F10" s="927"/>
      <c r="G10" s="927"/>
      <c r="H10" s="927"/>
    </row>
    <row r="11" spans="1:9" ht="13.8">
      <c r="A11" s="925">
        <v>1</v>
      </c>
      <c r="B11" s="1002"/>
      <c r="C11" s="901" t="s">
        <v>691</v>
      </c>
      <c r="D11" s="902" t="s">
        <v>692</v>
      </c>
      <c r="E11" s="925" t="s">
        <v>197</v>
      </c>
      <c r="F11" s="971">
        <v>2140</v>
      </c>
      <c r="G11" s="1282"/>
      <c r="H11" s="971">
        <f>ROUND(G11*F11,2)</f>
        <v>0</v>
      </c>
      <c r="I11" s="1282"/>
    </row>
    <row r="12" spans="1:9" ht="13.8">
      <c r="A12" s="925">
        <v>2</v>
      </c>
      <c r="B12" s="1002"/>
      <c r="C12" s="955" t="s">
        <v>693</v>
      </c>
      <c r="D12" s="902" t="s">
        <v>694</v>
      </c>
      <c r="E12" s="925" t="s">
        <v>197</v>
      </c>
      <c r="F12" s="971">
        <v>2140</v>
      </c>
      <c r="G12" s="1282"/>
      <c r="H12" s="971">
        <f t="shared" ref="H12" si="0">ROUND(G12*F12,2)</f>
        <v>0</v>
      </c>
      <c r="I12" s="1282"/>
    </row>
    <row r="13" spans="1:9" ht="13.8">
      <c r="A13" s="838"/>
      <c r="B13" s="837"/>
      <c r="C13" s="395"/>
      <c r="D13" s="395"/>
      <c r="F13" s="927"/>
      <c r="G13" s="927"/>
      <c r="H13" s="927"/>
      <c r="I13" s="927"/>
    </row>
    <row r="14" spans="1:9" s="81" customFormat="1" ht="27.6">
      <c r="A14" s="839"/>
      <c r="B14" s="900">
        <v>452331</v>
      </c>
      <c r="C14" s="841"/>
      <c r="D14" s="944" t="s">
        <v>554</v>
      </c>
      <c r="E14" s="843"/>
      <c r="F14" s="844"/>
      <c r="G14" s="845"/>
      <c r="H14" s="846">
        <f>SUM(H16:H23)</f>
        <v>0</v>
      </c>
      <c r="I14" s="845"/>
    </row>
    <row r="15" spans="1:9" s="81" customFormat="1" ht="13.8">
      <c r="A15" s="847"/>
      <c r="B15" s="847"/>
      <c r="C15" s="425"/>
      <c r="D15" s="425"/>
      <c r="E15" s="847"/>
      <c r="F15" s="928"/>
      <c r="G15" s="928"/>
      <c r="H15" s="928"/>
      <c r="I15" s="928"/>
    </row>
    <row r="16" spans="1:9" ht="13.8">
      <c r="A16" s="952" t="s">
        <v>191</v>
      </c>
      <c r="B16" s="849"/>
      <c r="C16" s="901" t="s">
        <v>531</v>
      </c>
      <c r="D16" s="902" t="s">
        <v>532</v>
      </c>
      <c r="E16" s="1003" t="s">
        <v>197</v>
      </c>
      <c r="F16" s="947">
        <v>3204.3</v>
      </c>
      <c r="G16" s="1274"/>
      <c r="H16" s="854">
        <f>ROUND(G16*F16,2)</f>
        <v>0</v>
      </c>
      <c r="I16" s="1274"/>
    </row>
    <row r="17" spans="1:9" ht="27.6">
      <c r="A17" s="952" t="s">
        <v>194</v>
      </c>
      <c r="B17" s="849"/>
      <c r="C17" s="901" t="s">
        <v>614</v>
      </c>
      <c r="D17" s="425" t="s">
        <v>615</v>
      </c>
      <c r="E17" s="1003" t="s">
        <v>197</v>
      </c>
      <c r="F17" s="947">
        <v>411.6</v>
      </c>
      <c r="G17" s="1274"/>
      <c r="H17" s="854">
        <f t="shared" ref="H17:H23" si="1">ROUND(G17*F17,2)</f>
        <v>0</v>
      </c>
      <c r="I17" s="1274"/>
    </row>
    <row r="18" spans="1:9" s="81" customFormat="1" ht="27.6">
      <c r="A18" s="848">
        <v>5</v>
      </c>
      <c r="B18" s="848"/>
      <c r="C18" s="901" t="s">
        <v>695</v>
      </c>
      <c r="D18" s="902" t="s">
        <v>696</v>
      </c>
      <c r="E18" s="848" t="s">
        <v>197</v>
      </c>
      <c r="F18" s="1004">
        <v>2902</v>
      </c>
      <c r="G18" s="1283"/>
      <c r="H18" s="854">
        <f t="shared" si="1"/>
        <v>0</v>
      </c>
      <c r="I18" s="1283"/>
    </row>
    <row r="19" spans="1:9" s="81" customFormat="1" ht="27.6">
      <c r="A19" s="848">
        <v>6</v>
      </c>
      <c r="B19" s="848"/>
      <c r="C19" s="955" t="s">
        <v>1539</v>
      </c>
      <c r="D19" s="425" t="s">
        <v>1540</v>
      </c>
      <c r="E19" s="848" t="s">
        <v>188</v>
      </c>
      <c r="F19" s="1004">
        <v>50</v>
      </c>
      <c r="G19" s="1283"/>
      <c r="H19" s="854">
        <f t="shared" si="1"/>
        <v>0</v>
      </c>
      <c r="I19" s="1283"/>
    </row>
    <row r="20" spans="1:9" ht="27.6">
      <c r="A20" s="952" t="s">
        <v>204</v>
      </c>
      <c r="B20" s="849"/>
      <c r="C20" s="901" t="s">
        <v>470</v>
      </c>
      <c r="D20" s="902" t="s">
        <v>535</v>
      </c>
      <c r="E20" s="1003" t="s">
        <v>197</v>
      </c>
      <c r="F20" s="947">
        <v>1050</v>
      </c>
      <c r="G20" s="1274"/>
      <c r="H20" s="854">
        <f t="shared" si="1"/>
        <v>0</v>
      </c>
      <c r="I20" s="1274"/>
    </row>
    <row r="21" spans="1:9" ht="27.6">
      <c r="A21" s="952" t="s">
        <v>207</v>
      </c>
      <c r="B21" s="849"/>
      <c r="C21" s="901" t="s">
        <v>472</v>
      </c>
      <c r="D21" s="902" t="s">
        <v>697</v>
      </c>
      <c r="E21" s="1003" t="s">
        <v>197</v>
      </c>
      <c r="F21" s="947">
        <v>936.6</v>
      </c>
      <c r="G21" s="1274"/>
      <c r="H21" s="854">
        <f t="shared" si="1"/>
        <v>0</v>
      </c>
      <c r="I21" s="1274"/>
    </row>
    <row r="22" spans="1:9" ht="27.6">
      <c r="A22" s="952" t="s">
        <v>209</v>
      </c>
      <c r="B22" s="849"/>
      <c r="C22" s="901" t="s">
        <v>616</v>
      </c>
      <c r="D22" s="913" t="s">
        <v>698</v>
      </c>
      <c r="E22" s="1003" t="s">
        <v>197</v>
      </c>
      <c r="F22" s="947">
        <v>950</v>
      </c>
      <c r="G22" s="1274"/>
      <c r="H22" s="854">
        <f t="shared" si="1"/>
        <v>0</v>
      </c>
      <c r="I22" s="1274"/>
    </row>
    <row r="23" spans="1:9" ht="13.8">
      <c r="A23" s="952" t="s">
        <v>211</v>
      </c>
      <c r="B23" s="849"/>
      <c r="C23" s="901" t="s">
        <v>538</v>
      </c>
      <c r="D23" s="913" t="s">
        <v>699</v>
      </c>
      <c r="E23" s="1003" t="s">
        <v>176</v>
      </c>
      <c r="F23" s="947">
        <v>1052</v>
      </c>
      <c r="G23" s="1274"/>
      <c r="H23" s="854">
        <f t="shared" si="1"/>
        <v>0</v>
      </c>
      <c r="I23" s="1274"/>
    </row>
    <row r="24" spans="1:9" ht="13.8">
      <c r="A24" s="957"/>
      <c r="B24" s="861"/>
      <c r="C24" s="906"/>
      <c r="D24" s="965"/>
      <c r="E24" s="1005"/>
      <c r="F24" s="1006"/>
      <c r="G24" s="845"/>
      <c r="H24" s="845"/>
      <c r="I24" s="845"/>
    </row>
    <row r="25" spans="1:9" ht="13.8">
      <c r="A25" s="856"/>
      <c r="B25" s="900">
        <v>452341</v>
      </c>
      <c r="C25" s="841"/>
      <c r="D25" s="938" t="s">
        <v>714</v>
      </c>
      <c r="F25" s="927"/>
      <c r="G25" s="927"/>
      <c r="H25" s="846">
        <f>SUM(H27:H33)</f>
        <v>0</v>
      </c>
      <c r="I25" s="927"/>
    </row>
    <row r="26" spans="1:9" ht="13.8">
      <c r="A26" s="838"/>
      <c r="F26" s="927"/>
      <c r="G26" s="927"/>
      <c r="H26" s="927"/>
      <c r="I26" s="927"/>
    </row>
    <row r="27" spans="1:9" ht="13.8">
      <c r="A27" s="952" t="s">
        <v>213</v>
      </c>
      <c r="B27" s="849"/>
      <c r="C27" s="901" t="s">
        <v>700</v>
      </c>
      <c r="D27" s="913" t="s">
        <v>701</v>
      </c>
      <c r="E27" s="1003" t="s">
        <v>188</v>
      </c>
      <c r="F27" s="947">
        <v>1175.3</v>
      </c>
      <c r="G27" s="1274"/>
      <c r="H27" s="854">
        <f>ROUND(G27*F27,2)</f>
        <v>0</v>
      </c>
      <c r="I27" s="1274"/>
    </row>
    <row r="28" spans="1:9" ht="13.8">
      <c r="A28" s="952" t="s">
        <v>215</v>
      </c>
      <c r="B28" s="849"/>
      <c r="C28" s="901" t="s">
        <v>702</v>
      </c>
      <c r="D28" s="902" t="s">
        <v>703</v>
      </c>
      <c r="E28" s="1003" t="s">
        <v>176</v>
      </c>
      <c r="F28" s="947">
        <v>650</v>
      </c>
      <c r="G28" s="1274"/>
      <c r="H28" s="854">
        <f t="shared" ref="H28:H33" si="2">ROUND(G28*F28,2)</f>
        <v>0</v>
      </c>
      <c r="I28" s="1274"/>
    </row>
    <row r="29" spans="1:9" ht="27.6">
      <c r="A29" s="952" t="s">
        <v>217</v>
      </c>
      <c r="B29" s="849"/>
      <c r="C29" s="1007" t="s">
        <v>1541</v>
      </c>
      <c r="D29" s="902" t="s">
        <v>1542</v>
      </c>
      <c r="E29" s="1003" t="s">
        <v>180</v>
      </c>
      <c r="F29" s="947">
        <v>6</v>
      </c>
      <c r="G29" s="1274"/>
      <c r="H29" s="854">
        <f t="shared" si="2"/>
        <v>0</v>
      </c>
      <c r="I29" s="1274"/>
    </row>
    <row r="30" spans="1:9" ht="13.8">
      <c r="A30" s="952" t="s">
        <v>219</v>
      </c>
      <c r="B30" s="849"/>
      <c r="C30" s="1007" t="s">
        <v>1543</v>
      </c>
      <c r="D30" s="902" t="s">
        <v>1544</v>
      </c>
      <c r="E30" s="1003" t="s">
        <v>180</v>
      </c>
      <c r="F30" s="947">
        <v>20</v>
      </c>
      <c r="G30" s="1274"/>
      <c r="H30" s="854">
        <f t="shared" si="2"/>
        <v>0</v>
      </c>
      <c r="I30" s="1274"/>
    </row>
    <row r="31" spans="1:9" s="112" customFormat="1" ht="13.8">
      <c r="A31" s="1530" t="s">
        <v>221</v>
      </c>
      <c r="B31" s="1531"/>
      <c r="C31" s="1539" t="s">
        <v>438</v>
      </c>
      <c r="D31" s="1600" t="s">
        <v>704</v>
      </c>
      <c r="E31" s="1601" t="s">
        <v>180</v>
      </c>
      <c r="F31" s="1602">
        <v>193</v>
      </c>
      <c r="G31" s="1536"/>
      <c r="H31" s="1537">
        <f t="shared" si="2"/>
        <v>0</v>
      </c>
      <c r="I31" s="1536"/>
    </row>
    <row r="32" spans="1:9" s="112" customFormat="1" ht="13.8">
      <c r="A32" s="912" t="s">
        <v>223</v>
      </c>
      <c r="B32" s="849"/>
      <c r="C32" s="1008" t="s">
        <v>1280</v>
      </c>
      <c r="D32" s="1009" t="s">
        <v>1281</v>
      </c>
      <c r="E32" s="1010" t="s">
        <v>180</v>
      </c>
      <c r="F32" s="1011">
        <v>10</v>
      </c>
      <c r="G32" s="1274"/>
      <c r="H32" s="854">
        <f t="shared" si="2"/>
        <v>0</v>
      </c>
      <c r="I32" s="1274"/>
    </row>
    <row r="33" spans="1:9" s="112" customFormat="1" ht="13.8">
      <c r="A33" s="173" t="s">
        <v>292</v>
      </c>
      <c r="B33" s="85"/>
      <c r="C33" s="1456" t="s">
        <v>1802</v>
      </c>
      <c r="D33" s="1454" t="s">
        <v>1803</v>
      </c>
      <c r="E33" s="1457" t="s">
        <v>180</v>
      </c>
      <c r="F33" s="1455">
        <v>40</v>
      </c>
      <c r="G33" s="1274"/>
      <c r="H33" s="854">
        <f t="shared" si="2"/>
        <v>0</v>
      </c>
      <c r="I33" s="1274"/>
    </row>
    <row r="34" spans="1:9" ht="13.8">
      <c r="A34" s="856"/>
      <c r="B34" s="873"/>
      <c r="D34" s="875"/>
      <c r="E34" s="859"/>
      <c r="F34" s="1012"/>
      <c r="G34" s="1012"/>
      <c r="H34" s="867"/>
      <c r="I34" s="1012"/>
    </row>
    <row r="35" spans="1:9" s="395" customFormat="1" ht="13.8">
      <c r="A35" s="942"/>
      <c r="B35" s="900">
        <v>452622</v>
      </c>
      <c r="C35" s="841"/>
      <c r="D35" s="944" t="s">
        <v>555</v>
      </c>
      <c r="E35" s="837"/>
      <c r="H35" s="846">
        <f>SUM(H37)</f>
        <v>0</v>
      </c>
    </row>
    <row r="36" spans="1:9" ht="13.8">
      <c r="A36" s="856"/>
      <c r="B36" s="873"/>
      <c r="D36" s="875"/>
      <c r="E36" s="859"/>
      <c r="F36" s="1012"/>
      <c r="H36" s="867"/>
      <c r="I36" s="867"/>
    </row>
    <row r="37" spans="1:9" ht="27.6">
      <c r="A37" s="1530" t="s">
        <v>293</v>
      </c>
      <c r="B37" s="1531"/>
      <c r="C37" s="1539" t="s">
        <v>542</v>
      </c>
      <c r="D37" s="1600" t="s">
        <v>543</v>
      </c>
      <c r="E37" s="1601" t="s">
        <v>197</v>
      </c>
      <c r="F37" s="1602">
        <v>411.6</v>
      </c>
      <c r="G37" s="1623"/>
      <c r="H37" s="1624">
        <f>ROUND(F37*G37,2)</f>
        <v>0</v>
      </c>
      <c r="I37" s="1623"/>
    </row>
    <row r="38" spans="1:9" ht="13.8">
      <c r="A38" s="1069"/>
      <c r="B38" s="861"/>
      <c r="C38" s="906"/>
      <c r="D38" s="965"/>
      <c r="E38" s="1005"/>
      <c r="F38" s="1006"/>
      <c r="G38" s="395"/>
      <c r="H38" s="1401"/>
      <c r="I38" s="395"/>
    </row>
    <row r="39" spans="1:9" s="395" customFormat="1" ht="13.8">
      <c r="A39" s="942"/>
      <c r="B39" s="900">
        <v>453162</v>
      </c>
      <c r="C39" s="841"/>
      <c r="D39" s="944" t="s">
        <v>362</v>
      </c>
      <c r="E39" s="837"/>
      <c r="H39" s="846">
        <f>SUM(H41)</f>
        <v>0</v>
      </c>
    </row>
    <row r="40" spans="1:9" ht="13.8">
      <c r="A40" s="856"/>
      <c r="B40" s="873"/>
      <c r="D40" s="875"/>
      <c r="E40" s="859"/>
      <c r="F40" s="1012"/>
      <c r="H40" s="867"/>
      <c r="I40" s="867"/>
    </row>
    <row r="41" spans="1:9" ht="13.8">
      <c r="A41" s="952" t="s">
        <v>294</v>
      </c>
      <c r="B41" s="849"/>
      <c r="C41" s="901" t="s">
        <v>1786</v>
      </c>
      <c r="D41" s="913" t="s">
        <v>1787</v>
      </c>
      <c r="E41" s="1003" t="s">
        <v>180</v>
      </c>
      <c r="F41" s="947">
        <v>10</v>
      </c>
      <c r="G41" s="1279"/>
      <c r="H41" s="1013">
        <f>ROUND(F41*G41,2)</f>
        <v>0</v>
      </c>
      <c r="I41" s="1279"/>
    </row>
    <row r="42" spans="1:9" ht="13.8">
      <c r="A42" s="856"/>
      <c r="B42" s="873"/>
      <c r="D42" s="875"/>
      <c r="E42" s="859"/>
      <c r="F42" s="1012"/>
      <c r="H42" s="867"/>
      <c r="I42" s="867"/>
    </row>
    <row r="43" spans="1:9" ht="13.8">
      <c r="A43" s="957"/>
      <c r="B43" s="949">
        <v>453230</v>
      </c>
      <c r="C43" s="906"/>
      <c r="D43" s="938" t="s">
        <v>715</v>
      </c>
      <c r="E43" s="1005"/>
      <c r="F43" s="1006"/>
      <c r="G43" s="845"/>
      <c r="H43" s="969">
        <f>SUM(H45:H45)</f>
        <v>0</v>
      </c>
      <c r="I43" s="845"/>
    </row>
    <row r="44" spans="1:9" ht="13.8">
      <c r="A44" s="957"/>
      <c r="B44" s="861"/>
      <c r="C44" s="906"/>
      <c r="D44" s="965"/>
      <c r="E44" s="1005"/>
      <c r="F44" s="1006"/>
      <c r="G44" s="845"/>
      <c r="H44" s="845"/>
      <c r="I44" s="845"/>
    </row>
    <row r="45" spans="1:9" ht="13.8">
      <c r="A45" s="952" t="s">
        <v>478</v>
      </c>
      <c r="B45" s="849"/>
      <c r="C45" s="901" t="s">
        <v>711</v>
      </c>
      <c r="D45" s="902" t="s">
        <v>712</v>
      </c>
      <c r="E45" s="1003" t="s">
        <v>197</v>
      </c>
      <c r="F45" s="947">
        <v>3772.6</v>
      </c>
      <c r="G45" s="1274"/>
      <c r="H45" s="854">
        <f>ROUND(G45*F45,2)</f>
        <v>0</v>
      </c>
      <c r="I45" s="1274"/>
    </row>
    <row r="46" spans="1:9" ht="13.8">
      <c r="A46" s="856"/>
      <c r="B46" s="864"/>
      <c r="C46" s="885"/>
      <c r="D46" s="877"/>
      <c r="E46" s="859"/>
      <c r="F46" s="1012"/>
      <c r="H46" s="1012"/>
    </row>
    <row r="47" spans="1:9" ht="14.4">
      <c r="A47" s="856"/>
      <c r="B47" s="859"/>
      <c r="C47" s="876"/>
      <c r="D47" s="868" t="s">
        <v>181</v>
      </c>
      <c r="E47" s="869"/>
      <c r="F47" s="1014"/>
      <c r="G47" s="871"/>
      <c r="H47" s="872">
        <f>H43+H39+H35+H25+H14+H9</f>
        <v>0</v>
      </c>
    </row>
    <row r="48" spans="1:9" ht="13.8">
      <c r="A48" s="856"/>
      <c r="B48" s="873"/>
      <c r="C48" s="874"/>
      <c r="D48" s="875"/>
      <c r="E48" s="856"/>
      <c r="F48" s="1012"/>
      <c r="H48" s="1012"/>
    </row>
    <row r="49" spans="1:8" ht="13.8">
      <c r="A49" s="856"/>
      <c r="B49" s="873"/>
      <c r="C49" s="874"/>
      <c r="E49" s="859"/>
      <c r="H49" s="1012"/>
    </row>
    <row r="50" spans="1:8" ht="13.8">
      <c r="A50" s="856"/>
      <c r="B50" s="873"/>
      <c r="C50" s="874"/>
      <c r="D50" s="875"/>
      <c r="E50" s="859"/>
    </row>
    <row r="51" spans="1:8" s="52" customFormat="1" ht="12.75" customHeight="1">
      <c r="A51" s="856"/>
      <c r="B51" s="873"/>
      <c r="C51" s="874"/>
      <c r="D51" s="875"/>
      <c r="E51" s="859"/>
      <c r="F51" s="860"/>
      <c r="G51" s="867"/>
      <c r="H51" s="860"/>
    </row>
    <row r="52" spans="1:8" s="52" customFormat="1" ht="13.8">
      <c r="A52" s="856"/>
      <c r="B52" s="873"/>
      <c r="C52" s="874"/>
      <c r="D52" s="875"/>
      <c r="E52" s="859"/>
      <c r="F52" s="860"/>
      <c r="G52" s="867"/>
      <c r="H52" s="860"/>
    </row>
    <row r="53" spans="1:8" ht="13.8">
      <c r="A53" s="856"/>
      <c r="B53" s="873"/>
      <c r="C53" s="874"/>
      <c r="D53" s="875"/>
      <c r="E53" s="859"/>
    </row>
    <row r="54" spans="1:8" s="52" customFormat="1" ht="12.75" customHeight="1">
      <c r="A54" s="856"/>
      <c r="B54" s="873"/>
      <c r="C54" s="874"/>
      <c r="D54" s="875"/>
      <c r="E54" s="859"/>
      <c r="F54" s="860"/>
      <c r="G54" s="867"/>
      <c r="H54" s="860"/>
    </row>
    <row r="55" spans="1:8" ht="13.8">
      <c r="A55" s="856"/>
      <c r="B55" s="864"/>
      <c r="C55" s="865"/>
      <c r="D55" s="878"/>
      <c r="E55" s="859"/>
    </row>
    <row r="56" spans="1:8" ht="13.8">
      <c r="A56" s="856"/>
      <c r="B56" s="864"/>
      <c r="C56" s="865"/>
      <c r="D56" s="878"/>
      <c r="E56" s="859"/>
    </row>
    <row r="57" spans="1:8" ht="13.8">
      <c r="A57" s="856"/>
      <c r="B57" s="864"/>
      <c r="C57" s="865"/>
      <c r="D57" s="878"/>
      <c r="E57" s="859"/>
    </row>
    <row r="58" spans="1:8" ht="15.6">
      <c r="A58" s="856"/>
      <c r="B58" s="879"/>
      <c r="C58" s="880"/>
      <c r="D58" s="866"/>
      <c r="E58" s="881"/>
    </row>
    <row r="59" spans="1:8" ht="13.8">
      <c r="A59" s="856"/>
      <c r="B59" s="873"/>
      <c r="C59" s="882"/>
      <c r="D59" s="875"/>
      <c r="E59" s="856"/>
    </row>
    <row r="60" spans="1:8" s="52" customFormat="1" ht="12.75" customHeight="1">
      <c r="A60" s="856"/>
      <c r="B60" s="864"/>
      <c r="C60" s="865"/>
      <c r="D60" s="877"/>
      <c r="E60" s="859"/>
      <c r="F60" s="860"/>
      <c r="G60" s="867"/>
      <c r="H60" s="860"/>
    </row>
    <row r="61" spans="1:8" s="52" customFormat="1" ht="12.75" customHeight="1">
      <c r="A61" s="856"/>
      <c r="B61" s="879"/>
      <c r="C61" s="880"/>
      <c r="D61" s="866"/>
      <c r="E61" s="881"/>
      <c r="F61" s="860"/>
      <c r="G61" s="867"/>
      <c r="H61" s="860"/>
    </row>
    <row r="62" spans="1:8" ht="13.8">
      <c r="A62" s="856"/>
      <c r="B62" s="864"/>
      <c r="C62" s="865"/>
      <c r="D62" s="866"/>
      <c r="E62" s="859"/>
    </row>
    <row r="63" spans="1:8" ht="13.8">
      <c r="A63" s="856"/>
      <c r="B63" s="864"/>
      <c r="C63" s="865"/>
      <c r="D63" s="866"/>
      <c r="E63" s="859"/>
    </row>
    <row r="64" spans="1:8" ht="13.8">
      <c r="A64" s="856"/>
      <c r="B64" s="864"/>
      <c r="C64" s="865"/>
      <c r="D64" s="878"/>
      <c r="E64" s="859"/>
    </row>
    <row r="65" spans="1:8" ht="13.8">
      <c r="A65" s="856"/>
      <c r="B65" s="864"/>
      <c r="C65" s="865"/>
      <c r="D65" s="878"/>
      <c r="E65" s="859"/>
    </row>
    <row r="66" spans="1:8" ht="13.8">
      <c r="A66" s="856"/>
      <c r="B66" s="864"/>
      <c r="C66" s="865"/>
      <c r="D66" s="878"/>
      <c r="E66" s="859"/>
    </row>
    <row r="67" spans="1:8" ht="15.6">
      <c r="A67" s="856"/>
      <c r="B67" s="879"/>
      <c r="C67" s="880"/>
      <c r="D67" s="866"/>
      <c r="E67" s="881"/>
    </row>
    <row r="68" spans="1:8" ht="15.6">
      <c r="A68" s="856"/>
      <c r="B68" s="879"/>
      <c r="C68" s="880"/>
      <c r="D68" s="883"/>
      <c r="E68" s="881"/>
    </row>
    <row r="69" spans="1:8" ht="13.8">
      <c r="A69" s="856"/>
      <c r="B69" s="864"/>
      <c r="C69" s="865"/>
      <c r="D69" s="877"/>
      <c r="E69" s="859"/>
    </row>
    <row r="70" spans="1:8" ht="13.8">
      <c r="A70" s="856"/>
      <c r="B70" s="864"/>
      <c r="C70" s="865"/>
      <c r="D70" s="866"/>
      <c r="E70" s="859"/>
    </row>
    <row r="71" spans="1:8" ht="13.8">
      <c r="A71" s="856"/>
      <c r="B71" s="864"/>
      <c r="C71" s="865"/>
      <c r="D71" s="866"/>
      <c r="E71" s="859"/>
    </row>
    <row r="72" spans="1:8" ht="13.8">
      <c r="A72" s="856"/>
      <c r="B72" s="864"/>
      <c r="C72" s="865"/>
      <c r="D72" s="878"/>
      <c r="E72" s="859"/>
    </row>
    <row r="73" spans="1:8" ht="13.8">
      <c r="A73" s="856"/>
      <c r="B73" s="864"/>
      <c r="C73" s="865"/>
      <c r="D73" s="878"/>
      <c r="E73" s="859"/>
    </row>
    <row r="74" spans="1:8" ht="13.8">
      <c r="A74" s="856"/>
      <c r="B74" s="864"/>
      <c r="C74" s="865"/>
      <c r="D74" s="878"/>
      <c r="E74" s="859"/>
    </row>
    <row r="75" spans="1:8" ht="13.8">
      <c r="A75" s="856"/>
      <c r="B75" s="864"/>
      <c r="C75" s="865"/>
      <c r="D75" s="866"/>
      <c r="E75" s="859"/>
    </row>
    <row r="76" spans="1:8" ht="13.8">
      <c r="A76" s="856"/>
      <c r="B76" s="864"/>
      <c r="C76" s="865"/>
      <c r="D76" s="878"/>
      <c r="E76" s="859"/>
    </row>
    <row r="77" spans="1:8" ht="13.8">
      <c r="A77" s="856"/>
      <c r="B77" s="864"/>
      <c r="C77" s="865"/>
      <c r="D77" s="877"/>
      <c r="E77" s="859"/>
    </row>
    <row r="78" spans="1:8" ht="13.5" customHeight="1">
      <c r="A78" s="856"/>
      <c r="B78" s="864"/>
      <c r="C78" s="865"/>
      <c r="D78" s="866"/>
      <c r="E78" s="859"/>
    </row>
    <row r="79" spans="1:8" ht="13.5" customHeight="1">
      <c r="A79" s="856"/>
      <c r="B79" s="864"/>
      <c r="C79" s="865"/>
      <c r="D79" s="878"/>
      <c r="E79" s="859"/>
    </row>
    <row r="80" spans="1:8" s="52" customFormat="1" ht="13.8">
      <c r="A80" s="856"/>
      <c r="B80" s="864"/>
      <c r="C80" s="865"/>
      <c r="D80" s="878"/>
      <c r="E80" s="859"/>
      <c r="F80" s="860"/>
      <c r="G80" s="867"/>
      <c r="H80" s="860"/>
    </row>
    <row r="81" spans="1:8" s="52" customFormat="1" ht="13.8">
      <c r="A81" s="856"/>
      <c r="B81" s="864"/>
      <c r="C81" s="865"/>
      <c r="D81" s="878"/>
      <c r="E81" s="859"/>
      <c r="F81" s="860"/>
      <c r="G81" s="867"/>
      <c r="H81" s="860"/>
    </row>
    <row r="82" spans="1:8" s="52" customFormat="1" ht="13.8">
      <c r="A82" s="856"/>
      <c r="B82" s="864"/>
      <c r="C82" s="865"/>
      <c r="D82" s="866"/>
      <c r="E82" s="859"/>
      <c r="F82" s="860"/>
      <c r="G82" s="867"/>
      <c r="H82" s="860"/>
    </row>
    <row r="83" spans="1:8" ht="13.5" customHeight="1">
      <c r="A83" s="856"/>
      <c r="B83" s="864"/>
      <c r="C83" s="865"/>
      <c r="D83" s="878"/>
      <c r="E83" s="859"/>
    </row>
    <row r="84" spans="1:8" ht="13.5" customHeight="1">
      <c r="A84" s="856"/>
      <c r="B84" s="864"/>
      <c r="C84" s="865"/>
      <c r="D84" s="877"/>
      <c r="E84" s="859"/>
    </row>
    <row r="85" spans="1:8" s="52" customFormat="1" ht="13.8">
      <c r="A85" s="856"/>
      <c r="B85" s="859"/>
      <c r="C85" s="876"/>
      <c r="D85" s="884"/>
      <c r="E85" s="859"/>
      <c r="F85" s="860"/>
      <c r="G85" s="867"/>
      <c r="H85" s="860"/>
    </row>
    <row r="86" spans="1:8" s="52" customFormat="1" ht="13.8">
      <c r="A86" s="856"/>
      <c r="B86" s="859"/>
      <c r="C86" s="876"/>
      <c r="D86" s="876"/>
      <c r="E86" s="859"/>
      <c r="F86" s="860"/>
      <c r="G86" s="867"/>
      <c r="H86" s="860"/>
    </row>
    <row r="87" spans="1:8" s="52" customFormat="1" ht="13.8">
      <c r="A87" s="856"/>
      <c r="B87" s="873"/>
      <c r="C87" s="882"/>
      <c r="D87" s="875"/>
      <c r="E87" s="856"/>
      <c r="F87" s="860"/>
      <c r="G87" s="867"/>
      <c r="H87" s="860"/>
    </row>
    <row r="88" spans="1:8" s="52" customFormat="1" ht="13.8">
      <c r="A88" s="856"/>
      <c r="B88" s="864"/>
      <c r="C88" s="885"/>
      <c r="D88" s="878"/>
      <c r="E88" s="859"/>
      <c r="F88" s="860"/>
      <c r="G88" s="867"/>
      <c r="H88" s="860"/>
    </row>
    <row r="89" spans="1:8" s="52" customFormat="1" ht="13.8">
      <c r="A89" s="856"/>
      <c r="B89" s="864"/>
      <c r="C89" s="885"/>
      <c r="D89" s="878"/>
      <c r="E89" s="859"/>
      <c r="F89" s="860"/>
      <c r="G89" s="867"/>
      <c r="H89" s="860"/>
    </row>
    <row r="90" spans="1:8" s="52" customFormat="1" ht="13.8">
      <c r="A90" s="856"/>
      <c r="B90" s="859"/>
      <c r="C90" s="876"/>
      <c r="D90" s="884"/>
      <c r="E90" s="859"/>
      <c r="F90" s="860"/>
      <c r="G90" s="867"/>
      <c r="H90" s="860"/>
    </row>
    <row r="91" spans="1:8" s="52" customFormat="1" ht="13.8">
      <c r="A91" s="856"/>
      <c r="B91" s="859"/>
      <c r="C91" s="876"/>
      <c r="D91" s="876"/>
      <c r="E91" s="859"/>
      <c r="F91" s="860"/>
      <c r="G91" s="867"/>
      <c r="H91" s="860"/>
    </row>
    <row r="92" spans="1:8" s="52" customFormat="1" ht="13.8">
      <c r="A92" s="856"/>
      <c r="B92" s="873"/>
      <c r="C92" s="882"/>
      <c r="D92" s="875"/>
      <c r="E92" s="856"/>
      <c r="F92" s="860"/>
      <c r="G92" s="867"/>
      <c r="H92" s="860"/>
    </row>
    <row r="93" spans="1:8" ht="13.5" customHeight="1">
      <c r="A93" s="856"/>
      <c r="B93" s="873"/>
      <c r="C93" s="882"/>
      <c r="D93" s="875"/>
      <c r="E93" s="856"/>
    </row>
    <row r="94" spans="1:8" s="52" customFormat="1" ht="13.8">
      <c r="A94" s="856"/>
      <c r="B94" s="864"/>
      <c r="C94" s="885"/>
      <c r="D94" s="877"/>
      <c r="E94" s="859"/>
      <c r="F94" s="860"/>
      <c r="G94" s="867"/>
      <c r="H94" s="860"/>
    </row>
    <row r="95" spans="1:8" s="52" customFormat="1" ht="13.8">
      <c r="A95" s="856"/>
      <c r="B95" s="864"/>
      <c r="C95" s="885"/>
      <c r="D95" s="878"/>
      <c r="E95" s="859"/>
      <c r="F95" s="860"/>
      <c r="G95" s="867"/>
      <c r="H95" s="860"/>
    </row>
    <row r="96" spans="1:8" ht="13.5" customHeight="1">
      <c r="A96" s="856"/>
      <c r="B96" s="864"/>
      <c r="C96" s="885"/>
      <c r="D96" s="877"/>
      <c r="E96" s="859"/>
    </row>
    <row r="97" spans="1:8" ht="13.5" customHeight="1">
      <c r="A97" s="856"/>
      <c r="B97" s="864"/>
      <c r="C97" s="885"/>
      <c r="D97" s="877"/>
      <c r="E97" s="859"/>
    </row>
    <row r="98" spans="1:8" s="52" customFormat="1" ht="13.8">
      <c r="A98" s="856"/>
      <c r="B98" s="864"/>
      <c r="C98" s="885"/>
      <c r="D98" s="877"/>
      <c r="E98" s="859"/>
      <c r="F98" s="860"/>
      <c r="G98" s="867"/>
      <c r="H98" s="860"/>
    </row>
    <row r="99" spans="1:8" s="52" customFormat="1" ht="13.8">
      <c r="A99" s="856"/>
      <c r="B99" s="864"/>
      <c r="C99" s="885"/>
      <c r="D99" s="878"/>
      <c r="E99" s="859"/>
      <c r="F99" s="860"/>
      <c r="G99" s="867"/>
      <c r="H99" s="860"/>
    </row>
    <row r="100" spans="1:8" ht="13.5" customHeight="1">
      <c r="A100" s="856"/>
      <c r="B100" s="859"/>
      <c r="C100" s="876"/>
      <c r="D100" s="876"/>
      <c r="E100" s="859"/>
    </row>
    <row r="101" spans="1:8" ht="13.5" customHeight="1">
      <c r="B101" s="839"/>
      <c r="C101" s="887"/>
      <c r="D101" s="888"/>
      <c r="E101" s="886"/>
    </row>
    <row r="102" spans="1:8" ht="13.5" customHeight="1">
      <c r="B102" s="847"/>
      <c r="C102" s="889"/>
      <c r="D102" s="425"/>
    </row>
    <row r="105" spans="1:8" ht="13.5" customHeight="1">
      <c r="B105" s="839"/>
      <c r="C105" s="887"/>
      <c r="D105" s="888"/>
      <c r="E105" s="886"/>
    </row>
    <row r="106" spans="1:8" ht="13.5" customHeight="1">
      <c r="B106" s="847"/>
      <c r="C106" s="889"/>
      <c r="D106" s="425"/>
    </row>
    <row r="107" spans="1:8" s="52" customFormat="1" ht="13.8">
      <c r="A107" s="886"/>
      <c r="B107" s="838"/>
      <c r="C107" s="51"/>
      <c r="D107" s="890"/>
      <c r="E107" s="838"/>
      <c r="F107" s="860"/>
      <c r="G107" s="867"/>
      <c r="H107" s="860"/>
    </row>
    <row r="108" spans="1:8" ht="13.5" customHeight="1">
      <c r="D108" s="890"/>
    </row>
    <row r="109" spans="1:8" ht="13.5" customHeight="1">
      <c r="D109" s="890"/>
    </row>
    <row r="110" spans="1:8" ht="13.5" customHeight="1">
      <c r="D110" s="890"/>
    </row>
    <row r="111" spans="1:8" ht="13.5" customHeight="1">
      <c r="D111" s="890"/>
    </row>
    <row r="114" spans="1:9" ht="13.5" customHeight="1">
      <c r="B114" s="847"/>
      <c r="C114" s="889"/>
      <c r="D114" s="425"/>
    </row>
    <row r="115" spans="1:9" ht="13.5" customHeight="1">
      <c r="D115" s="89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</row>
    <row r="139" spans="1:9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</row>
    <row r="140" spans="1:9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</row>
    <row r="141" spans="1:9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</row>
    <row r="142" spans="1:9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</row>
    <row r="143" spans="1:9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</row>
    <row r="144" spans="1:9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</row>
    <row r="145" spans="1:9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51"/>
    </row>
    <row r="146" spans="1:9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51"/>
    </row>
    <row r="147" spans="1:9" s="113" customFormat="1" ht="13.5" customHeight="1">
      <c r="A147" s="886"/>
      <c r="B147" s="838"/>
      <c r="C147" s="51"/>
      <c r="D147" s="51"/>
      <c r="E147" s="838"/>
      <c r="F147" s="860"/>
      <c r="G147" s="867"/>
      <c r="H147" s="860"/>
      <c r="I147" s="51"/>
    </row>
    <row r="148" spans="1:9" s="113" customFormat="1" ht="13.5" customHeight="1">
      <c r="A148" s="886"/>
      <c r="B148" s="838"/>
      <c r="C148" s="51"/>
      <c r="D148" s="51"/>
      <c r="E148" s="838"/>
      <c r="F148" s="860"/>
      <c r="G148" s="867"/>
      <c r="H148" s="860"/>
      <c r="I148" s="51"/>
    </row>
    <row r="149" spans="1:9" s="113" customFormat="1" ht="13.5" customHeight="1">
      <c r="A149" s="886"/>
      <c r="B149" s="838"/>
      <c r="C149" s="51"/>
      <c r="D149" s="51"/>
      <c r="E149" s="838"/>
      <c r="F149" s="860"/>
      <c r="G149" s="867"/>
      <c r="H149" s="860"/>
      <c r="I149" s="51"/>
    </row>
    <row r="150" spans="1:9" s="113" customFormat="1" ht="13.5" customHeight="1">
      <c r="A150" s="886"/>
      <c r="B150" s="838"/>
      <c r="C150" s="51"/>
      <c r="D150" s="51"/>
      <c r="E150" s="838"/>
      <c r="F150" s="860"/>
      <c r="G150" s="867"/>
      <c r="H150" s="860"/>
      <c r="I150" s="51"/>
    </row>
    <row r="151" spans="1:9" s="113" customFormat="1" ht="13.5" customHeight="1">
      <c r="A151" s="886"/>
      <c r="B151" s="838"/>
      <c r="C151" s="51"/>
      <c r="D151" s="51"/>
      <c r="E151" s="838"/>
      <c r="F151" s="860"/>
      <c r="G151" s="867"/>
      <c r="H151" s="860"/>
      <c r="I151" s="51"/>
    </row>
    <row r="152" spans="1:9" s="113" customFormat="1" ht="13.5" customHeight="1">
      <c r="A152" s="886"/>
      <c r="B152" s="838"/>
      <c r="C152" s="51"/>
      <c r="D152" s="51"/>
      <c r="E152" s="838"/>
      <c r="F152" s="860"/>
      <c r="G152" s="867"/>
      <c r="H152" s="860"/>
      <c r="I152" s="51"/>
    </row>
    <row r="153" spans="1:9" s="113" customFormat="1" ht="13.5" customHeight="1">
      <c r="A153" s="886"/>
      <c r="B153" s="838"/>
      <c r="C153" s="51"/>
      <c r="D153" s="51"/>
      <c r="E153" s="838"/>
      <c r="F153" s="860"/>
      <c r="G153" s="867"/>
      <c r="H153" s="860"/>
      <c r="I153" s="51"/>
    </row>
    <row r="154" spans="1:9" s="113" customFormat="1" ht="13.5" customHeight="1">
      <c r="A154" s="886"/>
      <c r="B154" s="838"/>
      <c r="C154" s="51"/>
      <c r="D154" s="51"/>
      <c r="E154" s="838"/>
      <c r="F154" s="860"/>
      <c r="G154" s="867"/>
      <c r="H154" s="860"/>
      <c r="I154" s="51"/>
    </row>
    <row r="155" spans="1:9" ht="13.5" customHeight="1">
      <c r="H155" s="51"/>
    </row>
    <row r="156" spans="1:9" ht="13.5" customHeight="1">
      <c r="H156" s="51"/>
    </row>
    <row r="157" spans="1:9" ht="13.5" customHeight="1">
      <c r="H157" s="51"/>
    </row>
    <row r="158" spans="1:9" ht="13.5" customHeight="1">
      <c r="H158" s="51"/>
    </row>
    <row r="159" spans="1:9" ht="13.5" customHeight="1">
      <c r="H159" s="51"/>
    </row>
    <row r="160" spans="1:9" ht="13.5" customHeight="1">
      <c r="H160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5" xr:uid="{00000000-0002-0000-73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árok111">
    <tabColor rgb="FFFFFF99"/>
  </sheetPr>
  <dimension ref="A1:K169"/>
  <sheetViews>
    <sheetView view="pageBreakPreview" topLeftCell="A13" zoomScaleNormal="115" zoomScaleSheetLayoutView="100" workbookViewId="0">
      <selection activeCell="D20" sqref="D20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1" width="9.109375" style="948"/>
    <col min="12" max="16384" width="9.109375" style="51"/>
  </cols>
  <sheetData>
    <row r="1" spans="1:11" s="896" customFormat="1" ht="14.4" thickBot="1">
      <c r="A1" s="892" t="s">
        <v>156</v>
      </c>
      <c r="B1" s="893"/>
      <c r="C1" s="894" t="s">
        <v>2</v>
      </c>
      <c r="D1" s="895"/>
      <c r="E1" s="893"/>
      <c r="H1" s="897" t="s">
        <v>157</v>
      </c>
      <c r="K1" s="899"/>
    </row>
    <row r="2" spans="1:11" s="896" customFormat="1" ht="13.8">
      <c r="A2" s="892"/>
      <c r="B2" s="893"/>
      <c r="C2" s="894"/>
      <c r="D2" s="894"/>
      <c r="E2" s="893"/>
      <c r="H2" s="894"/>
      <c r="K2" s="899"/>
    </row>
    <row r="3" spans="1:11" s="896" customFormat="1" ht="13.8">
      <c r="A3" s="892" t="s">
        <v>158</v>
      </c>
      <c r="B3" s="893"/>
      <c r="C3" s="894" t="s">
        <v>1545</v>
      </c>
      <c r="D3" s="894"/>
      <c r="E3" s="893"/>
      <c r="H3" s="894"/>
      <c r="K3" s="899"/>
    </row>
    <row r="4" spans="1:11" ht="13.8">
      <c r="A4" s="833" t="s">
        <v>160</v>
      </c>
      <c r="B4" s="898"/>
      <c r="C4" s="899" t="s">
        <v>1465</v>
      </c>
      <c r="D4" s="896"/>
      <c r="E4" s="898"/>
      <c r="F4" s="896"/>
      <c r="G4" s="896"/>
      <c r="H4" s="896"/>
    </row>
    <row r="5" spans="1:11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  <c r="K5" s="1015"/>
    </row>
    <row r="6" spans="1:11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11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11" ht="13.5" customHeight="1">
      <c r="A8" s="51"/>
      <c r="B8" s="837"/>
      <c r="C8" s="395"/>
      <c r="D8" s="395"/>
      <c r="F8" s="51"/>
      <c r="G8" s="51"/>
      <c r="H8" s="51"/>
    </row>
    <row r="9" spans="1:11" s="81" customFormat="1" ht="12.75" customHeight="1">
      <c r="A9" s="856"/>
      <c r="B9" s="900">
        <v>452341</v>
      </c>
      <c r="C9" s="841"/>
      <c r="D9" s="842" t="s">
        <v>172</v>
      </c>
      <c r="E9" s="838"/>
      <c r="F9" s="51"/>
      <c r="G9" s="51"/>
      <c r="H9" s="846">
        <f>SUM(H11:H12)</f>
        <v>0</v>
      </c>
    </row>
    <row r="10" spans="1:11" s="81" customFormat="1" ht="12.75" customHeight="1">
      <c r="A10" s="856"/>
      <c r="B10" s="900"/>
      <c r="C10" s="841"/>
      <c r="D10" s="842"/>
      <c r="E10" s="838"/>
      <c r="F10" s="51"/>
      <c r="G10" s="51"/>
      <c r="H10" s="51"/>
    </row>
    <row r="11" spans="1:11" s="81" customFormat="1" ht="41.4">
      <c r="A11" s="952" t="s">
        <v>173</v>
      </c>
      <c r="B11" s="849"/>
      <c r="C11" s="955" t="s">
        <v>174</v>
      </c>
      <c r="D11" s="913" t="s">
        <v>175</v>
      </c>
      <c r="E11" s="1016" t="s">
        <v>176</v>
      </c>
      <c r="F11" s="1017">
        <v>85</v>
      </c>
      <c r="G11" s="1274"/>
      <c r="H11" s="854">
        <f>ROUND(F11*G11,2)</f>
        <v>0</v>
      </c>
      <c r="I11" s="1274"/>
    </row>
    <row r="12" spans="1:11" ht="41.4">
      <c r="A12" s="952" t="s">
        <v>177</v>
      </c>
      <c r="B12" s="849"/>
      <c r="C12" s="955" t="s">
        <v>178</v>
      </c>
      <c r="D12" s="913" t="s">
        <v>179</v>
      </c>
      <c r="E12" s="1016" t="s">
        <v>180</v>
      </c>
      <c r="F12" s="1017">
        <v>216</v>
      </c>
      <c r="G12" s="1274"/>
      <c r="H12" s="854">
        <f>ROUND(F12*G12,2)</f>
        <v>0</v>
      </c>
      <c r="I12" s="1274"/>
      <c r="K12" s="51"/>
    </row>
    <row r="13" spans="1:11" ht="13.8">
      <c r="A13" s="856"/>
      <c r="B13" s="864"/>
      <c r="C13" s="885"/>
      <c r="D13" s="877"/>
      <c r="E13" s="859"/>
      <c r="K13" s="51"/>
    </row>
    <row r="14" spans="1:11" ht="14.4">
      <c r="A14" s="856"/>
      <c r="B14" s="859"/>
      <c r="C14" s="876"/>
      <c r="D14" s="868" t="s">
        <v>181</v>
      </c>
      <c r="E14" s="869"/>
      <c r="F14" s="870"/>
      <c r="G14" s="871"/>
      <c r="H14" s="872">
        <f>H9</f>
        <v>0</v>
      </c>
      <c r="K14" s="51"/>
    </row>
    <row r="15" spans="1:11" ht="13.8">
      <c r="A15" s="51"/>
      <c r="C15" s="948"/>
      <c r="F15" s="948"/>
      <c r="G15" s="51"/>
      <c r="H15" s="51"/>
      <c r="K15" s="51"/>
    </row>
    <row r="16" spans="1:11" ht="13.8">
      <c r="A16" s="51"/>
      <c r="C16" s="948"/>
      <c r="F16" s="948"/>
      <c r="G16" s="51"/>
      <c r="H16" s="51"/>
      <c r="K16" s="51"/>
    </row>
    <row r="17" spans="2:6" s="51" customFormat="1" ht="13.8">
      <c r="B17" s="838"/>
      <c r="C17" s="948"/>
      <c r="E17" s="838"/>
      <c r="F17" s="948"/>
    </row>
    <row r="18" spans="2:6" s="51" customFormat="1" ht="13.8">
      <c r="B18" s="838"/>
      <c r="C18" s="948"/>
      <c r="E18" s="838"/>
      <c r="F18" s="948"/>
    </row>
    <row r="19" spans="2:6" s="51" customFormat="1" ht="13.8">
      <c r="B19" s="838"/>
      <c r="C19" s="948"/>
      <c r="E19" s="838"/>
      <c r="F19" s="948"/>
    </row>
    <row r="20" spans="2:6" s="51" customFormat="1" ht="13.8">
      <c r="B20" s="838"/>
      <c r="C20" s="948"/>
      <c r="E20" s="838"/>
      <c r="F20" s="948"/>
    </row>
    <row r="21" spans="2:6" s="51" customFormat="1" ht="13.8">
      <c r="B21" s="838"/>
      <c r="C21" s="948"/>
      <c r="E21" s="838"/>
      <c r="F21" s="948"/>
    </row>
    <row r="22" spans="2:6" s="51" customFormat="1" ht="13.8">
      <c r="B22" s="838"/>
      <c r="C22" s="948"/>
      <c r="E22" s="838"/>
      <c r="F22" s="948"/>
    </row>
    <row r="23" spans="2:6" s="51" customFormat="1" ht="13.8">
      <c r="B23" s="838"/>
      <c r="C23" s="948"/>
      <c r="E23" s="838"/>
      <c r="F23" s="948"/>
    </row>
    <row r="24" spans="2:6" s="51" customFormat="1" ht="13.8">
      <c r="B24" s="838"/>
      <c r="C24" s="948"/>
      <c r="E24" s="838"/>
      <c r="F24" s="948"/>
    </row>
    <row r="25" spans="2:6" s="51" customFormat="1" ht="13.8">
      <c r="B25" s="838"/>
      <c r="C25" s="948"/>
      <c r="E25" s="838"/>
      <c r="F25" s="948"/>
    </row>
    <row r="26" spans="2:6" s="51" customFormat="1" ht="13.8">
      <c r="B26" s="838"/>
      <c r="C26" s="948"/>
      <c r="E26" s="838"/>
      <c r="F26" s="948"/>
    </row>
    <row r="27" spans="2:6" s="51" customFormat="1" ht="13.8">
      <c r="B27" s="838"/>
      <c r="C27" s="948"/>
      <c r="E27" s="838"/>
      <c r="F27" s="948"/>
    </row>
    <row r="28" spans="2:6" s="51" customFormat="1" ht="13.8">
      <c r="B28" s="838"/>
      <c r="C28" s="948"/>
      <c r="E28" s="838"/>
      <c r="F28" s="948"/>
    </row>
    <row r="29" spans="2:6" s="51" customFormat="1" ht="13.8">
      <c r="B29" s="838"/>
      <c r="C29" s="948"/>
      <c r="E29" s="838"/>
      <c r="F29" s="948"/>
    </row>
    <row r="30" spans="2:6" s="51" customFormat="1" ht="13.8">
      <c r="B30" s="838"/>
      <c r="C30" s="948"/>
      <c r="E30" s="838"/>
      <c r="F30" s="948"/>
    </row>
    <row r="31" spans="2:6" s="51" customFormat="1" ht="13.8">
      <c r="B31" s="838"/>
      <c r="C31" s="948"/>
      <c r="E31" s="838"/>
      <c r="F31" s="1018"/>
    </row>
    <row r="32" spans="2:6" s="51" customFormat="1" ht="13.8">
      <c r="B32" s="838"/>
      <c r="C32" s="948"/>
      <c r="E32" s="838"/>
      <c r="F32" s="948"/>
    </row>
    <row r="33" spans="1:11" ht="13.8">
      <c r="A33" s="51"/>
      <c r="C33" s="948"/>
      <c r="F33" s="948"/>
      <c r="G33" s="51"/>
      <c r="H33" s="51"/>
      <c r="K33" s="51"/>
    </row>
    <row r="34" spans="1:11" ht="13.8">
      <c r="A34" s="51"/>
      <c r="C34" s="948"/>
      <c r="F34" s="948"/>
      <c r="G34" s="51"/>
      <c r="H34" s="51"/>
      <c r="K34" s="51"/>
    </row>
    <row r="35" spans="1:11" ht="13.8">
      <c r="A35" s="51"/>
      <c r="C35" s="948"/>
      <c r="F35" s="948"/>
      <c r="G35" s="51"/>
      <c r="H35" s="51"/>
      <c r="K35" s="51"/>
    </row>
    <row r="36" spans="1:11" ht="13.8">
      <c r="A36" s="51"/>
      <c r="C36" s="948"/>
      <c r="F36" s="948"/>
      <c r="G36" s="51"/>
      <c r="H36" s="51"/>
      <c r="K36" s="51"/>
    </row>
    <row r="37" spans="1:11" ht="13.8">
      <c r="A37" s="51"/>
      <c r="C37" s="948"/>
      <c r="F37" s="948"/>
      <c r="G37" s="51"/>
      <c r="H37" s="51"/>
      <c r="K37" s="51"/>
    </row>
    <row r="38" spans="1:11" ht="13.8">
      <c r="A38" s="51"/>
      <c r="C38" s="948"/>
      <c r="F38" s="948"/>
      <c r="G38" s="51"/>
      <c r="H38" s="51"/>
      <c r="K38" s="51"/>
    </row>
    <row r="39" spans="1:11" ht="13.8">
      <c r="A39" s="51"/>
      <c r="C39" s="948"/>
      <c r="F39" s="948"/>
      <c r="G39" s="51"/>
      <c r="H39" s="51"/>
      <c r="K39" s="51"/>
    </row>
    <row r="40" spans="1:11" ht="13.8">
      <c r="A40" s="51"/>
      <c r="C40" s="948"/>
      <c r="F40" s="948"/>
      <c r="G40" s="51"/>
      <c r="H40" s="51"/>
      <c r="K40" s="51"/>
    </row>
    <row r="41" spans="1:11" ht="13.8">
      <c r="A41" s="51"/>
      <c r="C41" s="948"/>
      <c r="F41" s="948"/>
      <c r="G41" s="51"/>
      <c r="H41" s="51"/>
      <c r="K41" s="51"/>
    </row>
    <row r="42" spans="1:11" ht="13.8">
      <c r="A42" s="51"/>
      <c r="C42" s="948"/>
      <c r="F42" s="948"/>
      <c r="G42" s="51"/>
      <c r="H42" s="51"/>
      <c r="K42" s="51"/>
    </row>
    <row r="43" spans="1:11" ht="13.8">
      <c r="A43" s="51"/>
      <c r="C43" s="948"/>
      <c r="F43" s="948"/>
      <c r="G43" s="51"/>
      <c r="H43" s="51"/>
      <c r="K43" s="51"/>
    </row>
    <row r="44" spans="1:11" ht="13.8">
      <c r="A44" s="51"/>
      <c r="C44" s="948"/>
      <c r="F44" s="948"/>
      <c r="G44" s="51"/>
      <c r="H44" s="51"/>
      <c r="K44" s="51"/>
    </row>
    <row r="45" spans="1:11" ht="13.8">
      <c r="A45" s="51"/>
      <c r="C45" s="948"/>
      <c r="F45" s="948"/>
      <c r="G45" s="51"/>
      <c r="H45" s="51"/>
      <c r="K45" s="51"/>
    </row>
    <row r="46" spans="1:11" ht="13.5" customHeight="1">
      <c r="A46" s="856"/>
      <c r="B46" s="873"/>
      <c r="C46" s="874"/>
      <c r="D46" s="875"/>
      <c r="E46" s="856"/>
      <c r="K46" s="51"/>
    </row>
    <row r="47" spans="1:11" s="52" customFormat="1" ht="13.8">
      <c r="A47" s="856"/>
      <c r="B47" s="856"/>
      <c r="C47" s="856"/>
      <c r="D47" s="51"/>
      <c r="E47" s="859"/>
      <c r="F47" s="860"/>
      <c r="G47" s="867"/>
      <c r="H47" s="860"/>
      <c r="I47" s="51"/>
    </row>
    <row r="48" spans="1:11" s="112" customFormat="1" ht="13.8">
      <c r="A48" s="856"/>
      <c r="B48" s="856"/>
      <c r="C48" s="856"/>
      <c r="E48" s="864"/>
      <c r="F48" s="860"/>
      <c r="G48" s="867"/>
      <c r="H48" s="860"/>
      <c r="I48" s="51"/>
    </row>
    <row r="49" spans="1:11" ht="13.5" customHeight="1">
      <c r="A49" s="856"/>
      <c r="B49" s="856"/>
      <c r="C49" s="856"/>
      <c r="E49" s="864"/>
      <c r="K49" s="51"/>
    </row>
    <row r="50" spans="1:11" ht="13.8">
      <c r="A50" s="856"/>
      <c r="B50" s="856"/>
      <c r="C50" s="856"/>
      <c r="E50" s="864"/>
      <c r="I50" s="113"/>
      <c r="K50" s="51"/>
    </row>
    <row r="51" spans="1:11" ht="13.8">
      <c r="A51" s="856"/>
      <c r="B51" s="856"/>
      <c r="C51" s="856"/>
      <c r="E51" s="859"/>
      <c r="K51" s="51"/>
    </row>
    <row r="52" spans="1:11" ht="13.8">
      <c r="A52" s="856"/>
      <c r="B52" s="856"/>
      <c r="C52" s="856"/>
      <c r="E52" s="859"/>
      <c r="K52" s="51"/>
    </row>
    <row r="53" spans="1:11" ht="13.8">
      <c r="A53" s="856"/>
      <c r="B53" s="856"/>
      <c r="C53" s="856"/>
      <c r="E53" s="859"/>
      <c r="K53" s="51"/>
    </row>
    <row r="54" spans="1:11" ht="13.8">
      <c r="A54" s="856"/>
      <c r="B54" s="856"/>
      <c r="C54" s="856"/>
      <c r="E54" s="859"/>
      <c r="K54" s="51"/>
    </row>
    <row r="55" spans="1:11" ht="13.8">
      <c r="A55" s="856"/>
      <c r="B55" s="856"/>
      <c r="C55" s="856"/>
      <c r="D55" s="875"/>
      <c r="E55" s="859"/>
      <c r="K55" s="51"/>
    </row>
    <row r="56" spans="1:11" ht="13.8">
      <c r="A56" s="856"/>
      <c r="B56" s="856"/>
      <c r="C56" s="856"/>
      <c r="D56" s="876"/>
      <c r="E56" s="859"/>
      <c r="K56" s="51"/>
    </row>
    <row r="57" spans="1:11" ht="13.8">
      <c r="A57" s="856"/>
      <c r="B57" s="856"/>
      <c r="C57" s="856"/>
      <c r="D57" s="875"/>
      <c r="E57" s="856"/>
      <c r="K57" s="51"/>
    </row>
    <row r="58" spans="1:11" ht="13.8">
      <c r="A58" s="856"/>
      <c r="B58" s="856"/>
      <c r="C58" s="856"/>
      <c r="D58" s="877"/>
      <c r="E58" s="859"/>
      <c r="K58" s="51"/>
    </row>
    <row r="59" spans="1:11" ht="13.8">
      <c r="A59" s="856"/>
      <c r="B59" s="856"/>
      <c r="C59" s="856"/>
      <c r="D59" s="866"/>
      <c r="E59" s="859"/>
      <c r="K59" s="51"/>
    </row>
    <row r="60" spans="1:11" s="52" customFormat="1" ht="12.75" customHeight="1">
      <c r="A60" s="856"/>
      <c r="B60" s="856"/>
      <c r="C60" s="856"/>
      <c r="D60" s="878"/>
      <c r="E60" s="859"/>
      <c r="F60" s="860"/>
      <c r="G60" s="867"/>
      <c r="H60" s="860"/>
    </row>
    <row r="61" spans="1:11" s="52" customFormat="1" ht="13.8">
      <c r="A61" s="856"/>
      <c r="B61" s="856"/>
      <c r="C61" s="856"/>
      <c r="D61" s="878"/>
      <c r="E61" s="859"/>
      <c r="F61" s="860"/>
      <c r="G61" s="867"/>
      <c r="H61" s="860"/>
    </row>
    <row r="62" spans="1:11" ht="13.8">
      <c r="A62" s="856"/>
      <c r="B62" s="864"/>
      <c r="C62" s="865"/>
      <c r="D62" s="878"/>
      <c r="E62" s="859"/>
      <c r="K62" s="51"/>
    </row>
    <row r="63" spans="1:11" s="52" customFormat="1" ht="12.75" customHeight="1">
      <c r="A63" s="856"/>
      <c r="B63" s="864"/>
      <c r="C63" s="865"/>
      <c r="D63" s="866"/>
      <c r="E63" s="859"/>
      <c r="F63" s="860"/>
      <c r="G63" s="867"/>
      <c r="H63" s="860"/>
    </row>
    <row r="64" spans="1:11" ht="13.8">
      <c r="A64" s="856"/>
      <c r="B64" s="864"/>
      <c r="C64" s="865"/>
      <c r="D64" s="878"/>
      <c r="E64" s="859"/>
      <c r="K64" s="51"/>
    </row>
    <row r="65" spans="1:11" ht="13.8">
      <c r="A65" s="856"/>
      <c r="B65" s="864"/>
      <c r="C65" s="865"/>
      <c r="D65" s="878"/>
      <c r="E65" s="859"/>
      <c r="K65" s="51"/>
    </row>
    <row r="66" spans="1:11" ht="13.8">
      <c r="A66" s="856"/>
      <c r="B66" s="864"/>
      <c r="C66" s="865"/>
      <c r="D66" s="878"/>
      <c r="E66" s="859"/>
      <c r="K66" s="51"/>
    </row>
    <row r="67" spans="1:11" ht="15.6">
      <c r="A67" s="856"/>
      <c r="B67" s="879"/>
      <c r="C67" s="880"/>
      <c r="D67" s="866"/>
      <c r="E67" s="881"/>
      <c r="K67" s="51"/>
    </row>
    <row r="68" spans="1:11" ht="13.8">
      <c r="A68" s="856"/>
      <c r="B68" s="873"/>
      <c r="C68" s="882"/>
      <c r="D68" s="875"/>
      <c r="E68" s="856"/>
    </row>
    <row r="69" spans="1:11" s="52" customFormat="1" ht="12.75" customHeight="1">
      <c r="A69" s="856"/>
      <c r="B69" s="864"/>
      <c r="C69" s="865"/>
      <c r="D69" s="877"/>
      <c r="E69" s="859"/>
      <c r="F69" s="860"/>
      <c r="G69" s="867"/>
      <c r="H69" s="860"/>
      <c r="K69" s="1019"/>
    </row>
    <row r="70" spans="1:11" s="52" customFormat="1" ht="12.75" customHeight="1">
      <c r="A70" s="856"/>
      <c r="B70" s="879"/>
      <c r="C70" s="880"/>
      <c r="D70" s="866"/>
      <c r="E70" s="881"/>
      <c r="F70" s="860"/>
      <c r="G70" s="867"/>
      <c r="H70" s="860"/>
      <c r="K70" s="1019"/>
    </row>
    <row r="71" spans="1:11" ht="13.8">
      <c r="A71" s="856"/>
      <c r="B71" s="864"/>
      <c r="C71" s="865"/>
      <c r="D71" s="866"/>
      <c r="E71" s="859"/>
    </row>
    <row r="72" spans="1:11" ht="13.8">
      <c r="A72" s="856"/>
      <c r="B72" s="864"/>
      <c r="C72" s="865"/>
      <c r="D72" s="866"/>
      <c r="E72" s="859"/>
    </row>
    <row r="73" spans="1:11" ht="13.8">
      <c r="A73" s="856"/>
      <c r="B73" s="864"/>
      <c r="C73" s="865"/>
      <c r="D73" s="878"/>
      <c r="E73" s="859"/>
    </row>
    <row r="74" spans="1:11" ht="13.8">
      <c r="A74" s="856"/>
      <c r="B74" s="864"/>
      <c r="C74" s="865"/>
      <c r="D74" s="878"/>
      <c r="E74" s="859"/>
    </row>
    <row r="75" spans="1:11" ht="13.8">
      <c r="A75" s="856"/>
      <c r="B75" s="864"/>
      <c r="C75" s="865"/>
      <c r="D75" s="878"/>
      <c r="E75" s="859"/>
    </row>
    <row r="76" spans="1:11" ht="15.6">
      <c r="A76" s="856"/>
      <c r="B76" s="879"/>
      <c r="C76" s="880"/>
      <c r="D76" s="866"/>
      <c r="E76" s="881"/>
    </row>
    <row r="77" spans="1:11" ht="15.6">
      <c r="A77" s="856"/>
      <c r="B77" s="879"/>
      <c r="C77" s="880"/>
      <c r="D77" s="883"/>
      <c r="E77" s="881"/>
    </row>
    <row r="78" spans="1:11" ht="13.8">
      <c r="A78" s="856"/>
      <c r="B78" s="864"/>
      <c r="C78" s="865"/>
      <c r="D78" s="877"/>
      <c r="E78" s="859"/>
    </row>
    <row r="79" spans="1:11" ht="13.8">
      <c r="A79" s="856"/>
      <c r="B79" s="864"/>
      <c r="C79" s="865"/>
      <c r="D79" s="866"/>
      <c r="E79" s="859"/>
    </row>
    <row r="80" spans="1:11" ht="13.8">
      <c r="A80" s="856"/>
      <c r="B80" s="864"/>
      <c r="C80" s="865"/>
      <c r="D80" s="866"/>
      <c r="E80" s="859"/>
    </row>
    <row r="81" spans="1:11" ht="13.8">
      <c r="A81" s="856"/>
      <c r="B81" s="864"/>
      <c r="C81" s="865"/>
      <c r="D81" s="878"/>
      <c r="E81" s="859"/>
    </row>
    <row r="82" spans="1:11" ht="13.8">
      <c r="A82" s="856"/>
      <c r="B82" s="864"/>
      <c r="C82" s="865"/>
      <c r="D82" s="878"/>
      <c r="E82" s="859"/>
    </row>
    <row r="83" spans="1:11" ht="13.8">
      <c r="A83" s="856"/>
      <c r="B83" s="864"/>
      <c r="C83" s="865"/>
      <c r="D83" s="878"/>
      <c r="E83" s="859"/>
    </row>
    <row r="84" spans="1:11" ht="13.8">
      <c r="A84" s="856"/>
      <c r="B84" s="864"/>
      <c r="C84" s="865"/>
      <c r="D84" s="866"/>
      <c r="E84" s="859"/>
    </row>
    <row r="85" spans="1:11" ht="13.8">
      <c r="A85" s="856"/>
      <c r="B85" s="864"/>
      <c r="C85" s="865"/>
      <c r="D85" s="878"/>
      <c r="E85" s="859"/>
    </row>
    <row r="86" spans="1:11" ht="13.8">
      <c r="A86" s="856"/>
      <c r="B86" s="864"/>
      <c r="C86" s="865"/>
      <c r="D86" s="877"/>
      <c r="E86" s="859"/>
    </row>
    <row r="87" spans="1:11" ht="13.5" customHeight="1">
      <c r="A87" s="856"/>
      <c r="B87" s="864"/>
      <c r="C87" s="865"/>
      <c r="D87" s="866"/>
      <c r="E87" s="859"/>
    </row>
    <row r="88" spans="1:11" ht="13.5" customHeight="1">
      <c r="A88" s="856"/>
      <c r="B88" s="864"/>
      <c r="C88" s="865"/>
      <c r="D88" s="878"/>
      <c r="E88" s="859"/>
    </row>
    <row r="89" spans="1:11" s="52" customFormat="1" ht="13.8">
      <c r="A89" s="856"/>
      <c r="B89" s="864"/>
      <c r="C89" s="865"/>
      <c r="D89" s="878"/>
      <c r="E89" s="859"/>
      <c r="F89" s="860"/>
      <c r="G89" s="867"/>
      <c r="H89" s="860"/>
      <c r="K89" s="1019"/>
    </row>
    <row r="90" spans="1:11" s="52" customFormat="1" ht="13.8">
      <c r="A90" s="856"/>
      <c r="B90" s="864"/>
      <c r="C90" s="865"/>
      <c r="D90" s="878"/>
      <c r="E90" s="859"/>
      <c r="F90" s="860"/>
      <c r="G90" s="867"/>
      <c r="H90" s="860"/>
      <c r="K90" s="1019"/>
    </row>
    <row r="91" spans="1:11" s="52" customFormat="1" ht="13.8">
      <c r="A91" s="856"/>
      <c r="B91" s="864"/>
      <c r="C91" s="865"/>
      <c r="D91" s="866"/>
      <c r="E91" s="859"/>
      <c r="F91" s="860"/>
      <c r="G91" s="867"/>
      <c r="H91" s="860"/>
      <c r="K91" s="1019"/>
    </row>
    <row r="92" spans="1:11" ht="13.5" customHeight="1">
      <c r="A92" s="856"/>
      <c r="B92" s="864"/>
      <c r="C92" s="865"/>
      <c r="D92" s="878"/>
      <c r="E92" s="859"/>
    </row>
    <row r="93" spans="1:11" ht="13.5" customHeight="1">
      <c r="A93" s="856"/>
      <c r="B93" s="864"/>
      <c r="C93" s="865"/>
      <c r="D93" s="877"/>
      <c r="E93" s="859"/>
    </row>
    <row r="94" spans="1:11" s="52" customFormat="1" ht="13.8">
      <c r="A94" s="856"/>
      <c r="B94" s="859"/>
      <c r="C94" s="876"/>
      <c r="D94" s="884"/>
      <c r="E94" s="859"/>
      <c r="F94" s="860"/>
      <c r="G94" s="867"/>
      <c r="H94" s="860"/>
      <c r="K94" s="1019"/>
    </row>
    <row r="95" spans="1:11" s="52" customFormat="1" ht="13.8">
      <c r="A95" s="856"/>
      <c r="B95" s="859"/>
      <c r="C95" s="876"/>
      <c r="D95" s="876"/>
      <c r="E95" s="859"/>
      <c r="F95" s="860"/>
      <c r="G95" s="867"/>
      <c r="H95" s="860"/>
      <c r="K95" s="1019"/>
    </row>
    <row r="96" spans="1:11" s="52" customFormat="1" ht="13.8">
      <c r="A96" s="856"/>
      <c r="B96" s="873"/>
      <c r="C96" s="882"/>
      <c r="D96" s="875"/>
      <c r="E96" s="856"/>
      <c r="F96" s="860"/>
      <c r="G96" s="867"/>
      <c r="H96" s="860"/>
      <c r="K96" s="1019"/>
    </row>
    <row r="97" spans="1:11" s="52" customFormat="1" ht="13.8">
      <c r="A97" s="856"/>
      <c r="B97" s="864"/>
      <c r="C97" s="885"/>
      <c r="D97" s="878"/>
      <c r="E97" s="859"/>
      <c r="F97" s="860"/>
      <c r="G97" s="867"/>
      <c r="H97" s="860"/>
      <c r="K97" s="1019"/>
    </row>
    <row r="98" spans="1:11" s="52" customFormat="1" ht="13.8">
      <c r="A98" s="856"/>
      <c r="B98" s="864"/>
      <c r="C98" s="885"/>
      <c r="D98" s="878"/>
      <c r="E98" s="859"/>
      <c r="F98" s="860"/>
      <c r="G98" s="867"/>
      <c r="H98" s="860"/>
      <c r="K98" s="1019"/>
    </row>
    <row r="99" spans="1:11" s="52" customFormat="1" ht="13.8">
      <c r="A99" s="856"/>
      <c r="B99" s="859"/>
      <c r="C99" s="876"/>
      <c r="D99" s="884"/>
      <c r="E99" s="859"/>
      <c r="F99" s="860"/>
      <c r="G99" s="867"/>
      <c r="H99" s="860"/>
      <c r="K99" s="1019"/>
    </row>
    <row r="100" spans="1:11" s="52" customFormat="1" ht="13.8">
      <c r="A100" s="856"/>
      <c r="B100" s="859"/>
      <c r="C100" s="876"/>
      <c r="D100" s="876"/>
      <c r="E100" s="859"/>
      <c r="F100" s="860"/>
      <c r="G100" s="867"/>
      <c r="H100" s="860"/>
      <c r="K100" s="1019"/>
    </row>
    <row r="101" spans="1:11" s="52" customFormat="1" ht="13.8">
      <c r="A101" s="856"/>
      <c r="B101" s="873"/>
      <c r="C101" s="882"/>
      <c r="D101" s="875"/>
      <c r="E101" s="856"/>
      <c r="F101" s="860"/>
      <c r="G101" s="867"/>
      <c r="H101" s="860"/>
      <c r="K101" s="1019"/>
    </row>
    <row r="102" spans="1:11" ht="13.5" customHeight="1">
      <c r="A102" s="856"/>
      <c r="B102" s="873"/>
      <c r="C102" s="882"/>
      <c r="D102" s="875"/>
      <c r="E102" s="856"/>
    </row>
    <row r="103" spans="1:11" s="52" customFormat="1" ht="13.8">
      <c r="A103" s="856"/>
      <c r="B103" s="864"/>
      <c r="C103" s="885"/>
      <c r="D103" s="877"/>
      <c r="E103" s="859"/>
      <c r="F103" s="860"/>
      <c r="G103" s="867"/>
      <c r="H103" s="860"/>
      <c r="K103" s="1019"/>
    </row>
    <row r="104" spans="1:11" s="52" customFormat="1" ht="13.8">
      <c r="A104" s="856"/>
      <c r="B104" s="864"/>
      <c r="C104" s="885"/>
      <c r="D104" s="878"/>
      <c r="E104" s="859"/>
      <c r="F104" s="860"/>
      <c r="G104" s="867"/>
      <c r="H104" s="860"/>
      <c r="K104" s="1019"/>
    </row>
    <row r="105" spans="1:11" ht="13.5" customHeight="1">
      <c r="A105" s="856"/>
      <c r="B105" s="864"/>
      <c r="C105" s="885"/>
      <c r="D105" s="877"/>
      <c r="E105" s="859"/>
    </row>
    <row r="106" spans="1:11" ht="13.5" customHeight="1">
      <c r="A106" s="856"/>
      <c r="B106" s="864"/>
      <c r="C106" s="885"/>
      <c r="D106" s="877"/>
      <c r="E106" s="859"/>
    </row>
    <row r="107" spans="1:11" s="52" customFormat="1" ht="13.8">
      <c r="A107" s="856"/>
      <c r="B107" s="864"/>
      <c r="C107" s="885"/>
      <c r="D107" s="877"/>
      <c r="E107" s="859"/>
      <c r="F107" s="860"/>
      <c r="G107" s="867"/>
      <c r="H107" s="860"/>
      <c r="K107" s="1019"/>
    </row>
    <row r="108" spans="1:11" s="52" customFormat="1" ht="13.8">
      <c r="A108" s="856"/>
      <c r="B108" s="864"/>
      <c r="C108" s="885"/>
      <c r="D108" s="878"/>
      <c r="E108" s="859"/>
      <c r="F108" s="860"/>
      <c r="G108" s="867"/>
      <c r="H108" s="860"/>
      <c r="K108" s="1019"/>
    </row>
    <row r="109" spans="1:11" ht="13.5" customHeight="1">
      <c r="A109" s="856"/>
      <c r="B109" s="859"/>
      <c r="C109" s="876"/>
      <c r="D109" s="876"/>
      <c r="E109" s="859"/>
    </row>
    <row r="110" spans="1:11" ht="13.5" customHeight="1">
      <c r="B110" s="839"/>
      <c r="C110" s="887"/>
      <c r="D110" s="888"/>
      <c r="E110" s="886"/>
    </row>
    <row r="111" spans="1:11" ht="13.5" customHeight="1">
      <c r="B111" s="847"/>
      <c r="C111" s="889"/>
      <c r="D111" s="425"/>
    </row>
    <row r="114" spans="1:11" ht="13.5" customHeight="1">
      <c r="B114" s="839"/>
      <c r="C114" s="887"/>
      <c r="D114" s="888"/>
      <c r="E114" s="886"/>
    </row>
    <row r="115" spans="1:11" ht="13.5" customHeight="1">
      <c r="B115" s="847"/>
      <c r="C115" s="889"/>
      <c r="D115" s="425"/>
    </row>
    <row r="116" spans="1:11" s="52" customFormat="1" ht="13.8">
      <c r="A116" s="886"/>
      <c r="B116" s="838"/>
      <c r="C116" s="51"/>
      <c r="D116" s="890"/>
      <c r="E116" s="838"/>
      <c r="F116" s="860"/>
      <c r="G116" s="867"/>
      <c r="H116" s="860"/>
      <c r="K116" s="1019"/>
    </row>
    <row r="117" spans="1:11" ht="13.5" customHeight="1">
      <c r="D117" s="890"/>
    </row>
    <row r="118" spans="1:11" ht="13.5" customHeight="1">
      <c r="D118" s="890"/>
    </row>
    <row r="119" spans="1:11" ht="13.5" customHeight="1">
      <c r="D119" s="890"/>
    </row>
    <row r="120" spans="1:11" ht="13.5" customHeight="1">
      <c r="D120" s="890"/>
    </row>
    <row r="123" spans="1:11" ht="13.5" customHeight="1">
      <c r="B123" s="847"/>
      <c r="C123" s="889"/>
      <c r="D123" s="425"/>
    </row>
    <row r="124" spans="1:11" ht="13.5" customHeight="1">
      <c r="D124" s="891"/>
    </row>
    <row r="130" spans="1:11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  <c r="K130" s="1020"/>
    </row>
    <row r="131" spans="1:11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  <c r="K131" s="1020"/>
    </row>
    <row r="132" spans="1:11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  <c r="K132" s="1020"/>
    </row>
    <row r="133" spans="1:11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  <c r="K133" s="1020"/>
    </row>
    <row r="134" spans="1:11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  <c r="K134" s="1020"/>
    </row>
    <row r="135" spans="1:11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  <c r="K135" s="1020"/>
    </row>
    <row r="136" spans="1:11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  <c r="K136" s="1020"/>
    </row>
    <row r="137" spans="1:11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  <c r="K137" s="1020"/>
    </row>
    <row r="138" spans="1:11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  <c r="K138" s="1020"/>
    </row>
    <row r="139" spans="1:11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  <c r="K139" s="1020"/>
    </row>
    <row r="140" spans="1:11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  <c r="K140" s="1020"/>
    </row>
    <row r="141" spans="1:11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  <c r="K141" s="1020"/>
    </row>
    <row r="142" spans="1:11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  <c r="K142" s="1020"/>
    </row>
    <row r="143" spans="1:11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  <c r="K143" s="1020"/>
    </row>
    <row r="144" spans="1:11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  <c r="K144" s="1020"/>
    </row>
    <row r="145" spans="1:11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51"/>
      <c r="K145" s="1020"/>
    </row>
    <row r="146" spans="1:11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51"/>
      <c r="K146" s="1020"/>
    </row>
    <row r="147" spans="1:11" s="113" customFormat="1" ht="13.5" customHeight="1">
      <c r="A147" s="886"/>
      <c r="B147" s="838"/>
      <c r="C147" s="51"/>
      <c r="D147" s="51"/>
      <c r="E147" s="838"/>
      <c r="F147" s="860"/>
      <c r="G147" s="867"/>
      <c r="H147" s="860"/>
      <c r="I147" s="51"/>
      <c r="K147" s="1020"/>
    </row>
    <row r="148" spans="1:11" s="113" customFormat="1" ht="13.5" customHeight="1">
      <c r="A148" s="886"/>
      <c r="B148" s="838"/>
      <c r="C148" s="51"/>
      <c r="D148" s="51"/>
      <c r="E148" s="838"/>
      <c r="F148" s="860"/>
      <c r="G148" s="867"/>
      <c r="H148" s="860"/>
      <c r="I148" s="51"/>
      <c r="K148" s="1020"/>
    </row>
    <row r="149" spans="1:11" s="113" customFormat="1" ht="13.5" customHeight="1">
      <c r="A149" s="886"/>
      <c r="B149" s="838"/>
      <c r="C149" s="51"/>
      <c r="D149" s="51"/>
      <c r="E149" s="838"/>
      <c r="F149" s="860"/>
      <c r="G149" s="867"/>
      <c r="H149" s="860"/>
      <c r="I149" s="51"/>
      <c r="K149" s="1020"/>
    </row>
    <row r="150" spans="1:11" s="113" customFormat="1" ht="13.5" customHeight="1">
      <c r="A150" s="886"/>
      <c r="B150" s="838"/>
      <c r="C150" s="51"/>
      <c r="D150" s="51"/>
      <c r="E150" s="838"/>
      <c r="F150" s="860"/>
      <c r="G150" s="867"/>
      <c r="H150" s="860"/>
      <c r="I150" s="51"/>
      <c r="K150" s="1020"/>
    </row>
    <row r="151" spans="1:11" s="113" customFormat="1" ht="13.5" customHeight="1">
      <c r="A151" s="886"/>
      <c r="B151" s="838"/>
      <c r="C151" s="51"/>
      <c r="D151" s="51"/>
      <c r="E151" s="838"/>
      <c r="F151" s="860"/>
      <c r="G151" s="867"/>
      <c r="H151" s="860"/>
      <c r="I151" s="51"/>
      <c r="K151" s="1020"/>
    </row>
    <row r="152" spans="1:11" s="113" customFormat="1" ht="13.5" customHeight="1">
      <c r="A152" s="886"/>
      <c r="B152" s="838"/>
      <c r="C152" s="51"/>
      <c r="D152" s="51"/>
      <c r="E152" s="838"/>
      <c r="F152" s="860"/>
      <c r="G152" s="867"/>
      <c r="H152" s="860"/>
      <c r="I152" s="51"/>
      <c r="K152" s="1020"/>
    </row>
    <row r="153" spans="1:11" s="113" customFormat="1" ht="13.5" customHeight="1">
      <c r="A153" s="886"/>
      <c r="B153" s="838"/>
      <c r="C153" s="51"/>
      <c r="D153" s="51"/>
      <c r="E153" s="838"/>
      <c r="F153" s="860"/>
      <c r="G153" s="867"/>
      <c r="H153" s="860"/>
      <c r="I153" s="51"/>
      <c r="K153" s="1020"/>
    </row>
    <row r="154" spans="1:11" s="113" customFormat="1" ht="13.5" customHeight="1">
      <c r="A154" s="886"/>
      <c r="B154" s="838"/>
      <c r="C154" s="51"/>
      <c r="D154" s="51"/>
      <c r="E154" s="838"/>
      <c r="F154" s="860"/>
      <c r="G154" s="867"/>
      <c r="H154" s="860"/>
      <c r="I154" s="51"/>
      <c r="K154" s="1020"/>
    </row>
    <row r="155" spans="1:11" s="113" customFormat="1" ht="13.5" customHeight="1">
      <c r="A155" s="886"/>
      <c r="B155" s="838"/>
      <c r="C155" s="51"/>
      <c r="D155" s="51"/>
      <c r="E155" s="838"/>
      <c r="F155" s="860"/>
      <c r="G155" s="867"/>
      <c r="H155" s="860"/>
      <c r="I155" s="51"/>
      <c r="K155" s="1020"/>
    </row>
    <row r="156" spans="1:11" s="113" customFormat="1" ht="13.5" customHeight="1">
      <c r="A156" s="886"/>
      <c r="B156" s="838"/>
      <c r="C156" s="51"/>
      <c r="D156" s="51"/>
      <c r="E156" s="838"/>
      <c r="F156" s="860"/>
      <c r="G156" s="867"/>
      <c r="H156" s="860"/>
      <c r="I156" s="51"/>
      <c r="K156" s="1020"/>
    </row>
    <row r="157" spans="1:11" s="113" customFormat="1" ht="13.5" customHeight="1">
      <c r="A157" s="886"/>
      <c r="B157" s="838"/>
      <c r="C157" s="51"/>
      <c r="D157" s="51"/>
      <c r="E157" s="838"/>
      <c r="F157" s="860"/>
      <c r="G157" s="867"/>
      <c r="H157" s="860"/>
      <c r="I157" s="51"/>
      <c r="K157" s="1020"/>
    </row>
    <row r="158" spans="1:11" s="113" customFormat="1" ht="13.5" customHeight="1">
      <c r="A158" s="886"/>
      <c r="B158" s="838"/>
      <c r="C158" s="51"/>
      <c r="D158" s="51"/>
      <c r="E158" s="838"/>
      <c r="F158" s="860"/>
      <c r="G158" s="867"/>
      <c r="H158" s="860"/>
      <c r="I158" s="51"/>
      <c r="K158" s="1020"/>
    </row>
    <row r="159" spans="1:11" s="113" customFormat="1" ht="13.5" customHeight="1">
      <c r="A159" s="886"/>
      <c r="B159" s="838"/>
      <c r="C159" s="51"/>
      <c r="D159" s="51"/>
      <c r="E159" s="838"/>
      <c r="F159" s="860"/>
      <c r="G159" s="867"/>
      <c r="H159" s="860"/>
      <c r="I159" s="51"/>
      <c r="K159" s="1020"/>
    </row>
    <row r="160" spans="1:11" s="113" customFormat="1" ht="13.5" customHeight="1">
      <c r="A160" s="886"/>
      <c r="B160" s="838"/>
      <c r="C160" s="51"/>
      <c r="D160" s="51"/>
      <c r="E160" s="838"/>
      <c r="F160" s="860"/>
      <c r="G160" s="867"/>
      <c r="H160" s="860"/>
      <c r="I160" s="51"/>
      <c r="K160" s="1020"/>
    </row>
    <row r="161" spans="1:11" s="113" customFormat="1" ht="13.5" customHeight="1">
      <c r="A161" s="886"/>
      <c r="B161" s="838"/>
      <c r="C161" s="51"/>
      <c r="D161" s="51"/>
      <c r="E161" s="838"/>
      <c r="F161" s="860"/>
      <c r="G161" s="867"/>
      <c r="H161" s="860"/>
      <c r="I161" s="51"/>
      <c r="K161" s="1020"/>
    </row>
    <row r="162" spans="1:11" s="113" customFormat="1" ht="13.5" customHeight="1">
      <c r="A162" s="886"/>
      <c r="B162" s="838"/>
      <c r="C162" s="51"/>
      <c r="D162" s="51"/>
      <c r="E162" s="838"/>
      <c r="F162" s="860"/>
      <c r="G162" s="867"/>
      <c r="H162" s="860"/>
      <c r="I162" s="51"/>
      <c r="K162" s="1020"/>
    </row>
    <row r="163" spans="1:11" s="113" customFormat="1" ht="13.5" customHeight="1">
      <c r="A163" s="886"/>
      <c r="B163" s="838"/>
      <c r="C163" s="51"/>
      <c r="D163" s="51"/>
      <c r="E163" s="838"/>
      <c r="F163" s="860"/>
      <c r="G163" s="867"/>
      <c r="H163" s="860"/>
      <c r="I163" s="51"/>
      <c r="K163" s="1020"/>
    </row>
    <row r="164" spans="1:11" ht="13.5" customHeight="1">
      <c r="H164" s="51"/>
    </row>
    <row r="165" spans="1:11" ht="13.5" customHeight="1">
      <c r="H165" s="51"/>
    </row>
    <row r="166" spans="1:11" ht="13.5" customHeight="1">
      <c r="H166" s="51"/>
    </row>
    <row r="167" spans="1:11" ht="13.5" customHeight="1">
      <c r="H167" s="51"/>
    </row>
    <row r="168" spans="1:11" ht="13.5" customHeight="1">
      <c r="H168" s="51"/>
    </row>
    <row r="169" spans="1:11" ht="13.5" customHeight="1">
      <c r="H169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 xr:uid="{00000000-0002-0000-74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árok112">
    <tabColor rgb="FFFFFF99"/>
  </sheetPr>
  <dimension ref="A1:I168"/>
  <sheetViews>
    <sheetView view="pageBreakPreview" topLeftCell="A27" zoomScaleNormal="115" zoomScaleSheetLayoutView="100" workbookViewId="0">
      <selection activeCell="C27" sqref="C27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5"/>
      <c r="E1" s="893"/>
      <c r="H1" s="897" t="s">
        <v>844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4.4">
      <c r="A3" s="892" t="s">
        <v>158</v>
      </c>
      <c r="B3" s="893"/>
      <c r="C3" s="894" t="s">
        <v>1467</v>
      </c>
      <c r="D3" s="1021"/>
      <c r="E3" s="893"/>
      <c r="H3" s="894"/>
    </row>
    <row r="4" spans="1:9" ht="13.8">
      <c r="A4" s="833" t="s">
        <v>160</v>
      </c>
      <c r="B4" s="898"/>
      <c r="C4" s="899" t="s">
        <v>1468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545" customFormat="1" ht="13.5" customHeight="1">
      <c r="B9" s="1023">
        <v>451111</v>
      </c>
      <c r="D9" s="1024" t="s">
        <v>553</v>
      </c>
      <c r="E9" s="1025"/>
      <c r="H9" s="1026">
        <f>SUM(H11:H16)</f>
        <v>0</v>
      </c>
    </row>
    <row r="10" spans="1:9" ht="13.5" customHeight="1">
      <c r="A10" s="51"/>
      <c r="B10" s="837"/>
      <c r="C10" s="395"/>
      <c r="D10" s="395"/>
      <c r="F10" s="51"/>
      <c r="G10" s="51"/>
      <c r="H10" s="51"/>
    </row>
    <row r="11" spans="1:9" ht="27.6">
      <c r="A11" s="925">
        <v>1</v>
      </c>
      <c r="B11" s="1002"/>
      <c r="C11" s="916" t="s">
        <v>521</v>
      </c>
      <c r="D11" s="918" t="s">
        <v>522</v>
      </c>
      <c r="E11" s="925" t="s">
        <v>197</v>
      </c>
      <c r="F11" s="971">
        <v>2250</v>
      </c>
      <c r="G11" s="1282"/>
      <c r="H11" s="971">
        <f>ROUND(F11*G11,2)</f>
        <v>0</v>
      </c>
      <c r="I11" s="1282"/>
    </row>
    <row r="12" spans="1:9" ht="27.6">
      <c r="A12" s="925">
        <v>2</v>
      </c>
      <c r="B12" s="1002"/>
      <c r="C12" s="916" t="s">
        <v>523</v>
      </c>
      <c r="D12" s="918" t="s">
        <v>524</v>
      </c>
      <c r="E12" s="925" t="s">
        <v>197</v>
      </c>
      <c r="F12" s="971">
        <v>2250</v>
      </c>
      <c r="G12" s="1282"/>
      <c r="H12" s="971">
        <f t="shared" ref="H12:H16" si="0">ROUND(F12*G12,2)</f>
        <v>0</v>
      </c>
      <c r="I12" s="1282"/>
    </row>
    <row r="13" spans="1:9" ht="27.6">
      <c r="A13" s="925">
        <v>3</v>
      </c>
      <c r="B13" s="1002"/>
      <c r="C13" s="916" t="s">
        <v>525</v>
      </c>
      <c r="D13" s="918" t="s">
        <v>526</v>
      </c>
      <c r="E13" s="925" t="s">
        <v>176</v>
      </c>
      <c r="F13" s="971">
        <v>581</v>
      </c>
      <c r="G13" s="1282"/>
      <c r="H13" s="971">
        <f t="shared" si="0"/>
        <v>0</v>
      </c>
      <c r="I13" s="1282"/>
    </row>
    <row r="14" spans="1:9" ht="13.8">
      <c r="A14" s="925">
        <v>4</v>
      </c>
      <c r="B14" s="1002"/>
      <c r="C14" s="916" t="s">
        <v>460</v>
      </c>
      <c r="D14" s="918" t="s">
        <v>657</v>
      </c>
      <c r="E14" s="925" t="s">
        <v>462</v>
      </c>
      <c r="F14" s="971">
        <v>2771.8829999999998</v>
      </c>
      <c r="G14" s="1282"/>
      <c r="H14" s="971">
        <f t="shared" si="0"/>
        <v>0</v>
      </c>
      <c r="I14" s="1282"/>
    </row>
    <row r="15" spans="1:9" ht="13.8">
      <c r="A15" s="925">
        <v>5</v>
      </c>
      <c r="B15" s="1002"/>
      <c r="C15" s="916" t="s">
        <v>528</v>
      </c>
      <c r="D15" s="918" t="s">
        <v>529</v>
      </c>
      <c r="E15" s="925" t="s">
        <v>197</v>
      </c>
      <c r="F15" s="971">
        <v>2650</v>
      </c>
      <c r="G15" s="1282"/>
      <c r="H15" s="971">
        <f t="shared" si="0"/>
        <v>0</v>
      </c>
      <c r="I15" s="1282"/>
    </row>
    <row r="16" spans="1:9" ht="13.8">
      <c r="A16" s="925">
        <v>6</v>
      </c>
      <c r="B16" s="1002"/>
      <c r="C16" s="916" t="s">
        <v>453</v>
      </c>
      <c r="D16" s="918" t="s">
        <v>530</v>
      </c>
      <c r="E16" s="925" t="s">
        <v>176</v>
      </c>
      <c r="F16" s="971">
        <v>85</v>
      </c>
      <c r="G16" s="1282"/>
      <c r="H16" s="971">
        <f t="shared" si="0"/>
        <v>0</v>
      </c>
      <c r="I16" s="1282"/>
    </row>
    <row r="17" spans="1:9" ht="13.8">
      <c r="A17" s="51"/>
      <c r="B17" s="837"/>
      <c r="C17" s="395"/>
      <c r="D17" s="395"/>
      <c r="F17" s="51"/>
      <c r="G17" s="51"/>
      <c r="H17" s="51"/>
    </row>
    <row r="18" spans="1:9" s="1034" customFormat="1" ht="13.8">
      <c r="A18" s="1027"/>
      <c r="B18" s="1028">
        <v>451120</v>
      </c>
      <c r="C18" s="1029"/>
      <c r="D18" s="1024" t="s">
        <v>185</v>
      </c>
      <c r="E18" s="1030"/>
      <c r="F18" s="1031"/>
      <c r="G18" s="1032"/>
      <c r="H18" s="1033">
        <f>SUM(H20:H22)</f>
        <v>0</v>
      </c>
      <c r="I18" s="1032"/>
    </row>
    <row r="19" spans="1:9" s="81" customFormat="1" ht="13.8">
      <c r="A19" s="425"/>
      <c r="B19" s="847"/>
      <c r="C19" s="425"/>
      <c r="D19" s="425"/>
      <c r="E19" s="847"/>
      <c r="F19" s="425"/>
      <c r="G19" s="425"/>
      <c r="H19" s="425"/>
      <c r="I19" s="425"/>
    </row>
    <row r="20" spans="1:9" s="81" customFormat="1" ht="13.8">
      <c r="A20" s="848">
        <v>7</v>
      </c>
      <c r="B20" s="849"/>
      <c r="C20" s="916" t="s">
        <v>596</v>
      </c>
      <c r="D20" s="918" t="s">
        <v>597</v>
      </c>
      <c r="E20" s="903" t="s">
        <v>188</v>
      </c>
      <c r="F20" s="1035">
        <v>174</v>
      </c>
      <c r="G20" s="1274"/>
      <c r="H20" s="971">
        <f>ROUND(F20*G20,2)</f>
        <v>0</v>
      </c>
      <c r="I20" s="1274"/>
    </row>
    <row r="21" spans="1:9" ht="13.8">
      <c r="A21" s="848">
        <v>8</v>
      </c>
      <c r="B21" s="849"/>
      <c r="C21" s="916" t="s">
        <v>600</v>
      </c>
      <c r="D21" s="918" t="s">
        <v>1546</v>
      </c>
      <c r="E21" s="903" t="s">
        <v>188</v>
      </c>
      <c r="F21" s="1035">
        <v>737</v>
      </c>
      <c r="G21" s="1274"/>
      <c r="H21" s="971">
        <f t="shared" ref="H21:H22" si="1">ROUND(F21*G21,2)</f>
        <v>0</v>
      </c>
      <c r="I21" s="1274"/>
    </row>
    <row r="22" spans="1:9" ht="13.8">
      <c r="A22" s="848">
        <v>9</v>
      </c>
      <c r="B22" s="849"/>
      <c r="C22" s="916" t="s">
        <v>195</v>
      </c>
      <c r="D22" s="918" t="s">
        <v>196</v>
      </c>
      <c r="E22" s="903" t="s">
        <v>197</v>
      </c>
      <c r="F22" s="1035">
        <v>2500</v>
      </c>
      <c r="G22" s="1274"/>
      <c r="H22" s="971">
        <f t="shared" si="1"/>
        <v>0</v>
      </c>
      <c r="I22" s="1274"/>
    </row>
    <row r="23" spans="1:9" ht="13.8">
      <c r="A23" s="847"/>
      <c r="B23" s="861"/>
      <c r="C23" s="906"/>
      <c r="D23" s="425"/>
      <c r="E23" s="898"/>
      <c r="F23" s="1036"/>
      <c r="G23" s="845"/>
      <c r="H23" s="845"/>
      <c r="I23" s="845"/>
    </row>
    <row r="24" spans="1:9" s="545" customFormat="1" ht="13.8">
      <c r="A24" s="1037"/>
      <c r="B24" s="1038" t="s">
        <v>1547</v>
      </c>
      <c r="C24" s="1029"/>
      <c r="D24" s="1039" t="s">
        <v>637</v>
      </c>
      <c r="E24" s="1025"/>
      <c r="H24" s="1033">
        <f>SUM(H26:H27)</f>
        <v>0</v>
      </c>
    </row>
    <row r="25" spans="1:9" ht="13.8">
      <c r="A25" s="51"/>
      <c r="F25" s="51"/>
      <c r="G25" s="51"/>
      <c r="H25" s="51"/>
    </row>
    <row r="26" spans="1:9" ht="13.8">
      <c r="A26" s="848">
        <v>10</v>
      </c>
      <c r="B26" s="849"/>
      <c r="C26" s="916" t="s">
        <v>608</v>
      </c>
      <c r="D26" s="918" t="s">
        <v>609</v>
      </c>
      <c r="E26" s="903" t="s">
        <v>180</v>
      </c>
      <c r="F26" s="1035">
        <v>7</v>
      </c>
      <c r="G26" s="1274"/>
      <c r="H26" s="971">
        <f>ROUND(F26*G26,2)</f>
        <v>0</v>
      </c>
      <c r="I26" s="1274"/>
    </row>
    <row r="27" spans="1:9" ht="13.8">
      <c r="A27" s="848">
        <v>11</v>
      </c>
      <c r="B27" s="849"/>
      <c r="C27" s="916" t="s">
        <v>907</v>
      </c>
      <c r="D27" s="918" t="s">
        <v>1548</v>
      </c>
      <c r="E27" s="903" t="s">
        <v>180</v>
      </c>
      <c r="F27" s="1035">
        <v>2</v>
      </c>
      <c r="G27" s="1274"/>
      <c r="H27" s="971">
        <f>ROUND(F27*G27,2)</f>
        <v>0</v>
      </c>
      <c r="I27" s="1274"/>
    </row>
    <row r="28" spans="1:9" ht="13.8">
      <c r="A28" s="847"/>
      <c r="B28" s="861"/>
      <c r="C28" s="906"/>
      <c r="D28" s="425"/>
      <c r="E28" s="898"/>
      <c r="F28" s="1036"/>
      <c r="G28" s="845"/>
      <c r="H28" s="845"/>
      <c r="I28" s="845"/>
    </row>
    <row r="29" spans="1:9" s="1043" customFormat="1" ht="27.6">
      <c r="A29" s="1027"/>
      <c r="B29" s="1040">
        <v>452331</v>
      </c>
      <c r="C29" s="1040"/>
      <c r="D29" s="1024" t="s">
        <v>554</v>
      </c>
      <c r="E29" s="1041"/>
      <c r="F29" s="1042"/>
      <c r="G29" s="1031"/>
      <c r="H29" s="1031">
        <f>SUM(H31:H37)</f>
        <v>0</v>
      </c>
      <c r="I29" s="1031"/>
    </row>
    <row r="30" spans="1:9" ht="13.8">
      <c r="A30" s="847"/>
      <c r="B30" s="1044"/>
      <c r="C30" s="1044"/>
      <c r="D30" s="999"/>
      <c r="E30" s="898"/>
      <c r="F30" s="1036"/>
      <c r="G30" s="845"/>
      <c r="H30" s="845"/>
      <c r="I30" s="845"/>
    </row>
    <row r="31" spans="1:9" ht="13.8">
      <c r="A31" s="848">
        <v>12</v>
      </c>
      <c r="B31" s="849"/>
      <c r="C31" s="916" t="s">
        <v>531</v>
      </c>
      <c r="D31" s="918" t="s">
        <v>532</v>
      </c>
      <c r="E31" s="903" t="s">
        <v>197</v>
      </c>
      <c r="F31" s="1035">
        <v>2500</v>
      </c>
      <c r="G31" s="1274"/>
      <c r="H31" s="971">
        <f>ROUND(F31*G31,2)</f>
        <v>0</v>
      </c>
      <c r="I31" s="1274"/>
    </row>
    <row r="32" spans="1:9" ht="27.6">
      <c r="A32" s="848">
        <v>13</v>
      </c>
      <c r="B32" s="849"/>
      <c r="C32" s="916" t="s">
        <v>533</v>
      </c>
      <c r="D32" s="918" t="s">
        <v>534</v>
      </c>
      <c r="E32" s="903" t="s">
        <v>197</v>
      </c>
      <c r="F32" s="1035">
        <v>2500</v>
      </c>
      <c r="G32" s="1274"/>
      <c r="H32" s="971">
        <f t="shared" ref="H32:H37" si="2">ROUND(F32*G32,2)</f>
        <v>0</v>
      </c>
      <c r="I32" s="1274"/>
    </row>
    <row r="33" spans="1:9" ht="27.6">
      <c r="A33" s="848">
        <v>14</v>
      </c>
      <c r="B33" s="849"/>
      <c r="C33" s="916" t="s">
        <v>470</v>
      </c>
      <c r="D33" s="918" t="s">
        <v>535</v>
      </c>
      <c r="E33" s="903" t="s">
        <v>197</v>
      </c>
      <c r="F33" s="1035">
        <v>8600</v>
      </c>
      <c r="G33" s="1274"/>
      <c r="H33" s="971">
        <f t="shared" si="2"/>
        <v>0</v>
      </c>
      <c r="I33" s="1274"/>
    </row>
    <row r="34" spans="1:9" ht="27.6">
      <c r="A34" s="848">
        <v>15</v>
      </c>
      <c r="B34" s="849"/>
      <c r="C34" s="1045" t="s">
        <v>472</v>
      </c>
      <c r="D34" s="918" t="s">
        <v>536</v>
      </c>
      <c r="E34" s="903" t="s">
        <v>197</v>
      </c>
      <c r="F34" s="1035">
        <v>2500</v>
      </c>
      <c r="G34" s="1274"/>
      <c r="H34" s="971">
        <f t="shared" si="2"/>
        <v>0</v>
      </c>
      <c r="I34" s="1274"/>
    </row>
    <row r="35" spans="1:9" ht="27.6">
      <c r="A35" s="848">
        <v>16</v>
      </c>
      <c r="B35" s="849"/>
      <c r="C35" s="1045" t="s">
        <v>537</v>
      </c>
      <c r="D35" s="918" t="s">
        <v>536</v>
      </c>
      <c r="E35" s="903" t="s">
        <v>197</v>
      </c>
      <c r="F35" s="1035">
        <v>6100</v>
      </c>
      <c r="G35" s="1274"/>
      <c r="H35" s="971">
        <f t="shared" si="2"/>
        <v>0</v>
      </c>
      <c r="I35" s="1274"/>
    </row>
    <row r="36" spans="1:9" ht="13.8">
      <c r="A36" s="848">
        <v>17</v>
      </c>
      <c r="B36" s="849"/>
      <c r="C36" s="1358" t="s">
        <v>1804</v>
      </c>
      <c r="D36" s="312" t="s">
        <v>1805</v>
      </c>
      <c r="E36" s="903" t="s">
        <v>176</v>
      </c>
      <c r="F36" s="1035">
        <v>630</v>
      </c>
      <c r="G36" s="1274"/>
      <c r="H36" s="971">
        <f t="shared" si="2"/>
        <v>0</v>
      </c>
      <c r="I36" s="1274"/>
    </row>
    <row r="37" spans="1:9" ht="13.8">
      <c r="A37" s="848">
        <v>18</v>
      </c>
      <c r="B37" s="849"/>
      <c r="C37" s="1045" t="s">
        <v>540</v>
      </c>
      <c r="D37" s="918" t="s">
        <v>541</v>
      </c>
      <c r="E37" s="903" t="s">
        <v>176</v>
      </c>
      <c r="F37" s="1035">
        <v>21</v>
      </c>
      <c r="G37" s="1274"/>
      <c r="H37" s="971">
        <f t="shared" si="2"/>
        <v>0</v>
      </c>
      <c r="I37" s="1274"/>
    </row>
    <row r="38" spans="1:9" ht="13.8">
      <c r="A38" s="847"/>
      <c r="B38" s="861"/>
      <c r="C38" s="906"/>
      <c r="D38" s="425"/>
      <c r="E38" s="898"/>
      <c r="F38" s="1036"/>
      <c r="G38" s="845"/>
      <c r="H38" s="845"/>
      <c r="I38" s="845"/>
    </row>
    <row r="39" spans="1:9" s="395" customFormat="1" ht="13.8">
      <c r="A39" s="1046"/>
      <c r="B39" s="1038">
        <v>452622</v>
      </c>
      <c r="C39" s="1047"/>
      <c r="D39" s="1039" t="s">
        <v>555</v>
      </c>
      <c r="E39" s="1048"/>
      <c r="F39" s="1049"/>
      <c r="G39" s="1050"/>
      <c r="H39" s="1051">
        <f>SUM(H41:H42)</f>
        <v>0</v>
      </c>
      <c r="I39" s="1050"/>
    </row>
    <row r="40" spans="1:9" ht="13.8">
      <c r="A40" s="847"/>
      <c r="B40" s="1052"/>
      <c r="C40" s="906"/>
      <c r="D40" s="999"/>
      <c r="E40" s="898"/>
      <c r="F40" s="1036"/>
      <c r="G40" s="845"/>
      <c r="H40" s="845"/>
      <c r="I40" s="845"/>
    </row>
    <row r="41" spans="1:9" ht="13.8">
      <c r="A41" s="848">
        <v>19</v>
      </c>
      <c r="B41" s="849"/>
      <c r="C41" s="916" t="s">
        <v>686</v>
      </c>
      <c r="D41" s="918" t="s">
        <v>687</v>
      </c>
      <c r="E41" s="903" t="s">
        <v>176</v>
      </c>
      <c r="F41" s="1035">
        <v>160</v>
      </c>
      <c r="G41" s="1274"/>
      <c r="H41" s="971">
        <f>ROUND(F41*G41,2)</f>
        <v>0</v>
      </c>
      <c r="I41" s="1274"/>
    </row>
    <row r="42" spans="1:9" ht="27.6">
      <c r="A42" s="848">
        <v>20</v>
      </c>
      <c r="B42" s="849"/>
      <c r="C42" s="916" t="s">
        <v>542</v>
      </c>
      <c r="D42" s="918" t="s">
        <v>543</v>
      </c>
      <c r="E42" s="903" t="s">
        <v>197</v>
      </c>
      <c r="F42" s="1035">
        <v>2500</v>
      </c>
      <c r="G42" s="1274"/>
      <c r="H42" s="971">
        <f>ROUND(F42*G42,2)</f>
        <v>0</v>
      </c>
      <c r="I42" s="1274"/>
    </row>
    <row r="43" spans="1:9" ht="13.8">
      <c r="A43" s="847"/>
      <c r="B43" s="861"/>
      <c r="C43" s="906"/>
      <c r="D43" s="425"/>
      <c r="E43" s="898"/>
      <c r="F43" s="1036"/>
      <c r="G43" s="845"/>
      <c r="H43" s="845"/>
    </row>
    <row r="44" spans="1:9" s="395" customFormat="1" ht="14.4">
      <c r="A44" s="942"/>
      <c r="B44" s="1046"/>
      <c r="C44" s="1053"/>
      <c r="D44" s="868" t="s">
        <v>181</v>
      </c>
      <c r="E44" s="1054"/>
      <c r="F44" s="1055"/>
      <c r="G44" s="1056"/>
      <c r="H44" s="872">
        <f>H39+H29+H24+H18+H9</f>
        <v>0</v>
      </c>
    </row>
    <row r="45" spans="1:9" ht="13.5" customHeight="1">
      <c r="A45" s="856"/>
      <c r="B45" s="873"/>
      <c r="C45" s="874"/>
      <c r="D45" s="875"/>
      <c r="E45" s="856"/>
    </row>
    <row r="46" spans="1:9" s="52" customFormat="1" ht="13.8">
      <c r="A46" s="856"/>
      <c r="B46" s="856"/>
      <c r="C46" s="856"/>
      <c r="D46" s="51"/>
      <c r="E46" s="859"/>
      <c r="F46" s="860"/>
      <c r="G46" s="867"/>
      <c r="H46" s="860"/>
      <c r="I46" s="51"/>
    </row>
    <row r="47" spans="1:9" s="112" customFormat="1" ht="13.8">
      <c r="A47" s="856"/>
      <c r="B47" s="856"/>
      <c r="C47" s="856"/>
      <c r="E47" s="864"/>
      <c r="F47" s="860"/>
      <c r="G47" s="867"/>
      <c r="H47" s="860"/>
      <c r="I47" s="51"/>
    </row>
    <row r="48" spans="1:9" ht="13.5" customHeight="1">
      <c r="A48" s="856"/>
      <c r="B48" s="856"/>
      <c r="C48" s="856"/>
      <c r="E48" s="864"/>
    </row>
    <row r="49" spans="1:9" ht="13.8">
      <c r="A49" s="856"/>
      <c r="B49" s="856"/>
      <c r="C49" s="856"/>
      <c r="E49" s="864"/>
      <c r="I49" s="113"/>
    </row>
    <row r="50" spans="1:9" ht="13.8">
      <c r="A50" s="856"/>
      <c r="B50" s="856"/>
      <c r="C50" s="856"/>
      <c r="E50" s="859"/>
    </row>
    <row r="51" spans="1:9" ht="13.8">
      <c r="A51" s="856"/>
      <c r="B51" s="856"/>
      <c r="C51" s="856"/>
      <c r="E51" s="859"/>
    </row>
    <row r="52" spans="1:9" ht="13.8">
      <c r="A52" s="856"/>
      <c r="B52" s="856"/>
      <c r="C52" s="856"/>
      <c r="E52" s="859"/>
    </row>
    <row r="53" spans="1:9" ht="13.8">
      <c r="A53" s="856"/>
      <c r="B53" s="856"/>
      <c r="C53" s="856"/>
      <c r="E53" s="859"/>
    </row>
    <row r="54" spans="1:9" ht="13.8">
      <c r="A54" s="856"/>
      <c r="B54" s="856"/>
      <c r="C54" s="856"/>
      <c r="D54" s="875"/>
      <c r="E54" s="859"/>
    </row>
    <row r="55" spans="1:9" ht="13.8">
      <c r="A55" s="856"/>
      <c r="B55" s="856"/>
      <c r="C55" s="856"/>
      <c r="D55" s="876"/>
      <c r="E55" s="859"/>
    </row>
    <row r="56" spans="1:9" ht="13.8">
      <c r="A56" s="856"/>
      <c r="B56" s="856"/>
      <c r="C56" s="856"/>
      <c r="D56" s="875"/>
      <c r="E56" s="856"/>
    </row>
    <row r="57" spans="1:9" ht="13.8">
      <c r="A57" s="856"/>
      <c r="B57" s="856"/>
      <c r="C57" s="856"/>
      <c r="D57" s="877"/>
      <c r="E57" s="859"/>
    </row>
    <row r="58" spans="1:9" ht="13.8">
      <c r="A58" s="856"/>
      <c r="B58" s="856"/>
      <c r="C58" s="856"/>
      <c r="D58" s="866"/>
      <c r="E58" s="859"/>
    </row>
    <row r="59" spans="1:9" s="52" customFormat="1" ht="12.75" customHeight="1">
      <c r="A59" s="856"/>
      <c r="B59" s="856"/>
      <c r="C59" s="856"/>
      <c r="D59" s="878"/>
      <c r="E59" s="859"/>
      <c r="F59" s="860"/>
      <c r="G59" s="867"/>
      <c r="H59" s="860"/>
    </row>
    <row r="60" spans="1:9" s="52" customFormat="1" ht="13.8">
      <c r="A60" s="856"/>
      <c r="B60" s="856"/>
      <c r="C60" s="856"/>
      <c r="D60" s="878"/>
      <c r="E60" s="859"/>
      <c r="F60" s="860"/>
      <c r="G60" s="867"/>
      <c r="H60" s="860"/>
    </row>
    <row r="61" spans="1:9" ht="13.8">
      <c r="A61" s="856"/>
      <c r="B61" s="864"/>
      <c r="C61" s="865"/>
      <c r="D61" s="878"/>
      <c r="E61" s="859"/>
    </row>
    <row r="62" spans="1:9" s="52" customFormat="1" ht="12.75" customHeight="1">
      <c r="A62" s="856"/>
      <c r="B62" s="864"/>
      <c r="C62" s="865"/>
      <c r="D62" s="866"/>
      <c r="E62" s="859"/>
      <c r="F62" s="860"/>
      <c r="G62" s="867"/>
      <c r="H62" s="860"/>
    </row>
    <row r="63" spans="1:9" ht="13.8">
      <c r="A63" s="856"/>
      <c r="B63" s="864"/>
      <c r="C63" s="865"/>
      <c r="D63" s="878"/>
      <c r="E63" s="859"/>
    </row>
    <row r="64" spans="1:9" ht="13.8">
      <c r="A64" s="856"/>
      <c r="B64" s="864"/>
      <c r="C64" s="865"/>
      <c r="D64" s="878"/>
      <c r="E64" s="859"/>
    </row>
    <row r="65" spans="1:8" ht="13.8">
      <c r="A65" s="856"/>
      <c r="B65" s="864"/>
      <c r="C65" s="865"/>
      <c r="D65" s="878"/>
      <c r="E65" s="859"/>
    </row>
    <row r="66" spans="1:8" ht="15.6">
      <c r="A66" s="856"/>
      <c r="B66" s="879"/>
      <c r="C66" s="880"/>
      <c r="D66" s="866"/>
      <c r="E66" s="881"/>
    </row>
    <row r="67" spans="1:8" ht="13.8">
      <c r="A67" s="856"/>
      <c r="B67" s="873"/>
      <c r="C67" s="882"/>
      <c r="D67" s="875"/>
      <c r="E67" s="856"/>
    </row>
    <row r="68" spans="1:8" s="52" customFormat="1" ht="12.75" customHeight="1">
      <c r="A68" s="856"/>
      <c r="B68" s="864"/>
      <c r="C68" s="865"/>
      <c r="D68" s="877"/>
      <c r="E68" s="859"/>
      <c r="F68" s="860"/>
      <c r="G68" s="867"/>
      <c r="H68" s="860"/>
    </row>
    <row r="69" spans="1:8" s="52" customFormat="1" ht="12.75" customHeight="1">
      <c r="A69" s="856"/>
      <c r="B69" s="879"/>
      <c r="C69" s="880"/>
      <c r="D69" s="866"/>
      <c r="E69" s="881"/>
      <c r="F69" s="860"/>
      <c r="G69" s="867"/>
      <c r="H69" s="860"/>
    </row>
    <row r="70" spans="1:8" ht="13.8">
      <c r="A70" s="856"/>
      <c r="B70" s="864"/>
      <c r="C70" s="865"/>
      <c r="D70" s="866"/>
      <c r="E70" s="859"/>
    </row>
    <row r="71" spans="1:8" ht="13.8">
      <c r="A71" s="856"/>
      <c r="B71" s="864"/>
      <c r="C71" s="865"/>
      <c r="D71" s="866"/>
      <c r="E71" s="859"/>
    </row>
    <row r="72" spans="1:8" ht="13.8">
      <c r="A72" s="856"/>
      <c r="B72" s="864"/>
      <c r="C72" s="865"/>
      <c r="D72" s="878"/>
      <c r="E72" s="859"/>
    </row>
    <row r="73" spans="1:8" ht="13.8">
      <c r="A73" s="856"/>
      <c r="B73" s="864"/>
      <c r="C73" s="865"/>
      <c r="D73" s="878"/>
      <c r="E73" s="859"/>
    </row>
    <row r="74" spans="1:8" ht="13.8">
      <c r="A74" s="856"/>
      <c r="B74" s="864"/>
      <c r="C74" s="865"/>
      <c r="D74" s="878"/>
      <c r="E74" s="859"/>
    </row>
    <row r="75" spans="1:8" ht="15.6">
      <c r="A75" s="856"/>
      <c r="B75" s="879"/>
      <c r="C75" s="880"/>
      <c r="D75" s="866"/>
      <c r="E75" s="881"/>
    </row>
    <row r="76" spans="1:8" ht="15.6">
      <c r="A76" s="856"/>
      <c r="B76" s="879"/>
      <c r="C76" s="880"/>
      <c r="D76" s="883"/>
      <c r="E76" s="881"/>
    </row>
    <row r="77" spans="1:8" ht="13.8">
      <c r="A77" s="856"/>
      <c r="B77" s="864"/>
      <c r="C77" s="865"/>
      <c r="D77" s="877"/>
      <c r="E77" s="859"/>
    </row>
    <row r="78" spans="1:8" ht="13.8">
      <c r="A78" s="856"/>
      <c r="B78" s="864"/>
      <c r="C78" s="865"/>
      <c r="D78" s="866"/>
      <c r="E78" s="859"/>
    </row>
    <row r="79" spans="1:8" ht="13.8">
      <c r="A79" s="856"/>
      <c r="B79" s="864"/>
      <c r="C79" s="865"/>
      <c r="D79" s="866"/>
      <c r="E79" s="859"/>
    </row>
    <row r="80" spans="1:8" ht="13.8">
      <c r="A80" s="856"/>
      <c r="B80" s="864"/>
      <c r="C80" s="865"/>
      <c r="D80" s="878"/>
      <c r="E80" s="859"/>
    </row>
    <row r="81" spans="1:8" ht="13.8">
      <c r="A81" s="856"/>
      <c r="B81" s="864"/>
      <c r="C81" s="865"/>
      <c r="D81" s="878"/>
      <c r="E81" s="859"/>
    </row>
    <row r="82" spans="1:8" ht="13.8">
      <c r="A82" s="856"/>
      <c r="B82" s="864"/>
      <c r="C82" s="865"/>
      <c r="D82" s="878"/>
      <c r="E82" s="859"/>
    </row>
    <row r="83" spans="1:8" ht="13.8">
      <c r="A83" s="856"/>
      <c r="B83" s="864"/>
      <c r="C83" s="865"/>
      <c r="D83" s="866"/>
      <c r="E83" s="859"/>
    </row>
    <row r="84" spans="1:8" ht="13.8">
      <c r="A84" s="856"/>
      <c r="B84" s="864"/>
      <c r="C84" s="865"/>
      <c r="D84" s="878"/>
      <c r="E84" s="859"/>
    </row>
    <row r="85" spans="1:8" ht="13.8">
      <c r="A85" s="856"/>
      <c r="B85" s="864"/>
      <c r="C85" s="865"/>
      <c r="D85" s="877"/>
      <c r="E85" s="859"/>
    </row>
    <row r="86" spans="1:8" ht="13.5" customHeight="1">
      <c r="A86" s="856"/>
      <c r="B86" s="864"/>
      <c r="C86" s="865"/>
      <c r="D86" s="866"/>
      <c r="E86" s="859"/>
    </row>
    <row r="87" spans="1:8" ht="13.5" customHeight="1">
      <c r="A87" s="856"/>
      <c r="B87" s="864"/>
      <c r="C87" s="865"/>
      <c r="D87" s="878"/>
      <c r="E87" s="859"/>
    </row>
    <row r="88" spans="1:8" s="52" customFormat="1" ht="13.8">
      <c r="A88" s="856"/>
      <c r="B88" s="864"/>
      <c r="C88" s="865"/>
      <c r="D88" s="878"/>
      <c r="E88" s="859"/>
      <c r="F88" s="860"/>
      <c r="G88" s="867"/>
      <c r="H88" s="860"/>
    </row>
    <row r="89" spans="1:8" s="52" customFormat="1" ht="13.8">
      <c r="A89" s="856"/>
      <c r="B89" s="864"/>
      <c r="C89" s="865"/>
      <c r="D89" s="878"/>
      <c r="E89" s="859"/>
      <c r="F89" s="860"/>
      <c r="G89" s="867"/>
      <c r="H89" s="860"/>
    </row>
    <row r="90" spans="1:8" s="52" customFormat="1" ht="13.8">
      <c r="A90" s="856"/>
      <c r="B90" s="864"/>
      <c r="C90" s="865"/>
      <c r="D90" s="866"/>
      <c r="E90" s="859"/>
      <c r="F90" s="860"/>
      <c r="G90" s="867"/>
      <c r="H90" s="860"/>
    </row>
    <row r="91" spans="1:8" ht="13.5" customHeight="1">
      <c r="A91" s="856"/>
      <c r="B91" s="864"/>
      <c r="C91" s="865"/>
      <c r="D91" s="878"/>
      <c r="E91" s="859"/>
    </row>
    <row r="92" spans="1:8" ht="13.5" customHeight="1">
      <c r="A92" s="856"/>
      <c r="B92" s="864"/>
      <c r="C92" s="865"/>
      <c r="D92" s="877"/>
      <c r="E92" s="859"/>
    </row>
    <row r="93" spans="1:8" s="52" customFormat="1" ht="13.8">
      <c r="A93" s="856"/>
      <c r="B93" s="859"/>
      <c r="C93" s="876"/>
      <c r="D93" s="884"/>
      <c r="E93" s="859"/>
      <c r="F93" s="860"/>
      <c r="G93" s="867"/>
      <c r="H93" s="860"/>
    </row>
    <row r="94" spans="1:8" s="52" customFormat="1" ht="13.8">
      <c r="A94" s="856"/>
      <c r="B94" s="859"/>
      <c r="C94" s="876"/>
      <c r="D94" s="876"/>
      <c r="E94" s="859"/>
      <c r="F94" s="860"/>
      <c r="G94" s="867"/>
      <c r="H94" s="860"/>
    </row>
    <row r="95" spans="1:8" s="52" customFormat="1" ht="13.8">
      <c r="A95" s="856"/>
      <c r="B95" s="873"/>
      <c r="C95" s="882"/>
      <c r="D95" s="875"/>
      <c r="E95" s="856"/>
      <c r="F95" s="860"/>
      <c r="G95" s="867"/>
      <c r="H95" s="860"/>
    </row>
    <row r="96" spans="1:8" s="52" customFormat="1" ht="13.8">
      <c r="A96" s="856"/>
      <c r="B96" s="864"/>
      <c r="C96" s="885"/>
      <c r="D96" s="878"/>
      <c r="E96" s="859"/>
      <c r="F96" s="860"/>
      <c r="G96" s="867"/>
      <c r="H96" s="860"/>
    </row>
    <row r="97" spans="1:8" s="52" customFormat="1" ht="13.8">
      <c r="A97" s="856"/>
      <c r="B97" s="864"/>
      <c r="C97" s="885"/>
      <c r="D97" s="878"/>
      <c r="E97" s="859"/>
      <c r="F97" s="860"/>
      <c r="G97" s="867"/>
      <c r="H97" s="860"/>
    </row>
    <row r="98" spans="1:8" s="52" customFormat="1" ht="13.8">
      <c r="A98" s="856"/>
      <c r="B98" s="859"/>
      <c r="C98" s="876"/>
      <c r="D98" s="884"/>
      <c r="E98" s="859"/>
      <c r="F98" s="860"/>
      <c r="G98" s="867"/>
      <c r="H98" s="860"/>
    </row>
    <row r="99" spans="1:8" s="52" customFormat="1" ht="13.8">
      <c r="A99" s="856"/>
      <c r="B99" s="859"/>
      <c r="C99" s="876"/>
      <c r="D99" s="876"/>
      <c r="E99" s="859"/>
      <c r="F99" s="860"/>
      <c r="G99" s="867"/>
      <c r="H99" s="860"/>
    </row>
    <row r="100" spans="1:8" s="52" customFormat="1" ht="13.8">
      <c r="A100" s="856"/>
      <c r="B100" s="873"/>
      <c r="C100" s="882"/>
      <c r="D100" s="875"/>
      <c r="E100" s="856"/>
      <c r="F100" s="860"/>
      <c r="G100" s="867"/>
      <c r="H100" s="860"/>
    </row>
    <row r="101" spans="1:8" ht="13.5" customHeight="1">
      <c r="A101" s="856"/>
      <c r="B101" s="873"/>
      <c r="C101" s="882"/>
      <c r="D101" s="875"/>
      <c r="E101" s="856"/>
    </row>
    <row r="102" spans="1:8" s="52" customFormat="1" ht="13.8">
      <c r="A102" s="856"/>
      <c r="B102" s="864"/>
      <c r="C102" s="885"/>
      <c r="D102" s="877"/>
      <c r="E102" s="859"/>
      <c r="F102" s="860"/>
      <c r="G102" s="867"/>
      <c r="H102" s="860"/>
    </row>
    <row r="103" spans="1:8" s="52" customFormat="1" ht="13.8">
      <c r="A103" s="856"/>
      <c r="B103" s="864"/>
      <c r="C103" s="885"/>
      <c r="D103" s="878"/>
      <c r="E103" s="859"/>
      <c r="F103" s="860"/>
      <c r="G103" s="867"/>
      <c r="H103" s="860"/>
    </row>
    <row r="104" spans="1:8" ht="13.5" customHeight="1">
      <c r="A104" s="856"/>
      <c r="B104" s="864"/>
      <c r="C104" s="885"/>
      <c r="D104" s="877"/>
      <c r="E104" s="859"/>
    </row>
    <row r="105" spans="1:8" ht="13.5" customHeight="1">
      <c r="A105" s="856"/>
      <c r="B105" s="864"/>
      <c r="C105" s="885"/>
      <c r="D105" s="877"/>
      <c r="E105" s="859"/>
    </row>
    <row r="106" spans="1:8" s="52" customFormat="1" ht="13.8">
      <c r="A106" s="856"/>
      <c r="B106" s="864"/>
      <c r="C106" s="885"/>
      <c r="D106" s="877"/>
      <c r="E106" s="859"/>
      <c r="F106" s="860"/>
      <c r="G106" s="867"/>
      <c r="H106" s="860"/>
    </row>
    <row r="107" spans="1:8" s="52" customFormat="1" ht="13.8">
      <c r="A107" s="856"/>
      <c r="B107" s="864"/>
      <c r="C107" s="885"/>
      <c r="D107" s="878"/>
      <c r="E107" s="859"/>
      <c r="F107" s="860"/>
      <c r="G107" s="867"/>
      <c r="H107" s="860"/>
    </row>
    <row r="108" spans="1:8" ht="13.5" customHeight="1">
      <c r="A108" s="856"/>
      <c r="B108" s="859"/>
      <c r="C108" s="876"/>
      <c r="D108" s="876"/>
      <c r="E108" s="859"/>
    </row>
    <row r="109" spans="1:8" ht="13.5" customHeight="1">
      <c r="B109" s="839"/>
      <c r="C109" s="887"/>
      <c r="D109" s="888"/>
      <c r="E109" s="886"/>
    </row>
    <row r="110" spans="1:8" ht="13.5" customHeight="1">
      <c r="B110" s="847"/>
      <c r="C110" s="889"/>
      <c r="D110" s="425"/>
    </row>
    <row r="113" spans="1:8" ht="13.5" customHeight="1">
      <c r="B113" s="839"/>
      <c r="C113" s="887"/>
      <c r="D113" s="888"/>
      <c r="E113" s="886"/>
    </row>
    <row r="114" spans="1:8" ht="13.5" customHeight="1">
      <c r="B114" s="847"/>
      <c r="C114" s="889"/>
      <c r="D114" s="425"/>
    </row>
    <row r="115" spans="1:8" s="52" customFormat="1" ht="13.8">
      <c r="A115" s="886"/>
      <c r="B115" s="838"/>
      <c r="C115" s="51"/>
      <c r="D115" s="890"/>
      <c r="E115" s="838"/>
      <c r="F115" s="860"/>
      <c r="G115" s="867"/>
      <c r="H115" s="860"/>
    </row>
    <row r="116" spans="1:8" ht="13.5" customHeight="1">
      <c r="D116" s="890"/>
    </row>
    <row r="117" spans="1:8" ht="13.5" customHeight="1">
      <c r="D117" s="890"/>
    </row>
    <row r="118" spans="1:8" ht="13.5" customHeight="1">
      <c r="D118" s="890"/>
    </row>
    <row r="119" spans="1:8" ht="13.5" customHeight="1">
      <c r="D119" s="890"/>
    </row>
    <row r="122" spans="1:8" ht="13.5" customHeight="1">
      <c r="B122" s="847"/>
      <c r="C122" s="889"/>
      <c r="D122" s="425"/>
    </row>
    <row r="123" spans="1:8" ht="13.5" customHeight="1">
      <c r="D123" s="89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</row>
    <row r="139" spans="1:9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</row>
    <row r="140" spans="1:9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</row>
    <row r="141" spans="1:9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</row>
    <row r="142" spans="1:9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</row>
    <row r="143" spans="1:9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</row>
    <row r="144" spans="1:9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</row>
    <row r="145" spans="1:9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51"/>
    </row>
    <row r="146" spans="1:9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51"/>
    </row>
    <row r="147" spans="1:9" s="113" customFormat="1" ht="13.5" customHeight="1">
      <c r="A147" s="886"/>
      <c r="B147" s="838"/>
      <c r="C147" s="51"/>
      <c r="D147" s="51"/>
      <c r="E147" s="838"/>
      <c r="F147" s="860"/>
      <c r="G147" s="867"/>
      <c r="H147" s="860"/>
      <c r="I147" s="51"/>
    </row>
    <row r="148" spans="1:9" s="113" customFormat="1" ht="13.5" customHeight="1">
      <c r="A148" s="886"/>
      <c r="B148" s="838"/>
      <c r="C148" s="51"/>
      <c r="D148" s="51"/>
      <c r="E148" s="838"/>
      <c r="F148" s="860"/>
      <c r="G148" s="867"/>
      <c r="H148" s="860"/>
      <c r="I148" s="51"/>
    </row>
    <row r="149" spans="1:9" s="113" customFormat="1" ht="13.5" customHeight="1">
      <c r="A149" s="886"/>
      <c r="B149" s="838"/>
      <c r="C149" s="51"/>
      <c r="D149" s="51"/>
      <c r="E149" s="838"/>
      <c r="F149" s="860"/>
      <c r="G149" s="867"/>
      <c r="H149" s="860"/>
      <c r="I149" s="51"/>
    </row>
    <row r="150" spans="1:9" s="113" customFormat="1" ht="13.5" customHeight="1">
      <c r="A150" s="886"/>
      <c r="B150" s="838"/>
      <c r="C150" s="51"/>
      <c r="D150" s="51"/>
      <c r="E150" s="838"/>
      <c r="F150" s="860"/>
      <c r="G150" s="867"/>
      <c r="H150" s="860"/>
      <c r="I150" s="51"/>
    </row>
    <row r="151" spans="1:9" s="113" customFormat="1" ht="13.5" customHeight="1">
      <c r="A151" s="886"/>
      <c r="B151" s="838"/>
      <c r="C151" s="51"/>
      <c r="D151" s="51"/>
      <c r="E151" s="838"/>
      <c r="F151" s="860"/>
      <c r="G151" s="867"/>
      <c r="H151" s="860"/>
      <c r="I151" s="51"/>
    </row>
    <row r="152" spans="1:9" s="113" customFormat="1" ht="13.5" customHeight="1">
      <c r="A152" s="886"/>
      <c r="B152" s="838"/>
      <c r="C152" s="51"/>
      <c r="D152" s="51"/>
      <c r="E152" s="838"/>
      <c r="F152" s="860"/>
      <c r="G152" s="867"/>
      <c r="H152" s="860"/>
      <c r="I152" s="51"/>
    </row>
    <row r="153" spans="1:9" s="113" customFormat="1" ht="13.5" customHeight="1">
      <c r="A153" s="886"/>
      <c r="B153" s="838"/>
      <c r="C153" s="51"/>
      <c r="D153" s="51"/>
      <c r="E153" s="838"/>
      <c r="F153" s="860"/>
      <c r="G153" s="867"/>
      <c r="H153" s="860"/>
      <c r="I153" s="51"/>
    </row>
    <row r="154" spans="1:9" s="113" customFormat="1" ht="13.5" customHeight="1">
      <c r="A154" s="886"/>
      <c r="B154" s="838"/>
      <c r="C154" s="51"/>
      <c r="D154" s="51"/>
      <c r="E154" s="838"/>
      <c r="F154" s="860"/>
      <c r="G154" s="867"/>
      <c r="H154" s="860"/>
      <c r="I154" s="51"/>
    </row>
    <row r="155" spans="1:9" s="113" customFormat="1" ht="13.5" customHeight="1">
      <c r="A155" s="886"/>
      <c r="B155" s="838"/>
      <c r="C155" s="51"/>
      <c r="D155" s="51"/>
      <c r="E155" s="838"/>
      <c r="F155" s="860"/>
      <c r="G155" s="867"/>
      <c r="H155" s="860"/>
      <c r="I155" s="51"/>
    </row>
    <row r="156" spans="1:9" s="113" customFormat="1" ht="13.5" customHeight="1">
      <c r="A156" s="886"/>
      <c r="B156" s="838"/>
      <c r="C156" s="51"/>
      <c r="D156" s="51"/>
      <c r="E156" s="838"/>
      <c r="F156" s="860"/>
      <c r="G156" s="867"/>
      <c r="H156" s="860"/>
      <c r="I156" s="51"/>
    </row>
    <row r="157" spans="1:9" s="113" customFormat="1" ht="13.5" customHeight="1">
      <c r="A157" s="886"/>
      <c r="B157" s="838"/>
      <c r="C157" s="51"/>
      <c r="D157" s="51"/>
      <c r="E157" s="838"/>
      <c r="F157" s="860"/>
      <c r="G157" s="867"/>
      <c r="H157" s="860"/>
      <c r="I157" s="51"/>
    </row>
    <row r="158" spans="1:9" s="113" customFormat="1" ht="13.5" customHeight="1">
      <c r="A158" s="886"/>
      <c r="B158" s="838"/>
      <c r="C158" s="51"/>
      <c r="D158" s="51"/>
      <c r="E158" s="838"/>
      <c r="F158" s="860"/>
      <c r="G158" s="867"/>
      <c r="H158" s="860"/>
      <c r="I158" s="51"/>
    </row>
    <row r="159" spans="1:9" s="113" customFormat="1" ht="13.5" customHeight="1">
      <c r="A159" s="886"/>
      <c r="B159" s="838"/>
      <c r="C159" s="51"/>
      <c r="D159" s="51"/>
      <c r="E159" s="838"/>
      <c r="F159" s="860"/>
      <c r="G159" s="867"/>
      <c r="H159" s="860"/>
      <c r="I159" s="51"/>
    </row>
    <row r="160" spans="1:9" s="113" customFormat="1" ht="13.5" customHeight="1">
      <c r="A160" s="886"/>
      <c r="B160" s="838"/>
      <c r="C160" s="51"/>
      <c r="D160" s="51"/>
      <c r="E160" s="838"/>
      <c r="F160" s="860"/>
      <c r="G160" s="867"/>
      <c r="H160" s="860"/>
      <c r="I160" s="51"/>
    </row>
    <row r="161" spans="1:9" s="113" customFormat="1" ht="13.5" customHeight="1">
      <c r="A161" s="886"/>
      <c r="B161" s="838"/>
      <c r="C161" s="51"/>
      <c r="D161" s="51"/>
      <c r="E161" s="838"/>
      <c r="F161" s="860"/>
      <c r="G161" s="867"/>
      <c r="H161" s="860"/>
      <c r="I161" s="51"/>
    </row>
    <row r="162" spans="1:9" s="113" customFormat="1" ht="13.5" customHeight="1">
      <c r="A162" s="886"/>
      <c r="B162" s="838"/>
      <c r="C162" s="51"/>
      <c r="D162" s="51"/>
      <c r="E162" s="838"/>
      <c r="F162" s="860"/>
      <c r="G162" s="867"/>
      <c r="H162" s="860"/>
      <c r="I162" s="51"/>
    </row>
    <row r="163" spans="1:9" ht="13.5" customHeight="1">
      <c r="H163" s="51"/>
    </row>
    <row r="164" spans="1:9" ht="13.5" customHeight="1">
      <c r="H164" s="51"/>
    </row>
    <row r="165" spans="1:9" ht="13.5" customHeight="1">
      <c r="H165" s="51"/>
    </row>
    <row r="166" spans="1:9" ht="13.5" customHeight="1">
      <c r="H166" s="51"/>
    </row>
    <row r="167" spans="1:9" ht="13.5" customHeight="1">
      <c r="H167" s="51"/>
    </row>
    <row r="168" spans="1:9" ht="13.5" customHeight="1">
      <c r="H168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2" xr:uid="{00000000-0002-0000-75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4" max="8" man="1"/>
  </row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árok113">
    <tabColor rgb="FFFFFF99"/>
  </sheetPr>
  <dimension ref="A1:I156"/>
  <sheetViews>
    <sheetView view="pageBreakPreview" zoomScaleNormal="100" zoomScaleSheetLayoutView="100" workbookViewId="0">
      <selection activeCell="D30" sqref="D30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844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1470</v>
      </c>
      <c r="D3" s="894"/>
      <c r="E3" s="893"/>
      <c r="H3" s="894"/>
    </row>
    <row r="4" spans="1:9" ht="14.4">
      <c r="A4" s="833" t="s">
        <v>183</v>
      </c>
      <c r="B4" s="898"/>
      <c r="C4" s="1022" t="s">
        <v>1471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545" customFormat="1" ht="13.5" customHeight="1">
      <c r="B9" s="1057">
        <v>451111</v>
      </c>
      <c r="D9" s="1039" t="s">
        <v>553</v>
      </c>
      <c r="E9" s="1025"/>
      <c r="H9" s="946">
        <f>SUM(H11:H17)</f>
        <v>0</v>
      </c>
    </row>
    <row r="10" spans="1:9" ht="13.5" customHeight="1">
      <c r="A10" s="51"/>
      <c r="B10" s="837"/>
      <c r="C10" s="395"/>
      <c r="D10" s="395"/>
      <c r="F10" s="51"/>
      <c r="G10" s="51"/>
      <c r="H10" s="51"/>
    </row>
    <row r="11" spans="1:9" ht="27.6">
      <c r="A11" s="925">
        <v>1</v>
      </c>
      <c r="B11" s="1002"/>
      <c r="C11" s="916" t="s">
        <v>455</v>
      </c>
      <c r="D11" s="918" t="s">
        <v>589</v>
      </c>
      <c r="E11" s="925" t="s">
        <v>197</v>
      </c>
      <c r="F11" s="971">
        <v>1260</v>
      </c>
      <c r="G11" s="1282"/>
      <c r="H11" s="971">
        <f>ROUND(F11*G11,2)</f>
        <v>0</v>
      </c>
      <c r="I11" s="1282"/>
    </row>
    <row r="12" spans="1:9" ht="27.6">
      <c r="A12" s="925">
        <v>2</v>
      </c>
      <c r="B12" s="1002"/>
      <c r="C12" s="1058" t="s">
        <v>590</v>
      </c>
      <c r="D12" s="931" t="s">
        <v>591</v>
      </c>
      <c r="E12" s="925" t="s">
        <v>197</v>
      </c>
      <c r="F12" s="971">
        <v>40</v>
      </c>
      <c r="G12" s="1282"/>
      <c r="H12" s="971">
        <f t="shared" ref="H12:H17" si="0">ROUND(F12*G12,2)</f>
        <v>0</v>
      </c>
      <c r="I12" s="1282"/>
    </row>
    <row r="13" spans="1:9" ht="27.6">
      <c r="A13" s="925">
        <v>3</v>
      </c>
      <c r="B13" s="1002"/>
      <c r="C13" s="916" t="s">
        <v>521</v>
      </c>
      <c r="D13" s="918" t="s">
        <v>522</v>
      </c>
      <c r="E13" s="925" t="s">
        <v>197</v>
      </c>
      <c r="F13" s="971">
        <v>1300</v>
      </c>
      <c r="G13" s="1282"/>
      <c r="H13" s="971">
        <f t="shared" si="0"/>
        <v>0</v>
      </c>
      <c r="I13" s="1282"/>
    </row>
    <row r="14" spans="1:9" ht="27.6">
      <c r="A14" s="925">
        <v>4</v>
      </c>
      <c r="B14" s="1002"/>
      <c r="C14" s="916" t="s">
        <v>523</v>
      </c>
      <c r="D14" s="918" t="s">
        <v>524</v>
      </c>
      <c r="E14" s="925" t="s">
        <v>197</v>
      </c>
      <c r="F14" s="971">
        <v>1300</v>
      </c>
      <c r="G14" s="1282"/>
      <c r="H14" s="971">
        <f t="shared" si="0"/>
        <v>0</v>
      </c>
      <c r="I14" s="1282"/>
    </row>
    <row r="15" spans="1:9" ht="27.6">
      <c r="A15" s="925">
        <v>5</v>
      </c>
      <c r="B15" s="1002"/>
      <c r="C15" s="1045" t="s">
        <v>525</v>
      </c>
      <c r="D15" s="918" t="s">
        <v>526</v>
      </c>
      <c r="E15" s="925" t="s">
        <v>176</v>
      </c>
      <c r="F15" s="971">
        <v>660</v>
      </c>
      <c r="G15" s="1282"/>
      <c r="H15" s="971">
        <f t="shared" si="0"/>
        <v>0</v>
      </c>
      <c r="I15" s="1282"/>
    </row>
    <row r="16" spans="1:9" ht="27.6">
      <c r="A16" s="925">
        <v>6</v>
      </c>
      <c r="B16" s="1002"/>
      <c r="C16" s="1058" t="s">
        <v>592</v>
      </c>
      <c r="D16" s="931" t="s">
        <v>593</v>
      </c>
      <c r="E16" s="925" t="s">
        <v>176</v>
      </c>
      <c r="F16" s="971">
        <v>220</v>
      </c>
      <c r="G16" s="1282"/>
      <c r="H16" s="971">
        <f t="shared" si="0"/>
        <v>0</v>
      </c>
      <c r="I16" s="1282"/>
    </row>
    <row r="17" spans="1:9" ht="13.8">
      <c r="A17" s="925">
        <v>7</v>
      </c>
      <c r="B17" s="1002"/>
      <c r="C17" s="916" t="s">
        <v>460</v>
      </c>
      <c r="D17" s="918" t="s">
        <v>527</v>
      </c>
      <c r="E17" s="925" t="s">
        <v>462</v>
      </c>
      <c r="F17" s="971">
        <v>864.42</v>
      </c>
      <c r="G17" s="1282"/>
      <c r="H17" s="971">
        <f t="shared" si="0"/>
        <v>0</v>
      </c>
      <c r="I17" s="1282"/>
    </row>
    <row r="18" spans="1:9" ht="13.8">
      <c r="A18" s="838"/>
      <c r="B18" s="837"/>
      <c r="C18" s="1059"/>
      <c r="D18" s="931"/>
      <c r="F18" s="927"/>
      <c r="G18" s="1060"/>
      <c r="H18" s="927"/>
      <c r="I18" s="1060"/>
    </row>
    <row r="19" spans="1:9" s="545" customFormat="1" ht="13.8">
      <c r="B19" s="1057">
        <v>451120</v>
      </c>
      <c r="D19" s="1039" t="s">
        <v>185</v>
      </c>
      <c r="E19" s="1025"/>
      <c r="H19" s="946">
        <f>SUM(H21:H26)</f>
        <v>0</v>
      </c>
    </row>
    <row r="20" spans="1:9" ht="13.8">
      <c r="A20" s="838"/>
      <c r="F20" s="51"/>
      <c r="G20" s="51"/>
      <c r="H20" s="51"/>
    </row>
    <row r="21" spans="1:9" ht="13.8">
      <c r="A21" s="952" t="s">
        <v>207</v>
      </c>
      <c r="B21" s="849"/>
      <c r="C21" s="1061" t="s">
        <v>596</v>
      </c>
      <c r="D21" s="918" t="s">
        <v>597</v>
      </c>
      <c r="E21" s="1062" t="s">
        <v>188</v>
      </c>
      <c r="F21" s="1035">
        <v>22.5</v>
      </c>
      <c r="G21" s="1274"/>
      <c r="H21" s="854">
        <f>ROUND(F21*G21,2)</f>
        <v>0</v>
      </c>
      <c r="I21" s="1274"/>
    </row>
    <row r="22" spans="1:9" ht="13.8">
      <c r="A22" s="952" t="s">
        <v>209</v>
      </c>
      <c r="B22" s="849"/>
      <c r="C22" s="1061" t="s">
        <v>598</v>
      </c>
      <c r="D22" s="918" t="s">
        <v>599</v>
      </c>
      <c r="E22" s="1062" t="s">
        <v>188</v>
      </c>
      <c r="F22" s="1035">
        <v>497.5</v>
      </c>
      <c r="G22" s="1274"/>
      <c r="H22" s="854">
        <f t="shared" ref="H22:H26" si="1">ROUND(F22*G22,2)</f>
        <v>0</v>
      </c>
      <c r="I22" s="1274"/>
    </row>
    <row r="23" spans="1:9" ht="13.8">
      <c r="A23" s="1530" t="s">
        <v>211</v>
      </c>
      <c r="B23" s="1531"/>
      <c r="C23" s="1576" t="s">
        <v>199</v>
      </c>
      <c r="D23" s="1550" t="s">
        <v>444</v>
      </c>
      <c r="E23" s="1577" t="s">
        <v>188</v>
      </c>
      <c r="F23" s="1578">
        <v>520</v>
      </c>
      <c r="G23" s="1536"/>
      <c r="H23" s="1537">
        <f t="shared" si="1"/>
        <v>0</v>
      </c>
      <c r="I23" s="1536"/>
    </row>
    <row r="24" spans="1:9" ht="13.8">
      <c r="A24" s="1063" t="s">
        <v>213</v>
      </c>
      <c r="B24" s="1064"/>
      <c r="C24" s="1065" t="s">
        <v>195</v>
      </c>
      <c r="D24" s="918" t="s">
        <v>196</v>
      </c>
      <c r="E24" s="1066" t="s">
        <v>197</v>
      </c>
      <c r="F24" s="1067">
        <v>3422.5</v>
      </c>
      <c r="G24" s="1284"/>
      <c r="H24" s="854">
        <f t="shared" si="1"/>
        <v>0</v>
      </c>
      <c r="I24" s="1284"/>
    </row>
    <row r="25" spans="1:9" ht="13.8">
      <c r="A25" s="952" t="s">
        <v>215</v>
      </c>
      <c r="B25" s="849"/>
      <c r="C25" s="1068" t="s">
        <v>602</v>
      </c>
      <c r="D25" s="918" t="s">
        <v>603</v>
      </c>
      <c r="E25" s="1062" t="s">
        <v>197</v>
      </c>
      <c r="F25" s="1035">
        <v>2600</v>
      </c>
      <c r="G25" s="1274"/>
      <c r="H25" s="854">
        <f t="shared" si="1"/>
        <v>0</v>
      </c>
      <c r="I25" s="1274"/>
    </row>
    <row r="26" spans="1:9" ht="27.6">
      <c r="A26" s="952" t="s">
        <v>217</v>
      </c>
      <c r="B26" s="849"/>
      <c r="C26" s="1068" t="s">
        <v>604</v>
      </c>
      <c r="D26" s="918" t="s">
        <v>605</v>
      </c>
      <c r="E26" s="1062" t="s">
        <v>197</v>
      </c>
      <c r="F26" s="1035">
        <v>2600</v>
      </c>
      <c r="G26" s="1274"/>
      <c r="H26" s="854">
        <f t="shared" si="1"/>
        <v>0</v>
      </c>
      <c r="I26" s="1274"/>
    </row>
    <row r="27" spans="1:9" ht="13.8">
      <c r="A27" s="1069"/>
      <c r="B27" s="861"/>
      <c r="C27" s="1070"/>
      <c r="D27" s="931"/>
      <c r="E27" s="1071"/>
      <c r="F27" s="1036"/>
      <c r="G27" s="845"/>
      <c r="H27" s="845"/>
      <c r="I27" s="845"/>
    </row>
    <row r="28" spans="1:9" s="545" customFormat="1" ht="27.6">
      <c r="B28" s="1057">
        <v>452331</v>
      </c>
      <c r="D28" s="1024" t="s">
        <v>554</v>
      </c>
      <c r="E28" s="1025"/>
      <c r="H28" s="946">
        <f>SUM(H30:H37)</f>
        <v>0</v>
      </c>
    </row>
    <row r="29" spans="1:9" ht="13.8">
      <c r="A29" s="957"/>
      <c r="B29" s="861"/>
      <c r="C29" s="906"/>
      <c r="D29" s="965"/>
      <c r="E29" s="1071"/>
      <c r="F29" s="1036"/>
      <c r="G29" s="845"/>
      <c r="H29" s="845"/>
      <c r="I29" s="845"/>
    </row>
    <row r="30" spans="1:9" ht="27.6">
      <c r="A30" s="952" t="s">
        <v>219</v>
      </c>
      <c r="B30" s="849"/>
      <c r="C30" s="1072" t="s">
        <v>612</v>
      </c>
      <c r="D30" s="918" t="s">
        <v>613</v>
      </c>
      <c r="E30" s="1062" t="s">
        <v>197</v>
      </c>
      <c r="F30" s="1035">
        <v>22</v>
      </c>
      <c r="G30" s="1274"/>
      <c r="H30" s="854">
        <f>ROUND(F30*G30,2)</f>
        <v>0</v>
      </c>
      <c r="I30" s="1274"/>
    </row>
    <row r="31" spans="1:9" ht="13.8">
      <c r="A31" s="952" t="s">
        <v>221</v>
      </c>
      <c r="B31" s="849"/>
      <c r="C31" s="1073" t="s">
        <v>531</v>
      </c>
      <c r="D31" s="918" t="s">
        <v>532</v>
      </c>
      <c r="E31" s="903" t="s">
        <v>197</v>
      </c>
      <c r="F31" s="1035">
        <v>824</v>
      </c>
      <c r="G31" s="1274"/>
      <c r="H31" s="854">
        <f t="shared" ref="H31:H37" si="2">ROUND(F31*G31,2)</f>
        <v>0</v>
      </c>
      <c r="I31" s="1274"/>
    </row>
    <row r="32" spans="1:9" ht="27.6">
      <c r="A32" s="952" t="s">
        <v>223</v>
      </c>
      <c r="B32" s="849"/>
      <c r="C32" s="1074" t="s">
        <v>614</v>
      </c>
      <c r="D32" s="918" t="s">
        <v>615</v>
      </c>
      <c r="E32" s="903" t="s">
        <v>197</v>
      </c>
      <c r="F32" s="1035">
        <v>650</v>
      </c>
      <c r="G32" s="1274"/>
      <c r="H32" s="854">
        <f t="shared" si="2"/>
        <v>0</v>
      </c>
      <c r="I32" s="1274"/>
    </row>
    <row r="33" spans="1:9" ht="27.6">
      <c r="A33" s="952" t="s">
        <v>292</v>
      </c>
      <c r="B33" s="849"/>
      <c r="C33" s="1072" t="s">
        <v>470</v>
      </c>
      <c r="D33" s="918" t="s">
        <v>535</v>
      </c>
      <c r="E33" s="903" t="s">
        <v>197</v>
      </c>
      <c r="F33" s="1035">
        <v>672</v>
      </c>
      <c r="G33" s="1274"/>
      <c r="H33" s="854">
        <f t="shared" si="2"/>
        <v>0</v>
      </c>
      <c r="I33" s="1274"/>
    </row>
    <row r="34" spans="1:9" ht="27.6">
      <c r="A34" s="952" t="s">
        <v>293</v>
      </c>
      <c r="B34" s="849"/>
      <c r="C34" s="1072" t="s">
        <v>472</v>
      </c>
      <c r="D34" s="918" t="s">
        <v>536</v>
      </c>
      <c r="E34" s="903" t="s">
        <v>197</v>
      </c>
      <c r="F34" s="1035">
        <v>672</v>
      </c>
      <c r="G34" s="1274"/>
      <c r="H34" s="854">
        <f t="shared" si="2"/>
        <v>0</v>
      </c>
      <c r="I34" s="1274"/>
    </row>
    <row r="35" spans="1:9" ht="27.6">
      <c r="A35" s="952" t="s">
        <v>294</v>
      </c>
      <c r="B35" s="849"/>
      <c r="C35" s="1075" t="s">
        <v>616</v>
      </c>
      <c r="D35" s="918" t="s">
        <v>617</v>
      </c>
      <c r="E35" s="1062" t="s">
        <v>197</v>
      </c>
      <c r="F35" s="1035">
        <v>152</v>
      </c>
      <c r="G35" s="1274"/>
      <c r="H35" s="854">
        <f t="shared" si="2"/>
        <v>0</v>
      </c>
      <c r="I35" s="1274"/>
    </row>
    <row r="36" spans="1:9" ht="13.8">
      <c r="A36" s="952" t="s">
        <v>478</v>
      </c>
      <c r="B36" s="849"/>
      <c r="C36" s="1072" t="s">
        <v>618</v>
      </c>
      <c r="D36" s="918" t="s">
        <v>619</v>
      </c>
      <c r="E36" s="1062" t="s">
        <v>176</v>
      </c>
      <c r="F36" s="1035">
        <v>220</v>
      </c>
      <c r="G36" s="1274"/>
      <c r="H36" s="854">
        <f t="shared" si="2"/>
        <v>0</v>
      </c>
      <c r="I36" s="1274"/>
    </row>
    <row r="37" spans="1:9" s="52" customFormat="1" ht="13.8">
      <c r="A37" s="952" t="s">
        <v>480</v>
      </c>
      <c r="B37" s="849"/>
      <c r="C37" s="916" t="s">
        <v>538</v>
      </c>
      <c r="D37" s="918" t="s">
        <v>539</v>
      </c>
      <c r="E37" s="903" t="s">
        <v>176</v>
      </c>
      <c r="F37" s="1035">
        <v>480</v>
      </c>
      <c r="G37" s="1274"/>
      <c r="H37" s="854">
        <f t="shared" si="2"/>
        <v>0</v>
      </c>
      <c r="I37" s="1274"/>
    </row>
    <row r="38" spans="1:9" ht="13.8">
      <c r="A38" s="856"/>
      <c r="B38" s="873"/>
      <c r="D38" s="875"/>
      <c r="E38" s="859"/>
      <c r="H38" s="867"/>
      <c r="I38" s="867"/>
    </row>
    <row r="39" spans="1:9" ht="13.8">
      <c r="A39" s="856"/>
      <c r="B39" s="900">
        <v>452622</v>
      </c>
      <c r="C39" s="841"/>
      <c r="D39" s="1039" t="s">
        <v>555</v>
      </c>
      <c r="F39" s="51"/>
      <c r="G39" s="51"/>
      <c r="H39" s="846">
        <f>H41</f>
        <v>0</v>
      </c>
    </row>
    <row r="40" spans="1:9" ht="13.8">
      <c r="A40" s="856"/>
      <c r="B40" s="900"/>
      <c r="C40" s="841"/>
      <c r="D40" s="842"/>
      <c r="F40" s="51"/>
      <c r="G40" s="51"/>
      <c r="H40" s="51"/>
    </row>
    <row r="41" spans="1:9" ht="27.6">
      <c r="A41" s="952" t="s">
        <v>482</v>
      </c>
      <c r="B41" s="849"/>
      <c r="C41" s="916" t="s">
        <v>542</v>
      </c>
      <c r="D41" s="918" t="s">
        <v>543</v>
      </c>
      <c r="E41" s="903" t="s">
        <v>197</v>
      </c>
      <c r="F41" s="1035">
        <v>824</v>
      </c>
      <c r="G41" s="1274"/>
      <c r="H41" s="971">
        <f>ROUND(F41*G41,2)</f>
        <v>0</v>
      </c>
      <c r="I41" s="1274"/>
    </row>
    <row r="42" spans="1:9" ht="13.8">
      <c r="A42" s="856"/>
      <c r="B42" s="864"/>
      <c r="C42" s="885"/>
      <c r="D42" s="877"/>
      <c r="E42" s="859"/>
    </row>
    <row r="43" spans="1:9" ht="14.4">
      <c r="A43" s="856"/>
      <c r="B43" s="859"/>
      <c r="C43" s="876"/>
      <c r="D43" s="868" t="s">
        <v>181</v>
      </c>
      <c r="E43" s="869"/>
      <c r="F43" s="870"/>
      <c r="G43" s="871"/>
      <c r="H43" s="872">
        <f>H39+H28+H19+H9</f>
        <v>0</v>
      </c>
    </row>
    <row r="44" spans="1:9" ht="13.8">
      <c r="A44" s="856"/>
      <c r="B44" s="873"/>
      <c r="C44" s="874"/>
      <c r="D44" s="875"/>
      <c r="E44" s="856"/>
    </row>
    <row r="45" spans="1:9" ht="13.8">
      <c r="A45" s="856"/>
      <c r="B45" s="873"/>
      <c r="C45" s="874"/>
      <c r="E45" s="859"/>
    </row>
    <row r="46" spans="1:9" ht="13.8">
      <c r="A46" s="856"/>
      <c r="B46" s="873"/>
      <c r="C46" s="874"/>
      <c r="D46" s="875"/>
      <c r="E46" s="859"/>
    </row>
    <row r="47" spans="1:9" s="52" customFormat="1" ht="12.75" customHeight="1">
      <c r="A47" s="856"/>
      <c r="B47" s="873"/>
      <c r="C47" s="874"/>
      <c r="D47" s="875"/>
      <c r="E47" s="859"/>
      <c r="F47" s="860"/>
      <c r="G47" s="867"/>
      <c r="H47" s="860"/>
    </row>
    <row r="48" spans="1:9" s="52" customFormat="1" ht="13.8">
      <c r="A48" s="856"/>
      <c r="B48" s="873"/>
      <c r="C48" s="874"/>
      <c r="D48" s="875"/>
      <c r="E48" s="859"/>
      <c r="F48" s="860"/>
      <c r="G48" s="867"/>
      <c r="H48" s="860"/>
    </row>
    <row r="49" spans="1:8" ht="13.8">
      <c r="A49" s="856"/>
      <c r="B49" s="873"/>
      <c r="C49" s="874"/>
      <c r="D49" s="875"/>
      <c r="E49" s="859"/>
    </row>
    <row r="50" spans="1:8" s="52" customFormat="1" ht="12.75" customHeight="1">
      <c r="A50" s="856"/>
      <c r="B50" s="873"/>
      <c r="C50" s="874"/>
      <c r="D50" s="875"/>
      <c r="E50" s="859"/>
      <c r="F50" s="860"/>
      <c r="G50" s="867"/>
      <c r="H50" s="860"/>
    </row>
    <row r="51" spans="1:8" ht="13.8">
      <c r="A51" s="856"/>
      <c r="B51" s="864"/>
      <c r="C51" s="865"/>
      <c r="D51" s="878"/>
      <c r="E51" s="859"/>
    </row>
    <row r="52" spans="1:8" ht="13.8">
      <c r="A52" s="856"/>
      <c r="B52" s="864"/>
      <c r="C52" s="865"/>
      <c r="D52" s="878"/>
      <c r="E52" s="859"/>
    </row>
    <row r="53" spans="1:8" ht="13.8">
      <c r="A53" s="856"/>
      <c r="B53" s="864"/>
      <c r="C53" s="865"/>
      <c r="D53" s="878"/>
      <c r="E53" s="859"/>
    </row>
    <row r="54" spans="1:8" ht="15.6">
      <c r="A54" s="856"/>
      <c r="B54" s="879"/>
      <c r="C54" s="880"/>
      <c r="D54" s="866"/>
      <c r="E54" s="881"/>
    </row>
    <row r="55" spans="1:8" ht="13.8">
      <c r="A55" s="856"/>
      <c r="B55" s="873"/>
      <c r="C55" s="882"/>
      <c r="D55" s="875"/>
      <c r="E55" s="856"/>
    </row>
    <row r="56" spans="1:8" s="52" customFormat="1" ht="12.75" customHeight="1">
      <c r="A56" s="856"/>
      <c r="B56" s="864"/>
      <c r="C56" s="865"/>
      <c r="D56" s="877"/>
      <c r="E56" s="859"/>
      <c r="F56" s="860"/>
      <c r="G56" s="867"/>
      <c r="H56" s="860"/>
    </row>
    <row r="57" spans="1:8" s="52" customFormat="1" ht="12.75" customHeight="1">
      <c r="A57" s="856"/>
      <c r="B57" s="879"/>
      <c r="C57" s="880"/>
      <c r="D57" s="866"/>
      <c r="E57" s="881"/>
      <c r="F57" s="860"/>
      <c r="G57" s="867"/>
      <c r="H57" s="860"/>
    </row>
    <row r="58" spans="1:8" ht="13.8">
      <c r="A58" s="856"/>
      <c r="B58" s="864"/>
      <c r="C58" s="865"/>
      <c r="D58" s="866"/>
      <c r="E58" s="859"/>
    </row>
    <row r="59" spans="1:8" ht="13.8">
      <c r="A59" s="856"/>
      <c r="B59" s="864"/>
      <c r="C59" s="865"/>
      <c r="D59" s="866"/>
      <c r="E59" s="859"/>
    </row>
    <row r="60" spans="1:8" ht="13.8">
      <c r="A60" s="856"/>
      <c r="B60" s="864"/>
      <c r="C60" s="865"/>
      <c r="D60" s="878"/>
      <c r="E60" s="859"/>
    </row>
    <row r="61" spans="1:8" ht="13.8">
      <c r="A61" s="856"/>
      <c r="B61" s="864"/>
      <c r="C61" s="865"/>
      <c r="D61" s="878"/>
      <c r="E61" s="859"/>
    </row>
    <row r="62" spans="1:8" ht="13.8">
      <c r="A62" s="856"/>
      <c r="B62" s="864"/>
      <c r="C62" s="865"/>
      <c r="D62" s="878"/>
      <c r="E62" s="859"/>
    </row>
    <row r="63" spans="1:8" ht="15.6">
      <c r="A63" s="856"/>
      <c r="B63" s="879"/>
      <c r="C63" s="880"/>
      <c r="D63" s="866"/>
      <c r="E63" s="881"/>
    </row>
    <row r="64" spans="1:8" ht="15.6">
      <c r="A64" s="856"/>
      <c r="B64" s="879"/>
      <c r="C64" s="880"/>
      <c r="D64" s="883"/>
      <c r="E64" s="881"/>
    </row>
    <row r="65" spans="1:8" ht="13.8">
      <c r="A65" s="856"/>
      <c r="B65" s="864"/>
      <c r="C65" s="865"/>
      <c r="D65" s="877"/>
      <c r="E65" s="859"/>
    </row>
    <row r="66" spans="1:8" ht="13.8">
      <c r="A66" s="856"/>
      <c r="B66" s="864"/>
      <c r="C66" s="865"/>
      <c r="D66" s="866"/>
      <c r="E66" s="859"/>
    </row>
    <row r="67" spans="1:8" ht="13.8">
      <c r="A67" s="856"/>
      <c r="B67" s="864"/>
      <c r="C67" s="865"/>
      <c r="D67" s="866"/>
      <c r="E67" s="859"/>
    </row>
    <row r="68" spans="1:8" ht="13.8">
      <c r="A68" s="856"/>
      <c r="B68" s="864"/>
      <c r="C68" s="865"/>
      <c r="D68" s="878"/>
      <c r="E68" s="859"/>
    </row>
    <row r="69" spans="1:8" ht="13.8">
      <c r="A69" s="856"/>
      <c r="B69" s="864"/>
      <c r="C69" s="865"/>
      <c r="D69" s="878"/>
      <c r="E69" s="859"/>
    </row>
    <row r="70" spans="1:8" ht="13.8">
      <c r="A70" s="856"/>
      <c r="B70" s="864"/>
      <c r="C70" s="865"/>
      <c r="D70" s="878"/>
      <c r="E70" s="859"/>
    </row>
    <row r="71" spans="1:8" ht="13.8">
      <c r="A71" s="856"/>
      <c r="B71" s="864"/>
      <c r="C71" s="865"/>
      <c r="D71" s="866"/>
      <c r="E71" s="859"/>
    </row>
    <row r="72" spans="1:8" ht="13.8">
      <c r="A72" s="856"/>
      <c r="B72" s="864"/>
      <c r="C72" s="865"/>
      <c r="D72" s="878"/>
      <c r="E72" s="859"/>
    </row>
    <row r="73" spans="1:8" ht="13.8">
      <c r="A73" s="856"/>
      <c r="B73" s="864"/>
      <c r="C73" s="865"/>
      <c r="D73" s="877"/>
      <c r="E73" s="859"/>
    </row>
    <row r="74" spans="1:8" ht="13.5" customHeight="1">
      <c r="A74" s="856"/>
      <c r="B74" s="864"/>
      <c r="C74" s="865"/>
      <c r="D74" s="866"/>
      <c r="E74" s="859"/>
    </row>
    <row r="75" spans="1:8" ht="13.5" customHeight="1">
      <c r="A75" s="856"/>
      <c r="B75" s="864"/>
      <c r="C75" s="865"/>
      <c r="D75" s="878"/>
      <c r="E75" s="859"/>
    </row>
    <row r="76" spans="1:8" s="52" customFormat="1" ht="13.8">
      <c r="A76" s="856"/>
      <c r="B76" s="864"/>
      <c r="C76" s="865"/>
      <c r="D76" s="878"/>
      <c r="E76" s="859"/>
      <c r="F76" s="860"/>
      <c r="G76" s="867"/>
      <c r="H76" s="860"/>
    </row>
    <row r="77" spans="1:8" s="52" customFormat="1" ht="13.8">
      <c r="A77" s="856"/>
      <c r="B77" s="864"/>
      <c r="C77" s="865"/>
      <c r="D77" s="878"/>
      <c r="E77" s="859"/>
      <c r="F77" s="860"/>
      <c r="G77" s="867"/>
      <c r="H77" s="860"/>
    </row>
    <row r="78" spans="1:8" s="52" customFormat="1" ht="13.8">
      <c r="A78" s="856"/>
      <c r="B78" s="864"/>
      <c r="C78" s="865"/>
      <c r="D78" s="866"/>
      <c r="E78" s="859"/>
      <c r="F78" s="860"/>
      <c r="G78" s="867"/>
      <c r="H78" s="860"/>
    </row>
    <row r="79" spans="1:8" ht="13.5" customHeight="1">
      <c r="A79" s="856"/>
      <c r="B79" s="864"/>
      <c r="C79" s="865"/>
      <c r="D79" s="878"/>
      <c r="E79" s="859"/>
    </row>
    <row r="80" spans="1:8" ht="13.5" customHeight="1">
      <c r="A80" s="856"/>
      <c r="B80" s="864"/>
      <c r="C80" s="865"/>
      <c r="D80" s="877"/>
      <c r="E80" s="859"/>
    </row>
    <row r="81" spans="1:8" s="52" customFormat="1" ht="13.8">
      <c r="A81" s="856"/>
      <c r="B81" s="859"/>
      <c r="C81" s="876"/>
      <c r="D81" s="884"/>
      <c r="E81" s="859"/>
      <c r="F81" s="860"/>
      <c r="G81" s="867"/>
      <c r="H81" s="860"/>
    </row>
    <row r="82" spans="1:8" s="52" customFormat="1" ht="13.8">
      <c r="A82" s="856"/>
      <c r="B82" s="859"/>
      <c r="C82" s="876"/>
      <c r="D82" s="876"/>
      <c r="E82" s="859"/>
      <c r="F82" s="860"/>
      <c r="G82" s="867"/>
      <c r="H82" s="860"/>
    </row>
    <row r="83" spans="1:8" s="52" customFormat="1" ht="13.8">
      <c r="A83" s="856"/>
      <c r="B83" s="873"/>
      <c r="C83" s="882"/>
      <c r="D83" s="875"/>
      <c r="E83" s="856"/>
      <c r="F83" s="860"/>
      <c r="G83" s="867"/>
      <c r="H83" s="860"/>
    </row>
    <row r="84" spans="1:8" s="52" customFormat="1" ht="13.8">
      <c r="A84" s="856"/>
      <c r="B84" s="864"/>
      <c r="C84" s="885"/>
      <c r="D84" s="878"/>
      <c r="E84" s="859"/>
      <c r="F84" s="860"/>
      <c r="G84" s="867"/>
      <c r="H84" s="860"/>
    </row>
    <row r="85" spans="1:8" s="52" customFormat="1" ht="13.8">
      <c r="A85" s="856"/>
      <c r="B85" s="864"/>
      <c r="C85" s="885"/>
      <c r="D85" s="878"/>
      <c r="E85" s="859"/>
      <c r="F85" s="860"/>
      <c r="G85" s="867"/>
      <c r="H85" s="860"/>
    </row>
    <row r="86" spans="1:8" s="52" customFormat="1" ht="13.8">
      <c r="A86" s="856"/>
      <c r="B86" s="859"/>
      <c r="C86" s="876"/>
      <c r="D86" s="884"/>
      <c r="E86" s="859"/>
      <c r="F86" s="860"/>
      <c r="G86" s="867"/>
      <c r="H86" s="860"/>
    </row>
    <row r="87" spans="1:8" s="52" customFormat="1" ht="13.8">
      <c r="A87" s="856"/>
      <c r="B87" s="859"/>
      <c r="C87" s="876"/>
      <c r="D87" s="876"/>
      <c r="E87" s="859"/>
      <c r="F87" s="860"/>
      <c r="G87" s="867"/>
      <c r="H87" s="860"/>
    </row>
    <row r="88" spans="1:8" s="52" customFormat="1" ht="13.8">
      <c r="A88" s="856"/>
      <c r="B88" s="873"/>
      <c r="C88" s="882"/>
      <c r="D88" s="875"/>
      <c r="E88" s="856"/>
      <c r="F88" s="860"/>
      <c r="G88" s="867"/>
      <c r="H88" s="860"/>
    </row>
    <row r="89" spans="1:8" ht="13.5" customHeight="1">
      <c r="A89" s="856"/>
      <c r="B89" s="873"/>
      <c r="C89" s="882"/>
      <c r="D89" s="875"/>
      <c r="E89" s="856"/>
    </row>
    <row r="90" spans="1:8" s="52" customFormat="1" ht="13.8">
      <c r="A90" s="856"/>
      <c r="B90" s="864"/>
      <c r="C90" s="885"/>
      <c r="D90" s="877"/>
      <c r="E90" s="859"/>
      <c r="F90" s="860"/>
      <c r="G90" s="867"/>
      <c r="H90" s="860"/>
    </row>
    <row r="91" spans="1:8" s="52" customFormat="1" ht="13.8">
      <c r="A91" s="856"/>
      <c r="B91" s="864"/>
      <c r="C91" s="885"/>
      <c r="D91" s="878"/>
      <c r="E91" s="859"/>
      <c r="F91" s="860"/>
      <c r="G91" s="867"/>
      <c r="H91" s="860"/>
    </row>
    <row r="92" spans="1:8" ht="13.5" customHeight="1">
      <c r="A92" s="856"/>
      <c r="B92" s="864"/>
      <c r="C92" s="885"/>
      <c r="D92" s="877"/>
      <c r="E92" s="859"/>
    </row>
    <row r="93" spans="1:8" ht="13.5" customHeight="1">
      <c r="A93" s="856"/>
      <c r="B93" s="864"/>
      <c r="C93" s="885"/>
      <c r="D93" s="877"/>
      <c r="E93" s="859"/>
    </row>
    <row r="94" spans="1:8" s="52" customFormat="1" ht="13.8">
      <c r="A94" s="856"/>
      <c r="B94" s="864"/>
      <c r="C94" s="885"/>
      <c r="D94" s="877"/>
      <c r="E94" s="859"/>
      <c r="F94" s="860"/>
      <c r="G94" s="867"/>
      <c r="H94" s="860"/>
    </row>
    <row r="95" spans="1:8" s="52" customFormat="1" ht="13.8">
      <c r="A95" s="856"/>
      <c r="B95" s="864"/>
      <c r="C95" s="885"/>
      <c r="D95" s="878"/>
      <c r="E95" s="859"/>
      <c r="F95" s="860"/>
      <c r="G95" s="867"/>
      <c r="H95" s="860"/>
    </row>
    <row r="96" spans="1:8" ht="13.5" customHeight="1">
      <c r="A96" s="856"/>
      <c r="B96" s="859"/>
      <c r="C96" s="876"/>
      <c r="D96" s="876"/>
      <c r="E96" s="859"/>
    </row>
    <row r="97" spans="1:8" ht="13.5" customHeight="1">
      <c r="B97" s="839"/>
      <c r="C97" s="887"/>
      <c r="D97" s="888"/>
      <c r="E97" s="886"/>
    </row>
    <row r="98" spans="1:8" ht="13.5" customHeight="1">
      <c r="B98" s="847"/>
      <c r="C98" s="889"/>
      <c r="D98" s="425"/>
    </row>
    <row r="101" spans="1:8" ht="13.5" customHeight="1">
      <c r="B101" s="839"/>
      <c r="C101" s="887"/>
      <c r="D101" s="888"/>
      <c r="E101" s="886"/>
    </row>
    <row r="102" spans="1:8" ht="13.5" customHeight="1">
      <c r="B102" s="847"/>
      <c r="C102" s="889"/>
      <c r="D102" s="425"/>
    </row>
    <row r="103" spans="1:8" s="52" customFormat="1" ht="13.8">
      <c r="A103" s="886"/>
      <c r="B103" s="838"/>
      <c r="C103" s="51"/>
      <c r="D103" s="890"/>
      <c r="E103" s="838"/>
      <c r="F103" s="860"/>
      <c r="G103" s="867"/>
      <c r="H103" s="860"/>
    </row>
    <row r="104" spans="1:8" ht="13.5" customHeight="1">
      <c r="D104" s="890"/>
    </row>
    <row r="105" spans="1:8" ht="13.5" customHeight="1">
      <c r="D105" s="890"/>
    </row>
    <row r="106" spans="1:8" ht="13.5" customHeight="1">
      <c r="D106" s="890"/>
    </row>
    <row r="107" spans="1:8" ht="13.5" customHeight="1">
      <c r="D107" s="890"/>
    </row>
    <row r="110" spans="1:8" ht="13.5" customHeight="1">
      <c r="B110" s="847"/>
      <c r="C110" s="889"/>
      <c r="D110" s="425"/>
    </row>
    <row r="111" spans="1:8" ht="13.5" customHeight="1">
      <c r="D111" s="89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</row>
    <row r="139" spans="1:9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</row>
    <row r="140" spans="1:9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</row>
    <row r="141" spans="1:9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</row>
    <row r="142" spans="1:9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</row>
    <row r="143" spans="1:9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</row>
    <row r="144" spans="1:9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</row>
    <row r="145" spans="1:9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51"/>
    </row>
    <row r="146" spans="1:9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51"/>
    </row>
    <row r="147" spans="1:9" s="113" customFormat="1" ht="13.5" customHeight="1">
      <c r="A147" s="886"/>
      <c r="B147" s="838"/>
      <c r="C147" s="51"/>
      <c r="D147" s="51"/>
      <c r="E147" s="838"/>
      <c r="F147" s="860"/>
      <c r="G147" s="867"/>
      <c r="H147" s="860"/>
      <c r="I147" s="51"/>
    </row>
    <row r="148" spans="1:9" s="113" customFormat="1" ht="13.5" customHeight="1">
      <c r="A148" s="886"/>
      <c r="B148" s="838"/>
      <c r="C148" s="51"/>
      <c r="D148" s="51"/>
      <c r="E148" s="838"/>
      <c r="F148" s="860"/>
      <c r="G148" s="867"/>
      <c r="H148" s="860"/>
      <c r="I148" s="51"/>
    </row>
    <row r="149" spans="1:9" s="113" customFormat="1" ht="13.5" customHeight="1">
      <c r="A149" s="886"/>
      <c r="B149" s="838"/>
      <c r="C149" s="51"/>
      <c r="D149" s="51"/>
      <c r="E149" s="838"/>
      <c r="F149" s="860"/>
      <c r="G149" s="867"/>
      <c r="H149" s="860"/>
      <c r="I149" s="51"/>
    </row>
    <row r="150" spans="1:9" s="113" customFormat="1" ht="13.5" customHeight="1">
      <c r="A150" s="886"/>
      <c r="B150" s="838"/>
      <c r="C150" s="51"/>
      <c r="D150" s="51"/>
      <c r="E150" s="838"/>
      <c r="F150" s="860"/>
      <c r="G150" s="867"/>
      <c r="H150" s="860"/>
      <c r="I150" s="51"/>
    </row>
    <row r="151" spans="1:9" ht="13.5" customHeight="1">
      <c r="H151" s="51"/>
    </row>
    <row r="152" spans="1:9" ht="13.5" customHeight="1">
      <c r="H152" s="51"/>
    </row>
    <row r="153" spans="1:9" ht="13.5" customHeight="1">
      <c r="H153" s="51"/>
    </row>
    <row r="154" spans="1:9" ht="13.5" customHeight="1">
      <c r="H154" s="51"/>
    </row>
    <row r="155" spans="1:9" ht="13.5" customHeight="1">
      <c r="H155" s="51"/>
    </row>
    <row r="156" spans="1:9" ht="13.5" customHeight="1">
      <c r="H156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1" xr:uid="{00000000-0002-0000-76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9">
    <tabColor rgb="FFCCFFFF"/>
  </sheetPr>
  <dimension ref="A1:I160"/>
  <sheetViews>
    <sheetView view="pageBreakPreview" zoomScaleNormal="130" zoomScaleSheetLayoutView="100" workbookViewId="0">
      <selection activeCell="D23" sqref="D23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64" customFormat="1" ht="14.4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276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60" t="s">
        <v>23</v>
      </c>
      <c r="D3" s="60"/>
      <c r="E3" s="59"/>
      <c r="F3" s="62"/>
      <c r="G3" s="62"/>
      <c r="H3" s="60"/>
    </row>
    <row r="4" spans="1:9">
      <c r="A4" s="65" t="s">
        <v>160</v>
      </c>
      <c r="B4" s="66"/>
      <c r="C4" s="67" t="s">
        <v>24</v>
      </c>
      <c r="D4" s="62"/>
      <c r="E4" s="66"/>
      <c r="F4" s="62"/>
      <c r="G4" s="62"/>
      <c r="H4" s="62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760</v>
      </c>
      <c r="C9" s="75"/>
      <c r="D9" s="76" t="s">
        <v>185</v>
      </c>
      <c r="E9" s="77"/>
      <c r="F9" s="78"/>
      <c r="G9" s="79"/>
      <c r="H9" s="80">
        <f>SUM(H11:H14)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186</v>
      </c>
      <c r="D11" s="87" t="s">
        <v>187</v>
      </c>
      <c r="E11" s="88" t="s">
        <v>188</v>
      </c>
      <c r="F11" s="89">
        <v>34.1</v>
      </c>
      <c r="G11" s="1252"/>
      <c r="H11" s="90">
        <f>ROUND(F11*G11,2)</f>
        <v>0</v>
      </c>
      <c r="I11" s="1252"/>
    </row>
    <row r="12" spans="1:9">
      <c r="A12" s="84">
        <v>2</v>
      </c>
      <c r="B12" s="85"/>
      <c r="C12" s="86" t="s">
        <v>761</v>
      </c>
      <c r="D12" s="87" t="s">
        <v>762</v>
      </c>
      <c r="E12" s="88" t="s">
        <v>188</v>
      </c>
      <c r="F12" s="89">
        <v>36</v>
      </c>
      <c r="G12" s="1252"/>
      <c r="H12" s="90">
        <f t="shared" ref="H12:H14" si="0">ROUND(F12*G12,2)</f>
        <v>0</v>
      </c>
      <c r="I12" s="1252"/>
    </row>
    <row r="13" spans="1:9">
      <c r="A13" s="84">
        <v>3</v>
      </c>
      <c r="B13" s="85"/>
      <c r="C13" s="86" t="s">
        <v>360</v>
      </c>
      <c r="D13" s="87" t="s">
        <v>361</v>
      </c>
      <c r="E13" s="88" t="s">
        <v>188</v>
      </c>
      <c r="F13" s="89">
        <v>70.099999999999994</v>
      </c>
      <c r="G13" s="1252"/>
      <c r="H13" s="90">
        <f t="shared" si="0"/>
        <v>0</v>
      </c>
      <c r="I13" s="1252"/>
    </row>
    <row r="14" spans="1:9">
      <c r="A14" s="84">
        <v>4</v>
      </c>
      <c r="B14" s="85"/>
      <c r="C14" s="86" t="s">
        <v>189</v>
      </c>
      <c r="D14" s="87" t="s">
        <v>377</v>
      </c>
      <c r="E14" s="88" t="s">
        <v>176</v>
      </c>
      <c r="F14" s="89">
        <v>80</v>
      </c>
      <c r="G14" s="1252"/>
      <c r="H14" s="90">
        <f t="shared" si="0"/>
        <v>0</v>
      </c>
      <c r="I14" s="1252"/>
    </row>
    <row r="15" spans="1:9">
      <c r="A15" s="92"/>
      <c r="B15" s="93"/>
      <c r="D15" s="94"/>
      <c r="E15" s="95"/>
      <c r="G15" s="53"/>
      <c r="H15" s="53"/>
      <c r="I15" s="53"/>
    </row>
    <row r="16" spans="1:9">
      <c r="A16" s="92"/>
      <c r="B16" s="74" t="s">
        <v>787</v>
      </c>
      <c r="C16" s="75"/>
      <c r="D16" s="76" t="s">
        <v>788</v>
      </c>
      <c r="F16" s="53"/>
      <c r="G16" s="53"/>
      <c r="H16" s="80">
        <f>SUM(H18:H19)</f>
        <v>0</v>
      </c>
      <c r="I16" s="53"/>
    </row>
    <row r="17" spans="1:9">
      <c r="A17" s="53"/>
      <c r="F17" s="53"/>
      <c r="G17" s="53"/>
      <c r="H17" s="53"/>
      <c r="I17" s="53"/>
    </row>
    <row r="18" spans="1:9">
      <c r="A18" s="84">
        <v>5</v>
      </c>
      <c r="B18" s="85"/>
      <c r="C18" s="86" t="s">
        <v>789</v>
      </c>
      <c r="D18" s="87" t="s">
        <v>790</v>
      </c>
      <c r="E18" s="88" t="s">
        <v>267</v>
      </c>
      <c r="F18" s="89">
        <v>48</v>
      </c>
      <c r="G18" s="1252"/>
      <c r="H18" s="90">
        <f>ROUND(F18*G18,2)</f>
        <v>0</v>
      </c>
      <c r="I18" s="1252"/>
    </row>
    <row r="19" spans="1:9">
      <c r="A19" s="84">
        <v>6</v>
      </c>
      <c r="B19" s="85"/>
      <c r="C19" s="86">
        <v>92030301</v>
      </c>
      <c r="D19" s="87" t="s">
        <v>791</v>
      </c>
      <c r="E19" s="88" t="s">
        <v>176</v>
      </c>
      <c r="F19" s="89">
        <v>5085</v>
      </c>
      <c r="G19" s="1252"/>
      <c r="H19" s="90">
        <f>ROUND(F19*G19,2)</f>
        <v>0</v>
      </c>
      <c r="I19" s="1252"/>
    </row>
    <row r="20" spans="1:9">
      <c r="A20" s="83"/>
      <c r="B20" s="97"/>
      <c r="C20" s="773"/>
      <c r="D20" s="774"/>
      <c r="E20" s="66"/>
      <c r="F20" s="99"/>
      <c r="G20" s="1394"/>
      <c r="H20" s="79"/>
      <c r="I20" s="1394"/>
    </row>
    <row r="21" spans="1:9" s="1389" customFormat="1">
      <c r="A21" s="1390"/>
      <c r="B21" s="76">
        <v>453140</v>
      </c>
      <c r="C21" s="1391"/>
      <c r="D21" s="76" t="s">
        <v>788</v>
      </c>
      <c r="E21" s="1392"/>
      <c r="F21" s="1393"/>
      <c r="G21" s="1394"/>
      <c r="H21" s="1395">
        <f>SUM(H23)</f>
        <v>0</v>
      </c>
    </row>
    <row r="22" spans="1:9">
      <c r="A22" s="83"/>
      <c r="B22" s="97"/>
      <c r="C22" s="773"/>
      <c r="D22" s="774"/>
      <c r="E22" s="66"/>
      <c r="F22" s="99"/>
      <c r="G22" s="1394"/>
      <c r="H22" s="79"/>
      <c r="I22" s="1394"/>
    </row>
    <row r="23" spans="1:9" s="1389" customFormat="1">
      <c r="A23" s="1385">
        <v>7</v>
      </c>
      <c r="B23" s="1386"/>
      <c r="C23" s="87" t="s">
        <v>1783</v>
      </c>
      <c r="D23" s="87" t="s">
        <v>1784</v>
      </c>
      <c r="E23" s="87" t="s">
        <v>180</v>
      </c>
      <c r="F23" s="1387">
        <v>29</v>
      </c>
      <c r="G23" s="1252"/>
      <c r="H23" s="1388">
        <f t="shared" ref="H23" si="1">F23*G23</f>
        <v>0</v>
      </c>
      <c r="I23" s="1252"/>
    </row>
    <row r="24" spans="1:9">
      <c r="A24" s="92"/>
      <c r="B24" s="74"/>
      <c r="D24" s="94"/>
      <c r="E24" s="95"/>
      <c r="G24" s="53"/>
      <c r="H24" s="53"/>
      <c r="I24" s="53"/>
    </row>
    <row r="25" spans="1:9">
      <c r="A25" s="92"/>
      <c r="B25" s="74" t="s">
        <v>771</v>
      </c>
      <c r="C25" s="75"/>
      <c r="D25" s="76" t="s">
        <v>772</v>
      </c>
      <c r="F25" s="53"/>
      <c r="G25" s="53"/>
      <c r="H25" s="80">
        <f>SUM(H27:H28)</f>
        <v>0</v>
      </c>
      <c r="I25" s="53"/>
    </row>
    <row r="26" spans="1:9">
      <c r="A26" s="53"/>
      <c r="F26" s="53"/>
      <c r="G26" s="53"/>
      <c r="H26" s="53"/>
      <c r="I26" s="53"/>
    </row>
    <row r="27" spans="1:9">
      <c r="A27" s="84">
        <v>8</v>
      </c>
      <c r="B27" s="85"/>
      <c r="C27" s="771">
        <v>91080106</v>
      </c>
      <c r="D27" s="87" t="s">
        <v>773</v>
      </c>
      <c r="E27" s="88" t="s">
        <v>176</v>
      </c>
      <c r="F27" s="89">
        <v>300</v>
      </c>
      <c r="G27" s="1252"/>
      <c r="H27" s="90">
        <f>ROUND(F27*G27,2)</f>
        <v>0</v>
      </c>
      <c r="I27" s="1252"/>
    </row>
    <row r="28" spans="1:9">
      <c r="A28" s="84">
        <v>9</v>
      </c>
      <c r="B28" s="85"/>
      <c r="C28" s="771">
        <v>91190102</v>
      </c>
      <c r="D28" s="87" t="s">
        <v>792</v>
      </c>
      <c r="E28" s="88" t="s">
        <v>180</v>
      </c>
      <c r="F28" s="89">
        <v>6</v>
      </c>
      <c r="G28" s="1252"/>
      <c r="H28" s="90">
        <f>ROUND(F28*G28,2)</f>
        <v>0</v>
      </c>
      <c r="I28" s="1252"/>
    </row>
    <row r="29" spans="1:9">
      <c r="A29" s="92"/>
      <c r="B29" s="74"/>
      <c r="D29" s="94"/>
      <c r="E29" s="95"/>
      <c r="G29" s="53"/>
      <c r="H29" s="53"/>
      <c r="I29" s="53"/>
    </row>
    <row r="30" spans="1:9">
      <c r="A30" s="92"/>
      <c r="B30" s="74" t="s">
        <v>777</v>
      </c>
      <c r="C30" s="75"/>
      <c r="D30" s="76" t="s">
        <v>362</v>
      </c>
      <c r="F30" s="53"/>
      <c r="G30" s="53"/>
      <c r="H30" s="80">
        <f>SUM(H32:H34)</f>
        <v>0</v>
      </c>
      <c r="I30" s="53"/>
    </row>
    <row r="31" spans="1:9">
      <c r="A31" s="53"/>
      <c r="F31" s="53"/>
      <c r="G31" s="53"/>
      <c r="H31" s="53"/>
      <c r="I31" s="53"/>
    </row>
    <row r="32" spans="1:9">
      <c r="A32" s="84">
        <v>10</v>
      </c>
      <c r="B32" s="85"/>
      <c r="C32" s="771">
        <v>92020401</v>
      </c>
      <c r="D32" s="87" t="s">
        <v>370</v>
      </c>
      <c r="E32" s="88" t="s">
        <v>176</v>
      </c>
      <c r="F32" s="89">
        <v>3900</v>
      </c>
      <c r="G32" s="1252"/>
      <c r="H32" s="90">
        <f>ROUND(F32*G32,2)</f>
        <v>0</v>
      </c>
      <c r="I32" s="1252"/>
    </row>
    <row r="33" spans="1:9">
      <c r="A33" s="84">
        <v>11</v>
      </c>
      <c r="B33" s="85"/>
      <c r="C33" s="771">
        <v>92022501</v>
      </c>
      <c r="D33" s="87" t="s">
        <v>372</v>
      </c>
      <c r="E33" s="88" t="s">
        <v>180</v>
      </c>
      <c r="F33" s="89">
        <v>400</v>
      </c>
      <c r="G33" s="1252"/>
      <c r="H33" s="90">
        <f t="shared" ref="H33:H34" si="2">ROUND(F33*G33,2)</f>
        <v>0</v>
      </c>
      <c r="I33" s="1252"/>
    </row>
    <row r="34" spans="1:9" ht="27.6">
      <c r="A34" s="84">
        <v>12</v>
      </c>
      <c r="B34" s="85"/>
      <c r="C34" s="86" t="s">
        <v>765</v>
      </c>
      <c r="D34" s="87" t="s">
        <v>766</v>
      </c>
      <c r="E34" s="88" t="s">
        <v>180</v>
      </c>
      <c r="F34" s="89">
        <v>6</v>
      </c>
      <c r="G34" s="1252"/>
      <c r="H34" s="90">
        <f t="shared" si="2"/>
        <v>0</v>
      </c>
      <c r="I34" s="1252"/>
    </row>
    <row r="35" spans="1:9">
      <c r="A35" s="92"/>
      <c r="B35" s="100"/>
      <c r="C35" s="101"/>
      <c r="D35" s="102"/>
      <c r="E35" s="95"/>
      <c r="H35" s="96"/>
    </row>
    <row r="36" spans="1:9" ht="14.4">
      <c r="A36" s="92"/>
      <c r="B36" s="100"/>
      <c r="C36" s="101"/>
      <c r="D36" s="103" t="s">
        <v>181</v>
      </c>
      <c r="E36" s="104"/>
      <c r="F36" s="105"/>
      <c r="G36" s="106"/>
      <c r="H36" s="107">
        <f>H9+H16+H25+H30+H21</f>
        <v>0</v>
      </c>
    </row>
    <row r="37" spans="1:9" ht="13.5" customHeight="1">
      <c r="A37" s="92"/>
      <c r="B37" s="108"/>
      <c r="C37" s="109"/>
      <c r="D37" s="110"/>
      <c r="E37" s="92"/>
    </row>
    <row r="38" spans="1:9" s="52" customFormat="1">
      <c r="A38" s="92"/>
      <c r="B38" s="92"/>
      <c r="C38" s="92"/>
      <c r="D38" s="53"/>
      <c r="E38" s="95"/>
      <c r="F38" s="54"/>
      <c r="G38" s="96"/>
      <c r="H38" s="54"/>
      <c r="I38" s="51"/>
    </row>
    <row r="39" spans="1:9" s="112" customFormat="1">
      <c r="A39" s="92"/>
      <c r="B39" s="92"/>
      <c r="C39" s="92"/>
      <c r="D39" s="111"/>
      <c r="E39" s="100"/>
      <c r="F39" s="54"/>
      <c r="G39" s="96"/>
      <c r="H39" s="54"/>
      <c r="I39" s="51"/>
    </row>
    <row r="40" spans="1:9" ht="13.5" customHeight="1">
      <c r="A40" s="92"/>
      <c r="B40" s="92"/>
      <c r="C40" s="92"/>
      <c r="E40" s="100"/>
    </row>
    <row r="41" spans="1:9">
      <c r="A41" s="92"/>
      <c r="B41" s="92"/>
      <c r="C41" s="92"/>
      <c r="E41" s="100"/>
      <c r="I41" s="113"/>
    </row>
    <row r="42" spans="1:9">
      <c r="A42" s="92"/>
      <c r="B42" s="92"/>
      <c r="C42" s="92"/>
      <c r="E42" s="95"/>
    </row>
    <row r="43" spans="1:9">
      <c r="A43" s="92"/>
      <c r="B43" s="92"/>
      <c r="C43" s="92"/>
      <c r="E43" s="95"/>
    </row>
    <row r="44" spans="1:9">
      <c r="A44" s="92"/>
      <c r="B44" s="92"/>
      <c r="C44" s="92"/>
      <c r="E44" s="95"/>
    </row>
    <row r="45" spans="1:9">
      <c r="A45" s="92"/>
      <c r="B45" s="92"/>
      <c r="C45" s="92"/>
      <c r="E45" s="95"/>
    </row>
    <row r="46" spans="1:9">
      <c r="A46" s="92"/>
      <c r="B46" s="92"/>
      <c r="C46" s="92"/>
      <c r="D46" s="110"/>
      <c r="E46" s="95"/>
    </row>
    <row r="47" spans="1:9">
      <c r="A47" s="92"/>
      <c r="B47" s="92"/>
      <c r="C47" s="92"/>
      <c r="D47" s="114"/>
      <c r="E47" s="95"/>
    </row>
    <row r="48" spans="1:9">
      <c r="A48" s="92"/>
      <c r="B48" s="92"/>
      <c r="C48" s="92"/>
      <c r="D48" s="110"/>
      <c r="E48" s="92"/>
    </row>
    <row r="49" spans="1:8">
      <c r="A49" s="92"/>
      <c r="B49" s="92"/>
      <c r="C49" s="92"/>
      <c r="D49" s="115"/>
      <c r="E49" s="95"/>
    </row>
    <row r="50" spans="1:8">
      <c r="A50" s="92"/>
      <c r="B50" s="92"/>
      <c r="C50" s="92"/>
      <c r="D50" s="102"/>
      <c r="E50" s="95"/>
    </row>
    <row r="51" spans="1:8" s="52" customFormat="1" ht="12.75" customHeight="1">
      <c r="A51" s="92"/>
      <c r="B51" s="92"/>
      <c r="C51" s="92"/>
      <c r="D51" s="116"/>
      <c r="E51" s="95"/>
      <c r="F51" s="54"/>
      <c r="G51" s="96"/>
      <c r="H51" s="54"/>
    </row>
    <row r="52" spans="1:8" s="52" customFormat="1">
      <c r="A52" s="92"/>
      <c r="B52" s="92"/>
      <c r="C52" s="92"/>
      <c r="D52" s="116"/>
      <c r="E52" s="95"/>
      <c r="F52" s="54"/>
      <c r="G52" s="96"/>
      <c r="H52" s="54"/>
    </row>
    <row r="53" spans="1:8">
      <c r="A53" s="92"/>
      <c r="B53" s="100"/>
      <c r="C53" s="101"/>
      <c r="D53" s="116"/>
      <c r="E53" s="95"/>
    </row>
    <row r="54" spans="1:8" s="52" customFormat="1" ht="12.75" customHeight="1">
      <c r="A54" s="92"/>
      <c r="B54" s="100"/>
      <c r="C54" s="101"/>
      <c r="D54" s="102"/>
      <c r="E54" s="95"/>
      <c r="F54" s="54"/>
      <c r="G54" s="96"/>
      <c r="H54" s="54"/>
    </row>
    <row r="55" spans="1:8">
      <c r="A55" s="92"/>
      <c r="B55" s="100"/>
      <c r="C55" s="101"/>
      <c r="D55" s="116"/>
      <c r="E55" s="95"/>
    </row>
    <row r="56" spans="1:8">
      <c r="A56" s="92"/>
      <c r="B56" s="100"/>
      <c r="C56" s="101"/>
      <c r="D56" s="116"/>
      <c r="E56" s="95"/>
    </row>
    <row r="57" spans="1:8">
      <c r="A57" s="92"/>
      <c r="B57" s="100"/>
      <c r="C57" s="101"/>
      <c r="D57" s="116"/>
      <c r="E57" s="95"/>
    </row>
    <row r="58" spans="1:8" ht="15.6">
      <c r="A58" s="92"/>
      <c r="B58" s="117"/>
      <c r="C58" s="118"/>
      <c r="D58" s="102"/>
      <c r="E58" s="119"/>
    </row>
    <row r="59" spans="1:8">
      <c r="A59" s="92"/>
      <c r="B59" s="108"/>
      <c r="C59" s="120"/>
      <c r="D59" s="110"/>
      <c r="E59" s="92"/>
    </row>
    <row r="60" spans="1:8" s="52" customFormat="1" ht="12.75" customHeight="1">
      <c r="A60" s="92"/>
      <c r="B60" s="100"/>
      <c r="C60" s="101"/>
      <c r="D60" s="115"/>
      <c r="E60" s="95"/>
      <c r="F60" s="54"/>
      <c r="G60" s="96"/>
      <c r="H60" s="54"/>
    </row>
    <row r="61" spans="1:8" s="52" customFormat="1" ht="12.75" customHeight="1">
      <c r="A61" s="92"/>
      <c r="B61" s="117"/>
      <c r="C61" s="118"/>
      <c r="D61" s="102"/>
      <c r="E61" s="119"/>
      <c r="F61" s="54"/>
      <c r="G61" s="96"/>
      <c r="H61" s="54"/>
    </row>
    <row r="62" spans="1:8">
      <c r="A62" s="92"/>
      <c r="B62" s="100"/>
      <c r="C62" s="101"/>
      <c r="D62" s="102"/>
      <c r="E62" s="95"/>
    </row>
    <row r="63" spans="1:8">
      <c r="A63" s="92"/>
      <c r="B63" s="100"/>
      <c r="C63" s="101"/>
      <c r="D63" s="102"/>
      <c r="E63" s="95"/>
    </row>
    <row r="64" spans="1:8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6">
      <c r="A67" s="92"/>
      <c r="B67" s="117"/>
      <c r="C67" s="118"/>
      <c r="D67" s="102"/>
      <c r="E67" s="119"/>
    </row>
    <row r="68" spans="1:8" ht="15.6">
      <c r="A68" s="92"/>
      <c r="B68" s="117"/>
      <c r="C68" s="118"/>
      <c r="D68" s="121"/>
      <c r="E68" s="119"/>
    </row>
    <row r="69" spans="1:8">
      <c r="A69" s="92"/>
      <c r="B69" s="100"/>
      <c r="C69" s="101"/>
      <c r="D69" s="115"/>
      <c r="E69" s="95"/>
    </row>
    <row r="70" spans="1:8">
      <c r="A70" s="92"/>
      <c r="B70" s="100"/>
      <c r="C70" s="101"/>
      <c r="D70" s="102"/>
      <c r="E70" s="95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16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02"/>
      <c r="E75" s="95"/>
    </row>
    <row r="76" spans="1:8">
      <c r="A76" s="92"/>
      <c r="B76" s="100"/>
      <c r="C76" s="101"/>
      <c r="D76" s="116"/>
      <c r="E76" s="95"/>
    </row>
    <row r="77" spans="1:8">
      <c r="A77" s="92"/>
      <c r="B77" s="100"/>
      <c r="C77" s="101"/>
      <c r="D77" s="115"/>
      <c r="E77" s="95"/>
    </row>
    <row r="78" spans="1:8" ht="13.5" customHeight="1">
      <c r="A78" s="92"/>
      <c r="B78" s="100"/>
      <c r="C78" s="101"/>
      <c r="D78" s="102"/>
      <c r="E78" s="95"/>
    </row>
    <row r="79" spans="1:8" ht="13.5" customHeight="1">
      <c r="A79" s="92"/>
      <c r="B79" s="100"/>
      <c r="C79" s="101"/>
      <c r="D79" s="116"/>
      <c r="E79" s="95"/>
    </row>
    <row r="80" spans="1:8" s="52" customFormat="1">
      <c r="A80" s="92"/>
      <c r="B80" s="100"/>
      <c r="C80" s="101"/>
      <c r="D80" s="116"/>
      <c r="E80" s="95"/>
      <c r="F80" s="54"/>
      <c r="G80" s="96"/>
      <c r="H80" s="54"/>
    </row>
    <row r="81" spans="1:8" s="52" customFormat="1">
      <c r="A81" s="92"/>
      <c r="B81" s="100"/>
      <c r="C81" s="101"/>
      <c r="D81" s="116"/>
      <c r="E81" s="95"/>
      <c r="F81" s="54"/>
      <c r="G81" s="96"/>
      <c r="H81" s="54"/>
    </row>
    <row r="82" spans="1:8" s="52" customFormat="1">
      <c r="A82" s="92"/>
      <c r="B82" s="100"/>
      <c r="C82" s="101"/>
      <c r="D82" s="102"/>
      <c r="E82" s="95"/>
      <c r="F82" s="54"/>
      <c r="G82" s="96"/>
      <c r="H82" s="54"/>
    </row>
    <row r="83" spans="1:8" ht="13.5" customHeight="1">
      <c r="A83" s="92"/>
      <c r="B83" s="100"/>
      <c r="C83" s="101"/>
      <c r="D83" s="116"/>
      <c r="E83" s="95"/>
    </row>
    <row r="84" spans="1:8" ht="13.5" customHeight="1">
      <c r="A84" s="92"/>
      <c r="B84" s="100"/>
      <c r="C84" s="101"/>
      <c r="D84" s="115"/>
      <c r="E84" s="95"/>
    </row>
    <row r="85" spans="1:8" s="52" customFormat="1">
      <c r="A85" s="92"/>
      <c r="B85" s="95"/>
      <c r="C85" s="114"/>
      <c r="D85" s="122"/>
      <c r="E85" s="95"/>
      <c r="F85" s="54"/>
      <c r="G85" s="96"/>
      <c r="H85" s="54"/>
    </row>
    <row r="86" spans="1:8" s="52" customFormat="1">
      <c r="A86" s="92"/>
      <c r="B86" s="95"/>
      <c r="C86" s="114"/>
      <c r="D86" s="114"/>
      <c r="E86" s="95"/>
      <c r="F86" s="54"/>
      <c r="G86" s="96"/>
      <c r="H86" s="54"/>
    </row>
    <row r="87" spans="1:8" s="52" customFormat="1">
      <c r="A87" s="92"/>
      <c r="B87" s="108"/>
      <c r="C87" s="120"/>
      <c r="D87" s="110"/>
      <c r="E87" s="92"/>
      <c r="F87" s="54"/>
      <c r="G87" s="96"/>
      <c r="H87" s="54"/>
    </row>
    <row r="88" spans="1:8" s="52" customFormat="1">
      <c r="A88" s="92"/>
      <c r="B88" s="100"/>
      <c r="C88" s="123"/>
      <c r="D88" s="116"/>
      <c r="E88" s="95"/>
      <c r="F88" s="54"/>
      <c r="G88" s="96"/>
      <c r="H88" s="54"/>
    </row>
    <row r="89" spans="1:8" s="52" customFormat="1">
      <c r="A89" s="92"/>
      <c r="B89" s="100"/>
      <c r="C89" s="123"/>
      <c r="D89" s="116"/>
      <c r="E89" s="95"/>
      <c r="F89" s="54"/>
      <c r="G89" s="96"/>
      <c r="H89" s="54"/>
    </row>
    <row r="90" spans="1:8" s="52" customFormat="1">
      <c r="A90" s="92"/>
      <c r="B90" s="95"/>
      <c r="C90" s="114"/>
      <c r="D90" s="122"/>
      <c r="E90" s="95"/>
      <c r="F90" s="54"/>
      <c r="G90" s="96"/>
      <c r="H90" s="54"/>
    </row>
    <row r="91" spans="1:8" s="52" customFormat="1">
      <c r="A91" s="92"/>
      <c r="B91" s="95"/>
      <c r="C91" s="114"/>
      <c r="D91" s="114"/>
      <c r="E91" s="95"/>
      <c r="F91" s="54"/>
      <c r="G91" s="96"/>
      <c r="H91" s="54"/>
    </row>
    <row r="92" spans="1:8" s="52" customFormat="1">
      <c r="A92" s="92"/>
      <c r="B92" s="108"/>
      <c r="C92" s="120"/>
      <c r="D92" s="110"/>
      <c r="E92" s="92"/>
      <c r="F92" s="54"/>
      <c r="G92" s="96"/>
      <c r="H92" s="54"/>
    </row>
    <row r="93" spans="1:8" ht="13.5" customHeight="1">
      <c r="A93" s="92"/>
      <c r="B93" s="108"/>
      <c r="C93" s="120"/>
      <c r="D93" s="110"/>
      <c r="E93" s="92"/>
    </row>
    <row r="94" spans="1:8" s="52" customFormat="1">
      <c r="A94" s="92"/>
      <c r="B94" s="100"/>
      <c r="C94" s="123"/>
      <c r="D94" s="115"/>
      <c r="E94" s="95"/>
      <c r="F94" s="54"/>
      <c r="G94" s="96"/>
      <c r="H94" s="54"/>
    </row>
    <row r="95" spans="1:8" s="52" customFormat="1">
      <c r="A95" s="92"/>
      <c r="B95" s="100"/>
      <c r="C95" s="123"/>
      <c r="D95" s="116"/>
      <c r="E95" s="95"/>
      <c r="F95" s="54"/>
      <c r="G95" s="96"/>
      <c r="H95" s="54"/>
    </row>
    <row r="96" spans="1:8" ht="13.5" customHeight="1">
      <c r="A96" s="92"/>
      <c r="B96" s="100"/>
      <c r="C96" s="123"/>
      <c r="D96" s="115"/>
      <c r="E96" s="95"/>
    </row>
    <row r="97" spans="1:8" ht="13.5" customHeight="1">
      <c r="A97" s="92"/>
      <c r="B97" s="100"/>
      <c r="C97" s="123"/>
      <c r="D97" s="115"/>
      <c r="E97" s="95"/>
    </row>
    <row r="98" spans="1:8" s="52" customFormat="1">
      <c r="A98" s="92"/>
      <c r="B98" s="100"/>
      <c r="C98" s="123"/>
      <c r="D98" s="115"/>
      <c r="E98" s="95"/>
      <c r="F98" s="54"/>
      <c r="G98" s="96"/>
      <c r="H98" s="54"/>
    </row>
    <row r="99" spans="1:8" s="52" customFormat="1">
      <c r="A99" s="92"/>
      <c r="B99" s="100"/>
      <c r="C99" s="123"/>
      <c r="D99" s="116"/>
      <c r="E99" s="95"/>
      <c r="F99" s="54"/>
      <c r="G99" s="96"/>
      <c r="H99" s="54"/>
    </row>
    <row r="100" spans="1:8" ht="13.5" customHeight="1">
      <c r="A100" s="92"/>
      <c r="B100" s="95"/>
      <c r="C100" s="114"/>
      <c r="D100" s="114"/>
      <c r="E100" s="95"/>
    </row>
    <row r="101" spans="1:8" ht="13.5" customHeight="1">
      <c r="B101" s="73"/>
      <c r="C101" s="125"/>
      <c r="D101" s="126"/>
      <c r="E101" s="124"/>
    </row>
    <row r="102" spans="1:8" ht="13.5" customHeight="1">
      <c r="B102" s="83"/>
      <c r="C102" s="127"/>
      <c r="D102" s="82"/>
    </row>
    <row r="105" spans="1:8" ht="13.5" customHeight="1">
      <c r="B105" s="73"/>
      <c r="C105" s="125"/>
      <c r="D105" s="126"/>
      <c r="E105" s="124"/>
    </row>
    <row r="106" spans="1:8" ht="13.5" customHeight="1">
      <c r="B106" s="83"/>
      <c r="C106" s="127"/>
      <c r="D106" s="82"/>
    </row>
    <row r="107" spans="1:8" s="52" customFormat="1">
      <c r="A107" s="124"/>
      <c r="B107" s="72"/>
      <c r="C107" s="53"/>
      <c r="D107" s="128"/>
      <c r="E107" s="72"/>
      <c r="F107" s="54"/>
      <c r="G107" s="96"/>
      <c r="H107" s="54"/>
    </row>
    <row r="108" spans="1:8" ht="13.5" customHeight="1">
      <c r="D108" s="128"/>
    </row>
    <row r="109" spans="1:8" ht="13.5" customHeight="1">
      <c r="D109" s="128"/>
    </row>
    <row r="110" spans="1:8" ht="13.5" customHeight="1">
      <c r="D110" s="128"/>
    </row>
    <row r="111" spans="1:8" ht="13.5" customHeight="1">
      <c r="D111" s="128"/>
    </row>
    <row r="114" spans="1:9" ht="13.5" customHeight="1">
      <c r="B114" s="83"/>
      <c r="C114" s="127"/>
      <c r="D114" s="82"/>
    </row>
    <row r="115" spans="1:9" ht="13.5" customHeight="1">
      <c r="D115" s="129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ht="13.5" customHeight="1">
      <c r="H155" s="53"/>
    </row>
    <row r="156" spans="1:9" ht="13.5" customHeight="1">
      <c r="H156" s="53"/>
    </row>
    <row r="157" spans="1:9" ht="13.5" customHeight="1">
      <c r="H157" s="53"/>
    </row>
    <row r="158" spans="1:9" ht="13.5" customHeight="1">
      <c r="H158" s="53"/>
    </row>
    <row r="159" spans="1:9" ht="13.5" customHeight="1">
      <c r="H159" s="53"/>
    </row>
    <row r="160" spans="1:9" ht="13.5" customHeight="1">
      <c r="H160" s="53"/>
    </row>
  </sheetData>
  <sheetProtection algorithmName="SHA-512" hashValue="cTmGooRn9NAN4MW7BcVuvDWSV9Lew/4kDDO2KKXisDaAMrEq6689R2IEKlHRuAHPdR4NtpzxxRfot9Lg7HBrEw==" saltValue="0RYkcVFwXN8G+9tSgpsGfQ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 xr:uid="{00000000-0002-0000-0B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árok114">
    <tabColor rgb="FFFFFF99"/>
  </sheetPr>
  <dimension ref="A1:I104"/>
  <sheetViews>
    <sheetView view="pageBreakPreview" topLeftCell="A19" zoomScaleNormal="100" zoomScaleSheetLayoutView="100" workbookViewId="0">
      <selection activeCell="D24" sqref="D24"/>
    </sheetView>
  </sheetViews>
  <sheetFormatPr defaultColWidth="9.109375" defaultRowHeight="13.5" customHeight="1"/>
  <cols>
    <col min="1" max="1" width="5.6640625" style="886" customWidth="1"/>
    <col min="2" max="2" width="8.6640625" style="838" customWidth="1"/>
    <col min="3" max="3" width="12.6640625" style="51" customWidth="1"/>
    <col min="4" max="4" width="62.109375" style="51" customWidth="1"/>
    <col min="5" max="5" width="4.6640625" style="838" customWidth="1"/>
    <col min="6" max="6" width="11.6640625" style="860" customWidth="1"/>
    <col min="7" max="7" width="12.6640625" style="867" customWidth="1"/>
    <col min="8" max="8" width="16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1473</v>
      </c>
      <c r="D3" s="894"/>
      <c r="E3" s="893"/>
      <c r="H3" s="894"/>
    </row>
    <row r="4" spans="1:9" ht="13.8">
      <c r="A4" s="833" t="s">
        <v>183</v>
      </c>
      <c r="B4" s="898"/>
      <c r="C4" s="899" t="s">
        <v>1286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6.2" customHeight="1">
      <c r="A8" s="51"/>
      <c r="B8" s="837"/>
      <c r="C8" s="395"/>
      <c r="D8" s="395"/>
      <c r="F8" s="51"/>
      <c r="G8" s="51"/>
      <c r="H8" s="51"/>
    </row>
    <row r="9" spans="1:9" ht="15.6" customHeight="1">
      <c r="A9" s="838"/>
      <c r="B9" s="1076">
        <v>451120</v>
      </c>
      <c r="C9" s="1077"/>
      <c r="D9" s="1039" t="s">
        <v>185</v>
      </c>
      <c r="E9" s="837"/>
      <c r="F9" s="1060"/>
      <c r="G9" s="1060"/>
      <c r="H9" s="946">
        <f>SUM(H11:H19)</f>
        <v>0</v>
      </c>
    </row>
    <row r="10" spans="1:9" ht="15.6" customHeight="1">
      <c r="A10" s="838"/>
      <c r="B10" s="837"/>
      <c r="C10" s="1059"/>
      <c r="D10" s="931"/>
      <c r="F10" s="927"/>
      <c r="G10" s="927"/>
      <c r="H10" s="927"/>
    </row>
    <row r="11" spans="1:9" ht="13.8">
      <c r="A11" s="925">
        <f>MAX(A$1:A10)+1</f>
        <v>1</v>
      </c>
      <c r="B11" s="1002"/>
      <c r="C11" s="916" t="s">
        <v>202</v>
      </c>
      <c r="D11" s="918" t="s">
        <v>203</v>
      </c>
      <c r="E11" s="925" t="s">
        <v>188</v>
      </c>
      <c r="F11" s="971">
        <v>502</v>
      </c>
      <c r="G11" s="1282"/>
      <c r="H11" s="971">
        <f>ROUND(G11*F11,2)</f>
        <v>0</v>
      </c>
      <c r="I11" s="1282"/>
    </row>
    <row r="12" spans="1:9" ht="13.8">
      <c r="A12" s="925">
        <f>MAX(A$1:A11)+1</f>
        <v>2</v>
      </c>
      <c r="B12" s="1002"/>
      <c r="C12" s="1078" t="s">
        <v>442</v>
      </c>
      <c r="D12" s="931" t="s">
        <v>845</v>
      </c>
      <c r="E12" s="925" t="s">
        <v>188</v>
      </c>
      <c r="F12" s="971">
        <v>365</v>
      </c>
      <c r="G12" s="1282"/>
      <c r="H12" s="971">
        <f t="shared" ref="H12:H19" si="0">ROUND(G12*F12,2)</f>
        <v>0</v>
      </c>
      <c r="I12" s="1282"/>
    </row>
    <row r="13" spans="1:9" ht="13.8">
      <c r="A13" s="925">
        <f>MAX(A$1:A12)+1</f>
        <v>3</v>
      </c>
      <c r="B13" s="1002"/>
      <c r="C13" s="916" t="s">
        <v>600</v>
      </c>
      <c r="D13" s="918" t="s">
        <v>601</v>
      </c>
      <c r="E13" s="925" t="s">
        <v>188</v>
      </c>
      <c r="F13" s="971">
        <v>375.1</v>
      </c>
      <c r="G13" s="1282"/>
      <c r="H13" s="971">
        <f t="shared" si="0"/>
        <v>0</v>
      </c>
      <c r="I13" s="1282"/>
    </row>
    <row r="14" spans="1:9" ht="13.8">
      <c r="A14" s="925">
        <f>MAX(A$1:A13)+1</f>
        <v>4</v>
      </c>
      <c r="B14" s="1002"/>
      <c r="C14" s="916" t="s">
        <v>360</v>
      </c>
      <c r="D14" s="918" t="s">
        <v>361</v>
      </c>
      <c r="E14" s="925" t="s">
        <v>188</v>
      </c>
      <c r="F14" s="971">
        <v>578</v>
      </c>
      <c r="G14" s="1282"/>
      <c r="H14" s="971">
        <f t="shared" si="0"/>
        <v>0</v>
      </c>
      <c r="I14" s="1282"/>
    </row>
    <row r="15" spans="1:9" ht="13.8">
      <c r="A15" s="925">
        <f>MAX(A$1:A14)+1</f>
        <v>5</v>
      </c>
      <c r="B15" s="1002"/>
      <c r="C15" s="1078" t="s">
        <v>231</v>
      </c>
      <c r="D15" s="1079" t="s">
        <v>1287</v>
      </c>
      <c r="E15" s="925" t="s">
        <v>188</v>
      </c>
      <c r="F15" s="971">
        <v>885.1</v>
      </c>
      <c r="G15" s="1282"/>
      <c r="H15" s="971">
        <f t="shared" si="0"/>
        <v>0</v>
      </c>
      <c r="I15" s="1282"/>
    </row>
    <row r="16" spans="1:9" ht="13.8">
      <c r="A16" s="925">
        <v>6</v>
      </c>
      <c r="B16" s="1002"/>
      <c r="C16" s="916" t="s">
        <v>199</v>
      </c>
      <c r="D16" s="918" t="s">
        <v>444</v>
      </c>
      <c r="E16" s="925" t="s">
        <v>188</v>
      </c>
      <c r="F16" s="971">
        <v>375.1</v>
      </c>
      <c r="G16" s="1282"/>
      <c r="H16" s="971">
        <f t="shared" si="0"/>
        <v>0</v>
      </c>
      <c r="I16" s="1282"/>
    </row>
    <row r="17" spans="1:9" ht="13.8">
      <c r="A17" s="925">
        <v>7</v>
      </c>
      <c r="B17" s="1002"/>
      <c r="C17" s="916" t="s">
        <v>720</v>
      </c>
      <c r="D17" s="918" t="s">
        <v>721</v>
      </c>
      <c r="E17" s="925" t="s">
        <v>188</v>
      </c>
      <c r="F17" s="971">
        <v>528.1</v>
      </c>
      <c r="G17" s="1282"/>
      <c r="H17" s="971">
        <f t="shared" si="0"/>
        <v>0</v>
      </c>
      <c r="I17" s="1282"/>
    </row>
    <row r="18" spans="1:9" ht="13.8">
      <c r="A18" s="925">
        <v>8</v>
      </c>
      <c r="B18" s="1002"/>
      <c r="C18" s="1078" t="s">
        <v>846</v>
      </c>
      <c r="D18" s="931" t="s">
        <v>847</v>
      </c>
      <c r="E18" s="925" t="s">
        <v>197</v>
      </c>
      <c r="F18" s="971">
        <v>575</v>
      </c>
      <c r="G18" s="1282"/>
      <c r="H18" s="971">
        <f t="shared" si="0"/>
        <v>0</v>
      </c>
      <c r="I18" s="1282"/>
    </row>
    <row r="19" spans="1:9" ht="13.8">
      <c r="A19" s="925">
        <v>9</v>
      </c>
      <c r="B19" s="1002"/>
      <c r="C19" s="916" t="s">
        <v>1288</v>
      </c>
      <c r="D19" s="918" t="s">
        <v>1289</v>
      </c>
      <c r="E19" s="925" t="s">
        <v>176</v>
      </c>
      <c r="F19" s="971">
        <v>36</v>
      </c>
      <c r="G19" s="1282"/>
      <c r="H19" s="971">
        <f t="shared" si="0"/>
        <v>0</v>
      </c>
      <c r="I19" s="1282"/>
    </row>
    <row r="20" spans="1:9" ht="13.8">
      <c r="A20" s="838"/>
      <c r="B20" s="837"/>
      <c r="C20" s="395"/>
      <c r="D20" s="395"/>
      <c r="F20" s="51"/>
      <c r="G20" s="51"/>
      <c r="H20" s="51"/>
    </row>
    <row r="21" spans="1:9" s="395" customFormat="1" ht="13.8">
      <c r="A21" s="1080"/>
      <c r="B21" s="1081">
        <v>452333</v>
      </c>
      <c r="C21" s="1082"/>
      <c r="D21" s="1039" t="s">
        <v>793</v>
      </c>
      <c r="E21" s="1083"/>
      <c r="F21" s="1084"/>
      <c r="G21" s="1050"/>
      <c r="H21" s="1051">
        <f>SUM(H23:H24)</f>
        <v>0</v>
      </c>
      <c r="I21" s="1050"/>
    </row>
    <row r="22" spans="1:9" ht="13.8">
      <c r="A22" s="957"/>
      <c r="B22" s="861"/>
      <c r="C22" s="906"/>
      <c r="D22" s="965"/>
      <c r="E22" s="1085"/>
      <c r="F22" s="1086"/>
      <c r="G22" s="845"/>
      <c r="H22" s="845"/>
      <c r="I22" s="845"/>
    </row>
    <row r="23" spans="1:9" ht="13.8">
      <c r="A23" s="1530" t="s">
        <v>211</v>
      </c>
      <c r="B23" s="1531"/>
      <c r="C23" s="1549" t="s">
        <v>565</v>
      </c>
      <c r="D23" s="1550" t="s">
        <v>825</v>
      </c>
      <c r="E23" s="1551" t="s">
        <v>176</v>
      </c>
      <c r="F23" s="1552">
        <v>809</v>
      </c>
      <c r="G23" s="1536"/>
      <c r="H23" s="1537">
        <f>ROUND(G23*F23,2)</f>
        <v>0</v>
      </c>
      <c r="I23" s="1536"/>
    </row>
    <row r="24" spans="1:9" ht="13.8">
      <c r="A24" s="952" t="s">
        <v>213</v>
      </c>
      <c r="B24" s="849"/>
      <c r="C24" s="916" t="s">
        <v>1290</v>
      </c>
      <c r="D24" s="918" t="s">
        <v>1291</v>
      </c>
      <c r="E24" s="1087" t="s">
        <v>180</v>
      </c>
      <c r="F24" s="1088">
        <v>7</v>
      </c>
      <c r="G24" s="1274"/>
      <c r="H24" s="854">
        <f>ROUND(G24*F24,2)</f>
        <v>0</v>
      </c>
      <c r="I24" s="1274"/>
    </row>
    <row r="25" spans="1:9" ht="13.8">
      <c r="A25" s="957"/>
      <c r="B25" s="861"/>
      <c r="D25" s="1089"/>
      <c r="E25" s="1085"/>
      <c r="F25" s="1086"/>
      <c r="G25" s="845"/>
      <c r="H25" s="845"/>
      <c r="I25" s="845"/>
    </row>
    <row r="26" spans="1:9" s="395" customFormat="1" ht="13.8">
      <c r="A26" s="942"/>
      <c r="B26" s="900">
        <v>452614</v>
      </c>
      <c r="C26" s="1090"/>
      <c r="D26" s="944" t="s">
        <v>1298</v>
      </c>
      <c r="E26" s="837"/>
      <c r="F26" s="945"/>
      <c r="G26" s="1091"/>
      <c r="H26" s="846">
        <f>H28</f>
        <v>0</v>
      </c>
      <c r="I26" s="1091"/>
    </row>
    <row r="27" spans="1:9" ht="13.8">
      <c r="A27" s="856"/>
      <c r="B27" s="864"/>
      <c r="C27" s="885"/>
      <c r="D27" s="877"/>
      <c r="E27" s="859"/>
      <c r="I27" s="867"/>
    </row>
    <row r="28" spans="1:9" ht="27.6">
      <c r="A28" s="952" t="s">
        <v>215</v>
      </c>
      <c r="B28" s="849"/>
      <c r="C28" s="1045" t="s">
        <v>628</v>
      </c>
      <c r="D28" s="918" t="s">
        <v>629</v>
      </c>
      <c r="E28" s="1087" t="s">
        <v>197</v>
      </c>
      <c r="F28" s="1088">
        <v>172.4</v>
      </c>
      <c r="G28" s="1274"/>
      <c r="H28" s="854">
        <f>ROUND(G28*F28,2)</f>
        <v>0</v>
      </c>
      <c r="I28" s="1274"/>
    </row>
    <row r="29" spans="1:9" ht="13.8">
      <c r="A29" s="957"/>
      <c r="B29" s="861"/>
      <c r="D29" s="1089"/>
      <c r="E29" s="1085"/>
      <c r="F29" s="1086"/>
      <c r="G29" s="845"/>
      <c r="H29" s="845"/>
      <c r="I29" s="845"/>
    </row>
    <row r="30" spans="1:9" ht="13.8">
      <c r="A30" s="957"/>
      <c r="B30" s="1038">
        <v>452623</v>
      </c>
      <c r="C30" s="1092"/>
      <c r="D30" s="1039" t="s">
        <v>640</v>
      </c>
      <c r="E30" s="1085"/>
      <c r="F30" s="1086"/>
      <c r="G30" s="845"/>
      <c r="H30" s="969">
        <f>SUM(H32:H34)</f>
        <v>0</v>
      </c>
      <c r="I30" s="845"/>
    </row>
    <row r="31" spans="1:9" ht="13.8">
      <c r="A31" s="957"/>
      <c r="B31" s="861"/>
      <c r="C31" s="1059"/>
      <c r="D31" s="931"/>
      <c r="E31" s="1085"/>
      <c r="F31" s="1086"/>
      <c r="G31" s="845"/>
      <c r="H31" s="845"/>
      <c r="I31" s="845"/>
    </row>
    <row r="32" spans="1:9" ht="13.8">
      <c r="A32" s="952" t="s">
        <v>217</v>
      </c>
      <c r="B32" s="849"/>
      <c r="C32" s="916" t="s">
        <v>1292</v>
      </c>
      <c r="D32" s="918" t="s">
        <v>1293</v>
      </c>
      <c r="E32" s="1087" t="s">
        <v>188</v>
      </c>
      <c r="F32" s="1088">
        <v>1.9</v>
      </c>
      <c r="G32" s="1274"/>
      <c r="H32" s="854">
        <f>ROUND(G32*F32,2)</f>
        <v>0</v>
      </c>
      <c r="I32" s="1274"/>
    </row>
    <row r="33" spans="1:9" ht="13.8">
      <c r="A33" s="952" t="s">
        <v>219</v>
      </c>
      <c r="B33" s="849"/>
      <c r="C33" s="1045" t="s">
        <v>1294</v>
      </c>
      <c r="D33" s="931" t="s">
        <v>1295</v>
      </c>
      <c r="E33" s="1087" t="s">
        <v>188</v>
      </c>
      <c r="F33" s="1088">
        <v>21.4</v>
      </c>
      <c r="G33" s="1274"/>
      <c r="H33" s="854">
        <f t="shared" ref="H33:H34" si="1">ROUND(G33*F33,2)</f>
        <v>0</v>
      </c>
      <c r="I33" s="1274"/>
    </row>
    <row r="34" spans="1:9" ht="13.8">
      <c r="A34" s="952" t="s">
        <v>221</v>
      </c>
      <c r="B34" s="849"/>
      <c r="C34" s="916" t="s">
        <v>1296</v>
      </c>
      <c r="D34" s="918" t="s">
        <v>1297</v>
      </c>
      <c r="E34" s="1087" t="s">
        <v>188</v>
      </c>
      <c r="F34" s="1088">
        <v>50</v>
      </c>
      <c r="G34" s="1274"/>
      <c r="H34" s="854">
        <f t="shared" si="1"/>
        <v>0</v>
      </c>
      <c r="I34" s="1274"/>
    </row>
    <row r="35" spans="1:9" ht="13.8">
      <c r="A35" s="856"/>
      <c r="B35" s="864"/>
      <c r="C35" s="885"/>
      <c r="D35" s="877"/>
      <c r="E35" s="859"/>
    </row>
    <row r="36" spans="1:9" ht="14.4">
      <c r="A36" s="856"/>
      <c r="B36" s="859"/>
      <c r="C36" s="876"/>
      <c r="D36" s="868" t="s">
        <v>181</v>
      </c>
      <c r="E36" s="869"/>
      <c r="F36" s="870"/>
      <c r="G36" s="871"/>
      <c r="H36" s="872">
        <f>H30+H26+H21+H9</f>
        <v>0</v>
      </c>
    </row>
    <row r="37" spans="1:9" ht="13.8">
      <c r="A37" s="856"/>
      <c r="B37" s="873"/>
      <c r="C37" s="874"/>
      <c r="D37" s="875"/>
      <c r="E37" s="856"/>
    </row>
    <row r="38" spans="1:9" s="52" customFormat="1" ht="13.8">
      <c r="A38" s="856"/>
      <c r="B38" s="864"/>
      <c r="C38" s="885"/>
      <c r="D38" s="877"/>
      <c r="E38" s="859"/>
      <c r="F38" s="860"/>
      <c r="G38" s="867"/>
      <c r="H38" s="860"/>
    </row>
    <row r="39" spans="1:9" s="52" customFormat="1" ht="13.8">
      <c r="A39" s="856"/>
      <c r="B39" s="864"/>
      <c r="C39" s="885"/>
      <c r="D39" s="878"/>
      <c r="E39" s="859"/>
      <c r="F39" s="860"/>
      <c r="G39" s="867"/>
      <c r="H39" s="860"/>
    </row>
    <row r="40" spans="1:9" ht="13.5" customHeight="1">
      <c r="A40" s="856"/>
      <c r="B40" s="864"/>
      <c r="C40" s="885"/>
      <c r="D40" s="877"/>
      <c r="E40" s="859"/>
    </row>
    <row r="41" spans="1:9" ht="13.5" customHeight="1">
      <c r="A41" s="856"/>
      <c r="B41" s="864"/>
      <c r="C41" s="885"/>
      <c r="D41" s="877"/>
      <c r="E41" s="859"/>
    </row>
    <row r="42" spans="1:9" s="52" customFormat="1" ht="13.8">
      <c r="A42" s="856"/>
      <c r="B42" s="864"/>
      <c r="C42" s="885"/>
      <c r="D42" s="877"/>
      <c r="E42" s="859"/>
      <c r="F42" s="860"/>
      <c r="G42" s="867"/>
      <c r="H42" s="860"/>
    </row>
    <row r="43" spans="1:9" s="52" customFormat="1" ht="13.8">
      <c r="A43" s="856"/>
      <c r="B43" s="864"/>
      <c r="C43" s="885"/>
      <c r="D43" s="878"/>
      <c r="E43" s="859"/>
      <c r="F43" s="860"/>
      <c r="G43" s="867"/>
      <c r="H43" s="860"/>
    </row>
    <row r="44" spans="1:9" ht="13.5" customHeight="1">
      <c r="A44" s="856"/>
      <c r="B44" s="859"/>
      <c r="C44" s="876"/>
      <c r="D44" s="876"/>
      <c r="E44" s="859"/>
    </row>
    <row r="45" spans="1:9" ht="13.5" customHeight="1">
      <c r="B45" s="839"/>
      <c r="C45" s="887"/>
      <c r="D45" s="888"/>
      <c r="E45" s="886"/>
    </row>
    <row r="46" spans="1:9" ht="13.5" customHeight="1">
      <c r="B46" s="847"/>
      <c r="C46" s="889"/>
      <c r="D46" s="425"/>
    </row>
    <row r="49" spans="1:8" ht="13.5" customHeight="1">
      <c r="B49" s="839"/>
      <c r="C49" s="887"/>
      <c r="D49" s="888"/>
      <c r="E49" s="886"/>
    </row>
    <row r="50" spans="1:8" ht="13.5" customHeight="1">
      <c r="B50" s="847"/>
      <c r="C50" s="889"/>
      <c r="D50" s="425"/>
    </row>
    <row r="51" spans="1:8" s="52" customFormat="1" ht="13.8">
      <c r="A51" s="886"/>
      <c r="B51" s="838"/>
      <c r="C51" s="51"/>
      <c r="D51" s="890"/>
      <c r="E51" s="838"/>
      <c r="F51" s="860"/>
      <c r="G51" s="867"/>
      <c r="H51" s="860"/>
    </row>
    <row r="52" spans="1:8" ht="13.5" customHeight="1">
      <c r="D52" s="890"/>
    </row>
    <row r="53" spans="1:8" ht="13.5" customHeight="1">
      <c r="D53" s="890"/>
    </row>
    <row r="54" spans="1:8" ht="13.5" customHeight="1">
      <c r="D54" s="890"/>
    </row>
    <row r="55" spans="1:8" ht="13.5" customHeight="1">
      <c r="D55" s="890"/>
    </row>
    <row r="58" spans="1:8" ht="13.5" customHeight="1">
      <c r="B58" s="847"/>
      <c r="C58" s="889"/>
      <c r="D58" s="425"/>
    </row>
    <row r="59" spans="1:8" ht="13.5" customHeight="1">
      <c r="D59" s="891"/>
    </row>
    <row r="65" spans="1:9" s="113" customFormat="1" ht="13.5" customHeight="1">
      <c r="A65" s="886"/>
      <c r="B65" s="838"/>
      <c r="C65" s="51"/>
      <c r="D65" s="51"/>
      <c r="E65" s="838"/>
      <c r="F65" s="860"/>
      <c r="G65" s="867"/>
      <c r="H65" s="860"/>
      <c r="I65" s="51"/>
    </row>
    <row r="66" spans="1:9" s="113" customFormat="1" ht="13.5" customHeight="1">
      <c r="A66" s="886"/>
      <c r="B66" s="838"/>
      <c r="C66" s="51"/>
      <c r="D66" s="51"/>
      <c r="E66" s="838"/>
      <c r="F66" s="860"/>
      <c r="G66" s="867"/>
      <c r="H66" s="860"/>
      <c r="I66" s="51"/>
    </row>
    <row r="67" spans="1:9" s="113" customFormat="1" ht="13.5" customHeight="1">
      <c r="A67" s="886"/>
      <c r="B67" s="838"/>
      <c r="C67" s="51"/>
      <c r="D67" s="51"/>
      <c r="E67" s="838"/>
      <c r="F67" s="860"/>
      <c r="G67" s="867"/>
      <c r="H67" s="860"/>
      <c r="I67" s="51"/>
    </row>
    <row r="68" spans="1:9" s="113" customFormat="1" ht="13.5" customHeight="1">
      <c r="A68" s="886"/>
      <c r="B68" s="838"/>
      <c r="C68" s="51"/>
      <c r="D68" s="51"/>
      <c r="E68" s="838"/>
      <c r="F68" s="860"/>
      <c r="G68" s="867"/>
      <c r="H68" s="860"/>
      <c r="I68" s="51"/>
    </row>
    <row r="69" spans="1:9" s="113" customFormat="1" ht="13.5" customHeight="1">
      <c r="A69" s="886"/>
      <c r="B69" s="838"/>
      <c r="C69" s="51"/>
      <c r="D69" s="51"/>
      <c r="E69" s="838"/>
      <c r="F69" s="860"/>
      <c r="G69" s="867"/>
      <c r="H69" s="860"/>
      <c r="I69" s="51"/>
    </row>
    <row r="70" spans="1:9" s="113" customFormat="1" ht="13.5" customHeight="1">
      <c r="A70" s="886"/>
      <c r="B70" s="838"/>
      <c r="C70" s="51"/>
      <c r="D70" s="51"/>
      <c r="E70" s="838"/>
      <c r="F70" s="860"/>
      <c r="G70" s="867"/>
      <c r="H70" s="860"/>
      <c r="I70" s="51"/>
    </row>
    <row r="71" spans="1:9" s="113" customFormat="1" ht="13.5" customHeight="1">
      <c r="A71" s="886"/>
      <c r="B71" s="838"/>
      <c r="C71" s="51"/>
      <c r="D71" s="51"/>
      <c r="E71" s="838"/>
      <c r="F71" s="860"/>
      <c r="G71" s="867"/>
      <c r="H71" s="860"/>
      <c r="I71" s="51"/>
    </row>
    <row r="72" spans="1:9" s="113" customFormat="1" ht="13.5" customHeight="1">
      <c r="A72" s="886"/>
      <c r="B72" s="838"/>
      <c r="C72" s="51"/>
      <c r="D72" s="51"/>
      <c r="E72" s="838"/>
      <c r="F72" s="860"/>
      <c r="G72" s="867"/>
      <c r="H72" s="860"/>
      <c r="I72" s="51"/>
    </row>
    <row r="73" spans="1:9" s="113" customFormat="1" ht="13.5" customHeight="1">
      <c r="A73" s="886"/>
      <c r="B73" s="838"/>
      <c r="C73" s="51"/>
      <c r="D73" s="51"/>
      <c r="E73" s="838"/>
      <c r="F73" s="860"/>
      <c r="G73" s="867"/>
      <c r="H73" s="860"/>
      <c r="I73" s="51"/>
    </row>
    <row r="74" spans="1:9" s="113" customFormat="1" ht="13.5" customHeight="1">
      <c r="A74" s="886"/>
      <c r="B74" s="838"/>
      <c r="C74" s="51"/>
      <c r="D74" s="51"/>
      <c r="E74" s="838"/>
      <c r="F74" s="860"/>
      <c r="G74" s="867"/>
      <c r="H74" s="860"/>
      <c r="I74" s="51"/>
    </row>
    <row r="75" spans="1:9" s="113" customFormat="1" ht="13.5" customHeight="1">
      <c r="A75" s="886"/>
      <c r="B75" s="838"/>
      <c r="C75" s="51"/>
      <c r="D75" s="51"/>
      <c r="E75" s="838"/>
      <c r="F75" s="860"/>
      <c r="G75" s="867"/>
      <c r="H75" s="860"/>
      <c r="I75" s="51"/>
    </row>
    <row r="76" spans="1:9" s="113" customFormat="1" ht="13.5" customHeight="1">
      <c r="A76" s="886"/>
      <c r="B76" s="838"/>
      <c r="C76" s="51"/>
      <c r="D76" s="51"/>
      <c r="E76" s="838"/>
      <c r="F76" s="860"/>
      <c r="G76" s="867"/>
      <c r="H76" s="860"/>
      <c r="I76" s="51"/>
    </row>
    <row r="77" spans="1:9" s="113" customFormat="1" ht="13.5" customHeight="1">
      <c r="A77" s="886"/>
      <c r="B77" s="838"/>
      <c r="C77" s="51"/>
      <c r="D77" s="51"/>
      <c r="E77" s="838"/>
      <c r="F77" s="860"/>
      <c r="G77" s="867"/>
      <c r="H77" s="860"/>
      <c r="I77" s="51"/>
    </row>
    <row r="78" spans="1:9" s="113" customFormat="1" ht="13.5" customHeight="1">
      <c r="A78" s="886"/>
      <c r="B78" s="838"/>
      <c r="C78" s="51"/>
      <c r="D78" s="51"/>
      <c r="E78" s="838"/>
      <c r="F78" s="860"/>
      <c r="G78" s="867"/>
      <c r="H78" s="860"/>
      <c r="I78" s="51"/>
    </row>
    <row r="79" spans="1:9" s="113" customFormat="1" ht="13.5" customHeight="1">
      <c r="A79" s="886"/>
      <c r="B79" s="838"/>
      <c r="C79" s="51"/>
      <c r="D79" s="51"/>
      <c r="E79" s="838"/>
      <c r="F79" s="860"/>
      <c r="G79" s="867"/>
      <c r="H79" s="860"/>
      <c r="I79" s="51"/>
    </row>
    <row r="80" spans="1:9" s="113" customFormat="1" ht="13.5" customHeight="1">
      <c r="A80" s="886"/>
      <c r="B80" s="838"/>
      <c r="C80" s="51"/>
      <c r="D80" s="51"/>
      <c r="E80" s="838"/>
      <c r="F80" s="860"/>
      <c r="G80" s="867"/>
      <c r="H80" s="860"/>
      <c r="I80" s="51"/>
    </row>
    <row r="81" spans="1:9" s="113" customFormat="1" ht="13.5" customHeight="1">
      <c r="A81" s="886"/>
      <c r="B81" s="838"/>
      <c r="C81" s="51"/>
      <c r="D81" s="51"/>
      <c r="E81" s="838"/>
      <c r="F81" s="860"/>
      <c r="G81" s="867"/>
      <c r="H81" s="860"/>
      <c r="I81" s="51"/>
    </row>
    <row r="82" spans="1:9" s="113" customFormat="1" ht="13.5" customHeight="1">
      <c r="A82" s="886"/>
      <c r="B82" s="838"/>
      <c r="C82" s="51"/>
      <c r="D82" s="51"/>
      <c r="E82" s="838"/>
      <c r="F82" s="860"/>
      <c r="G82" s="867"/>
      <c r="H82" s="860"/>
      <c r="I82" s="51"/>
    </row>
    <row r="83" spans="1:9" s="113" customFormat="1" ht="13.5" customHeight="1">
      <c r="A83" s="886"/>
      <c r="B83" s="838"/>
      <c r="C83" s="51"/>
      <c r="D83" s="51"/>
      <c r="E83" s="838"/>
      <c r="F83" s="860"/>
      <c r="G83" s="867"/>
      <c r="H83" s="860"/>
      <c r="I83" s="51"/>
    </row>
    <row r="84" spans="1:9" s="113" customFormat="1" ht="13.5" customHeight="1">
      <c r="A84" s="886"/>
      <c r="B84" s="838"/>
      <c r="C84" s="51"/>
      <c r="D84" s="51"/>
      <c r="E84" s="838"/>
      <c r="F84" s="860"/>
      <c r="G84" s="867"/>
      <c r="H84" s="860"/>
      <c r="I84" s="51"/>
    </row>
    <row r="85" spans="1:9" s="113" customFormat="1" ht="13.5" customHeight="1">
      <c r="A85" s="886"/>
      <c r="B85" s="838"/>
      <c r="C85" s="51"/>
      <c r="D85" s="51"/>
      <c r="E85" s="838"/>
      <c r="F85" s="860"/>
      <c r="G85" s="867"/>
      <c r="H85" s="860"/>
      <c r="I85" s="51"/>
    </row>
    <row r="86" spans="1:9" s="113" customFormat="1" ht="13.5" customHeight="1">
      <c r="A86" s="886"/>
      <c r="B86" s="838"/>
      <c r="C86" s="51"/>
      <c r="D86" s="51"/>
      <c r="E86" s="838"/>
      <c r="F86" s="860"/>
      <c r="G86" s="867"/>
      <c r="H86" s="860"/>
      <c r="I86" s="51"/>
    </row>
    <row r="87" spans="1:9" s="113" customFormat="1" ht="13.5" customHeight="1">
      <c r="A87" s="886"/>
      <c r="B87" s="838"/>
      <c r="C87" s="51"/>
      <c r="D87" s="51"/>
      <c r="E87" s="838"/>
      <c r="F87" s="860"/>
      <c r="G87" s="867"/>
      <c r="H87" s="860"/>
      <c r="I87" s="51"/>
    </row>
    <row r="88" spans="1:9" s="113" customFormat="1" ht="13.5" customHeight="1">
      <c r="A88" s="886"/>
      <c r="B88" s="838"/>
      <c r="C88" s="51"/>
      <c r="D88" s="51"/>
      <c r="E88" s="838"/>
      <c r="F88" s="860"/>
      <c r="G88" s="867"/>
      <c r="H88" s="860"/>
      <c r="I88" s="51"/>
    </row>
    <row r="89" spans="1:9" s="113" customFormat="1" ht="13.5" customHeight="1">
      <c r="A89" s="886"/>
      <c r="B89" s="838"/>
      <c r="C89" s="51"/>
      <c r="D89" s="51"/>
      <c r="E89" s="838"/>
      <c r="F89" s="860"/>
      <c r="G89" s="867"/>
      <c r="H89" s="860"/>
      <c r="I89" s="51"/>
    </row>
    <row r="90" spans="1:9" s="113" customFormat="1" ht="13.5" customHeight="1">
      <c r="A90" s="886"/>
      <c r="B90" s="838"/>
      <c r="C90" s="51"/>
      <c r="D90" s="51"/>
      <c r="E90" s="838"/>
      <c r="F90" s="860"/>
      <c r="G90" s="867"/>
      <c r="H90" s="860"/>
      <c r="I90" s="51"/>
    </row>
    <row r="91" spans="1:9" s="113" customFormat="1" ht="13.5" customHeight="1">
      <c r="A91" s="886"/>
      <c r="B91" s="838"/>
      <c r="C91" s="51"/>
      <c r="D91" s="51"/>
      <c r="E91" s="838"/>
      <c r="F91" s="860"/>
      <c r="G91" s="867"/>
      <c r="H91" s="860"/>
      <c r="I91" s="51"/>
    </row>
    <row r="92" spans="1:9" s="113" customFormat="1" ht="13.5" customHeight="1">
      <c r="A92" s="886"/>
      <c r="B92" s="838"/>
      <c r="C92" s="51"/>
      <c r="D92" s="51"/>
      <c r="E92" s="838"/>
      <c r="F92" s="860"/>
      <c r="G92" s="867"/>
      <c r="H92" s="860"/>
      <c r="I92" s="51"/>
    </row>
    <row r="93" spans="1:9" s="113" customFormat="1" ht="13.5" customHeight="1">
      <c r="A93" s="886"/>
      <c r="B93" s="838"/>
      <c r="C93" s="51"/>
      <c r="D93" s="51"/>
      <c r="E93" s="838"/>
      <c r="F93" s="860"/>
      <c r="G93" s="867"/>
      <c r="H93" s="860"/>
      <c r="I93" s="51"/>
    </row>
    <row r="94" spans="1:9" s="113" customFormat="1" ht="13.5" customHeight="1">
      <c r="A94" s="886"/>
      <c r="B94" s="838"/>
      <c r="C94" s="51"/>
      <c r="D94" s="51"/>
      <c r="E94" s="838"/>
      <c r="F94" s="860"/>
      <c r="G94" s="867"/>
      <c r="H94" s="860"/>
      <c r="I94" s="51"/>
    </row>
    <row r="95" spans="1:9" s="113" customFormat="1" ht="13.5" customHeight="1">
      <c r="A95" s="886"/>
      <c r="B95" s="838"/>
      <c r="C95" s="51"/>
      <c r="D95" s="51"/>
      <c r="E95" s="838"/>
      <c r="F95" s="860"/>
      <c r="G95" s="867"/>
      <c r="H95" s="860"/>
      <c r="I95" s="51"/>
    </row>
    <row r="96" spans="1:9" s="113" customFormat="1" ht="13.5" customHeight="1">
      <c r="A96" s="886"/>
      <c r="B96" s="838"/>
      <c r="C96" s="51"/>
      <c r="D96" s="51"/>
      <c r="E96" s="838"/>
      <c r="F96" s="860"/>
      <c r="G96" s="867"/>
      <c r="H96" s="860"/>
      <c r="I96" s="51"/>
    </row>
    <row r="97" spans="1:9" s="113" customFormat="1" ht="13.5" customHeight="1">
      <c r="A97" s="886"/>
      <c r="B97" s="838"/>
      <c r="C97" s="51"/>
      <c r="D97" s="51"/>
      <c r="E97" s="838"/>
      <c r="F97" s="860"/>
      <c r="G97" s="867"/>
      <c r="H97" s="860"/>
      <c r="I97" s="51"/>
    </row>
    <row r="98" spans="1:9" s="113" customFormat="1" ht="13.5" customHeight="1">
      <c r="A98" s="886"/>
      <c r="B98" s="838"/>
      <c r="C98" s="51"/>
      <c r="D98" s="51"/>
      <c r="E98" s="838"/>
      <c r="F98" s="860"/>
      <c r="G98" s="867"/>
      <c r="H98" s="860"/>
      <c r="I98" s="51"/>
    </row>
    <row r="99" spans="1:9" ht="13.5" customHeight="1">
      <c r="H99" s="51"/>
    </row>
    <row r="100" spans="1:9" ht="13.5" customHeight="1">
      <c r="H100" s="51"/>
    </row>
    <row r="101" spans="1:9" ht="13.5" customHeight="1">
      <c r="H101" s="51"/>
    </row>
    <row r="102" spans="1:9" ht="13.5" customHeight="1">
      <c r="H102" s="51"/>
    </row>
    <row r="103" spans="1:9" ht="13.5" customHeight="1">
      <c r="H103" s="51"/>
    </row>
    <row r="104" spans="1:9" ht="13.5" customHeight="1">
      <c r="H104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 xr:uid="{00000000-0002-0000-77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3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árok115">
    <tabColor rgb="FFFFFF99"/>
  </sheetPr>
  <dimension ref="A1:I130"/>
  <sheetViews>
    <sheetView view="pageBreakPreview" zoomScaleNormal="115" zoomScaleSheetLayoutView="100" workbookViewId="0">
      <selection activeCell="D22" sqref="D22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157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1476</v>
      </c>
      <c r="D3" s="894"/>
      <c r="E3" s="893"/>
      <c r="H3" s="894"/>
    </row>
    <row r="4" spans="1:9" ht="13.8">
      <c r="A4" s="833" t="s">
        <v>183</v>
      </c>
      <c r="B4" s="898"/>
      <c r="C4" s="899" t="s">
        <v>1477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545" customFormat="1" ht="13.5" customHeight="1">
      <c r="B9" s="1057">
        <v>451111</v>
      </c>
      <c r="D9" s="1039" t="s">
        <v>553</v>
      </c>
      <c r="E9" s="1025"/>
      <c r="H9" s="946">
        <f>H11</f>
        <v>0</v>
      </c>
    </row>
    <row r="10" spans="1:9" ht="13.5" customHeight="1">
      <c r="A10" s="51"/>
      <c r="B10" s="837"/>
      <c r="C10" s="395"/>
      <c r="D10" s="395"/>
      <c r="F10" s="51"/>
      <c r="G10" s="51"/>
      <c r="H10" s="51"/>
    </row>
    <row r="11" spans="1:9" ht="27.6">
      <c r="A11" s="925">
        <v>1</v>
      </c>
      <c r="B11" s="1002"/>
      <c r="C11" s="916" t="s">
        <v>545</v>
      </c>
      <c r="D11" s="918" t="s">
        <v>546</v>
      </c>
      <c r="E11" s="925" t="s">
        <v>180</v>
      </c>
      <c r="F11" s="971">
        <v>124</v>
      </c>
      <c r="G11" s="1282"/>
      <c r="H11" s="971">
        <f>ROUND(F11*G11,2)</f>
        <v>0</v>
      </c>
      <c r="I11" s="1282"/>
    </row>
    <row r="12" spans="1:9" ht="13.8">
      <c r="A12" s="957"/>
      <c r="B12" s="861"/>
      <c r="C12" s="906"/>
      <c r="D12" s="965"/>
      <c r="E12" s="1071"/>
      <c r="F12" s="1036"/>
      <c r="G12" s="845"/>
      <c r="H12" s="845"/>
      <c r="I12" s="845"/>
    </row>
    <row r="13" spans="1:9" s="545" customFormat="1" ht="27.6">
      <c r="B13" s="1057">
        <v>452331</v>
      </c>
      <c r="D13" s="1024" t="s">
        <v>554</v>
      </c>
      <c r="E13" s="1025"/>
      <c r="H13" s="946">
        <f>SUM(H15:H15)</f>
        <v>0</v>
      </c>
    </row>
    <row r="14" spans="1:9" ht="13.8">
      <c r="A14" s="957"/>
      <c r="B14" s="861"/>
      <c r="C14" s="906"/>
      <c r="D14" s="965"/>
      <c r="E14" s="1071"/>
      <c r="F14" s="1036"/>
      <c r="G14" s="845"/>
      <c r="H14" s="845"/>
      <c r="I14" s="845"/>
    </row>
    <row r="15" spans="1:9" ht="27.6">
      <c r="A15" s="952" t="s">
        <v>177</v>
      </c>
      <c r="B15" s="849"/>
      <c r="C15" s="916" t="s">
        <v>547</v>
      </c>
      <c r="D15" s="918" t="s">
        <v>548</v>
      </c>
      <c r="E15" s="903" t="s">
        <v>180</v>
      </c>
      <c r="F15" s="1035">
        <v>124</v>
      </c>
      <c r="G15" s="1274"/>
      <c r="H15" s="971">
        <f>ROUND(F15*G15,2)</f>
        <v>0</v>
      </c>
      <c r="I15" s="1274"/>
    </row>
    <row r="16" spans="1:9" ht="13.8">
      <c r="A16" s="856"/>
      <c r="B16" s="873"/>
      <c r="D16" s="875"/>
      <c r="E16" s="859"/>
      <c r="H16" s="867"/>
    </row>
    <row r="17" spans="1:8" ht="14.4">
      <c r="A17" s="856"/>
      <c r="B17" s="859"/>
      <c r="C17" s="876"/>
      <c r="D17" s="868" t="s">
        <v>181</v>
      </c>
      <c r="E17" s="869"/>
      <c r="F17" s="870"/>
      <c r="G17" s="871"/>
      <c r="H17" s="872">
        <f>H13+H9</f>
        <v>0</v>
      </c>
    </row>
    <row r="18" spans="1:8" ht="13.8">
      <c r="A18" s="856"/>
      <c r="B18" s="873"/>
      <c r="C18" s="874"/>
      <c r="D18" s="875"/>
      <c r="E18" s="856"/>
    </row>
    <row r="19" spans="1:8" ht="13.8">
      <c r="A19" s="856"/>
      <c r="B19" s="873"/>
      <c r="C19" s="874"/>
      <c r="E19" s="859"/>
    </row>
    <row r="20" spans="1:8" ht="13.8">
      <c r="A20" s="856"/>
      <c r="B20" s="873"/>
      <c r="C20" s="874"/>
      <c r="D20" s="875"/>
      <c r="E20" s="859"/>
    </row>
    <row r="21" spans="1:8" s="52" customFormat="1" ht="12.75" customHeight="1">
      <c r="A21" s="856"/>
      <c r="B21" s="873"/>
      <c r="C21" s="874"/>
      <c r="D21" s="875"/>
      <c r="E21" s="859"/>
      <c r="F21" s="860"/>
      <c r="G21" s="867"/>
      <c r="H21" s="860"/>
    </row>
    <row r="22" spans="1:8" s="52" customFormat="1" ht="13.8">
      <c r="A22" s="856"/>
      <c r="B22" s="873"/>
      <c r="C22" s="874"/>
      <c r="D22" s="875"/>
      <c r="E22" s="859"/>
      <c r="F22" s="860"/>
      <c r="G22" s="867"/>
      <c r="H22" s="860"/>
    </row>
    <row r="23" spans="1:8" ht="13.8">
      <c r="A23" s="856"/>
      <c r="B23" s="873"/>
      <c r="C23" s="874"/>
      <c r="D23" s="875"/>
      <c r="E23" s="859"/>
    </row>
    <row r="24" spans="1:8" s="52" customFormat="1" ht="12.75" customHeight="1">
      <c r="A24" s="856"/>
      <c r="B24" s="873"/>
      <c r="C24" s="874"/>
      <c r="D24" s="875"/>
      <c r="E24" s="859"/>
      <c r="F24" s="860"/>
      <c r="G24" s="867"/>
      <c r="H24" s="860"/>
    </row>
    <row r="25" spans="1:8" ht="13.8">
      <c r="A25" s="856"/>
      <c r="B25" s="864"/>
      <c r="C25" s="865"/>
      <c r="D25" s="878"/>
      <c r="E25" s="859"/>
    </row>
    <row r="26" spans="1:8" ht="13.8">
      <c r="A26" s="856"/>
      <c r="B26" s="864"/>
      <c r="C26" s="865"/>
      <c r="D26" s="878"/>
      <c r="E26" s="859"/>
    </row>
    <row r="27" spans="1:8" ht="13.8">
      <c r="A27" s="856"/>
      <c r="B27" s="864"/>
      <c r="C27" s="865"/>
      <c r="D27" s="878"/>
      <c r="E27" s="859"/>
    </row>
    <row r="28" spans="1:8" ht="15.6">
      <c r="A28" s="856"/>
      <c r="B28" s="879"/>
      <c r="C28" s="880"/>
      <c r="D28" s="866"/>
      <c r="E28" s="881"/>
    </row>
    <row r="29" spans="1:8" ht="13.8">
      <c r="A29" s="856"/>
      <c r="B29" s="873"/>
      <c r="C29" s="882"/>
      <c r="D29" s="875"/>
      <c r="E29" s="856"/>
    </row>
    <row r="30" spans="1:8" s="52" customFormat="1" ht="12.75" customHeight="1">
      <c r="A30" s="856"/>
      <c r="B30" s="864"/>
      <c r="C30" s="865"/>
      <c r="D30" s="877"/>
      <c r="E30" s="859"/>
      <c r="F30" s="860"/>
      <c r="G30" s="867"/>
      <c r="H30" s="860"/>
    </row>
    <row r="31" spans="1:8" s="52" customFormat="1" ht="12.75" customHeight="1">
      <c r="A31" s="856"/>
      <c r="B31" s="879"/>
      <c r="C31" s="880"/>
      <c r="D31" s="866"/>
      <c r="E31" s="881"/>
      <c r="F31" s="860"/>
      <c r="G31" s="867"/>
      <c r="H31" s="860"/>
    </row>
    <row r="32" spans="1:8" ht="13.8">
      <c r="A32" s="856"/>
      <c r="B32" s="864"/>
      <c r="C32" s="865"/>
      <c r="D32" s="866"/>
      <c r="E32" s="859"/>
    </row>
    <row r="33" spans="1:5" ht="13.8">
      <c r="A33" s="856"/>
      <c r="B33" s="864"/>
      <c r="C33" s="865"/>
      <c r="D33" s="866"/>
      <c r="E33" s="859"/>
    </row>
    <row r="34" spans="1:5" ht="13.8">
      <c r="A34" s="856"/>
      <c r="B34" s="864"/>
      <c r="C34" s="865"/>
      <c r="D34" s="878"/>
      <c r="E34" s="859"/>
    </row>
    <row r="35" spans="1:5" ht="13.8">
      <c r="A35" s="856"/>
      <c r="B35" s="864"/>
      <c r="C35" s="865"/>
      <c r="D35" s="878"/>
      <c r="E35" s="859"/>
    </row>
    <row r="36" spans="1:5" ht="13.8">
      <c r="A36" s="856"/>
      <c r="B36" s="864"/>
      <c r="C36" s="865"/>
      <c r="D36" s="878"/>
      <c r="E36" s="859"/>
    </row>
    <row r="37" spans="1:5" ht="15.6">
      <c r="A37" s="856"/>
      <c r="B37" s="879"/>
      <c r="C37" s="880"/>
      <c r="D37" s="866"/>
      <c r="E37" s="881"/>
    </row>
    <row r="38" spans="1:5" ht="15.6">
      <c r="A38" s="856"/>
      <c r="B38" s="879"/>
      <c r="C38" s="880"/>
      <c r="D38" s="883"/>
      <c r="E38" s="881"/>
    </row>
    <row r="39" spans="1:5" ht="13.8">
      <c r="A39" s="856"/>
      <c r="B39" s="864"/>
      <c r="C39" s="865"/>
      <c r="D39" s="877"/>
      <c r="E39" s="859"/>
    </row>
    <row r="40" spans="1:5" ht="13.8">
      <c r="A40" s="856"/>
      <c r="B40" s="864"/>
      <c r="C40" s="865"/>
      <c r="D40" s="866"/>
      <c r="E40" s="859"/>
    </row>
    <row r="41" spans="1:5" ht="13.8">
      <c r="A41" s="856"/>
      <c r="B41" s="864"/>
      <c r="C41" s="865"/>
      <c r="D41" s="866"/>
      <c r="E41" s="859"/>
    </row>
    <row r="42" spans="1:5" ht="13.8">
      <c r="A42" s="856"/>
      <c r="B42" s="864"/>
      <c r="C42" s="865"/>
      <c r="D42" s="878"/>
      <c r="E42" s="859"/>
    </row>
    <row r="43" spans="1:5" ht="13.8">
      <c r="A43" s="856"/>
      <c r="B43" s="864"/>
      <c r="C43" s="865"/>
      <c r="D43" s="878"/>
      <c r="E43" s="859"/>
    </row>
    <row r="44" spans="1:5" ht="13.8">
      <c r="A44" s="856"/>
      <c r="B44" s="864"/>
      <c r="C44" s="865"/>
      <c r="D44" s="878"/>
      <c r="E44" s="859"/>
    </row>
    <row r="45" spans="1:5" ht="13.8">
      <c r="A45" s="856"/>
      <c r="B45" s="864"/>
      <c r="C45" s="865"/>
      <c r="D45" s="866"/>
      <c r="E45" s="859"/>
    </row>
    <row r="46" spans="1:5" ht="13.8">
      <c r="A46" s="856"/>
      <c r="B46" s="864"/>
      <c r="C46" s="865"/>
      <c r="D46" s="878"/>
      <c r="E46" s="859"/>
    </row>
    <row r="47" spans="1:5" ht="13.8">
      <c r="A47" s="856"/>
      <c r="B47" s="864"/>
      <c r="C47" s="865"/>
      <c r="D47" s="877"/>
      <c r="E47" s="859"/>
    </row>
    <row r="48" spans="1:5" ht="13.5" customHeight="1">
      <c r="A48" s="856"/>
      <c r="B48" s="864"/>
      <c r="C48" s="865"/>
      <c r="D48" s="866"/>
      <c r="E48" s="859"/>
    </row>
    <row r="49" spans="1:8" ht="13.5" customHeight="1">
      <c r="A49" s="856"/>
      <c r="B49" s="864"/>
      <c r="C49" s="865"/>
      <c r="D49" s="878"/>
      <c r="E49" s="859"/>
    </row>
    <row r="50" spans="1:8" s="52" customFormat="1" ht="13.8">
      <c r="A50" s="856"/>
      <c r="B50" s="864"/>
      <c r="C50" s="865"/>
      <c r="D50" s="878"/>
      <c r="E50" s="859"/>
      <c r="F50" s="860"/>
      <c r="G50" s="867"/>
      <c r="H50" s="860"/>
    </row>
    <row r="51" spans="1:8" s="52" customFormat="1" ht="13.8">
      <c r="A51" s="856"/>
      <c r="B51" s="864"/>
      <c r="C51" s="865"/>
      <c r="D51" s="878"/>
      <c r="E51" s="859"/>
      <c r="F51" s="860"/>
      <c r="G51" s="867"/>
      <c r="H51" s="860"/>
    </row>
    <row r="52" spans="1:8" s="52" customFormat="1" ht="13.8">
      <c r="A52" s="856"/>
      <c r="B52" s="864"/>
      <c r="C52" s="865"/>
      <c r="D52" s="866"/>
      <c r="E52" s="859"/>
      <c r="F52" s="860"/>
      <c r="G52" s="867"/>
      <c r="H52" s="860"/>
    </row>
    <row r="53" spans="1:8" ht="13.5" customHeight="1">
      <c r="A53" s="856"/>
      <c r="B53" s="864"/>
      <c r="C53" s="865"/>
      <c r="D53" s="878"/>
      <c r="E53" s="859"/>
    </row>
    <row r="54" spans="1:8" ht="13.5" customHeight="1">
      <c r="A54" s="856"/>
      <c r="B54" s="864"/>
      <c r="C54" s="865"/>
      <c r="D54" s="877"/>
      <c r="E54" s="859"/>
    </row>
    <row r="55" spans="1:8" s="52" customFormat="1" ht="13.8">
      <c r="A55" s="856"/>
      <c r="B55" s="859"/>
      <c r="C55" s="876"/>
      <c r="D55" s="884"/>
      <c r="E55" s="859"/>
      <c r="F55" s="860"/>
      <c r="G55" s="867"/>
      <c r="H55" s="860"/>
    </row>
    <row r="56" spans="1:8" s="52" customFormat="1" ht="13.8">
      <c r="A56" s="856"/>
      <c r="B56" s="859"/>
      <c r="C56" s="876"/>
      <c r="D56" s="876"/>
      <c r="E56" s="859"/>
      <c r="F56" s="860"/>
      <c r="G56" s="867"/>
      <c r="H56" s="860"/>
    </row>
    <row r="57" spans="1:8" s="52" customFormat="1" ht="13.8">
      <c r="A57" s="856"/>
      <c r="B57" s="873"/>
      <c r="C57" s="882"/>
      <c r="D57" s="875"/>
      <c r="E57" s="856"/>
      <c r="F57" s="860"/>
      <c r="G57" s="867"/>
      <c r="H57" s="860"/>
    </row>
    <row r="58" spans="1:8" s="52" customFormat="1" ht="13.8">
      <c r="A58" s="856"/>
      <c r="B58" s="864"/>
      <c r="C58" s="885"/>
      <c r="D58" s="878"/>
      <c r="E58" s="859"/>
      <c r="F58" s="860"/>
      <c r="G58" s="867"/>
      <c r="H58" s="860"/>
    </row>
    <row r="59" spans="1:8" s="52" customFormat="1" ht="13.8">
      <c r="A59" s="856"/>
      <c r="B59" s="864"/>
      <c r="C59" s="885"/>
      <c r="D59" s="878"/>
      <c r="E59" s="859"/>
      <c r="F59" s="860"/>
      <c r="G59" s="867"/>
      <c r="H59" s="860"/>
    </row>
    <row r="60" spans="1:8" s="52" customFormat="1" ht="13.8">
      <c r="A60" s="856"/>
      <c r="B60" s="859"/>
      <c r="C60" s="876"/>
      <c r="D60" s="884"/>
      <c r="E60" s="859"/>
      <c r="F60" s="860"/>
      <c r="G60" s="867"/>
      <c r="H60" s="860"/>
    </row>
    <row r="61" spans="1:8" s="52" customFormat="1" ht="13.8">
      <c r="A61" s="856"/>
      <c r="B61" s="859"/>
      <c r="C61" s="876"/>
      <c r="D61" s="876"/>
      <c r="E61" s="859"/>
      <c r="F61" s="860"/>
      <c r="G61" s="867"/>
      <c r="H61" s="860"/>
    </row>
    <row r="62" spans="1:8" s="52" customFormat="1" ht="13.8">
      <c r="A62" s="856"/>
      <c r="B62" s="873"/>
      <c r="C62" s="882"/>
      <c r="D62" s="875"/>
      <c r="E62" s="856"/>
      <c r="F62" s="860"/>
      <c r="G62" s="867"/>
      <c r="H62" s="860"/>
    </row>
    <row r="63" spans="1:8" ht="13.5" customHeight="1">
      <c r="A63" s="856"/>
      <c r="B63" s="873"/>
      <c r="C63" s="882"/>
      <c r="D63" s="875"/>
      <c r="E63" s="856"/>
    </row>
    <row r="64" spans="1:8" s="52" customFormat="1" ht="13.8">
      <c r="A64" s="856"/>
      <c r="B64" s="864"/>
      <c r="C64" s="885"/>
      <c r="D64" s="877"/>
      <c r="E64" s="859"/>
      <c r="F64" s="860"/>
      <c r="G64" s="867"/>
      <c r="H64" s="860"/>
    </row>
    <row r="65" spans="1:8" s="52" customFormat="1" ht="13.8">
      <c r="A65" s="856"/>
      <c r="B65" s="864"/>
      <c r="C65" s="885"/>
      <c r="D65" s="878"/>
      <c r="E65" s="859"/>
      <c r="F65" s="860"/>
      <c r="G65" s="867"/>
      <c r="H65" s="860"/>
    </row>
    <row r="66" spans="1:8" ht="13.5" customHeight="1">
      <c r="A66" s="856"/>
      <c r="B66" s="864"/>
      <c r="C66" s="885"/>
      <c r="D66" s="877"/>
      <c r="E66" s="859"/>
    </row>
    <row r="67" spans="1:8" ht="13.5" customHeight="1">
      <c r="A67" s="856"/>
      <c r="B67" s="864"/>
      <c r="C67" s="885"/>
      <c r="D67" s="877"/>
      <c r="E67" s="859"/>
    </row>
    <row r="68" spans="1:8" s="52" customFormat="1" ht="13.8">
      <c r="A68" s="856"/>
      <c r="B68" s="864"/>
      <c r="C68" s="885"/>
      <c r="D68" s="877"/>
      <c r="E68" s="859"/>
      <c r="F68" s="860"/>
      <c r="G68" s="867"/>
      <c r="H68" s="860"/>
    </row>
    <row r="69" spans="1:8" s="52" customFormat="1" ht="13.8">
      <c r="A69" s="856"/>
      <c r="B69" s="864"/>
      <c r="C69" s="885"/>
      <c r="D69" s="878"/>
      <c r="E69" s="859"/>
      <c r="F69" s="860"/>
      <c r="G69" s="867"/>
      <c r="H69" s="860"/>
    </row>
    <row r="70" spans="1:8" ht="13.5" customHeight="1">
      <c r="A70" s="856"/>
      <c r="B70" s="859"/>
      <c r="C70" s="876"/>
      <c r="D70" s="876"/>
      <c r="E70" s="859"/>
    </row>
    <row r="71" spans="1:8" ht="13.5" customHeight="1">
      <c r="B71" s="839"/>
      <c r="C71" s="887"/>
      <c r="D71" s="888"/>
      <c r="E71" s="886"/>
    </row>
    <row r="72" spans="1:8" ht="13.5" customHeight="1">
      <c r="B72" s="847"/>
      <c r="C72" s="889"/>
      <c r="D72" s="425"/>
    </row>
    <row r="75" spans="1:8" ht="13.5" customHeight="1">
      <c r="B75" s="839"/>
      <c r="C75" s="887"/>
      <c r="D75" s="888"/>
      <c r="E75" s="886"/>
    </row>
    <row r="76" spans="1:8" ht="13.5" customHeight="1">
      <c r="B76" s="847"/>
      <c r="C76" s="889"/>
      <c r="D76" s="425"/>
    </row>
    <row r="77" spans="1:8" s="52" customFormat="1" ht="13.8">
      <c r="A77" s="886"/>
      <c r="B77" s="838"/>
      <c r="C77" s="51"/>
      <c r="D77" s="890"/>
      <c r="E77" s="838"/>
      <c r="F77" s="860"/>
      <c r="G77" s="867"/>
      <c r="H77" s="860"/>
    </row>
    <row r="78" spans="1:8" ht="13.5" customHeight="1">
      <c r="D78" s="890"/>
    </row>
    <row r="79" spans="1:8" ht="13.5" customHeight="1">
      <c r="D79" s="890"/>
    </row>
    <row r="80" spans="1:8" ht="13.5" customHeight="1">
      <c r="D80" s="890"/>
    </row>
    <row r="81" spans="1:9" ht="13.5" customHeight="1">
      <c r="D81" s="890"/>
    </row>
    <row r="84" spans="1:9" ht="13.5" customHeight="1">
      <c r="B84" s="847"/>
      <c r="C84" s="889"/>
      <c r="D84" s="425"/>
    </row>
    <row r="85" spans="1:9" ht="13.5" customHeight="1">
      <c r="D85" s="891"/>
    </row>
    <row r="91" spans="1:9" s="113" customFormat="1" ht="13.5" customHeight="1">
      <c r="A91" s="886"/>
      <c r="B91" s="838"/>
      <c r="C91" s="51"/>
      <c r="D91" s="51"/>
      <c r="E91" s="838"/>
      <c r="F91" s="860"/>
      <c r="G91" s="867"/>
      <c r="H91" s="860"/>
      <c r="I91" s="51"/>
    </row>
    <row r="92" spans="1:9" s="113" customFormat="1" ht="13.5" customHeight="1">
      <c r="A92" s="886"/>
      <c r="B92" s="838"/>
      <c r="C92" s="51"/>
      <c r="D92" s="51"/>
      <c r="E92" s="838"/>
      <c r="F92" s="860"/>
      <c r="G92" s="867"/>
      <c r="H92" s="860"/>
      <c r="I92" s="51"/>
    </row>
    <row r="93" spans="1:9" s="113" customFormat="1" ht="13.5" customHeight="1">
      <c r="A93" s="886"/>
      <c r="B93" s="838"/>
      <c r="C93" s="51"/>
      <c r="D93" s="51"/>
      <c r="E93" s="838"/>
      <c r="F93" s="860"/>
      <c r="G93" s="867"/>
      <c r="H93" s="860"/>
      <c r="I93" s="51"/>
    </row>
    <row r="94" spans="1:9" s="113" customFormat="1" ht="13.5" customHeight="1">
      <c r="A94" s="886"/>
      <c r="B94" s="838"/>
      <c r="C94" s="51"/>
      <c r="D94" s="51"/>
      <c r="E94" s="838"/>
      <c r="F94" s="860"/>
      <c r="G94" s="867"/>
      <c r="H94" s="860"/>
      <c r="I94" s="51"/>
    </row>
    <row r="95" spans="1:9" s="113" customFormat="1" ht="13.5" customHeight="1">
      <c r="A95" s="886"/>
      <c r="B95" s="838"/>
      <c r="C95" s="51"/>
      <c r="D95" s="51"/>
      <c r="E95" s="838"/>
      <c r="F95" s="860"/>
      <c r="G95" s="867"/>
      <c r="H95" s="860"/>
      <c r="I95" s="51"/>
    </row>
    <row r="96" spans="1:9" s="113" customFormat="1" ht="13.5" customHeight="1">
      <c r="A96" s="886"/>
      <c r="B96" s="838"/>
      <c r="C96" s="51"/>
      <c r="D96" s="51"/>
      <c r="E96" s="838"/>
      <c r="F96" s="860"/>
      <c r="G96" s="867"/>
      <c r="H96" s="860"/>
      <c r="I96" s="51"/>
    </row>
    <row r="97" spans="1:9" s="113" customFormat="1" ht="13.5" customHeight="1">
      <c r="A97" s="886"/>
      <c r="B97" s="838"/>
      <c r="C97" s="51"/>
      <c r="D97" s="51"/>
      <c r="E97" s="838"/>
      <c r="F97" s="860"/>
      <c r="G97" s="867"/>
      <c r="H97" s="860"/>
      <c r="I97" s="51"/>
    </row>
    <row r="98" spans="1:9" s="113" customFormat="1" ht="13.5" customHeight="1">
      <c r="A98" s="886"/>
      <c r="B98" s="838"/>
      <c r="C98" s="51"/>
      <c r="D98" s="51"/>
      <c r="E98" s="838"/>
      <c r="F98" s="860"/>
      <c r="G98" s="867"/>
      <c r="H98" s="860"/>
      <c r="I98" s="51"/>
    </row>
    <row r="99" spans="1:9" s="113" customFormat="1" ht="13.5" customHeight="1">
      <c r="A99" s="886"/>
      <c r="B99" s="838"/>
      <c r="C99" s="51"/>
      <c r="D99" s="51"/>
      <c r="E99" s="838"/>
      <c r="F99" s="860"/>
      <c r="G99" s="867"/>
      <c r="H99" s="860"/>
      <c r="I99" s="51"/>
    </row>
    <row r="100" spans="1:9" s="113" customFormat="1" ht="13.5" customHeight="1">
      <c r="A100" s="886"/>
      <c r="B100" s="838"/>
      <c r="C100" s="51"/>
      <c r="D100" s="51"/>
      <c r="E100" s="838"/>
      <c r="F100" s="860"/>
      <c r="G100" s="867"/>
      <c r="H100" s="860"/>
      <c r="I100" s="51"/>
    </row>
    <row r="101" spans="1:9" s="113" customFormat="1" ht="13.5" customHeight="1">
      <c r="A101" s="886"/>
      <c r="B101" s="838"/>
      <c r="C101" s="51"/>
      <c r="D101" s="51"/>
      <c r="E101" s="838"/>
      <c r="F101" s="860"/>
      <c r="G101" s="867"/>
      <c r="H101" s="860"/>
      <c r="I101" s="5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ht="13.5" customHeight="1">
      <c r="H125" s="51"/>
    </row>
    <row r="126" spans="1:9" ht="13.5" customHeight="1">
      <c r="H126" s="51"/>
    </row>
    <row r="127" spans="1:9" ht="13.5" customHeight="1">
      <c r="H127" s="51"/>
    </row>
    <row r="128" spans="1:9" ht="13.5" customHeight="1">
      <c r="H128" s="51"/>
    </row>
    <row r="129" spans="8:8" ht="13.5" customHeight="1">
      <c r="H129" s="51"/>
    </row>
    <row r="130" spans="8:8" ht="13.5" customHeight="1">
      <c r="H130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5" xr:uid="{00000000-0002-0000-78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árok116">
    <tabColor rgb="FFFFFF99"/>
  </sheetPr>
  <dimension ref="A1:I129"/>
  <sheetViews>
    <sheetView view="pageBreakPreview" zoomScaleNormal="115" zoomScaleSheetLayoutView="100" workbookViewId="0">
      <selection activeCell="D21" sqref="D21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157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1479</v>
      </c>
      <c r="D3" s="894"/>
      <c r="E3" s="893"/>
      <c r="H3" s="894"/>
    </row>
    <row r="4" spans="1:9" ht="13.8">
      <c r="A4" s="833" t="s">
        <v>183</v>
      </c>
      <c r="B4" s="898"/>
      <c r="C4" s="899" t="s">
        <v>1549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ht="13.8">
      <c r="A9" s="957"/>
      <c r="B9" s="861"/>
      <c r="C9" s="906"/>
      <c r="D9" s="965"/>
      <c r="E9" s="1071"/>
      <c r="F9" s="1036"/>
      <c r="G9" s="845"/>
      <c r="H9" s="845"/>
    </row>
    <row r="10" spans="1:9" s="545" customFormat="1" ht="27.75" customHeight="1">
      <c r="B10" s="1057">
        <v>452331</v>
      </c>
      <c r="D10" s="1024" t="s">
        <v>554</v>
      </c>
      <c r="E10" s="1025"/>
      <c r="H10" s="946">
        <f>SUM(H12:H14)</f>
        <v>0</v>
      </c>
    </row>
    <row r="11" spans="1:9" ht="15.75" customHeight="1">
      <c r="A11" s="957"/>
      <c r="B11" s="861"/>
      <c r="C11" s="906"/>
      <c r="D11" s="965"/>
      <c r="E11" s="1071"/>
      <c r="F11" s="1036"/>
      <c r="G11" s="845"/>
      <c r="H11" s="845"/>
    </row>
    <row r="12" spans="1:9" ht="27.6">
      <c r="A12" s="952" t="s">
        <v>173</v>
      </c>
      <c r="B12" s="849"/>
      <c r="C12" s="916" t="s">
        <v>547</v>
      </c>
      <c r="D12" s="918" t="s">
        <v>548</v>
      </c>
      <c r="E12" s="903" t="s">
        <v>180</v>
      </c>
      <c r="F12" s="1035">
        <v>29</v>
      </c>
      <c r="G12" s="1274"/>
      <c r="H12" s="971">
        <f>ROUND(F12*G12,2)</f>
        <v>0</v>
      </c>
      <c r="I12" s="1274"/>
    </row>
    <row r="13" spans="1:9" ht="27.6">
      <c r="A13" s="952" t="s">
        <v>177</v>
      </c>
      <c r="B13" s="849"/>
      <c r="C13" s="916" t="s">
        <v>549</v>
      </c>
      <c r="D13" s="918" t="s">
        <v>550</v>
      </c>
      <c r="E13" s="1093" t="s">
        <v>551</v>
      </c>
      <c r="F13" s="1094">
        <v>624</v>
      </c>
      <c r="G13" s="1274"/>
      <c r="H13" s="971">
        <f t="shared" ref="H13:H14" si="0">ROUND(F13*G13,2)</f>
        <v>0</v>
      </c>
      <c r="I13" s="1274"/>
    </row>
    <row r="14" spans="1:9" ht="27.6">
      <c r="A14" s="952" t="s">
        <v>191</v>
      </c>
      <c r="B14" s="849"/>
      <c r="C14" s="916" t="s">
        <v>549</v>
      </c>
      <c r="D14" s="918" t="s">
        <v>550</v>
      </c>
      <c r="E14" s="1093" t="s">
        <v>197</v>
      </c>
      <c r="F14" s="1094">
        <v>40.950000000000003</v>
      </c>
      <c r="G14" s="1274"/>
      <c r="H14" s="971">
        <f t="shared" si="0"/>
        <v>0</v>
      </c>
      <c r="I14" s="1274"/>
    </row>
    <row r="15" spans="1:9" ht="13.8">
      <c r="A15" s="856"/>
      <c r="B15" s="873"/>
      <c r="D15" s="875"/>
      <c r="E15" s="859"/>
      <c r="H15" s="867"/>
    </row>
    <row r="16" spans="1:9" ht="14.4">
      <c r="A16" s="856"/>
      <c r="B16" s="859"/>
      <c r="C16" s="876"/>
      <c r="D16" s="868" t="s">
        <v>181</v>
      </c>
      <c r="E16" s="869"/>
      <c r="F16" s="870"/>
      <c r="G16" s="871"/>
      <c r="H16" s="872">
        <f>H10</f>
        <v>0</v>
      </c>
    </row>
    <row r="17" spans="1:8" ht="13.8">
      <c r="A17" s="856"/>
      <c r="B17" s="873"/>
      <c r="C17" s="874"/>
      <c r="D17" s="875"/>
      <c r="E17" s="856"/>
    </row>
    <row r="18" spans="1:8" ht="13.8">
      <c r="A18" s="856"/>
      <c r="B18" s="873"/>
      <c r="C18" s="874"/>
      <c r="E18" s="859"/>
    </row>
    <row r="19" spans="1:8" ht="13.8">
      <c r="A19" s="856"/>
      <c r="B19" s="873"/>
      <c r="C19" s="874"/>
      <c r="D19" s="875"/>
      <c r="E19" s="859"/>
    </row>
    <row r="20" spans="1:8" s="52" customFormat="1" ht="12.75" customHeight="1">
      <c r="A20" s="856"/>
      <c r="B20" s="873"/>
      <c r="C20" s="874"/>
      <c r="D20" s="875"/>
      <c r="E20" s="859"/>
      <c r="F20" s="860"/>
      <c r="G20" s="867"/>
      <c r="H20" s="860"/>
    </row>
    <row r="21" spans="1:8" s="52" customFormat="1" ht="13.8">
      <c r="A21" s="856"/>
      <c r="B21" s="873"/>
      <c r="C21" s="874"/>
      <c r="D21" s="875"/>
      <c r="E21" s="859"/>
      <c r="F21" s="860"/>
      <c r="G21" s="867"/>
      <c r="H21" s="860"/>
    </row>
    <row r="22" spans="1:8" ht="13.8">
      <c r="A22" s="856"/>
      <c r="B22" s="873"/>
      <c r="C22" s="874"/>
      <c r="D22" s="875"/>
      <c r="E22" s="859"/>
    </row>
    <row r="23" spans="1:8" s="52" customFormat="1" ht="12.75" customHeight="1">
      <c r="A23" s="856"/>
      <c r="B23" s="873"/>
      <c r="C23" s="874"/>
      <c r="D23" s="875"/>
      <c r="E23" s="859"/>
      <c r="F23" s="860"/>
      <c r="G23" s="867"/>
      <c r="H23" s="860"/>
    </row>
    <row r="24" spans="1:8" ht="13.8">
      <c r="A24" s="856"/>
      <c r="B24" s="864"/>
      <c r="C24" s="865"/>
      <c r="D24" s="878"/>
      <c r="E24" s="859"/>
    </row>
    <row r="25" spans="1:8" ht="13.8">
      <c r="A25" s="856"/>
      <c r="B25" s="864"/>
      <c r="C25" s="865"/>
      <c r="D25" s="878"/>
      <c r="E25" s="859"/>
    </row>
    <row r="26" spans="1:8" ht="13.8">
      <c r="A26" s="856"/>
      <c r="B26" s="864"/>
      <c r="C26" s="865"/>
      <c r="D26" s="878"/>
      <c r="E26" s="859"/>
    </row>
    <row r="27" spans="1:8" ht="15.6">
      <c r="A27" s="856"/>
      <c r="B27" s="879"/>
      <c r="C27" s="880"/>
      <c r="D27" s="866"/>
      <c r="E27" s="881"/>
    </row>
    <row r="28" spans="1:8" ht="13.8">
      <c r="A28" s="856"/>
      <c r="B28" s="873"/>
      <c r="C28" s="882"/>
      <c r="D28" s="875"/>
      <c r="E28" s="856"/>
    </row>
    <row r="29" spans="1:8" s="52" customFormat="1" ht="12.75" customHeight="1">
      <c r="A29" s="856"/>
      <c r="B29" s="864"/>
      <c r="C29" s="865"/>
      <c r="D29" s="877"/>
      <c r="E29" s="859"/>
      <c r="F29" s="860"/>
      <c r="G29" s="867"/>
      <c r="H29" s="860"/>
    </row>
    <row r="30" spans="1:8" s="52" customFormat="1" ht="12.75" customHeight="1">
      <c r="A30" s="856"/>
      <c r="B30" s="879"/>
      <c r="C30" s="880"/>
      <c r="D30" s="866"/>
      <c r="E30" s="881"/>
      <c r="F30" s="860"/>
      <c r="G30" s="867"/>
      <c r="H30" s="860"/>
    </row>
    <row r="31" spans="1:8" ht="13.8">
      <c r="A31" s="856"/>
      <c r="B31" s="864"/>
      <c r="C31" s="865"/>
      <c r="D31" s="866"/>
      <c r="E31" s="859"/>
    </row>
    <row r="32" spans="1:8" ht="13.8">
      <c r="A32" s="856"/>
      <c r="B32" s="864"/>
      <c r="C32" s="865"/>
      <c r="D32" s="866"/>
      <c r="E32" s="859"/>
    </row>
    <row r="33" spans="1:5" ht="13.8">
      <c r="A33" s="856"/>
      <c r="B33" s="864"/>
      <c r="C33" s="865"/>
      <c r="D33" s="878"/>
      <c r="E33" s="859"/>
    </row>
    <row r="34" spans="1:5" ht="13.8">
      <c r="A34" s="856"/>
      <c r="B34" s="864"/>
      <c r="C34" s="865"/>
      <c r="D34" s="878"/>
      <c r="E34" s="859"/>
    </row>
    <row r="35" spans="1:5" ht="13.8">
      <c r="A35" s="856"/>
      <c r="B35" s="864"/>
      <c r="C35" s="865"/>
      <c r="D35" s="878"/>
      <c r="E35" s="859"/>
    </row>
    <row r="36" spans="1:5" ht="15.6">
      <c r="A36" s="856"/>
      <c r="B36" s="879"/>
      <c r="C36" s="880"/>
      <c r="D36" s="866"/>
      <c r="E36" s="881"/>
    </row>
    <row r="37" spans="1:5" ht="15.6">
      <c r="A37" s="856"/>
      <c r="B37" s="879"/>
      <c r="C37" s="880"/>
      <c r="D37" s="883"/>
      <c r="E37" s="881"/>
    </row>
    <row r="38" spans="1:5" ht="13.8">
      <c r="A38" s="856"/>
      <c r="B38" s="864"/>
      <c r="C38" s="865"/>
      <c r="D38" s="877"/>
      <c r="E38" s="859"/>
    </row>
    <row r="39" spans="1:5" ht="13.8">
      <c r="A39" s="856"/>
      <c r="B39" s="864"/>
      <c r="C39" s="865"/>
      <c r="D39" s="866"/>
      <c r="E39" s="859"/>
    </row>
    <row r="40" spans="1:5" ht="13.8">
      <c r="A40" s="856"/>
      <c r="B40" s="864"/>
      <c r="C40" s="865"/>
      <c r="D40" s="866"/>
      <c r="E40" s="859"/>
    </row>
    <row r="41" spans="1:5" ht="13.8">
      <c r="A41" s="856"/>
      <c r="B41" s="864"/>
      <c r="C41" s="865"/>
      <c r="D41" s="878"/>
      <c r="E41" s="859"/>
    </row>
    <row r="42" spans="1:5" ht="13.8">
      <c r="A42" s="856"/>
      <c r="B42" s="864"/>
      <c r="C42" s="865"/>
      <c r="D42" s="878"/>
      <c r="E42" s="859"/>
    </row>
    <row r="43" spans="1:5" ht="13.8">
      <c r="A43" s="856"/>
      <c r="B43" s="864"/>
      <c r="C43" s="865"/>
      <c r="D43" s="878"/>
      <c r="E43" s="859"/>
    </row>
    <row r="44" spans="1:5" ht="13.8">
      <c r="A44" s="856"/>
      <c r="B44" s="864"/>
      <c r="C44" s="865"/>
      <c r="D44" s="866"/>
      <c r="E44" s="859"/>
    </row>
    <row r="45" spans="1:5" ht="13.8">
      <c r="A45" s="856"/>
      <c r="B45" s="864"/>
      <c r="C45" s="865"/>
      <c r="D45" s="878"/>
      <c r="E45" s="859"/>
    </row>
    <row r="46" spans="1:5" ht="13.8">
      <c r="A46" s="856"/>
      <c r="B46" s="864"/>
      <c r="C46" s="865"/>
      <c r="D46" s="877"/>
      <c r="E46" s="859"/>
    </row>
    <row r="47" spans="1:5" ht="13.5" customHeight="1">
      <c r="A47" s="856"/>
      <c r="B47" s="864"/>
      <c r="C47" s="865"/>
      <c r="D47" s="866"/>
      <c r="E47" s="859"/>
    </row>
    <row r="48" spans="1:5" ht="13.5" customHeight="1">
      <c r="A48" s="856"/>
      <c r="B48" s="864"/>
      <c r="C48" s="865"/>
      <c r="D48" s="878"/>
      <c r="E48" s="859"/>
    </row>
    <row r="49" spans="1:8" s="52" customFormat="1" ht="13.8">
      <c r="A49" s="856"/>
      <c r="B49" s="864"/>
      <c r="C49" s="865"/>
      <c r="D49" s="878"/>
      <c r="E49" s="859"/>
      <c r="F49" s="860"/>
      <c r="G49" s="867"/>
      <c r="H49" s="860"/>
    </row>
    <row r="50" spans="1:8" s="52" customFormat="1" ht="13.8">
      <c r="A50" s="856"/>
      <c r="B50" s="864"/>
      <c r="C50" s="865"/>
      <c r="D50" s="878"/>
      <c r="E50" s="859"/>
      <c r="F50" s="860"/>
      <c r="G50" s="867"/>
      <c r="H50" s="860"/>
    </row>
    <row r="51" spans="1:8" s="52" customFormat="1" ht="13.8">
      <c r="A51" s="856"/>
      <c r="B51" s="864"/>
      <c r="C51" s="865"/>
      <c r="D51" s="866"/>
      <c r="E51" s="859"/>
      <c r="F51" s="860"/>
      <c r="G51" s="867"/>
      <c r="H51" s="860"/>
    </row>
    <row r="52" spans="1:8" ht="13.5" customHeight="1">
      <c r="A52" s="856"/>
      <c r="B52" s="864"/>
      <c r="C52" s="865"/>
      <c r="D52" s="878"/>
      <c r="E52" s="859"/>
    </row>
    <row r="53" spans="1:8" ht="13.5" customHeight="1">
      <c r="A53" s="856"/>
      <c r="B53" s="864"/>
      <c r="C53" s="865"/>
      <c r="D53" s="877"/>
      <c r="E53" s="859"/>
    </row>
    <row r="54" spans="1:8" s="52" customFormat="1" ht="13.8">
      <c r="A54" s="856"/>
      <c r="B54" s="859"/>
      <c r="C54" s="876"/>
      <c r="D54" s="884"/>
      <c r="E54" s="859"/>
      <c r="F54" s="860"/>
      <c r="G54" s="867"/>
      <c r="H54" s="860"/>
    </row>
    <row r="55" spans="1:8" s="52" customFormat="1" ht="13.8">
      <c r="A55" s="856"/>
      <c r="B55" s="859"/>
      <c r="C55" s="876"/>
      <c r="D55" s="876"/>
      <c r="E55" s="859"/>
      <c r="F55" s="860"/>
      <c r="G55" s="867"/>
      <c r="H55" s="860"/>
    </row>
    <row r="56" spans="1:8" s="52" customFormat="1" ht="13.8">
      <c r="A56" s="856"/>
      <c r="B56" s="873"/>
      <c r="C56" s="882"/>
      <c r="D56" s="875"/>
      <c r="E56" s="856"/>
      <c r="F56" s="860"/>
      <c r="G56" s="867"/>
      <c r="H56" s="860"/>
    </row>
    <row r="57" spans="1:8" s="52" customFormat="1" ht="13.8">
      <c r="A57" s="856"/>
      <c r="B57" s="864"/>
      <c r="C57" s="885"/>
      <c r="D57" s="878"/>
      <c r="E57" s="859"/>
      <c r="F57" s="860"/>
      <c r="G57" s="867"/>
      <c r="H57" s="860"/>
    </row>
    <row r="58" spans="1:8" s="52" customFormat="1" ht="13.8">
      <c r="A58" s="856"/>
      <c r="B58" s="864"/>
      <c r="C58" s="885"/>
      <c r="D58" s="878"/>
      <c r="E58" s="859"/>
      <c r="F58" s="860"/>
      <c r="G58" s="867"/>
      <c r="H58" s="860"/>
    </row>
    <row r="59" spans="1:8" s="52" customFormat="1" ht="13.8">
      <c r="A59" s="856"/>
      <c r="B59" s="859"/>
      <c r="C59" s="876"/>
      <c r="D59" s="884"/>
      <c r="E59" s="859"/>
      <c r="F59" s="860"/>
      <c r="G59" s="867"/>
      <c r="H59" s="860"/>
    </row>
    <row r="60" spans="1:8" s="52" customFormat="1" ht="13.8">
      <c r="A60" s="856"/>
      <c r="B60" s="859"/>
      <c r="C60" s="876"/>
      <c r="D60" s="876"/>
      <c r="E60" s="859"/>
      <c r="F60" s="860"/>
      <c r="G60" s="867"/>
      <c r="H60" s="860"/>
    </row>
    <row r="61" spans="1:8" s="52" customFormat="1" ht="13.8">
      <c r="A61" s="856"/>
      <c r="B61" s="873"/>
      <c r="C61" s="882"/>
      <c r="D61" s="875"/>
      <c r="E61" s="856"/>
      <c r="F61" s="860"/>
      <c r="G61" s="867"/>
      <c r="H61" s="860"/>
    </row>
    <row r="62" spans="1:8" ht="13.5" customHeight="1">
      <c r="A62" s="856"/>
      <c r="B62" s="873"/>
      <c r="C62" s="882"/>
      <c r="D62" s="875"/>
      <c r="E62" s="856"/>
    </row>
    <row r="63" spans="1:8" s="52" customFormat="1" ht="13.8">
      <c r="A63" s="856"/>
      <c r="B63" s="864"/>
      <c r="C63" s="885"/>
      <c r="D63" s="877"/>
      <c r="E63" s="859"/>
      <c r="F63" s="860"/>
      <c r="G63" s="867"/>
      <c r="H63" s="860"/>
    </row>
    <row r="64" spans="1:8" s="52" customFormat="1" ht="13.8">
      <c r="A64" s="856"/>
      <c r="B64" s="864"/>
      <c r="C64" s="885"/>
      <c r="D64" s="878"/>
      <c r="E64" s="859"/>
      <c r="F64" s="860"/>
      <c r="G64" s="867"/>
      <c r="H64" s="860"/>
    </row>
    <row r="65" spans="1:8" ht="13.5" customHeight="1">
      <c r="A65" s="856"/>
      <c r="B65" s="864"/>
      <c r="C65" s="885"/>
      <c r="D65" s="877"/>
      <c r="E65" s="859"/>
    </row>
    <row r="66" spans="1:8" ht="13.5" customHeight="1">
      <c r="A66" s="856"/>
      <c r="B66" s="864"/>
      <c r="C66" s="885"/>
      <c r="D66" s="877"/>
      <c r="E66" s="859"/>
    </row>
    <row r="67" spans="1:8" s="52" customFormat="1" ht="13.8">
      <c r="A67" s="856"/>
      <c r="B67" s="864"/>
      <c r="C67" s="885"/>
      <c r="D67" s="877"/>
      <c r="E67" s="859"/>
      <c r="F67" s="860"/>
      <c r="G67" s="867"/>
      <c r="H67" s="860"/>
    </row>
    <row r="68" spans="1:8" s="52" customFormat="1" ht="13.8">
      <c r="A68" s="856"/>
      <c r="B68" s="864"/>
      <c r="C68" s="885"/>
      <c r="D68" s="878"/>
      <c r="E68" s="859"/>
      <c r="F68" s="860"/>
      <c r="G68" s="867"/>
      <c r="H68" s="860"/>
    </row>
    <row r="69" spans="1:8" ht="13.5" customHeight="1">
      <c r="A69" s="856"/>
      <c r="B69" s="859"/>
      <c r="C69" s="876"/>
      <c r="D69" s="876"/>
      <c r="E69" s="859"/>
    </row>
    <row r="70" spans="1:8" ht="13.5" customHeight="1">
      <c r="B70" s="839"/>
      <c r="C70" s="887"/>
      <c r="D70" s="888"/>
      <c r="E70" s="886"/>
    </row>
    <row r="71" spans="1:8" ht="13.5" customHeight="1">
      <c r="B71" s="847"/>
      <c r="C71" s="889"/>
      <c r="D71" s="425"/>
    </row>
    <row r="74" spans="1:8" ht="13.5" customHeight="1">
      <c r="B74" s="839"/>
      <c r="C74" s="887"/>
      <c r="D74" s="888"/>
      <c r="E74" s="886"/>
    </row>
    <row r="75" spans="1:8" ht="13.5" customHeight="1">
      <c r="B75" s="847"/>
      <c r="C75" s="889"/>
      <c r="D75" s="425"/>
    </row>
    <row r="76" spans="1:8" s="52" customFormat="1" ht="13.8">
      <c r="A76" s="886"/>
      <c r="B76" s="838"/>
      <c r="C76" s="51"/>
      <c r="D76" s="890"/>
      <c r="E76" s="838"/>
      <c r="F76" s="860"/>
      <c r="G76" s="867"/>
      <c r="H76" s="860"/>
    </row>
    <row r="77" spans="1:8" ht="13.5" customHeight="1">
      <c r="D77" s="890"/>
    </row>
    <row r="78" spans="1:8" ht="13.5" customHeight="1">
      <c r="D78" s="890"/>
    </row>
    <row r="79" spans="1:8" ht="13.5" customHeight="1">
      <c r="D79" s="890"/>
    </row>
    <row r="80" spans="1:8" ht="13.5" customHeight="1">
      <c r="D80" s="890"/>
    </row>
    <row r="83" spans="1:9" ht="13.5" customHeight="1">
      <c r="B83" s="847"/>
      <c r="C83" s="889"/>
      <c r="D83" s="425"/>
    </row>
    <row r="84" spans="1:9" ht="13.5" customHeight="1">
      <c r="D84" s="891"/>
    </row>
    <row r="90" spans="1:9" s="113" customFormat="1" ht="13.5" customHeight="1">
      <c r="A90" s="886"/>
      <c r="B90" s="838"/>
      <c r="C90" s="51"/>
      <c r="D90" s="51"/>
      <c r="E90" s="838"/>
      <c r="F90" s="860"/>
      <c r="G90" s="867"/>
      <c r="H90" s="860"/>
      <c r="I90" s="51"/>
    </row>
    <row r="91" spans="1:9" s="113" customFormat="1" ht="13.5" customHeight="1">
      <c r="A91" s="886"/>
      <c r="B91" s="838"/>
      <c r="C91" s="51"/>
      <c r="D91" s="51"/>
      <c r="E91" s="838"/>
      <c r="F91" s="860"/>
      <c r="G91" s="867"/>
      <c r="H91" s="860"/>
      <c r="I91" s="51"/>
    </row>
    <row r="92" spans="1:9" s="113" customFormat="1" ht="13.5" customHeight="1">
      <c r="A92" s="886"/>
      <c r="B92" s="838"/>
      <c r="C92" s="51"/>
      <c r="D92" s="51"/>
      <c r="E92" s="838"/>
      <c r="F92" s="860"/>
      <c r="G92" s="867"/>
      <c r="H92" s="860"/>
      <c r="I92" s="51"/>
    </row>
    <row r="93" spans="1:9" s="113" customFormat="1" ht="13.5" customHeight="1">
      <c r="A93" s="886"/>
      <c r="B93" s="838"/>
      <c r="C93" s="51"/>
      <c r="D93" s="51"/>
      <c r="E93" s="838"/>
      <c r="F93" s="860"/>
      <c r="G93" s="867"/>
      <c r="H93" s="860"/>
      <c r="I93" s="51"/>
    </row>
    <row r="94" spans="1:9" s="113" customFormat="1" ht="13.5" customHeight="1">
      <c r="A94" s="886"/>
      <c r="B94" s="838"/>
      <c r="C94" s="51"/>
      <c r="D94" s="51"/>
      <c r="E94" s="838"/>
      <c r="F94" s="860"/>
      <c r="G94" s="867"/>
      <c r="H94" s="860"/>
      <c r="I94" s="51"/>
    </row>
    <row r="95" spans="1:9" s="113" customFormat="1" ht="13.5" customHeight="1">
      <c r="A95" s="886"/>
      <c r="B95" s="838"/>
      <c r="C95" s="51"/>
      <c r="D95" s="51"/>
      <c r="E95" s="838"/>
      <c r="F95" s="860"/>
      <c r="G95" s="867"/>
      <c r="H95" s="860"/>
      <c r="I95" s="51"/>
    </row>
    <row r="96" spans="1:9" s="113" customFormat="1" ht="13.5" customHeight="1">
      <c r="A96" s="886"/>
      <c r="B96" s="838"/>
      <c r="C96" s="51"/>
      <c r="D96" s="51"/>
      <c r="E96" s="838"/>
      <c r="F96" s="860"/>
      <c r="G96" s="867"/>
      <c r="H96" s="860"/>
      <c r="I96" s="51"/>
    </row>
    <row r="97" spans="1:9" s="113" customFormat="1" ht="13.5" customHeight="1">
      <c r="A97" s="886"/>
      <c r="B97" s="838"/>
      <c r="C97" s="51"/>
      <c r="D97" s="51"/>
      <c r="E97" s="838"/>
      <c r="F97" s="860"/>
      <c r="G97" s="867"/>
      <c r="H97" s="860"/>
      <c r="I97" s="51"/>
    </row>
    <row r="98" spans="1:9" s="113" customFormat="1" ht="13.5" customHeight="1">
      <c r="A98" s="886"/>
      <c r="B98" s="838"/>
      <c r="C98" s="51"/>
      <c r="D98" s="51"/>
      <c r="E98" s="838"/>
      <c r="F98" s="860"/>
      <c r="G98" s="867"/>
      <c r="H98" s="860"/>
      <c r="I98" s="51"/>
    </row>
    <row r="99" spans="1:9" s="113" customFormat="1" ht="13.5" customHeight="1">
      <c r="A99" s="886"/>
      <c r="B99" s="838"/>
      <c r="C99" s="51"/>
      <c r="D99" s="51"/>
      <c r="E99" s="838"/>
      <c r="F99" s="860"/>
      <c r="G99" s="867"/>
      <c r="H99" s="860"/>
      <c r="I99" s="51"/>
    </row>
    <row r="100" spans="1:9" s="113" customFormat="1" ht="13.5" customHeight="1">
      <c r="A100" s="886"/>
      <c r="B100" s="838"/>
      <c r="C100" s="51"/>
      <c r="D100" s="51"/>
      <c r="E100" s="838"/>
      <c r="F100" s="860"/>
      <c r="G100" s="867"/>
      <c r="H100" s="860"/>
      <c r="I100" s="51"/>
    </row>
    <row r="101" spans="1:9" s="113" customFormat="1" ht="13.5" customHeight="1">
      <c r="A101" s="886"/>
      <c r="B101" s="838"/>
      <c r="C101" s="51"/>
      <c r="D101" s="51"/>
      <c r="E101" s="838"/>
      <c r="F101" s="860"/>
      <c r="G101" s="867"/>
      <c r="H101" s="860"/>
      <c r="I101" s="5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ht="13.5" customHeight="1">
      <c r="H124" s="51"/>
    </row>
    <row r="125" spans="1:9" ht="13.5" customHeight="1">
      <c r="H125" s="51"/>
    </row>
    <row r="126" spans="1:9" ht="13.5" customHeight="1">
      <c r="H126" s="51"/>
    </row>
    <row r="127" spans="1:9" ht="13.5" customHeight="1">
      <c r="H127" s="51"/>
    </row>
    <row r="128" spans="1:9" ht="13.5" customHeight="1">
      <c r="H128" s="51"/>
    </row>
    <row r="129" spans="8:8" ht="13.5" customHeight="1">
      <c r="H129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2:G14" xr:uid="{00000000-0002-0000-79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árok117">
    <tabColor rgb="FFFF99CC"/>
  </sheetPr>
  <dimension ref="A1:I63"/>
  <sheetViews>
    <sheetView view="pageBreakPreview" topLeftCell="A37" zoomScaleNormal="100" zoomScaleSheetLayoutView="100" workbookViewId="0">
      <selection activeCell="D24" sqref="D24"/>
    </sheetView>
  </sheetViews>
  <sheetFormatPr defaultColWidth="9.109375" defaultRowHeight="13.8"/>
  <cols>
    <col min="1" max="1" width="5.33203125" style="51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51" customWidth="1"/>
    <col min="7" max="7" width="12.6640625" style="51" customWidth="1"/>
    <col min="8" max="8" width="14.6640625" style="51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ht="14.4" thickBot="1">
      <c r="A1" s="833" t="s">
        <v>156</v>
      </c>
      <c r="B1" s="886"/>
      <c r="C1" s="935" t="s">
        <v>2</v>
      </c>
      <c r="D1" s="935"/>
      <c r="E1" s="886"/>
      <c r="H1" s="937" t="s">
        <v>868</v>
      </c>
    </row>
    <row r="2" spans="1:9">
      <c r="A2" s="833"/>
      <c r="B2" s="886"/>
      <c r="C2" s="935"/>
      <c r="D2" s="935"/>
      <c r="E2" s="886"/>
      <c r="H2" s="935"/>
    </row>
    <row r="3" spans="1:9">
      <c r="A3" s="833" t="s">
        <v>158</v>
      </c>
      <c r="B3" s="886"/>
      <c r="C3" s="935" t="s">
        <v>1482</v>
      </c>
      <c r="D3" s="935"/>
      <c r="E3" s="886"/>
      <c r="H3" s="935"/>
    </row>
    <row r="4" spans="1:9">
      <c r="A4" s="833" t="s">
        <v>183</v>
      </c>
      <c r="C4" s="948" t="s">
        <v>1483</v>
      </c>
    </row>
    <row r="5" spans="1:9" ht="14.4" thickBot="1">
      <c r="A5" s="1739"/>
      <c r="B5" s="1739"/>
      <c r="C5" s="1739"/>
      <c r="D5" s="1739"/>
      <c r="E5" s="1739"/>
      <c r="F5" s="1739"/>
      <c r="G5" s="1739"/>
      <c r="H5" s="1739"/>
    </row>
    <row r="6" spans="1:9" ht="14.4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4.4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>
      <c r="B8" s="837"/>
      <c r="C8" s="395"/>
      <c r="D8" s="395"/>
    </row>
    <row r="9" spans="1:9">
      <c r="B9" s="900">
        <v>451111</v>
      </c>
      <c r="C9" s="395"/>
      <c r="D9" s="842" t="s">
        <v>553</v>
      </c>
      <c r="H9" s="846">
        <f>SUM(H11:H13)</f>
        <v>0</v>
      </c>
    </row>
    <row r="10" spans="1:9">
      <c r="B10" s="900"/>
      <c r="C10" s="395"/>
      <c r="D10" s="842"/>
      <c r="H10" s="846"/>
    </row>
    <row r="11" spans="1:9" s="319" customFormat="1" ht="27.6">
      <c r="A11" s="989">
        <v>1</v>
      </c>
      <c r="B11" s="990"/>
      <c r="C11" s="901" t="s">
        <v>948</v>
      </c>
      <c r="D11" s="902" t="s">
        <v>949</v>
      </c>
      <c r="E11" s="1095" t="s">
        <v>176</v>
      </c>
      <c r="F11" s="1096">
        <v>455</v>
      </c>
      <c r="G11" s="1274"/>
      <c r="H11" s="909">
        <f>ROUND(F11*G11,2)</f>
        <v>0</v>
      </c>
      <c r="I11" s="1274"/>
    </row>
    <row r="12" spans="1:9">
      <c r="A12" s="912" t="s">
        <v>177</v>
      </c>
      <c r="B12" s="848"/>
      <c r="C12" s="901" t="s">
        <v>645</v>
      </c>
      <c r="D12" s="902" t="s">
        <v>646</v>
      </c>
      <c r="E12" s="925" t="s">
        <v>188</v>
      </c>
      <c r="F12" s="1097">
        <v>13.83</v>
      </c>
      <c r="G12" s="1274"/>
      <c r="H12" s="854">
        <f t="shared" ref="H12:H13" si="0">ROUND(F12*G12,2)</f>
        <v>0</v>
      </c>
      <c r="I12" s="1274"/>
    </row>
    <row r="13" spans="1:9">
      <c r="A13" s="912" t="s">
        <v>191</v>
      </c>
      <c r="B13" s="848"/>
      <c r="C13" s="901" t="s">
        <v>460</v>
      </c>
      <c r="D13" s="913" t="s">
        <v>657</v>
      </c>
      <c r="E13" s="1098" t="s">
        <v>462</v>
      </c>
      <c r="F13" s="1097">
        <v>28.24</v>
      </c>
      <c r="G13" s="1274"/>
      <c r="H13" s="854">
        <f t="shared" si="0"/>
        <v>0</v>
      </c>
      <c r="I13" s="1274"/>
    </row>
    <row r="14" spans="1:9">
      <c r="A14" s="957"/>
      <c r="B14" s="847"/>
      <c r="C14" s="906"/>
      <c r="D14" s="965"/>
      <c r="E14" s="1099"/>
      <c r="F14" s="1100"/>
      <c r="G14" s="845"/>
      <c r="H14" s="845"/>
      <c r="I14" s="845"/>
    </row>
    <row r="15" spans="1:9">
      <c r="A15" s="839"/>
      <c r="B15" s="963">
        <v>451120</v>
      </c>
      <c r="C15" s="950"/>
      <c r="D15" s="938" t="s">
        <v>185</v>
      </c>
      <c r="E15" s="843"/>
      <c r="F15" s="844"/>
      <c r="G15" s="845"/>
      <c r="H15" s="846">
        <f>SUM(H17:H24)</f>
        <v>0</v>
      </c>
      <c r="I15" s="845"/>
    </row>
    <row r="16" spans="1:9">
      <c r="A16" s="839"/>
      <c r="B16" s="963"/>
      <c r="C16" s="950"/>
      <c r="D16" s="938"/>
      <c r="E16" s="843"/>
      <c r="F16" s="844"/>
      <c r="G16" s="845"/>
      <c r="H16" s="846"/>
      <c r="I16" s="845"/>
    </row>
    <row r="17" spans="1:9">
      <c r="A17" s="912">
        <v>4</v>
      </c>
      <c r="B17" s="925"/>
      <c r="C17" s="901" t="s">
        <v>425</v>
      </c>
      <c r="D17" s="902" t="s">
        <v>426</v>
      </c>
      <c r="E17" s="925" t="s">
        <v>188</v>
      </c>
      <c r="F17" s="1101">
        <v>133.18</v>
      </c>
      <c r="G17" s="1285"/>
      <c r="H17" s="854">
        <f>ROUND(F17*G17,2)</f>
        <v>0</v>
      </c>
      <c r="I17" s="1285"/>
    </row>
    <row r="18" spans="1:9">
      <c r="A18" s="848">
        <v>5</v>
      </c>
      <c r="B18" s="848"/>
      <c r="C18" s="901" t="s">
        <v>442</v>
      </c>
      <c r="D18" s="902" t="s">
        <v>845</v>
      </c>
      <c r="E18" s="925" t="s">
        <v>188</v>
      </c>
      <c r="F18" s="1102">
        <v>1112.02</v>
      </c>
      <c r="G18" s="1274"/>
      <c r="H18" s="854">
        <f>ROUND(F18*G18,2)</f>
        <v>0</v>
      </c>
      <c r="I18" s="1274"/>
    </row>
    <row r="19" spans="1:9">
      <c r="A19" s="848">
        <v>6</v>
      </c>
      <c r="B19" s="848"/>
      <c r="C19" s="901" t="s">
        <v>360</v>
      </c>
      <c r="D19" s="902" t="s">
        <v>361</v>
      </c>
      <c r="E19" s="925" t="s">
        <v>188</v>
      </c>
      <c r="F19" s="1102">
        <v>911.94</v>
      </c>
      <c r="G19" s="1274"/>
      <c r="H19" s="854">
        <f>ROUND(F19*G19,2)</f>
        <v>0</v>
      </c>
      <c r="I19" s="1274"/>
    </row>
    <row r="20" spans="1:9">
      <c r="A20" s="848">
        <v>7</v>
      </c>
      <c r="B20" s="848"/>
      <c r="C20" s="901" t="s">
        <v>199</v>
      </c>
      <c r="D20" s="902" t="s">
        <v>444</v>
      </c>
      <c r="E20" s="925" t="s">
        <v>188</v>
      </c>
      <c r="F20" s="1102">
        <v>853.26</v>
      </c>
      <c r="G20" s="1274"/>
      <c r="H20" s="854">
        <f>ROUND(F20*G20,2)</f>
        <v>0</v>
      </c>
      <c r="I20" s="1274"/>
    </row>
    <row r="21" spans="1:9">
      <c r="A21" s="848">
        <v>8</v>
      </c>
      <c r="B21" s="848"/>
      <c r="C21" s="901" t="s">
        <v>846</v>
      </c>
      <c r="D21" s="902" t="s">
        <v>847</v>
      </c>
      <c r="E21" s="925" t="s">
        <v>197</v>
      </c>
      <c r="F21" s="1102">
        <v>1265.6500000000001</v>
      </c>
      <c r="G21" s="1274"/>
      <c r="H21" s="854">
        <f t="shared" ref="H21:H24" si="1">ROUND(F21*G21,2)</f>
        <v>0</v>
      </c>
      <c r="I21" s="1274"/>
    </row>
    <row r="22" spans="1:9">
      <c r="A22" s="848">
        <v>9</v>
      </c>
      <c r="B22" s="848"/>
      <c r="C22" s="901" t="s">
        <v>465</v>
      </c>
      <c r="D22" s="902" t="s">
        <v>671</v>
      </c>
      <c r="E22" s="925" t="s">
        <v>188</v>
      </c>
      <c r="F22" s="1102">
        <v>178.26</v>
      </c>
      <c r="G22" s="1274"/>
      <c r="H22" s="854">
        <f t="shared" si="1"/>
        <v>0</v>
      </c>
      <c r="I22" s="1274"/>
    </row>
    <row r="23" spans="1:9">
      <c r="A23" s="912" t="s">
        <v>211</v>
      </c>
      <c r="B23" s="848"/>
      <c r="C23" s="901" t="s">
        <v>1550</v>
      </c>
      <c r="D23" s="902" t="s">
        <v>1551</v>
      </c>
      <c r="E23" s="925" t="s">
        <v>267</v>
      </c>
      <c r="F23" s="1097">
        <v>200</v>
      </c>
      <c r="G23" s="1274"/>
      <c r="H23" s="854">
        <f t="shared" si="1"/>
        <v>0</v>
      </c>
      <c r="I23" s="1274"/>
    </row>
    <row r="24" spans="1:9">
      <c r="A24" s="912" t="s">
        <v>213</v>
      </c>
      <c r="B24" s="848"/>
      <c r="C24" s="901" t="s">
        <v>1552</v>
      </c>
      <c r="D24" s="902" t="s">
        <v>1553</v>
      </c>
      <c r="E24" s="1098" t="s">
        <v>197</v>
      </c>
      <c r="F24" s="1097">
        <v>84.71</v>
      </c>
      <c r="G24" s="1274"/>
      <c r="H24" s="854">
        <f t="shared" si="1"/>
        <v>0</v>
      </c>
      <c r="I24" s="1274"/>
    </row>
    <row r="25" spans="1:9">
      <c r="A25" s="957"/>
      <c r="B25" s="847"/>
      <c r="C25" s="906"/>
      <c r="D25" s="425"/>
      <c r="E25" s="1099"/>
      <c r="F25" s="1100"/>
      <c r="G25" s="845"/>
      <c r="H25" s="845"/>
      <c r="I25" s="845"/>
    </row>
    <row r="26" spans="1:9">
      <c r="A26" s="856"/>
      <c r="B26" s="900">
        <v>452313</v>
      </c>
      <c r="C26" s="841"/>
      <c r="D26" s="842" t="s">
        <v>905</v>
      </c>
      <c r="H26" s="846">
        <f>SUM(H28:H40)</f>
        <v>0</v>
      </c>
    </row>
    <row r="28" spans="1:9">
      <c r="A28" s="848">
        <v>12</v>
      </c>
      <c r="B28" s="979"/>
      <c r="C28" s="980" t="s">
        <v>686</v>
      </c>
      <c r="D28" s="1101" t="s">
        <v>687</v>
      </c>
      <c r="E28" s="925" t="s">
        <v>176</v>
      </c>
      <c r="F28" s="1097">
        <v>250</v>
      </c>
      <c r="G28" s="1274"/>
      <c r="H28" s="854">
        <f t="shared" ref="H28:H40" si="2">ROUND(F28*G28,2)</f>
        <v>0</v>
      </c>
      <c r="I28" s="1274"/>
    </row>
    <row r="29" spans="1:9">
      <c r="A29" s="848">
        <v>13</v>
      </c>
      <c r="B29" s="979"/>
      <c r="C29" s="980">
        <v>11200302</v>
      </c>
      <c r="D29" s="1101" t="s">
        <v>1274</v>
      </c>
      <c r="E29" s="925" t="s">
        <v>188</v>
      </c>
      <c r="F29" s="1097">
        <v>6.3</v>
      </c>
      <c r="G29" s="1274"/>
      <c r="H29" s="854">
        <f t="shared" si="2"/>
        <v>0</v>
      </c>
      <c r="I29" s="1274"/>
    </row>
    <row r="30" spans="1:9">
      <c r="A30" s="989">
        <v>14</v>
      </c>
      <c r="B30" s="990"/>
      <c r="C30" s="1103">
        <v>11250202</v>
      </c>
      <c r="D30" s="1104" t="s">
        <v>963</v>
      </c>
      <c r="E30" s="1095" t="s">
        <v>180</v>
      </c>
      <c r="F30" s="1096">
        <v>4</v>
      </c>
      <c r="G30" s="1274"/>
      <c r="H30" s="909">
        <f t="shared" si="2"/>
        <v>0</v>
      </c>
      <c r="I30" s="1274"/>
    </row>
    <row r="31" spans="1:9">
      <c r="A31" s="848">
        <v>15</v>
      </c>
      <c r="B31" s="979"/>
      <c r="C31" s="980" t="s">
        <v>1554</v>
      </c>
      <c r="D31" s="1101" t="s">
        <v>1555</v>
      </c>
      <c r="E31" s="925" t="s">
        <v>188</v>
      </c>
      <c r="F31" s="1097">
        <v>1.5</v>
      </c>
      <c r="G31" s="1274"/>
      <c r="H31" s="854">
        <f t="shared" si="2"/>
        <v>0</v>
      </c>
      <c r="I31" s="1274"/>
    </row>
    <row r="32" spans="1:9">
      <c r="A32" s="848">
        <v>16</v>
      </c>
      <c r="B32" s="990"/>
      <c r="C32" s="980" t="s">
        <v>1556</v>
      </c>
      <c r="D32" s="902" t="s">
        <v>1557</v>
      </c>
      <c r="E32" s="1095" t="s">
        <v>176</v>
      </c>
      <c r="F32" s="1096">
        <v>224.85</v>
      </c>
      <c r="G32" s="1274"/>
      <c r="H32" s="909">
        <f t="shared" si="2"/>
        <v>0</v>
      </c>
      <c r="I32" s="1274"/>
    </row>
    <row r="33" spans="1:9">
      <c r="A33" s="989">
        <v>17</v>
      </c>
      <c r="B33" s="990"/>
      <c r="C33" s="1103" t="s">
        <v>961</v>
      </c>
      <c r="D33" s="1104" t="s">
        <v>962</v>
      </c>
      <c r="E33" s="1095" t="s">
        <v>180</v>
      </c>
      <c r="F33" s="1096">
        <v>5</v>
      </c>
      <c r="G33" s="1274"/>
      <c r="H33" s="909">
        <f t="shared" si="2"/>
        <v>0</v>
      </c>
      <c r="I33" s="1274"/>
    </row>
    <row r="34" spans="1:9">
      <c r="A34" s="848">
        <v>18</v>
      </c>
      <c r="B34" s="979"/>
      <c r="C34" s="980" t="s">
        <v>1558</v>
      </c>
      <c r="D34" s="902" t="s">
        <v>1559</v>
      </c>
      <c r="E34" s="925" t="s">
        <v>176</v>
      </c>
      <c r="F34" s="1097">
        <v>257</v>
      </c>
      <c r="G34" s="1274"/>
      <c r="H34" s="854">
        <f t="shared" si="2"/>
        <v>0</v>
      </c>
      <c r="I34" s="1274"/>
    </row>
    <row r="35" spans="1:9">
      <c r="A35" s="848">
        <v>19</v>
      </c>
      <c r="B35" s="979"/>
      <c r="C35" s="980" t="s">
        <v>853</v>
      </c>
      <c r="D35" s="902" t="s">
        <v>854</v>
      </c>
      <c r="E35" s="925" t="s">
        <v>188</v>
      </c>
      <c r="F35" s="1097">
        <v>56.62</v>
      </c>
      <c r="G35" s="1274"/>
      <c r="H35" s="854">
        <f t="shared" si="2"/>
        <v>0</v>
      </c>
      <c r="I35" s="1274"/>
    </row>
    <row r="36" spans="1:9">
      <c r="A36" s="989">
        <v>20</v>
      </c>
      <c r="B36" s="979"/>
      <c r="C36" s="980" t="s">
        <v>1560</v>
      </c>
      <c r="D36" s="1101" t="s">
        <v>1561</v>
      </c>
      <c r="E36" s="925" t="s">
        <v>180</v>
      </c>
      <c r="F36" s="1097">
        <v>1</v>
      </c>
      <c r="G36" s="1274"/>
      <c r="H36" s="854">
        <f t="shared" si="2"/>
        <v>0</v>
      </c>
      <c r="I36" s="1274"/>
    </row>
    <row r="37" spans="1:9">
      <c r="A37" s="848">
        <v>21</v>
      </c>
      <c r="B37" s="979"/>
      <c r="C37" s="980" t="s">
        <v>1562</v>
      </c>
      <c r="D37" s="902" t="s">
        <v>1563</v>
      </c>
      <c r="E37" s="925" t="s">
        <v>176</v>
      </c>
      <c r="F37" s="1097">
        <v>39</v>
      </c>
      <c r="G37" s="1274"/>
      <c r="H37" s="854">
        <f t="shared" si="2"/>
        <v>0</v>
      </c>
      <c r="I37" s="1274"/>
    </row>
    <row r="38" spans="1:9">
      <c r="A38" s="848">
        <v>22</v>
      </c>
      <c r="B38" s="979"/>
      <c r="C38" s="980" t="s">
        <v>952</v>
      </c>
      <c r="D38" s="902" t="s">
        <v>953</v>
      </c>
      <c r="E38" s="925" t="s">
        <v>176</v>
      </c>
      <c r="F38" s="1097">
        <v>100.6</v>
      </c>
      <c r="G38" s="1274"/>
      <c r="H38" s="854">
        <f t="shared" si="2"/>
        <v>0</v>
      </c>
      <c r="I38" s="1274"/>
    </row>
    <row r="39" spans="1:9">
      <c r="A39" s="989">
        <v>23</v>
      </c>
      <c r="B39" s="979"/>
      <c r="C39" s="980">
        <v>88020221</v>
      </c>
      <c r="D39" s="51" t="s">
        <v>955</v>
      </c>
      <c r="E39" s="925" t="s">
        <v>180</v>
      </c>
      <c r="F39" s="1097">
        <v>40</v>
      </c>
      <c r="G39" s="1274"/>
      <c r="H39" s="854">
        <f t="shared" si="2"/>
        <v>0</v>
      </c>
      <c r="I39" s="1274"/>
    </row>
    <row r="40" spans="1:9">
      <c r="A40" s="848">
        <v>24</v>
      </c>
      <c r="B40" s="979"/>
      <c r="C40" s="980" t="s">
        <v>909</v>
      </c>
      <c r="D40" s="902" t="s">
        <v>910</v>
      </c>
      <c r="E40" s="925" t="s">
        <v>462</v>
      </c>
      <c r="F40" s="1097">
        <v>2234.06</v>
      </c>
      <c r="G40" s="1274"/>
      <c r="H40" s="854">
        <f t="shared" si="2"/>
        <v>0</v>
      </c>
      <c r="I40" s="1274"/>
    </row>
    <row r="41" spans="1:9">
      <c r="A41" s="847"/>
      <c r="B41" s="996"/>
      <c r="C41" s="1105"/>
      <c r="D41" s="888"/>
      <c r="E41" s="839"/>
      <c r="F41" s="1100"/>
      <c r="G41" s="845"/>
      <c r="H41" s="845"/>
      <c r="I41" s="845"/>
    </row>
    <row r="42" spans="1:9" ht="27.6">
      <c r="A42" s="839"/>
      <c r="B42" s="900">
        <v>452332</v>
      </c>
      <c r="C42" s="841"/>
      <c r="D42" s="842" t="s">
        <v>726</v>
      </c>
      <c r="E42" s="843"/>
      <c r="F42" s="844"/>
      <c r="G42" s="845"/>
      <c r="H42" s="846">
        <f>SUM(H44:H45)</f>
        <v>0</v>
      </c>
      <c r="I42" s="845"/>
    </row>
    <row r="43" spans="1:9">
      <c r="A43" s="425"/>
      <c r="B43" s="847"/>
      <c r="C43" s="425"/>
      <c r="D43" s="425"/>
      <c r="E43" s="847"/>
      <c r="F43" s="425"/>
      <c r="G43" s="425"/>
      <c r="H43" s="425"/>
      <c r="I43" s="425"/>
    </row>
    <row r="44" spans="1:9" ht="27.6">
      <c r="A44" s="912" t="s">
        <v>491</v>
      </c>
      <c r="B44" s="848"/>
      <c r="C44" s="901" t="s">
        <v>470</v>
      </c>
      <c r="D44" s="913" t="s">
        <v>535</v>
      </c>
      <c r="E44" s="1098" t="s">
        <v>197</v>
      </c>
      <c r="F44" s="1097">
        <v>88.5</v>
      </c>
      <c r="G44" s="1274"/>
      <c r="H44" s="854">
        <f>ROUND(F44*G44,2)</f>
        <v>0</v>
      </c>
      <c r="I44" s="1274"/>
    </row>
    <row r="45" spans="1:9" ht="27.6">
      <c r="A45" s="912" t="s">
        <v>494</v>
      </c>
      <c r="B45" s="848"/>
      <c r="C45" s="901" t="s">
        <v>472</v>
      </c>
      <c r="D45" s="913" t="s">
        <v>697</v>
      </c>
      <c r="E45" s="1098" t="s">
        <v>197</v>
      </c>
      <c r="F45" s="1097">
        <f>29.5</f>
        <v>29.5</v>
      </c>
      <c r="G45" s="1274"/>
      <c r="H45" s="854">
        <f>ROUND(F45*G45,2)</f>
        <v>0</v>
      </c>
      <c r="I45" s="1274"/>
    </row>
    <row r="46" spans="1:9" s="495" customFormat="1">
      <c r="A46" s="1106"/>
      <c r="B46" s="1107"/>
      <c r="C46" s="1108"/>
      <c r="D46" s="1109"/>
      <c r="E46" s="1110"/>
      <c r="F46" s="1111"/>
    </row>
    <row r="47" spans="1:9">
      <c r="A47" s="839"/>
      <c r="B47" s="900">
        <v>452332</v>
      </c>
      <c r="C47" s="841"/>
      <c r="D47" s="842" t="s">
        <v>732</v>
      </c>
      <c r="E47" s="843"/>
      <c r="F47" s="844"/>
      <c r="G47" s="845"/>
      <c r="H47" s="846">
        <f>SUM(H49:H51)</f>
        <v>0</v>
      </c>
      <c r="I47" s="845"/>
    </row>
    <row r="48" spans="1:9">
      <c r="A48" s="425"/>
      <c r="B48" s="847"/>
      <c r="C48" s="425"/>
      <c r="D48" s="425"/>
      <c r="E48" s="847"/>
      <c r="F48" s="425"/>
      <c r="G48" s="425"/>
      <c r="H48" s="425"/>
      <c r="I48" s="425"/>
    </row>
    <row r="49" spans="1:9">
      <c r="A49" s="912" t="s">
        <v>497</v>
      </c>
      <c r="B49" s="848"/>
      <c r="C49" s="901" t="s">
        <v>733</v>
      </c>
      <c r="D49" s="913" t="s">
        <v>734</v>
      </c>
      <c r="E49" s="1098" t="s">
        <v>188</v>
      </c>
      <c r="F49" s="1097">
        <v>5.9</v>
      </c>
      <c r="G49" s="1274"/>
      <c r="H49" s="854">
        <f>ROUND(F49*G49,2)</f>
        <v>0</v>
      </c>
      <c r="I49" s="1274"/>
    </row>
    <row r="50" spans="1:9" ht="27.6">
      <c r="A50" s="912" t="s">
        <v>500</v>
      </c>
      <c r="B50" s="848"/>
      <c r="C50" s="901" t="s">
        <v>533</v>
      </c>
      <c r="D50" s="913" t="s">
        <v>534</v>
      </c>
      <c r="E50" s="1098" t="s">
        <v>188</v>
      </c>
      <c r="F50" s="1097">
        <v>70.900000000000006</v>
      </c>
      <c r="G50" s="1274"/>
      <c r="H50" s="854">
        <f>ROUND(F50*G50,2)</f>
        <v>0</v>
      </c>
      <c r="I50" s="1274"/>
    </row>
    <row r="51" spans="1:9" ht="27.6">
      <c r="A51" s="912" t="s">
        <v>620</v>
      </c>
      <c r="B51" s="925"/>
      <c r="C51" s="901">
        <v>2060905</v>
      </c>
      <c r="D51" s="913" t="s">
        <v>543</v>
      </c>
      <c r="E51" s="1098" t="s">
        <v>197</v>
      </c>
      <c r="F51" s="1101">
        <v>29.5</v>
      </c>
      <c r="G51" s="1285"/>
      <c r="H51" s="854">
        <f>ROUND(F51*G51,2)</f>
        <v>0</v>
      </c>
      <c r="I51" s="1285"/>
    </row>
    <row r="52" spans="1:9" s="495" customFormat="1">
      <c r="A52" s="1106"/>
      <c r="B52" s="1107"/>
      <c r="C52" s="1108"/>
      <c r="D52" s="1109"/>
      <c r="E52" s="1110"/>
      <c r="F52" s="1111"/>
    </row>
    <row r="53" spans="1:9">
      <c r="A53" s="839"/>
      <c r="B53" s="900">
        <v>452614</v>
      </c>
      <c r="C53" s="841"/>
      <c r="D53" s="842" t="s">
        <v>747</v>
      </c>
      <c r="E53" s="843"/>
      <c r="F53" s="844"/>
      <c r="G53" s="845"/>
      <c r="H53" s="846">
        <f>SUM(H55)</f>
        <v>0</v>
      </c>
      <c r="I53" s="845"/>
    </row>
    <row r="54" spans="1:9">
      <c r="A54" s="425"/>
      <c r="B54" s="847"/>
      <c r="C54" s="425"/>
      <c r="D54" s="425"/>
      <c r="E54" s="847"/>
      <c r="F54" s="425"/>
      <c r="G54" s="425"/>
      <c r="H54" s="425"/>
      <c r="I54" s="425"/>
    </row>
    <row r="55" spans="1:9" ht="27.6">
      <c r="A55" s="912">
        <v>30</v>
      </c>
      <c r="B55" s="925"/>
      <c r="C55" s="1103" t="s">
        <v>1564</v>
      </c>
      <c r="D55" s="992" t="s">
        <v>1565</v>
      </c>
      <c r="E55" s="1095" t="s">
        <v>197</v>
      </c>
      <c r="F55" s="1096">
        <v>343</v>
      </c>
      <c r="G55" s="1274"/>
      <c r="H55" s="909">
        <f>ROUND(F55*G55,2)</f>
        <v>0</v>
      </c>
      <c r="I55" s="1274"/>
    </row>
    <row r="57" spans="1:9" ht="14.4">
      <c r="D57" s="868" t="s">
        <v>181</v>
      </c>
      <c r="E57" s="869"/>
      <c r="F57" s="870"/>
      <c r="G57" s="871"/>
      <c r="H57" s="872">
        <f>H47+H42+H26+H15+H9+H53</f>
        <v>0</v>
      </c>
    </row>
    <row r="58" spans="1:9">
      <c r="H58" s="927"/>
    </row>
    <row r="61" spans="1:9" ht="21.75" customHeight="1"/>
    <row r="62" spans="1:9" ht="21.75" customHeight="1"/>
    <row r="63" spans="1:9" ht="21.75" customHeight="1"/>
  </sheetData>
  <sheetProtection algorithmName="SHA-512" hashValue="gAEIHxDx62Q6PZpSjVr0i2lZKxs/3/4L3EcHb+uwODp7JKX6/cE1coiIayGFIcXqLPZ2FvSvTJKqZXB54XLnpQ==" saltValue="UzEwXCii75HOo37VB8SnKQ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55" xr:uid="{00000000-0002-0000-7A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41" max="8" man="1"/>
  </rowBreak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árok118">
    <tabColor rgb="FFFF99CC"/>
  </sheetPr>
  <dimension ref="A1:I33"/>
  <sheetViews>
    <sheetView view="pageBreakPreview" topLeftCell="A25" zoomScaleNormal="100" zoomScaleSheetLayoutView="100" workbookViewId="0">
      <selection activeCell="D18" sqref="D18"/>
    </sheetView>
  </sheetViews>
  <sheetFormatPr defaultColWidth="9.109375" defaultRowHeight="13.8"/>
  <cols>
    <col min="1" max="1" width="5.33203125" style="51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51" customWidth="1"/>
    <col min="7" max="7" width="12.6640625" style="51" customWidth="1"/>
    <col min="8" max="8" width="14.6640625" style="51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ht="14.4" thickBot="1">
      <c r="A1" s="833" t="s">
        <v>156</v>
      </c>
      <c r="B1" s="886"/>
      <c r="C1" s="935" t="s">
        <v>2</v>
      </c>
      <c r="D1" s="935"/>
      <c r="E1" s="886"/>
      <c r="H1" s="937" t="s">
        <v>1282</v>
      </c>
    </row>
    <row r="2" spans="1:9">
      <c r="A2" s="833"/>
      <c r="B2" s="886"/>
      <c r="C2" s="935"/>
      <c r="D2" s="935"/>
      <c r="E2" s="886"/>
      <c r="H2" s="935"/>
    </row>
    <row r="3" spans="1:9">
      <c r="A3" s="833" t="s">
        <v>158</v>
      </c>
      <c r="B3" s="886"/>
      <c r="C3" s="935" t="s">
        <v>1485</v>
      </c>
      <c r="D3" s="935"/>
      <c r="E3" s="886"/>
      <c r="H3" s="935"/>
    </row>
    <row r="4" spans="1:9">
      <c r="A4" s="833" t="s">
        <v>183</v>
      </c>
      <c r="C4" s="948" t="s">
        <v>1486</v>
      </c>
    </row>
    <row r="5" spans="1:9" ht="14.4" thickBot="1">
      <c r="A5" s="1739"/>
      <c r="B5" s="1739"/>
      <c r="C5" s="1739"/>
      <c r="D5" s="1739"/>
      <c r="E5" s="1739"/>
      <c r="F5" s="1739"/>
      <c r="G5" s="1739"/>
      <c r="H5" s="1739"/>
    </row>
    <row r="6" spans="1:9" ht="14.4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4.4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>
      <c r="B8" s="837"/>
      <c r="C8" s="395"/>
      <c r="D8" s="395"/>
    </row>
    <row r="9" spans="1:9">
      <c r="A9" s="839"/>
      <c r="B9" s="963">
        <v>451120</v>
      </c>
      <c r="C9" s="950"/>
      <c r="D9" s="938" t="s">
        <v>185</v>
      </c>
      <c r="E9" s="843"/>
      <c r="F9" s="844"/>
      <c r="G9" s="845"/>
      <c r="H9" s="846">
        <f>SUM(H11:H15)</f>
        <v>0</v>
      </c>
    </row>
    <row r="11" spans="1:9">
      <c r="A11" s="848">
        <v>1</v>
      </c>
      <c r="B11" s="849"/>
      <c r="C11" s="901" t="s">
        <v>442</v>
      </c>
      <c r="D11" s="902" t="s">
        <v>845</v>
      </c>
      <c r="E11" s="925" t="s">
        <v>188</v>
      </c>
      <c r="F11" s="1112">
        <v>282</v>
      </c>
      <c r="G11" s="1274"/>
      <c r="H11" s="854">
        <f>ROUND(F11*G11,2)</f>
        <v>0</v>
      </c>
      <c r="I11" s="1274"/>
    </row>
    <row r="12" spans="1:9" ht="15">
      <c r="A12" s="848">
        <v>2</v>
      </c>
      <c r="B12" s="849"/>
      <c r="C12" s="901" t="s">
        <v>360</v>
      </c>
      <c r="D12" s="902" t="s">
        <v>361</v>
      </c>
      <c r="E12" s="925" t="s">
        <v>1394</v>
      </c>
      <c r="F12" s="1112">
        <v>256.14999999999998</v>
      </c>
      <c r="G12" s="1274"/>
      <c r="H12" s="854">
        <f>ROUND(F12*G12,2)</f>
        <v>0</v>
      </c>
      <c r="I12" s="1274"/>
    </row>
    <row r="13" spans="1:9">
      <c r="A13" s="848">
        <v>3</v>
      </c>
      <c r="B13" s="849"/>
      <c r="C13" s="901" t="s">
        <v>199</v>
      </c>
      <c r="D13" s="902" t="s">
        <v>444</v>
      </c>
      <c r="E13" s="925" t="s">
        <v>188</v>
      </c>
      <c r="F13" s="1112">
        <v>282</v>
      </c>
      <c r="G13" s="1274"/>
      <c r="H13" s="854">
        <f>ROUND(F13*G13,2)</f>
        <v>0</v>
      </c>
      <c r="I13" s="1274"/>
    </row>
    <row r="14" spans="1:9">
      <c r="A14" s="848">
        <v>4</v>
      </c>
      <c r="B14" s="849"/>
      <c r="C14" s="901" t="s">
        <v>846</v>
      </c>
      <c r="D14" s="902" t="s">
        <v>847</v>
      </c>
      <c r="E14" s="925" t="s">
        <v>197</v>
      </c>
      <c r="F14" s="1112">
        <v>188</v>
      </c>
      <c r="G14" s="1274"/>
      <c r="H14" s="854">
        <f t="shared" ref="H14:H15" si="0">ROUND(F14*G14,2)</f>
        <v>0</v>
      </c>
      <c r="I14" s="1274"/>
    </row>
    <row r="15" spans="1:9">
      <c r="A15" s="848">
        <v>5</v>
      </c>
      <c r="B15" s="849"/>
      <c r="C15" s="901" t="s">
        <v>465</v>
      </c>
      <c r="D15" s="902" t="s">
        <v>671</v>
      </c>
      <c r="E15" s="925" t="s">
        <v>188</v>
      </c>
      <c r="F15" s="1112">
        <v>18.8</v>
      </c>
      <c r="G15" s="1274"/>
      <c r="H15" s="854">
        <f t="shared" si="0"/>
        <v>0</v>
      </c>
      <c r="I15" s="1274"/>
    </row>
    <row r="16" spans="1:9">
      <c r="A16" s="957"/>
      <c r="B16" s="847"/>
      <c r="C16" s="906"/>
      <c r="D16" s="965"/>
      <c r="E16" s="1113"/>
      <c r="F16" s="1114"/>
      <c r="G16" s="910"/>
      <c r="H16" s="845"/>
      <c r="I16" s="910"/>
    </row>
    <row r="17" spans="1:9">
      <c r="B17" s="963">
        <v>452312</v>
      </c>
      <c r="C17" s="950"/>
      <c r="D17" s="938" t="s">
        <v>848</v>
      </c>
      <c r="H17" s="846">
        <f>SUM(H19:H25)</f>
        <v>0</v>
      </c>
    </row>
    <row r="18" spans="1:9">
      <c r="B18" s="963"/>
      <c r="C18" s="950"/>
      <c r="D18" s="938"/>
      <c r="H18" s="846"/>
    </row>
    <row r="19" spans="1:9">
      <c r="A19" s="848">
        <v>6</v>
      </c>
      <c r="B19" s="849"/>
      <c r="C19" s="980" t="s">
        <v>849</v>
      </c>
      <c r="D19" s="902" t="s">
        <v>850</v>
      </c>
      <c r="E19" s="925" t="s">
        <v>188</v>
      </c>
      <c r="F19" s="1112">
        <v>0.1</v>
      </c>
      <c r="G19" s="1274"/>
      <c r="H19" s="854">
        <f t="shared" ref="H19:H25" si="1">ROUND(F19*G19,2)</f>
        <v>0</v>
      </c>
      <c r="I19" s="1274"/>
    </row>
    <row r="20" spans="1:9" ht="15">
      <c r="A20" s="848">
        <v>7</v>
      </c>
      <c r="B20" s="979"/>
      <c r="C20" s="980" t="s">
        <v>853</v>
      </c>
      <c r="D20" s="902" t="s">
        <v>854</v>
      </c>
      <c r="E20" s="925" t="s">
        <v>1394</v>
      </c>
      <c r="F20" s="1112">
        <v>7.05</v>
      </c>
      <c r="G20" s="1274"/>
      <c r="H20" s="854">
        <f t="shared" si="1"/>
        <v>0</v>
      </c>
      <c r="I20" s="1274"/>
    </row>
    <row r="21" spans="1:9">
      <c r="A21" s="848">
        <v>8</v>
      </c>
      <c r="B21" s="979"/>
      <c r="C21" s="980" t="s">
        <v>855</v>
      </c>
      <c r="D21" s="902" t="s">
        <v>856</v>
      </c>
      <c r="E21" s="925" t="s">
        <v>176</v>
      </c>
      <c r="F21" s="1112">
        <v>101</v>
      </c>
      <c r="G21" s="1274"/>
      <c r="H21" s="854">
        <f t="shared" si="1"/>
        <v>0</v>
      </c>
      <c r="I21" s="1274"/>
    </row>
    <row r="22" spans="1:9">
      <c r="A22" s="848">
        <v>9</v>
      </c>
      <c r="B22" s="979"/>
      <c r="C22" s="980" t="s">
        <v>859</v>
      </c>
      <c r="D22" s="902" t="s">
        <v>860</v>
      </c>
      <c r="E22" s="925" t="s">
        <v>180</v>
      </c>
      <c r="F22" s="1112">
        <v>11</v>
      </c>
      <c r="G22" s="1274"/>
      <c r="H22" s="854">
        <f t="shared" si="1"/>
        <v>0</v>
      </c>
      <c r="I22" s="1274"/>
    </row>
    <row r="23" spans="1:9" ht="27.6">
      <c r="A23" s="848">
        <v>10</v>
      </c>
      <c r="B23" s="979"/>
      <c r="C23" s="980" t="s">
        <v>861</v>
      </c>
      <c r="D23" s="902" t="s">
        <v>862</v>
      </c>
      <c r="E23" s="925" t="s">
        <v>180</v>
      </c>
      <c r="F23" s="1112">
        <v>2</v>
      </c>
      <c r="G23" s="1274"/>
      <c r="H23" s="854">
        <f t="shared" si="1"/>
        <v>0</v>
      </c>
      <c r="I23" s="1274"/>
    </row>
    <row r="24" spans="1:9">
      <c r="A24" s="848">
        <v>11</v>
      </c>
      <c r="B24" s="979"/>
      <c r="C24" s="980" t="s">
        <v>863</v>
      </c>
      <c r="D24" s="902" t="s">
        <v>864</v>
      </c>
      <c r="E24" s="925" t="s">
        <v>176</v>
      </c>
      <c r="F24" s="1112">
        <v>101</v>
      </c>
      <c r="G24" s="1274"/>
      <c r="H24" s="854">
        <f t="shared" si="1"/>
        <v>0</v>
      </c>
      <c r="I24" s="1274"/>
    </row>
    <row r="25" spans="1:9">
      <c r="A25" s="848">
        <v>12</v>
      </c>
      <c r="B25" s="979"/>
      <c r="C25" s="980" t="s">
        <v>865</v>
      </c>
      <c r="D25" s="902" t="s">
        <v>866</v>
      </c>
      <c r="E25" s="925" t="s">
        <v>304</v>
      </c>
      <c r="F25" s="1112">
        <v>1</v>
      </c>
      <c r="G25" s="1274"/>
      <c r="H25" s="854">
        <f t="shared" si="1"/>
        <v>0</v>
      </c>
      <c r="I25" s="1274"/>
    </row>
    <row r="26" spans="1:9">
      <c r="A26" s="839"/>
      <c r="F26" s="1114"/>
    </row>
    <row r="27" spans="1:9" ht="14.4">
      <c r="D27" s="868" t="s">
        <v>181</v>
      </c>
      <c r="E27" s="869"/>
      <c r="F27" s="870"/>
      <c r="G27" s="871"/>
      <c r="H27" s="872">
        <f>H17+H9</f>
        <v>0</v>
      </c>
    </row>
    <row r="31" spans="1:9" ht="21.75" customHeight="1"/>
    <row r="32" spans="1:9" ht="21.75" customHeight="1"/>
    <row r="33" ht="21.75" customHeight="1"/>
  </sheetData>
  <sheetProtection algorithmName="SHA-512" hashValue="+pPY0HXqxod9P2MoGymMnBMATYx7EBfXtsnjuI2ZHOxjWSY1eCXmSut9EgwtL/glfFyJ+X7mqxhxPXiYScW38Q==" saltValue="igt47jbPeRRNXLhsSAEzjA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5" xr:uid="{00000000-0002-0000-7B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árok119">
    <tabColor rgb="FFFF99CC"/>
  </sheetPr>
  <dimension ref="A1:I58"/>
  <sheetViews>
    <sheetView view="pageBreakPreview" topLeftCell="A19" zoomScaleNormal="100" zoomScaleSheetLayoutView="100" workbookViewId="0">
      <selection activeCell="D48" sqref="D48"/>
    </sheetView>
  </sheetViews>
  <sheetFormatPr defaultColWidth="9.109375" defaultRowHeight="13.8"/>
  <cols>
    <col min="1" max="1" width="5.33203125" style="51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51" customWidth="1"/>
    <col min="7" max="7" width="12.6640625" style="51" customWidth="1"/>
    <col min="8" max="8" width="14.6640625" style="51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ht="14.4" thickBot="1">
      <c r="A1" s="833" t="s">
        <v>156</v>
      </c>
      <c r="B1" s="886"/>
      <c r="C1" s="935" t="s">
        <v>2</v>
      </c>
      <c r="D1" s="935"/>
      <c r="E1" s="886"/>
      <c r="H1" s="937" t="s">
        <v>903</v>
      </c>
    </row>
    <row r="2" spans="1:9">
      <c r="A2" s="833"/>
      <c r="B2" s="886"/>
      <c r="C2" s="935"/>
      <c r="D2" s="935"/>
      <c r="E2" s="886"/>
      <c r="H2" s="935"/>
    </row>
    <row r="3" spans="1:9">
      <c r="A3" s="833" t="s">
        <v>158</v>
      </c>
      <c r="B3" s="886"/>
      <c r="C3" s="935" t="s">
        <v>1488</v>
      </c>
      <c r="D3" s="935"/>
      <c r="E3" s="886"/>
      <c r="H3" s="935"/>
    </row>
    <row r="4" spans="1:9">
      <c r="A4" s="833" t="s">
        <v>183</v>
      </c>
      <c r="C4" s="948" t="s">
        <v>1566</v>
      </c>
    </row>
    <row r="5" spans="1:9" ht="14.4" thickBot="1">
      <c r="A5" s="1739"/>
      <c r="B5" s="1739"/>
      <c r="C5" s="1739"/>
      <c r="D5" s="1739"/>
      <c r="E5" s="1739"/>
      <c r="F5" s="1739"/>
      <c r="G5" s="1739"/>
      <c r="H5" s="1739"/>
    </row>
    <row r="6" spans="1:9" ht="14.4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4.4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>
      <c r="B8" s="837"/>
      <c r="C8" s="395"/>
      <c r="D8" s="395"/>
    </row>
    <row r="9" spans="1:9">
      <c r="B9" s="900">
        <v>451111</v>
      </c>
      <c r="C9" s="395"/>
      <c r="D9" s="842" t="s">
        <v>553</v>
      </c>
      <c r="H9" s="846">
        <f>SUM(H11:H16)</f>
        <v>0</v>
      </c>
    </row>
    <row r="10" spans="1:9">
      <c r="B10" s="900"/>
      <c r="C10" s="395"/>
      <c r="D10" s="842"/>
      <c r="H10" s="846"/>
    </row>
    <row r="11" spans="1:9" ht="27.6">
      <c r="A11" s="848">
        <v>1</v>
      </c>
      <c r="B11" s="979"/>
      <c r="C11" s="980" t="s">
        <v>1567</v>
      </c>
      <c r="D11" s="902" t="s">
        <v>1568</v>
      </c>
      <c r="E11" s="925" t="s">
        <v>176</v>
      </c>
      <c r="F11" s="1097">
        <v>145.22999999999999</v>
      </c>
      <c r="G11" s="1274"/>
      <c r="H11" s="854">
        <f>ROUND(F11*G11,2)</f>
        <v>0</v>
      </c>
      <c r="I11" s="1274"/>
    </row>
    <row r="12" spans="1:9">
      <c r="A12" s="912" t="s">
        <v>177</v>
      </c>
      <c r="B12" s="848"/>
      <c r="C12" s="901" t="s">
        <v>645</v>
      </c>
      <c r="D12" s="913" t="s">
        <v>646</v>
      </c>
      <c r="E12" s="1098" t="s">
        <v>188</v>
      </c>
      <c r="F12" s="1097">
        <v>4.9400000000000004</v>
      </c>
      <c r="G12" s="1274"/>
      <c r="H12" s="854">
        <f t="shared" ref="H12:H16" si="0">ROUND(F12*G12,2)</f>
        <v>0</v>
      </c>
      <c r="I12" s="1274"/>
    </row>
    <row r="13" spans="1:9" ht="27.6">
      <c r="A13" s="912" t="s">
        <v>191</v>
      </c>
      <c r="B13" s="848"/>
      <c r="C13" s="901" t="s">
        <v>455</v>
      </c>
      <c r="D13" s="913" t="s">
        <v>589</v>
      </c>
      <c r="E13" s="1098" t="s">
        <v>197</v>
      </c>
      <c r="F13" s="1097">
        <v>166.71</v>
      </c>
      <c r="G13" s="1274"/>
      <c r="H13" s="854">
        <f t="shared" si="0"/>
        <v>0</v>
      </c>
      <c r="I13" s="1274"/>
    </row>
    <row r="14" spans="1:9" ht="27.6">
      <c r="A14" s="912" t="s">
        <v>194</v>
      </c>
      <c r="B14" s="848"/>
      <c r="C14" s="901" t="s">
        <v>523</v>
      </c>
      <c r="D14" s="913" t="s">
        <v>524</v>
      </c>
      <c r="E14" s="1098" t="s">
        <v>197</v>
      </c>
      <c r="F14" s="1097">
        <v>116.71</v>
      </c>
      <c r="G14" s="1274"/>
      <c r="H14" s="854">
        <f t="shared" si="0"/>
        <v>0</v>
      </c>
      <c r="I14" s="1274"/>
    </row>
    <row r="15" spans="1:9" ht="27.6">
      <c r="A15" s="912" t="s">
        <v>198</v>
      </c>
      <c r="B15" s="848"/>
      <c r="C15" s="1115" t="s">
        <v>521</v>
      </c>
      <c r="D15" s="1116" t="s">
        <v>1569</v>
      </c>
      <c r="E15" s="1098" t="s">
        <v>197</v>
      </c>
      <c r="F15" s="1097">
        <v>116.71</v>
      </c>
      <c r="G15" s="1274"/>
      <c r="H15" s="854">
        <f t="shared" si="0"/>
        <v>0</v>
      </c>
      <c r="I15" s="1274"/>
    </row>
    <row r="16" spans="1:9">
      <c r="A16" s="912" t="s">
        <v>201</v>
      </c>
      <c r="B16" s="848"/>
      <c r="C16" s="901" t="s">
        <v>460</v>
      </c>
      <c r="D16" s="913" t="s">
        <v>657</v>
      </c>
      <c r="E16" s="1098" t="s">
        <v>462</v>
      </c>
      <c r="F16" s="1097">
        <v>129.71</v>
      </c>
      <c r="G16" s="1274"/>
      <c r="H16" s="854">
        <f t="shared" si="0"/>
        <v>0</v>
      </c>
      <c r="I16" s="1274"/>
    </row>
    <row r="17" spans="1:9">
      <c r="A17" s="957"/>
      <c r="B17" s="847"/>
      <c r="C17" s="906"/>
      <c r="D17" s="965"/>
      <c r="E17" s="1099"/>
      <c r="F17" s="1100"/>
      <c r="G17" s="845"/>
      <c r="H17" s="845"/>
      <c r="I17" s="845"/>
    </row>
    <row r="18" spans="1:9">
      <c r="A18" s="839"/>
      <c r="B18" s="963">
        <v>451120</v>
      </c>
      <c r="C18" s="950"/>
      <c r="D18" s="938" t="s">
        <v>185</v>
      </c>
      <c r="E18" s="843"/>
      <c r="F18" s="844"/>
      <c r="G18" s="845"/>
      <c r="H18" s="846">
        <f>SUM(H20:H26)</f>
        <v>0</v>
      </c>
      <c r="I18" s="845"/>
    </row>
    <row r="19" spans="1:9">
      <c r="A19" s="839"/>
      <c r="B19" s="963"/>
      <c r="C19" s="950"/>
      <c r="D19" s="938"/>
      <c r="E19" s="843"/>
      <c r="F19" s="844"/>
      <c r="G19" s="845"/>
      <c r="H19" s="846"/>
      <c r="I19" s="845"/>
    </row>
    <row r="20" spans="1:9">
      <c r="A20" s="912">
        <v>7</v>
      </c>
      <c r="B20" s="925"/>
      <c r="C20" s="901" t="s">
        <v>425</v>
      </c>
      <c r="D20" s="902" t="s">
        <v>426</v>
      </c>
      <c r="E20" s="925" t="s">
        <v>188</v>
      </c>
      <c r="F20" s="1101">
        <v>198.91</v>
      </c>
      <c r="G20" s="1282"/>
      <c r="H20" s="854">
        <f>ROUND(F20*G20,2)</f>
        <v>0</v>
      </c>
      <c r="I20" s="1282"/>
    </row>
    <row r="21" spans="1:9">
      <c r="A21" s="848">
        <v>8</v>
      </c>
      <c r="B21" s="848"/>
      <c r="C21" s="901" t="s">
        <v>442</v>
      </c>
      <c r="D21" s="902" t="s">
        <v>845</v>
      </c>
      <c r="E21" s="925" t="s">
        <v>188</v>
      </c>
      <c r="F21" s="1102">
        <v>1241.43</v>
      </c>
      <c r="G21" s="1274"/>
      <c r="H21" s="854">
        <f>ROUND(F21*G21,2)</f>
        <v>0</v>
      </c>
      <c r="I21" s="1274"/>
    </row>
    <row r="22" spans="1:9">
      <c r="A22" s="848">
        <v>9</v>
      </c>
      <c r="B22" s="848"/>
      <c r="C22" s="901" t="s">
        <v>360</v>
      </c>
      <c r="D22" s="902" t="s">
        <v>361</v>
      </c>
      <c r="E22" s="925" t="s">
        <v>188</v>
      </c>
      <c r="F22" s="1102">
        <v>1084.6099999999999</v>
      </c>
      <c r="G22" s="1274"/>
      <c r="H22" s="854">
        <f>ROUND(F22*G22,2)</f>
        <v>0</v>
      </c>
      <c r="I22" s="1274"/>
    </row>
    <row r="23" spans="1:9">
      <c r="A23" s="848">
        <v>10</v>
      </c>
      <c r="B23" s="848"/>
      <c r="C23" s="901" t="s">
        <v>199</v>
      </c>
      <c r="D23" s="902" t="s">
        <v>444</v>
      </c>
      <c r="E23" s="925" t="s">
        <v>188</v>
      </c>
      <c r="F23" s="1102">
        <v>1118.32</v>
      </c>
      <c r="G23" s="1274"/>
      <c r="H23" s="854">
        <f>ROUND(F23*G23,2)</f>
        <v>0</v>
      </c>
      <c r="I23" s="1274"/>
    </row>
    <row r="24" spans="1:9">
      <c r="A24" s="848">
        <v>11</v>
      </c>
      <c r="B24" s="848"/>
      <c r="C24" s="901" t="s">
        <v>846</v>
      </c>
      <c r="D24" s="902" t="s">
        <v>847</v>
      </c>
      <c r="E24" s="925" t="s">
        <v>197</v>
      </c>
      <c r="F24" s="1102">
        <v>1224.01</v>
      </c>
      <c r="G24" s="1274"/>
      <c r="H24" s="854">
        <f t="shared" ref="H24:H26" si="1">ROUND(F24*G24,2)</f>
        <v>0</v>
      </c>
      <c r="I24" s="1274"/>
    </row>
    <row r="25" spans="1:9">
      <c r="A25" s="848">
        <v>12</v>
      </c>
      <c r="B25" s="848"/>
      <c r="C25" s="901" t="s">
        <v>465</v>
      </c>
      <c r="D25" s="902" t="s">
        <v>671</v>
      </c>
      <c r="E25" s="925" t="s">
        <v>188</v>
      </c>
      <c r="F25" s="1102">
        <v>239.33</v>
      </c>
      <c r="G25" s="1274"/>
      <c r="H25" s="854">
        <f t="shared" si="1"/>
        <v>0</v>
      </c>
      <c r="I25" s="1274"/>
    </row>
    <row r="26" spans="1:9">
      <c r="A26" s="912" t="s">
        <v>217</v>
      </c>
      <c r="B26" s="848"/>
      <c r="C26" s="901" t="s">
        <v>1550</v>
      </c>
      <c r="D26" s="902" t="s">
        <v>1551</v>
      </c>
      <c r="E26" s="925" t="s">
        <v>267</v>
      </c>
      <c r="F26" s="1097">
        <v>300</v>
      </c>
      <c r="G26" s="1274"/>
      <c r="H26" s="854">
        <f t="shared" si="1"/>
        <v>0</v>
      </c>
      <c r="I26" s="1274"/>
    </row>
    <row r="27" spans="1:9">
      <c r="A27" s="957"/>
      <c r="B27" s="847"/>
      <c r="C27" s="906"/>
      <c r="D27" s="425"/>
      <c r="F27" s="1100"/>
      <c r="G27" s="845"/>
      <c r="H27" s="845"/>
      <c r="I27" s="845"/>
    </row>
    <row r="28" spans="1:9">
      <c r="A28" s="856"/>
      <c r="B28" s="900">
        <v>452313</v>
      </c>
      <c r="C28" s="841"/>
      <c r="D28" s="842" t="s">
        <v>905</v>
      </c>
      <c r="G28" s="927"/>
      <c r="H28" s="846">
        <f>SUM(H30:H40)</f>
        <v>0</v>
      </c>
      <c r="I28" s="927"/>
    </row>
    <row r="29" spans="1:9">
      <c r="G29" s="927"/>
      <c r="I29" s="927"/>
    </row>
    <row r="30" spans="1:9">
      <c r="A30" s="848">
        <v>14</v>
      </c>
      <c r="B30" s="979"/>
      <c r="C30" s="980" t="s">
        <v>1570</v>
      </c>
      <c r="D30" s="1101" t="s">
        <v>1571</v>
      </c>
      <c r="E30" s="925" t="s">
        <v>188</v>
      </c>
      <c r="F30" s="1097">
        <v>132.77000000000001</v>
      </c>
      <c r="G30" s="1274"/>
      <c r="H30" s="854">
        <f t="shared" ref="H30:H40" si="2">ROUND(F30*G30,2)</f>
        <v>0</v>
      </c>
      <c r="I30" s="1274"/>
    </row>
    <row r="31" spans="1:9">
      <c r="A31" s="848">
        <v>15</v>
      </c>
      <c r="B31" s="979"/>
      <c r="C31" s="980" t="s">
        <v>686</v>
      </c>
      <c r="D31" s="1101" t="s">
        <v>687</v>
      </c>
      <c r="E31" s="925" t="s">
        <v>176</v>
      </c>
      <c r="F31" s="1097">
        <v>325</v>
      </c>
      <c r="G31" s="1274"/>
      <c r="H31" s="854">
        <f t="shared" si="2"/>
        <v>0</v>
      </c>
      <c r="I31" s="1274"/>
    </row>
    <row r="32" spans="1:9">
      <c r="A32" s="848">
        <v>16</v>
      </c>
      <c r="B32" s="979"/>
      <c r="C32" s="980">
        <v>11200302</v>
      </c>
      <c r="D32" s="1101" t="s">
        <v>1274</v>
      </c>
      <c r="E32" s="925" t="s">
        <v>188</v>
      </c>
      <c r="F32" s="1097">
        <v>3.28</v>
      </c>
      <c r="G32" s="1274"/>
      <c r="H32" s="854">
        <f t="shared" si="2"/>
        <v>0</v>
      </c>
      <c r="I32" s="1274"/>
    </row>
    <row r="33" spans="1:9">
      <c r="A33" s="848">
        <v>17</v>
      </c>
      <c r="B33" s="979"/>
      <c r="C33" s="980" t="s">
        <v>849</v>
      </c>
      <c r="D33" s="902" t="s">
        <v>850</v>
      </c>
      <c r="E33" s="925" t="s">
        <v>188</v>
      </c>
      <c r="F33" s="1097">
        <v>10.1</v>
      </c>
      <c r="G33" s="1274"/>
      <c r="H33" s="854">
        <f t="shared" si="2"/>
        <v>0</v>
      </c>
      <c r="I33" s="1274"/>
    </row>
    <row r="34" spans="1:9">
      <c r="A34" s="848">
        <v>18</v>
      </c>
      <c r="B34" s="990"/>
      <c r="C34" s="991" t="s">
        <v>1277</v>
      </c>
      <c r="D34" s="992" t="s">
        <v>1278</v>
      </c>
      <c r="E34" s="1095" t="s">
        <v>176</v>
      </c>
      <c r="F34" s="1096">
        <v>325</v>
      </c>
      <c r="G34" s="1274"/>
      <c r="H34" s="909">
        <f t="shared" si="2"/>
        <v>0</v>
      </c>
      <c r="I34" s="1274"/>
    </row>
    <row r="35" spans="1:9">
      <c r="A35" s="848">
        <v>19</v>
      </c>
      <c r="B35" s="990"/>
      <c r="C35" s="991" t="s">
        <v>1275</v>
      </c>
      <c r="D35" s="992" t="s">
        <v>1276</v>
      </c>
      <c r="E35" s="1095" t="s">
        <v>180</v>
      </c>
      <c r="F35" s="1096">
        <v>20</v>
      </c>
      <c r="G35" s="1274"/>
      <c r="H35" s="909">
        <f t="shared" si="2"/>
        <v>0</v>
      </c>
      <c r="I35" s="1274"/>
    </row>
    <row r="36" spans="1:9">
      <c r="A36" s="848">
        <v>20</v>
      </c>
      <c r="B36" s="990"/>
      <c r="C36" s="991" t="s">
        <v>1558</v>
      </c>
      <c r="D36" s="992" t="s">
        <v>1559</v>
      </c>
      <c r="E36" s="1095" t="s">
        <v>176</v>
      </c>
      <c r="F36" s="1096">
        <v>325</v>
      </c>
      <c r="G36" s="1274"/>
      <c r="H36" s="909">
        <f t="shared" si="2"/>
        <v>0</v>
      </c>
      <c r="I36" s="1274"/>
    </row>
    <row r="37" spans="1:9">
      <c r="A37" s="848">
        <v>21</v>
      </c>
      <c r="B37" s="990"/>
      <c r="C37" s="991" t="s">
        <v>907</v>
      </c>
      <c r="D37" s="992" t="s">
        <v>908</v>
      </c>
      <c r="E37" s="1095" t="s">
        <v>180</v>
      </c>
      <c r="F37" s="1096">
        <v>19</v>
      </c>
      <c r="G37" s="1274"/>
      <c r="H37" s="909">
        <f t="shared" si="2"/>
        <v>0</v>
      </c>
      <c r="I37" s="1274"/>
    </row>
    <row r="38" spans="1:9">
      <c r="A38" s="848">
        <v>22</v>
      </c>
      <c r="B38" s="979"/>
      <c r="C38" s="980" t="s">
        <v>678</v>
      </c>
      <c r="D38" s="902" t="s">
        <v>679</v>
      </c>
      <c r="E38" s="925" t="s">
        <v>180</v>
      </c>
      <c r="F38" s="1097">
        <v>19</v>
      </c>
      <c r="G38" s="1274"/>
      <c r="H38" s="854">
        <f t="shared" si="2"/>
        <v>0</v>
      </c>
      <c r="I38" s="1274"/>
    </row>
    <row r="39" spans="1:9">
      <c r="A39" s="848">
        <v>23</v>
      </c>
      <c r="B39" s="979"/>
      <c r="C39" s="980" t="s">
        <v>853</v>
      </c>
      <c r="D39" s="902" t="s">
        <v>854</v>
      </c>
      <c r="E39" s="925" t="s">
        <v>188</v>
      </c>
      <c r="F39" s="1097">
        <v>68.099999999999994</v>
      </c>
      <c r="G39" s="1274"/>
      <c r="H39" s="854">
        <f t="shared" si="2"/>
        <v>0</v>
      </c>
      <c r="I39" s="1274"/>
    </row>
    <row r="40" spans="1:9">
      <c r="A40" s="848">
        <v>24</v>
      </c>
      <c r="B40" s="979"/>
      <c r="C40" s="980" t="s">
        <v>909</v>
      </c>
      <c r="D40" s="902" t="s">
        <v>910</v>
      </c>
      <c r="E40" s="925" t="s">
        <v>462</v>
      </c>
      <c r="F40" s="1097">
        <v>5513.76</v>
      </c>
      <c r="G40" s="1274"/>
      <c r="H40" s="854">
        <f t="shared" si="2"/>
        <v>0</v>
      </c>
      <c r="I40" s="1274"/>
    </row>
    <row r="41" spans="1:9">
      <c r="A41" s="847"/>
      <c r="B41" s="996"/>
      <c r="C41" s="997"/>
      <c r="F41" s="1100"/>
      <c r="G41" s="845"/>
      <c r="H41" s="845"/>
      <c r="I41" s="845"/>
    </row>
    <row r="42" spans="1:9" ht="27.6">
      <c r="A42" s="839"/>
      <c r="B42" s="900">
        <v>452332</v>
      </c>
      <c r="C42" s="841"/>
      <c r="D42" s="842" t="s">
        <v>726</v>
      </c>
      <c r="E42" s="843"/>
      <c r="F42" s="844"/>
      <c r="G42" s="845"/>
      <c r="H42" s="846">
        <f>SUM(H44:H45)</f>
        <v>0</v>
      </c>
      <c r="I42" s="845"/>
    </row>
    <row r="43" spans="1:9">
      <c r="A43" s="425"/>
      <c r="B43" s="847"/>
      <c r="C43" s="425"/>
      <c r="D43" s="425"/>
      <c r="E43" s="847"/>
      <c r="F43" s="425"/>
      <c r="G43" s="928"/>
      <c r="H43" s="425"/>
      <c r="I43" s="928"/>
    </row>
    <row r="44" spans="1:9" ht="27.6">
      <c r="A44" s="912" t="s">
        <v>491</v>
      </c>
      <c r="B44" s="848"/>
      <c r="C44" s="901" t="s">
        <v>470</v>
      </c>
      <c r="D44" s="913" t="s">
        <v>535</v>
      </c>
      <c r="E44" s="1098" t="s">
        <v>197</v>
      </c>
      <c r="F44" s="1097">
        <v>174.6</v>
      </c>
      <c r="G44" s="1274"/>
      <c r="H44" s="854">
        <f>ROUND(F44*G44,2)</f>
        <v>0</v>
      </c>
      <c r="I44" s="1274"/>
    </row>
    <row r="45" spans="1:9" ht="27.6">
      <c r="A45" s="912" t="s">
        <v>494</v>
      </c>
      <c r="B45" s="848"/>
      <c r="C45" s="901" t="s">
        <v>472</v>
      </c>
      <c r="D45" s="913" t="s">
        <v>697</v>
      </c>
      <c r="E45" s="1098" t="s">
        <v>197</v>
      </c>
      <c r="F45" s="1097">
        <v>15.87</v>
      </c>
      <c r="G45" s="1274"/>
      <c r="H45" s="854">
        <f>ROUND(F45*G45,2)</f>
        <v>0</v>
      </c>
      <c r="I45" s="1274"/>
    </row>
    <row r="46" spans="1:9" s="495" customFormat="1">
      <c r="A46" s="1106"/>
      <c r="B46" s="1107"/>
      <c r="C46" s="1108"/>
      <c r="D46" s="1109"/>
      <c r="E46" s="1110"/>
      <c r="F46" s="1111"/>
      <c r="G46" s="1117"/>
      <c r="I46" s="1117"/>
    </row>
    <row r="47" spans="1:9">
      <c r="A47" s="839"/>
      <c r="B47" s="900">
        <v>452332</v>
      </c>
      <c r="C47" s="841"/>
      <c r="D47" s="842" t="s">
        <v>732</v>
      </c>
      <c r="E47" s="843"/>
      <c r="F47" s="844"/>
      <c r="G47" s="845"/>
      <c r="H47" s="846">
        <f>SUM(H49:H50)</f>
        <v>0</v>
      </c>
      <c r="I47" s="845"/>
    </row>
    <row r="48" spans="1:9">
      <c r="A48" s="425"/>
      <c r="B48" s="847"/>
      <c r="C48" s="425"/>
      <c r="D48" s="425"/>
      <c r="E48" s="847"/>
      <c r="F48" s="425"/>
      <c r="G48" s="928"/>
      <c r="H48" s="425"/>
      <c r="I48" s="928"/>
    </row>
    <row r="49" spans="1:9">
      <c r="A49" s="912" t="s">
        <v>497</v>
      </c>
      <c r="B49" s="848"/>
      <c r="C49" s="901" t="s">
        <v>733</v>
      </c>
      <c r="D49" s="913" t="s">
        <v>734</v>
      </c>
      <c r="E49" s="1098" t="s">
        <v>188</v>
      </c>
      <c r="F49" s="1097">
        <v>22.68</v>
      </c>
      <c r="G49" s="1274"/>
      <c r="H49" s="854">
        <f>ROUND(F49*G49,2)</f>
        <v>0</v>
      </c>
      <c r="I49" s="1274"/>
    </row>
    <row r="50" spans="1:9" ht="27.6">
      <c r="A50" s="912" t="s">
        <v>500</v>
      </c>
      <c r="B50" s="848"/>
      <c r="C50" s="901" t="s">
        <v>533</v>
      </c>
      <c r="D50" s="913" t="s">
        <v>534</v>
      </c>
      <c r="E50" s="1098" t="s">
        <v>188</v>
      </c>
      <c r="F50" s="1097">
        <v>4.54</v>
      </c>
      <c r="G50" s="1274"/>
      <c r="H50" s="854">
        <f>ROUND(F50*G50,2)</f>
        <v>0</v>
      </c>
      <c r="I50" s="1274"/>
    </row>
    <row r="52" spans="1:9" ht="14.4">
      <c r="D52" s="868" t="s">
        <v>181</v>
      </c>
      <c r="E52" s="869"/>
      <c r="F52" s="870"/>
      <c r="G52" s="871"/>
      <c r="H52" s="872">
        <f>H47+H42+H28+H18+H9</f>
        <v>0</v>
      </c>
    </row>
    <row r="53" spans="1:9">
      <c r="H53" s="927"/>
    </row>
    <row r="56" spans="1:9" ht="21.75" customHeight="1"/>
    <row r="57" spans="1:9" ht="21.75" customHeight="1"/>
    <row r="58" spans="1:9" ht="21.75" customHeight="1"/>
  </sheetData>
  <sheetProtection algorithmName="SHA-512" hashValue="m+o7EIJsxbFwh5kx/UsCpSnP67OTjMBxxrJePOm879cGL734bCtoVw4uOP5QM4QTCPvhtBDQvtqsmISITXe5Eg==" saltValue="SM6i3aQ5oUqJOq61oxf+IA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50" xr:uid="{00000000-0002-0000-7C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árok120">
    <tabColor rgb="FFFFFF99"/>
  </sheetPr>
  <dimension ref="A1:J188"/>
  <sheetViews>
    <sheetView view="pageBreakPreview" topLeftCell="A73" zoomScaleNormal="110" zoomScaleSheetLayoutView="100" workbookViewId="0">
      <selection activeCell="D64" sqref="D64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1121" customFormat="1" ht="14.4" thickBot="1">
      <c r="A1" s="1118" t="s">
        <v>156</v>
      </c>
      <c r="B1" s="1119"/>
      <c r="C1" s="1120" t="s">
        <v>2</v>
      </c>
      <c r="D1" s="1120"/>
      <c r="E1" s="1119"/>
      <c r="H1" s="1122" t="s">
        <v>1283</v>
      </c>
    </row>
    <row r="2" spans="1:9" s="1121" customFormat="1" ht="13.8">
      <c r="A2" s="1118"/>
      <c r="B2" s="1119"/>
      <c r="C2" s="1120"/>
      <c r="D2" s="1120"/>
      <c r="E2" s="1119"/>
      <c r="H2" s="1120"/>
    </row>
    <row r="3" spans="1:9" s="1121" customFormat="1" ht="13.8">
      <c r="A3" s="1118" t="s">
        <v>158</v>
      </c>
      <c r="B3" s="1119"/>
      <c r="C3" s="1120" t="s">
        <v>1490</v>
      </c>
      <c r="D3" s="1120"/>
      <c r="E3" s="1119"/>
      <c r="H3" s="1120"/>
    </row>
    <row r="4" spans="1:9" ht="13.8">
      <c r="A4" s="833" t="s">
        <v>183</v>
      </c>
      <c r="B4" s="1123"/>
      <c r="C4" s="1124" t="s">
        <v>1491</v>
      </c>
      <c r="D4" s="1121"/>
      <c r="E4" s="1123"/>
      <c r="F4" s="1121"/>
      <c r="G4" s="1121"/>
      <c r="H4" s="1121"/>
    </row>
    <row r="5" spans="1:9" ht="13.8">
      <c r="A5" s="833" t="s">
        <v>904</v>
      </c>
      <c r="B5" s="1123"/>
      <c r="C5" s="1124" t="s">
        <v>151</v>
      </c>
      <c r="D5" s="1121"/>
      <c r="E5" s="1123"/>
      <c r="F5" s="1121"/>
      <c r="G5" s="1121"/>
      <c r="H5" s="1121"/>
    </row>
    <row r="6" spans="1:9" s="68" customFormat="1" ht="13.5" customHeight="1" thickBot="1">
      <c r="A6" s="1739"/>
      <c r="B6" s="1739"/>
      <c r="C6" s="1739"/>
      <c r="D6" s="1739"/>
      <c r="E6" s="1739"/>
      <c r="F6" s="1739"/>
      <c r="G6" s="1739"/>
      <c r="H6" s="1739"/>
      <c r="I6" s="935"/>
    </row>
    <row r="7" spans="1:9" ht="13.5" customHeight="1" thickBot="1">
      <c r="A7" s="1740" t="s">
        <v>162</v>
      </c>
      <c r="B7" s="1741"/>
      <c r="C7" s="1742"/>
      <c r="D7" s="1743" t="s">
        <v>163</v>
      </c>
      <c r="E7" s="1745" t="s">
        <v>164</v>
      </c>
      <c r="F7" s="1747" t="s">
        <v>165</v>
      </c>
      <c r="G7" s="1736" t="s">
        <v>166</v>
      </c>
      <c r="H7" s="1736" t="s">
        <v>167</v>
      </c>
      <c r="I7" s="1736" t="s">
        <v>1735</v>
      </c>
    </row>
    <row r="8" spans="1:9" ht="13.5" customHeight="1" thickBot="1">
      <c r="A8" s="836" t="s">
        <v>168</v>
      </c>
      <c r="B8" s="836" t="s">
        <v>169</v>
      </c>
      <c r="C8" s="836" t="s">
        <v>170</v>
      </c>
      <c r="D8" s="1744"/>
      <c r="E8" s="1746"/>
      <c r="F8" s="1748"/>
      <c r="G8" s="1737"/>
      <c r="H8" s="1737" t="s">
        <v>171</v>
      </c>
      <c r="I8" s="1737"/>
    </row>
    <row r="9" spans="1:9" ht="13.5" customHeight="1">
      <c r="A9" s="838"/>
      <c r="C9" s="838"/>
      <c r="D9" s="847"/>
      <c r="E9" s="921"/>
      <c r="F9" s="922"/>
      <c r="G9" s="847"/>
      <c r="H9" s="847"/>
    </row>
    <row r="10" spans="1:9" ht="16.2" customHeight="1">
      <c r="A10" s="51"/>
      <c r="B10" s="1125">
        <v>451111</v>
      </c>
      <c r="C10" s="1126"/>
      <c r="D10" s="1127" t="s">
        <v>553</v>
      </c>
      <c r="F10" s="927"/>
      <c r="G10" s="927"/>
      <c r="H10" s="1128">
        <f>SUM(H12:H26)</f>
        <v>0</v>
      </c>
    </row>
    <row r="11" spans="1:9" ht="16.2" customHeight="1">
      <c r="A11" s="51"/>
      <c r="B11" s="1125"/>
      <c r="C11" s="1126"/>
      <c r="D11" s="1127"/>
      <c r="F11" s="927"/>
      <c r="G11" s="927"/>
      <c r="H11" s="1128"/>
    </row>
    <row r="12" spans="1:9" ht="27.6">
      <c r="A12" s="925">
        <v>1</v>
      </c>
      <c r="B12" s="1002"/>
      <c r="C12" s="1129" t="s">
        <v>590</v>
      </c>
      <c r="D12" s="1130" t="s">
        <v>591</v>
      </c>
      <c r="E12" s="925" t="s">
        <v>197</v>
      </c>
      <c r="F12" s="971">
        <v>19.600000000000001</v>
      </c>
      <c r="G12" s="1282"/>
      <c r="H12" s="971">
        <f>ROUND(G12*F12,2)</f>
        <v>0</v>
      </c>
      <c r="I12" s="1282"/>
    </row>
    <row r="13" spans="1:9" ht="13.8">
      <c r="A13" s="925">
        <v>2</v>
      </c>
      <c r="B13" s="1002"/>
      <c r="C13" s="1129" t="s">
        <v>976</v>
      </c>
      <c r="D13" s="1130" t="s">
        <v>1572</v>
      </c>
      <c r="E13" s="925" t="s">
        <v>188</v>
      </c>
      <c r="F13" s="971">
        <v>2.6</v>
      </c>
      <c r="G13" s="1282"/>
      <c r="H13" s="971">
        <f>ROUND(G13*F13,2)</f>
        <v>0</v>
      </c>
      <c r="I13" s="1282"/>
    </row>
    <row r="14" spans="1:9" ht="13.8">
      <c r="A14" s="925">
        <v>3</v>
      </c>
      <c r="B14" s="1002"/>
      <c r="C14" s="1129" t="s">
        <v>956</v>
      </c>
      <c r="D14" s="1130" t="s">
        <v>957</v>
      </c>
      <c r="E14" s="925" t="s">
        <v>188</v>
      </c>
      <c r="F14" s="971">
        <v>0.12</v>
      </c>
      <c r="G14" s="1282"/>
      <c r="H14" s="971">
        <f t="shared" ref="H14:H26" si="0">ROUND(G14*F14,2)</f>
        <v>0</v>
      </c>
      <c r="I14" s="1282"/>
    </row>
    <row r="15" spans="1:9" ht="13.8">
      <c r="A15" s="925">
        <v>4</v>
      </c>
      <c r="B15" s="1002"/>
      <c r="C15" s="1131" t="s">
        <v>984</v>
      </c>
      <c r="D15" s="1132" t="s">
        <v>1573</v>
      </c>
      <c r="E15" s="925" t="s">
        <v>197</v>
      </c>
      <c r="F15" s="971">
        <v>31.63</v>
      </c>
      <c r="G15" s="1282"/>
      <c r="H15" s="971">
        <f t="shared" si="0"/>
        <v>0</v>
      </c>
      <c r="I15" s="1282"/>
    </row>
    <row r="16" spans="1:9" ht="27.6">
      <c r="A16" s="925">
        <v>5</v>
      </c>
      <c r="B16" s="1002"/>
      <c r="C16" s="1129" t="s">
        <v>1574</v>
      </c>
      <c r="D16" s="1130" t="s">
        <v>1575</v>
      </c>
      <c r="E16" s="925" t="s">
        <v>197</v>
      </c>
      <c r="F16" s="971">
        <v>161.80000000000001</v>
      </c>
      <c r="G16" s="1282"/>
      <c r="H16" s="971">
        <f t="shared" si="0"/>
        <v>0</v>
      </c>
      <c r="I16" s="1282"/>
    </row>
    <row r="17" spans="1:9" ht="27.6">
      <c r="A17" s="925">
        <v>6</v>
      </c>
      <c r="B17" s="1002"/>
      <c r="C17" s="1129" t="s">
        <v>1576</v>
      </c>
      <c r="D17" s="1130" t="s">
        <v>1577</v>
      </c>
      <c r="E17" s="925" t="s">
        <v>197</v>
      </c>
      <c r="F17" s="971">
        <v>96.6</v>
      </c>
      <c r="G17" s="1282"/>
      <c r="H17" s="971">
        <f t="shared" si="0"/>
        <v>0</v>
      </c>
      <c r="I17" s="1282"/>
    </row>
    <row r="18" spans="1:9" ht="27.6">
      <c r="A18" s="925">
        <v>7</v>
      </c>
      <c r="B18" s="1002"/>
      <c r="C18" s="1129" t="s">
        <v>994</v>
      </c>
      <c r="D18" s="1130" t="s">
        <v>1578</v>
      </c>
      <c r="E18" s="925" t="s">
        <v>197</v>
      </c>
      <c r="F18" s="971">
        <v>52</v>
      </c>
      <c r="G18" s="1282"/>
      <c r="H18" s="971">
        <f t="shared" si="0"/>
        <v>0</v>
      </c>
      <c r="I18" s="1282"/>
    </row>
    <row r="19" spans="1:9" ht="27.6">
      <c r="A19" s="925">
        <v>8</v>
      </c>
      <c r="B19" s="1002"/>
      <c r="C19" s="1129" t="s">
        <v>1001</v>
      </c>
      <c r="D19" s="1130" t="s">
        <v>1579</v>
      </c>
      <c r="E19" s="925" t="s">
        <v>176</v>
      </c>
      <c r="F19" s="971">
        <v>40</v>
      </c>
      <c r="G19" s="1282"/>
      <c r="H19" s="971">
        <f t="shared" si="0"/>
        <v>0</v>
      </c>
      <c r="I19" s="1282"/>
    </row>
    <row r="20" spans="1:9" ht="13.8">
      <c r="A20" s="925">
        <v>9</v>
      </c>
      <c r="B20" s="1002"/>
      <c r="C20" s="1129" t="s">
        <v>1005</v>
      </c>
      <c r="D20" s="1130" t="s">
        <v>1580</v>
      </c>
      <c r="E20" s="925" t="s">
        <v>180</v>
      </c>
      <c r="F20" s="971">
        <v>2</v>
      </c>
      <c r="G20" s="1282"/>
      <c r="H20" s="971">
        <f t="shared" si="0"/>
        <v>0</v>
      </c>
      <c r="I20" s="1282"/>
    </row>
    <row r="21" spans="1:9" ht="13.8">
      <c r="A21" s="925">
        <v>10</v>
      </c>
      <c r="B21" s="1002"/>
      <c r="C21" s="1129" t="s">
        <v>1007</v>
      </c>
      <c r="D21" s="1130" t="s">
        <v>1581</v>
      </c>
      <c r="E21" s="925" t="s">
        <v>197</v>
      </c>
      <c r="F21" s="971">
        <v>61.4</v>
      </c>
      <c r="G21" s="1282"/>
      <c r="H21" s="971">
        <f t="shared" si="0"/>
        <v>0</v>
      </c>
      <c r="I21" s="1282"/>
    </row>
    <row r="22" spans="1:9" ht="13.8">
      <c r="A22" s="925">
        <v>11</v>
      </c>
      <c r="B22" s="1002"/>
      <c r="C22" s="1129" t="s">
        <v>651</v>
      </c>
      <c r="D22" s="1130" t="s">
        <v>652</v>
      </c>
      <c r="E22" s="925" t="s">
        <v>197</v>
      </c>
      <c r="F22" s="971">
        <v>7.88</v>
      </c>
      <c r="G22" s="1282"/>
      <c r="H22" s="971">
        <f t="shared" si="0"/>
        <v>0</v>
      </c>
      <c r="I22" s="1282"/>
    </row>
    <row r="23" spans="1:9" ht="13.8">
      <c r="A23" s="925">
        <v>12</v>
      </c>
      <c r="B23" s="1002"/>
      <c r="C23" s="1129" t="s">
        <v>1582</v>
      </c>
      <c r="D23" s="1130" t="s">
        <v>1583</v>
      </c>
      <c r="E23" s="925" t="s">
        <v>197</v>
      </c>
      <c r="F23" s="971">
        <v>14.87</v>
      </c>
      <c r="G23" s="1282"/>
      <c r="H23" s="971">
        <f t="shared" si="0"/>
        <v>0</v>
      </c>
      <c r="I23" s="1282"/>
    </row>
    <row r="24" spans="1:9" ht="27.6">
      <c r="A24" s="925">
        <v>13</v>
      </c>
      <c r="B24" s="1002"/>
      <c r="C24" s="1129" t="s">
        <v>1584</v>
      </c>
      <c r="D24" s="1130" t="s">
        <v>1585</v>
      </c>
      <c r="E24" s="925" t="s">
        <v>180</v>
      </c>
      <c r="F24" s="971">
        <v>1</v>
      </c>
      <c r="G24" s="1282"/>
      <c r="H24" s="971">
        <f t="shared" si="0"/>
        <v>0</v>
      </c>
      <c r="I24" s="1282"/>
    </row>
    <row r="25" spans="1:9" ht="13.8">
      <c r="A25" s="925">
        <v>14</v>
      </c>
      <c r="B25" s="1002"/>
      <c r="C25" s="1129" t="s">
        <v>661</v>
      </c>
      <c r="D25" s="1130" t="s">
        <v>662</v>
      </c>
      <c r="E25" s="925" t="s">
        <v>180</v>
      </c>
      <c r="F25" s="971">
        <v>8</v>
      </c>
      <c r="G25" s="1282"/>
      <c r="H25" s="971">
        <f t="shared" si="0"/>
        <v>0</v>
      </c>
      <c r="I25" s="1282"/>
    </row>
    <row r="26" spans="1:9" ht="13.8">
      <c r="A26" s="925">
        <v>15</v>
      </c>
      <c r="B26" s="1002"/>
      <c r="C26" s="1129" t="s">
        <v>460</v>
      </c>
      <c r="D26" s="1130" t="s">
        <v>657</v>
      </c>
      <c r="E26" s="1133" t="s">
        <v>462</v>
      </c>
      <c r="F26" s="1134">
        <v>40.049999999999997</v>
      </c>
      <c r="G26" s="1282"/>
      <c r="H26" s="971">
        <f t="shared" si="0"/>
        <v>0</v>
      </c>
      <c r="I26" s="1282"/>
    </row>
    <row r="27" spans="1:9" ht="13.8">
      <c r="A27" s="838"/>
      <c r="E27" s="1135"/>
      <c r="F27" s="51"/>
      <c r="G27" s="927"/>
      <c r="H27" s="927"/>
      <c r="I27" s="927"/>
    </row>
    <row r="28" spans="1:9" ht="13.8">
      <c r="A28" s="838"/>
      <c r="B28" s="1136">
        <v>451120</v>
      </c>
      <c r="C28" s="1137"/>
      <c r="D28" s="1127" t="s">
        <v>185</v>
      </c>
      <c r="F28" s="927"/>
      <c r="G28" s="927"/>
      <c r="H28" s="1128">
        <f>SUM(H30:H32)</f>
        <v>0</v>
      </c>
      <c r="I28" s="927"/>
    </row>
    <row r="29" spans="1:9" ht="13.8">
      <c r="A29" s="838"/>
      <c r="B29" s="837"/>
      <c r="C29" s="1138"/>
      <c r="D29" s="1132"/>
      <c r="F29" s="927"/>
      <c r="G29" s="927"/>
      <c r="H29" s="927"/>
      <c r="I29" s="1290"/>
    </row>
    <row r="30" spans="1:9" ht="13.8">
      <c r="A30" s="925">
        <v>16</v>
      </c>
      <c r="B30" s="1002"/>
      <c r="C30" s="901" t="s">
        <v>442</v>
      </c>
      <c r="D30" s="902" t="s">
        <v>845</v>
      </c>
      <c r="E30" s="1139" t="s">
        <v>188</v>
      </c>
      <c r="F30" s="971">
        <v>20.239999999999998</v>
      </c>
      <c r="G30" s="1282"/>
      <c r="H30" s="971">
        <f>ROUND(G30*F30,2)</f>
        <v>0</v>
      </c>
      <c r="I30" s="1282"/>
    </row>
    <row r="31" spans="1:9" ht="13.8">
      <c r="A31" s="925">
        <v>17</v>
      </c>
      <c r="B31" s="1002"/>
      <c r="C31" s="901" t="s">
        <v>360</v>
      </c>
      <c r="D31" s="902" t="s">
        <v>361</v>
      </c>
      <c r="E31" s="1139" t="s">
        <v>188</v>
      </c>
      <c r="F31" s="971">
        <v>20.239999999999998</v>
      </c>
      <c r="G31" s="1282"/>
      <c r="H31" s="971">
        <f t="shared" ref="H31:H32" si="1">ROUND(G31*F31,2)</f>
        <v>0</v>
      </c>
      <c r="I31" s="1282"/>
    </row>
    <row r="32" spans="1:9" ht="13.8">
      <c r="A32" s="925">
        <v>18</v>
      </c>
      <c r="B32" s="1002"/>
      <c r="C32" s="1129" t="s">
        <v>199</v>
      </c>
      <c r="D32" s="1130" t="s">
        <v>444</v>
      </c>
      <c r="E32" s="1139" t="s">
        <v>188</v>
      </c>
      <c r="F32" s="971">
        <v>20.239999999999998</v>
      </c>
      <c r="G32" s="1282"/>
      <c r="H32" s="971">
        <f t="shared" si="1"/>
        <v>0</v>
      </c>
      <c r="I32" s="1282"/>
    </row>
    <row r="33" spans="1:9" ht="13.8">
      <c r="A33" s="838"/>
      <c r="B33" s="837"/>
      <c r="C33" s="1138"/>
      <c r="D33" s="1140"/>
      <c r="F33" s="927"/>
      <c r="G33" s="927"/>
      <c r="H33" s="927"/>
      <c r="I33" s="927"/>
    </row>
    <row r="34" spans="1:9" ht="13.8">
      <c r="A34" s="838"/>
      <c r="B34" s="1141">
        <v>452133</v>
      </c>
      <c r="C34" s="1142"/>
      <c r="D34" s="1143" t="s">
        <v>1586</v>
      </c>
      <c r="F34" s="927"/>
      <c r="G34" s="927"/>
      <c r="H34" s="1144">
        <f>SUM(H36:H63)</f>
        <v>0</v>
      </c>
      <c r="I34" s="927"/>
    </row>
    <row r="35" spans="1:9" ht="13.8">
      <c r="A35" s="838"/>
      <c r="B35" s="837"/>
      <c r="C35" s="1138"/>
      <c r="D35" s="1140"/>
      <c r="F35" s="927"/>
      <c r="G35" s="927"/>
      <c r="H35" s="927"/>
      <c r="I35" s="927"/>
    </row>
    <row r="36" spans="1:9" ht="13.8">
      <c r="A36" s="912" t="s">
        <v>294</v>
      </c>
      <c r="B36" s="849"/>
      <c r="C36" s="1129" t="s">
        <v>749</v>
      </c>
      <c r="D36" s="1130" t="s">
        <v>750</v>
      </c>
      <c r="E36" s="1145" t="s">
        <v>188</v>
      </c>
      <c r="F36" s="1134">
        <v>0.4</v>
      </c>
      <c r="G36" s="1274"/>
      <c r="H36" s="854">
        <f t="shared" ref="H36:H63" si="2">ROUND(G36*F36,2)</f>
        <v>0</v>
      </c>
      <c r="I36" s="1274"/>
    </row>
    <row r="37" spans="1:9" ht="13.8">
      <c r="A37" s="912" t="s">
        <v>478</v>
      </c>
      <c r="B37" s="849"/>
      <c r="C37" s="1129" t="s">
        <v>1587</v>
      </c>
      <c r="D37" s="1130" t="s">
        <v>1588</v>
      </c>
      <c r="E37" s="1145" t="s">
        <v>462</v>
      </c>
      <c r="F37" s="1134">
        <v>0.8</v>
      </c>
      <c r="G37" s="1274"/>
      <c r="H37" s="854">
        <f t="shared" si="2"/>
        <v>0</v>
      </c>
      <c r="I37" s="1274"/>
    </row>
    <row r="38" spans="1:9" ht="13.8">
      <c r="A38" s="912" t="s">
        <v>480</v>
      </c>
      <c r="B38" s="849"/>
      <c r="C38" s="1129" t="s">
        <v>1376</v>
      </c>
      <c r="D38" s="1130" t="s">
        <v>1377</v>
      </c>
      <c r="E38" s="1145" t="s">
        <v>462</v>
      </c>
      <c r="F38" s="1134">
        <v>7.0000000000000007E-2</v>
      </c>
      <c r="G38" s="1274"/>
      <c r="H38" s="854">
        <f t="shared" si="2"/>
        <v>0</v>
      </c>
      <c r="I38" s="1274"/>
    </row>
    <row r="39" spans="1:9" ht="27.6">
      <c r="A39" s="912" t="s">
        <v>482</v>
      </c>
      <c r="B39" s="849"/>
      <c r="C39" s="1129" t="s">
        <v>1589</v>
      </c>
      <c r="D39" s="1130" t="s">
        <v>1590</v>
      </c>
      <c r="E39" s="1145" t="s">
        <v>197</v>
      </c>
      <c r="F39" s="1134">
        <v>31.62</v>
      </c>
      <c r="G39" s="1274"/>
      <c r="H39" s="854">
        <f t="shared" si="2"/>
        <v>0</v>
      </c>
      <c r="I39" s="1274"/>
    </row>
    <row r="40" spans="1:9" ht="13.8">
      <c r="A40" s="912" t="s">
        <v>485</v>
      </c>
      <c r="B40" s="849"/>
      <c r="C40" s="1129" t="s">
        <v>1591</v>
      </c>
      <c r="D40" s="1130" t="s">
        <v>1592</v>
      </c>
      <c r="E40" s="1145" t="s">
        <v>197</v>
      </c>
      <c r="F40" s="1134">
        <v>109</v>
      </c>
      <c r="G40" s="1274"/>
      <c r="H40" s="854">
        <f t="shared" si="2"/>
        <v>0</v>
      </c>
      <c r="I40" s="1274"/>
    </row>
    <row r="41" spans="1:9" ht="13.8">
      <c r="A41" s="912" t="s">
        <v>488</v>
      </c>
      <c r="B41" s="849"/>
      <c r="C41" s="1129" t="s">
        <v>1098</v>
      </c>
      <c r="D41" s="1130" t="s">
        <v>1593</v>
      </c>
      <c r="E41" s="1145" t="s">
        <v>197</v>
      </c>
      <c r="F41" s="1134">
        <v>109</v>
      </c>
      <c r="G41" s="1274"/>
      <c r="H41" s="854">
        <f t="shared" si="2"/>
        <v>0</v>
      </c>
      <c r="I41" s="1274"/>
    </row>
    <row r="42" spans="1:9" ht="27.6">
      <c r="A42" s="912" t="s">
        <v>491</v>
      </c>
      <c r="B42" s="849"/>
      <c r="C42" s="1131" t="s">
        <v>1594</v>
      </c>
      <c r="D42" s="1132" t="s">
        <v>1595</v>
      </c>
      <c r="E42" s="1145" t="s">
        <v>197</v>
      </c>
      <c r="F42" s="1134">
        <v>111.24</v>
      </c>
      <c r="G42" s="1274"/>
      <c r="H42" s="854">
        <f t="shared" si="2"/>
        <v>0</v>
      </c>
      <c r="I42" s="1274"/>
    </row>
    <row r="43" spans="1:9" ht="13.8">
      <c r="A43" s="912" t="s">
        <v>494</v>
      </c>
      <c r="B43" s="849"/>
      <c r="C43" s="1129" t="s">
        <v>1596</v>
      </c>
      <c r="D43" s="1130" t="s">
        <v>1597</v>
      </c>
      <c r="E43" s="1145" t="s">
        <v>188</v>
      </c>
      <c r="F43" s="1134">
        <v>33.81</v>
      </c>
      <c r="G43" s="1274"/>
      <c r="H43" s="854">
        <f t="shared" si="2"/>
        <v>0</v>
      </c>
      <c r="I43" s="1274"/>
    </row>
    <row r="44" spans="1:9" ht="27.6">
      <c r="A44" s="912" t="s">
        <v>497</v>
      </c>
      <c r="B44" s="849"/>
      <c r="C44" s="1129" t="s">
        <v>1598</v>
      </c>
      <c r="D44" s="1130" t="s">
        <v>1599</v>
      </c>
      <c r="E44" s="1145" t="s">
        <v>188</v>
      </c>
      <c r="F44" s="1134">
        <v>0.68</v>
      </c>
      <c r="G44" s="1274"/>
      <c r="H44" s="854">
        <f t="shared" si="2"/>
        <v>0</v>
      </c>
      <c r="I44" s="1274"/>
    </row>
    <row r="45" spans="1:9" ht="13.8">
      <c r="A45" s="912" t="s">
        <v>500</v>
      </c>
      <c r="B45" s="925"/>
      <c r="C45" s="1129" t="s">
        <v>1110</v>
      </c>
      <c r="D45" s="1130" t="s">
        <v>1600</v>
      </c>
      <c r="E45" s="1145" t="s">
        <v>197</v>
      </c>
      <c r="F45" s="854">
        <v>31.63</v>
      </c>
      <c r="G45" s="1274"/>
      <c r="H45" s="854">
        <f t="shared" si="2"/>
        <v>0</v>
      </c>
      <c r="I45" s="1274"/>
    </row>
    <row r="46" spans="1:9" ht="13.8">
      <c r="A46" s="912" t="s">
        <v>620</v>
      </c>
      <c r="B46" s="925"/>
      <c r="C46" s="1129" t="s">
        <v>1601</v>
      </c>
      <c r="D46" s="1130" t="s">
        <v>1602</v>
      </c>
      <c r="E46" s="1145" t="s">
        <v>188</v>
      </c>
      <c r="F46" s="854">
        <v>0.68</v>
      </c>
      <c r="G46" s="1274"/>
      <c r="H46" s="854">
        <f t="shared" si="2"/>
        <v>0</v>
      </c>
      <c r="I46" s="1274"/>
    </row>
    <row r="47" spans="1:9" ht="27.6">
      <c r="A47" s="912" t="s">
        <v>621</v>
      </c>
      <c r="B47" s="925"/>
      <c r="C47" s="1129" t="s">
        <v>876</v>
      </c>
      <c r="D47" s="1130" t="s">
        <v>877</v>
      </c>
      <c r="E47" s="1145" t="s">
        <v>197</v>
      </c>
      <c r="F47" s="854">
        <v>6.7</v>
      </c>
      <c r="G47" s="1274"/>
      <c r="H47" s="854">
        <f t="shared" si="2"/>
        <v>0</v>
      </c>
      <c r="I47" s="1274"/>
    </row>
    <row r="48" spans="1:9" ht="13.8">
      <c r="A48" s="912" t="s">
        <v>624</v>
      </c>
      <c r="B48" s="925"/>
      <c r="C48" s="1129" t="s">
        <v>1603</v>
      </c>
      <c r="D48" s="1130" t="s">
        <v>1604</v>
      </c>
      <c r="E48" s="1145" t="s">
        <v>197</v>
      </c>
      <c r="F48" s="854">
        <v>29.12</v>
      </c>
      <c r="G48" s="1274"/>
      <c r="H48" s="854">
        <f t="shared" si="2"/>
        <v>0</v>
      </c>
      <c r="I48" s="1274"/>
    </row>
    <row r="49" spans="1:9" ht="13.8">
      <c r="A49" s="912" t="s">
        <v>627</v>
      </c>
      <c r="B49" s="849"/>
      <c r="C49" s="1129" t="s">
        <v>1605</v>
      </c>
      <c r="D49" s="1130" t="s">
        <v>1606</v>
      </c>
      <c r="E49" s="1145" t="s">
        <v>197</v>
      </c>
      <c r="F49" s="1134">
        <v>55</v>
      </c>
      <c r="G49" s="1274"/>
      <c r="H49" s="854">
        <f t="shared" si="2"/>
        <v>0</v>
      </c>
      <c r="I49" s="1274"/>
    </row>
    <row r="50" spans="1:9" ht="27.6">
      <c r="A50" s="912" t="s">
        <v>630</v>
      </c>
      <c r="B50" s="1146"/>
      <c r="C50" s="1129" t="s">
        <v>1063</v>
      </c>
      <c r="D50" s="1130" t="s">
        <v>1607</v>
      </c>
      <c r="E50" s="1145" t="s">
        <v>197</v>
      </c>
      <c r="F50" s="1134">
        <v>55</v>
      </c>
      <c r="G50" s="1274"/>
      <c r="H50" s="854">
        <f t="shared" si="2"/>
        <v>0</v>
      </c>
      <c r="I50" s="1274"/>
    </row>
    <row r="51" spans="1:9" ht="13.8">
      <c r="A51" s="912" t="s">
        <v>631</v>
      </c>
      <c r="B51" s="1146"/>
      <c r="C51" s="1131" t="s">
        <v>1084</v>
      </c>
      <c r="D51" s="1132" t="s">
        <v>1085</v>
      </c>
      <c r="E51" s="925" t="s">
        <v>197</v>
      </c>
      <c r="F51" s="1134">
        <v>208</v>
      </c>
      <c r="G51" s="1274"/>
      <c r="H51" s="854">
        <f t="shared" si="2"/>
        <v>0</v>
      </c>
      <c r="I51" s="1274"/>
    </row>
    <row r="52" spans="1:9" ht="13.8">
      <c r="A52" s="912" t="s">
        <v>634</v>
      </c>
      <c r="B52" s="1146"/>
      <c r="C52" s="1147">
        <v>64010106</v>
      </c>
      <c r="D52" s="1130" t="s">
        <v>1608</v>
      </c>
      <c r="E52" s="925" t="s">
        <v>197</v>
      </c>
      <c r="F52" s="1134">
        <v>1.3</v>
      </c>
      <c r="G52" s="1274"/>
      <c r="H52" s="854">
        <f t="shared" si="2"/>
        <v>0</v>
      </c>
      <c r="I52" s="1274"/>
    </row>
    <row r="53" spans="1:9" ht="13.8">
      <c r="A53" s="912" t="s">
        <v>1609</v>
      </c>
      <c r="B53" s="1146"/>
      <c r="C53" s="1131" t="s">
        <v>1610</v>
      </c>
      <c r="D53" s="1132" t="s">
        <v>1611</v>
      </c>
      <c r="E53" s="925" t="s">
        <v>176</v>
      </c>
      <c r="F53" s="1134">
        <v>10.02</v>
      </c>
      <c r="G53" s="1274"/>
      <c r="H53" s="854">
        <f t="shared" si="2"/>
        <v>0</v>
      </c>
      <c r="I53" s="1274"/>
    </row>
    <row r="54" spans="1:9" ht="13.8">
      <c r="A54" s="912" t="s">
        <v>1612</v>
      </c>
      <c r="B54" s="925"/>
      <c r="C54" s="1129" t="s">
        <v>1613</v>
      </c>
      <c r="D54" s="1130" t="s">
        <v>1614</v>
      </c>
      <c r="E54" s="925" t="s">
        <v>176</v>
      </c>
      <c r="F54" s="926">
        <v>29.12</v>
      </c>
      <c r="G54" s="1276"/>
      <c r="H54" s="854">
        <f t="shared" si="2"/>
        <v>0</v>
      </c>
      <c r="I54" s="1276"/>
    </row>
    <row r="55" spans="1:9" ht="13.8">
      <c r="A55" s="912" t="s">
        <v>1615</v>
      </c>
      <c r="B55" s="925"/>
      <c r="C55" s="1148">
        <v>66070100</v>
      </c>
      <c r="D55" s="1132" t="s">
        <v>1616</v>
      </c>
      <c r="E55" s="1149" t="s">
        <v>180</v>
      </c>
      <c r="F55" s="926">
        <v>1</v>
      </c>
      <c r="G55" s="1276"/>
      <c r="H55" s="854">
        <f t="shared" si="2"/>
        <v>0</v>
      </c>
      <c r="I55" s="1276"/>
    </row>
    <row r="56" spans="1:9" ht="13.8">
      <c r="A56" s="912" t="s">
        <v>1617</v>
      </c>
      <c r="B56" s="925"/>
      <c r="C56" s="1129" t="s">
        <v>1618</v>
      </c>
      <c r="D56" s="1130" t="s">
        <v>1619</v>
      </c>
      <c r="E56" s="925" t="s">
        <v>197</v>
      </c>
      <c r="F56" s="926">
        <v>13.1</v>
      </c>
      <c r="G56" s="1276"/>
      <c r="H56" s="854">
        <f t="shared" si="2"/>
        <v>0</v>
      </c>
      <c r="I56" s="1276"/>
    </row>
    <row r="57" spans="1:9" ht="13.8">
      <c r="A57" s="912" t="s">
        <v>1620</v>
      </c>
      <c r="B57" s="925"/>
      <c r="C57" s="1129" t="s">
        <v>1036</v>
      </c>
      <c r="D57" s="1130" t="s">
        <v>1621</v>
      </c>
      <c r="E57" s="925" t="s">
        <v>197</v>
      </c>
      <c r="F57" s="926">
        <v>9.65</v>
      </c>
      <c r="G57" s="1276"/>
      <c r="H57" s="854">
        <f t="shared" si="2"/>
        <v>0</v>
      </c>
      <c r="I57" s="1276"/>
    </row>
    <row r="58" spans="1:9" ht="13.8">
      <c r="A58" s="912" t="s">
        <v>1622</v>
      </c>
      <c r="B58" s="925"/>
      <c r="C58" s="1129" t="s">
        <v>1623</v>
      </c>
      <c r="D58" s="1130" t="s">
        <v>1624</v>
      </c>
      <c r="E58" s="925" t="s">
        <v>197</v>
      </c>
      <c r="F58" s="926">
        <v>10</v>
      </c>
      <c r="G58" s="1276"/>
      <c r="H58" s="854">
        <f t="shared" si="2"/>
        <v>0</v>
      </c>
      <c r="I58" s="1276"/>
    </row>
    <row r="59" spans="1:9" ht="13.8">
      <c r="A59" s="912" t="s">
        <v>1625</v>
      </c>
      <c r="B59" s="925"/>
      <c r="C59" s="1129" t="s">
        <v>1626</v>
      </c>
      <c r="D59" s="1130" t="s">
        <v>1627</v>
      </c>
      <c r="E59" s="925" t="s">
        <v>197</v>
      </c>
      <c r="F59" s="926">
        <v>2</v>
      </c>
      <c r="G59" s="1276"/>
      <c r="H59" s="854">
        <f t="shared" si="2"/>
        <v>0</v>
      </c>
      <c r="I59" s="1276"/>
    </row>
    <row r="60" spans="1:9" ht="13.8">
      <c r="A60" s="912" t="s">
        <v>1628</v>
      </c>
      <c r="B60" s="849"/>
      <c r="C60" s="1129" t="s">
        <v>1629</v>
      </c>
      <c r="D60" s="1130" t="s">
        <v>1630</v>
      </c>
      <c r="E60" s="1145" t="s">
        <v>197</v>
      </c>
      <c r="F60" s="1134">
        <v>38.1</v>
      </c>
      <c r="G60" s="1274"/>
      <c r="H60" s="854">
        <f>ROUND(G60*F60,2)</f>
        <v>0</v>
      </c>
      <c r="I60" s="1274"/>
    </row>
    <row r="61" spans="1:9" ht="13.8">
      <c r="A61" s="912" t="s">
        <v>1631</v>
      </c>
      <c r="B61" s="849"/>
      <c r="C61" s="1129" t="s">
        <v>1112</v>
      </c>
      <c r="D61" s="1130" t="s">
        <v>1632</v>
      </c>
      <c r="E61" s="1145" t="s">
        <v>197</v>
      </c>
      <c r="F61" s="1134">
        <v>21.2</v>
      </c>
      <c r="G61" s="1274"/>
      <c r="H61" s="854">
        <f>ROUND(G61*F61,2)</f>
        <v>0</v>
      </c>
      <c r="I61" s="1274"/>
    </row>
    <row r="62" spans="1:9" ht="13.8">
      <c r="A62" s="912" t="s">
        <v>1633</v>
      </c>
      <c r="B62" s="849"/>
      <c r="C62" s="1129" t="s">
        <v>1634</v>
      </c>
      <c r="D62" s="1130" t="s">
        <v>1635</v>
      </c>
      <c r="E62" s="1145" t="s">
        <v>197</v>
      </c>
      <c r="F62" s="1134">
        <v>31.62</v>
      </c>
      <c r="G62" s="1274"/>
      <c r="H62" s="854">
        <f t="shared" si="2"/>
        <v>0</v>
      </c>
      <c r="I62" s="1274"/>
    </row>
    <row r="63" spans="1:9" ht="13.8">
      <c r="A63" s="912" t="s">
        <v>1636</v>
      </c>
      <c r="B63" s="849"/>
      <c r="C63" s="1129" t="s">
        <v>1637</v>
      </c>
      <c r="D63" s="1130" t="s">
        <v>1638</v>
      </c>
      <c r="E63" s="1145" t="s">
        <v>197</v>
      </c>
      <c r="F63" s="1134">
        <v>87.8</v>
      </c>
      <c r="G63" s="1274"/>
      <c r="H63" s="854">
        <f t="shared" si="2"/>
        <v>0</v>
      </c>
      <c r="I63" s="1274"/>
    </row>
    <row r="64" spans="1:9" ht="13.8">
      <c r="A64" s="957"/>
      <c r="B64" s="861"/>
      <c r="C64" s="906"/>
      <c r="D64" s="1150"/>
      <c r="E64" s="1151"/>
      <c r="F64" s="1152"/>
      <c r="G64" s="845"/>
      <c r="H64" s="845"/>
      <c r="I64" s="845"/>
    </row>
    <row r="65" spans="1:9" ht="27.6">
      <c r="A65" s="957"/>
      <c r="B65" s="1153">
        <v>452332</v>
      </c>
      <c r="C65" s="1154"/>
      <c r="D65" s="1143" t="s">
        <v>638</v>
      </c>
      <c r="E65" s="1151"/>
      <c r="F65" s="1152"/>
      <c r="G65" s="845"/>
      <c r="H65" s="1155">
        <f>SUM(H67:H67)</f>
        <v>0</v>
      </c>
      <c r="I65" s="845"/>
    </row>
    <row r="66" spans="1:9" ht="13.8">
      <c r="A66" s="957"/>
      <c r="B66" s="861"/>
      <c r="C66" s="906"/>
      <c r="D66" s="1150"/>
      <c r="E66" s="1151"/>
      <c r="F66" s="1152"/>
      <c r="G66" s="845"/>
      <c r="H66" s="845"/>
      <c r="I66" s="845"/>
    </row>
    <row r="67" spans="1:9" ht="13.8">
      <c r="A67" s="912" t="s">
        <v>1639</v>
      </c>
      <c r="B67" s="849"/>
      <c r="C67" s="901" t="s">
        <v>538</v>
      </c>
      <c r="D67" s="913" t="s">
        <v>699</v>
      </c>
      <c r="E67" s="1156" t="s">
        <v>176</v>
      </c>
      <c r="F67" s="1157">
        <v>20.5</v>
      </c>
      <c r="G67" s="1274"/>
      <c r="H67" s="854">
        <f t="shared" ref="H67" si="3">ROUND(G67*F67,2)</f>
        <v>0</v>
      </c>
      <c r="I67" s="1274"/>
    </row>
    <row r="68" spans="1:9" ht="13.8">
      <c r="A68" s="957"/>
      <c r="B68" s="861"/>
      <c r="C68" s="906"/>
      <c r="D68" s="1150"/>
      <c r="E68" s="1151"/>
      <c r="F68" s="1152"/>
      <c r="G68" s="845"/>
      <c r="H68" s="845"/>
      <c r="I68" s="845"/>
    </row>
    <row r="69" spans="1:9" ht="13.8">
      <c r="A69" s="957"/>
      <c r="B69" s="1158" t="s">
        <v>1640</v>
      </c>
      <c r="C69" s="1000"/>
      <c r="D69" s="1127" t="s">
        <v>793</v>
      </c>
      <c r="E69" s="1151"/>
      <c r="F69" s="1152"/>
      <c r="G69" s="845"/>
      <c r="H69" s="1155">
        <f>SUM(H71:H72)</f>
        <v>0</v>
      </c>
      <c r="I69" s="845"/>
    </row>
    <row r="70" spans="1:9" ht="13.8">
      <c r="A70" s="957"/>
      <c r="B70" s="861"/>
      <c r="C70" s="906"/>
      <c r="D70" s="1150"/>
      <c r="E70" s="1151"/>
      <c r="F70" s="1152"/>
      <c r="G70" s="845"/>
      <c r="H70" s="845"/>
      <c r="I70" s="845"/>
    </row>
    <row r="71" spans="1:9" ht="13.8">
      <c r="A71" s="912" t="s">
        <v>1641</v>
      </c>
      <c r="B71" s="849"/>
      <c r="C71" s="1129" t="s">
        <v>531</v>
      </c>
      <c r="D71" s="1130" t="s">
        <v>532</v>
      </c>
      <c r="E71" s="1156" t="s">
        <v>188</v>
      </c>
      <c r="F71" s="1157">
        <v>2.4300000000000002</v>
      </c>
      <c r="G71" s="1274"/>
      <c r="H71" s="854">
        <f>ROUND(G71*F71,2)</f>
        <v>0</v>
      </c>
      <c r="I71" s="1274"/>
    </row>
    <row r="72" spans="1:9" ht="13.8">
      <c r="A72" s="912" t="s">
        <v>1642</v>
      </c>
      <c r="B72" s="849"/>
      <c r="C72" s="1129" t="s">
        <v>1643</v>
      </c>
      <c r="D72" s="1130" t="s">
        <v>1644</v>
      </c>
      <c r="E72" s="1156" t="s">
        <v>197</v>
      </c>
      <c r="F72" s="1157">
        <v>24.3</v>
      </c>
      <c r="G72" s="1274"/>
      <c r="H72" s="854">
        <f>ROUND(G72*F72,2)</f>
        <v>0</v>
      </c>
      <c r="I72" s="1274"/>
    </row>
    <row r="73" spans="1:9" ht="13.8">
      <c r="A73" s="957"/>
      <c r="B73" s="861"/>
      <c r="C73" s="1159"/>
      <c r="D73" s="1160"/>
      <c r="E73" s="1161"/>
      <c r="F73" s="1162"/>
      <c r="G73" s="1161"/>
      <c r="H73" s="845"/>
      <c r="I73" s="1161"/>
    </row>
    <row r="74" spans="1:9" ht="27.6">
      <c r="A74" s="957"/>
      <c r="B74" s="1153" t="s">
        <v>1645</v>
      </c>
      <c r="C74" s="1154"/>
      <c r="D74" s="1143" t="s">
        <v>638</v>
      </c>
      <c r="E74" s="1151"/>
      <c r="F74" s="1152"/>
      <c r="G74" s="845"/>
      <c r="H74" s="1155">
        <f>SUM(H76)</f>
        <v>0</v>
      </c>
      <c r="I74" s="845"/>
    </row>
    <row r="75" spans="1:9" ht="13.8">
      <c r="A75" s="957"/>
      <c r="B75" s="861"/>
      <c r="C75" s="1138"/>
      <c r="D75" s="1132"/>
      <c r="E75" s="1151"/>
      <c r="F75" s="1152"/>
      <c r="G75" s="1152"/>
      <c r="H75" s="845"/>
      <c r="I75" s="1152"/>
    </row>
    <row r="76" spans="1:9" ht="13.8">
      <c r="A76" s="912" t="s">
        <v>1646</v>
      </c>
      <c r="B76" s="849"/>
      <c r="C76" s="1129" t="s">
        <v>1647</v>
      </c>
      <c r="D76" s="1130" t="s">
        <v>1648</v>
      </c>
      <c r="E76" s="1156" t="s">
        <v>197</v>
      </c>
      <c r="F76" s="1157">
        <v>12.14</v>
      </c>
      <c r="G76" s="1274"/>
      <c r="H76" s="854">
        <f>ROUND(F76*G76,2)</f>
        <v>0</v>
      </c>
      <c r="I76" s="1274"/>
    </row>
    <row r="77" spans="1:9" ht="13.8">
      <c r="A77" s="957"/>
      <c r="B77" s="861"/>
      <c r="C77" s="1138"/>
      <c r="D77" s="1132"/>
      <c r="E77" s="1163"/>
      <c r="F77" s="1164"/>
      <c r="G77" s="845"/>
      <c r="H77" s="845"/>
      <c r="I77" s="845"/>
    </row>
    <row r="78" spans="1:9" ht="13.8">
      <c r="A78" s="957"/>
      <c r="B78" s="1165">
        <v>452621</v>
      </c>
      <c r="C78" s="1142"/>
      <c r="D78" s="1143" t="s">
        <v>934</v>
      </c>
      <c r="E78" s="1151"/>
      <c r="F78" s="1152"/>
      <c r="G78" s="845"/>
      <c r="H78" s="1155">
        <f>H80</f>
        <v>0</v>
      </c>
      <c r="I78" s="845"/>
    </row>
    <row r="79" spans="1:9" ht="13.8">
      <c r="A79" s="957"/>
      <c r="B79" s="861"/>
      <c r="C79" s="1138"/>
      <c r="D79" s="1132"/>
      <c r="E79" s="1151"/>
      <c r="F79" s="1152"/>
      <c r="G79" s="845"/>
      <c r="H79" s="845"/>
      <c r="I79" s="845"/>
    </row>
    <row r="80" spans="1:9" ht="13.8">
      <c r="A80" s="912" t="s">
        <v>1649</v>
      </c>
      <c r="B80" s="849"/>
      <c r="C80" s="1129" t="s">
        <v>1068</v>
      </c>
      <c r="D80" s="1130" t="s">
        <v>1650</v>
      </c>
      <c r="E80" s="1145" t="s">
        <v>197</v>
      </c>
      <c r="F80" s="1134">
        <v>111.24</v>
      </c>
      <c r="G80" s="1274"/>
      <c r="H80" s="854">
        <f>ROUND(F80*G80,2)</f>
        <v>0</v>
      </c>
      <c r="I80" s="1274"/>
    </row>
    <row r="81" spans="1:10" ht="13.8">
      <c r="A81" s="957"/>
      <c r="B81" s="861"/>
      <c r="C81" s="1138"/>
      <c r="D81" s="1140"/>
      <c r="E81" s="1151"/>
      <c r="F81" s="1152"/>
      <c r="G81" s="845"/>
      <c r="H81" s="845"/>
    </row>
    <row r="82" spans="1:10" ht="14.4">
      <c r="A82" s="856"/>
      <c r="B82" s="859"/>
      <c r="C82" s="876"/>
      <c r="D82" s="868" t="s">
        <v>181</v>
      </c>
      <c r="E82" s="869"/>
      <c r="F82" s="1014"/>
      <c r="G82" s="871"/>
      <c r="H82" s="872">
        <f>H10+H28+H34+H65+H69+H74+H78</f>
        <v>0</v>
      </c>
    </row>
    <row r="83" spans="1:10" ht="13.8">
      <c r="A83" s="856"/>
      <c r="B83" s="873"/>
      <c r="C83" s="874"/>
      <c r="D83" s="875"/>
      <c r="E83" s="856"/>
    </row>
    <row r="84" spans="1:10" ht="13.8">
      <c r="A84" s="856"/>
      <c r="B84" s="873"/>
      <c r="C84" s="874"/>
      <c r="E84" s="859"/>
    </row>
    <row r="85" spans="1:10" ht="13.8">
      <c r="A85" s="856"/>
      <c r="B85" s="873"/>
      <c r="C85" s="874"/>
      <c r="D85" s="875"/>
      <c r="E85" s="859"/>
    </row>
    <row r="86" spans="1:10" s="52" customFormat="1" ht="12.75" customHeight="1">
      <c r="A86" s="856"/>
      <c r="B86" s="873"/>
      <c r="C86" s="874"/>
      <c r="D86" s="875"/>
      <c r="E86" s="859"/>
      <c r="F86" s="860"/>
      <c r="G86" s="867"/>
      <c r="H86" s="860"/>
      <c r="J86" s="51"/>
    </row>
    <row r="87" spans="1:10" ht="13.8">
      <c r="A87" s="856"/>
      <c r="B87" s="873"/>
      <c r="C87" s="882"/>
      <c r="D87" s="875"/>
      <c r="E87" s="856"/>
    </row>
    <row r="88" spans="1:10" s="52" customFormat="1" ht="12.75" customHeight="1">
      <c r="A88" s="856"/>
      <c r="B88" s="864"/>
      <c r="C88" s="865"/>
      <c r="D88" s="877"/>
      <c r="E88" s="859"/>
      <c r="F88" s="860"/>
      <c r="G88" s="867"/>
      <c r="H88" s="860"/>
      <c r="J88" s="51"/>
    </row>
    <row r="89" spans="1:10" s="52" customFormat="1" ht="12.75" customHeight="1">
      <c r="A89" s="856"/>
      <c r="B89" s="879"/>
      <c r="C89" s="880"/>
      <c r="D89" s="866"/>
      <c r="E89" s="881"/>
      <c r="F89" s="860"/>
      <c r="G89" s="867"/>
      <c r="H89" s="860"/>
      <c r="J89" s="51"/>
    </row>
    <row r="90" spans="1:10" ht="13.8">
      <c r="A90" s="856"/>
      <c r="B90" s="864"/>
      <c r="C90" s="865"/>
      <c r="D90" s="866"/>
      <c r="E90" s="859"/>
    </row>
    <row r="91" spans="1:10" ht="13.8">
      <c r="A91" s="856"/>
      <c r="B91" s="864"/>
      <c r="C91" s="865"/>
      <c r="D91" s="866"/>
      <c r="E91" s="859"/>
    </row>
    <row r="92" spans="1:10" s="54" customFormat="1" ht="13.8">
      <c r="A92" s="856"/>
      <c r="B92" s="864"/>
      <c r="C92" s="865"/>
      <c r="D92" s="878"/>
      <c r="E92" s="859"/>
      <c r="F92" s="860"/>
      <c r="G92" s="867"/>
      <c r="H92" s="860"/>
      <c r="I92" s="51"/>
      <c r="J92" s="51"/>
    </row>
    <row r="93" spans="1:10" s="54" customFormat="1" ht="13.8">
      <c r="A93" s="856"/>
      <c r="B93" s="864"/>
      <c r="C93" s="865"/>
      <c r="D93" s="878"/>
      <c r="E93" s="859"/>
      <c r="F93" s="860"/>
      <c r="G93" s="867"/>
      <c r="H93" s="860"/>
      <c r="I93" s="51"/>
      <c r="J93" s="51"/>
    </row>
    <row r="94" spans="1:10" s="54" customFormat="1" ht="13.8">
      <c r="A94" s="856"/>
      <c r="B94" s="864"/>
      <c r="C94" s="865"/>
      <c r="D94" s="878"/>
      <c r="E94" s="859"/>
      <c r="F94" s="860"/>
      <c r="G94" s="867"/>
      <c r="H94" s="860"/>
      <c r="I94" s="51"/>
      <c r="J94" s="51"/>
    </row>
    <row r="95" spans="1:10" s="54" customFormat="1" ht="15.6">
      <c r="A95" s="856"/>
      <c r="B95" s="879"/>
      <c r="C95" s="880"/>
      <c r="D95" s="866"/>
      <c r="E95" s="881"/>
      <c r="F95" s="860"/>
      <c r="G95" s="867"/>
      <c r="H95" s="860"/>
      <c r="I95" s="51"/>
      <c r="J95" s="51"/>
    </row>
    <row r="96" spans="1:10" s="54" customFormat="1" ht="15.6">
      <c r="A96" s="856"/>
      <c r="B96" s="879"/>
      <c r="C96" s="880"/>
      <c r="D96" s="883"/>
      <c r="E96" s="881"/>
      <c r="F96" s="860"/>
      <c r="G96" s="867"/>
      <c r="H96" s="860"/>
      <c r="I96" s="51"/>
      <c r="J96" s="51"/>
    </row>
    <row r="97" spans="1:10" s="54" customFormat="1" ht="13.8">
      <c r="A97" s="856"/>
      <c r="B97" s="864"/>
      <c r="C97" s="865"/>
      <c r="D97" s="877"/>
      <c r="E97" s="859"/>
      <c r="F97" s="860"/>
      <c r="G97" s="867"/>
      <c r="H97" s="860"/>
      <c r="I97" s="51"/>
      <c r="J97" s="51"/>
    </row>
    <row r="98" spans="1:10" s="54" customFormat="1" ht="13.8">
      <c r="A98" s="856"/>
      <c r="B98" s="864"/>
      <c r="C98" s="865"/>
      <c r="D98" s="866"/>
      <c r="E98" s="859"/>
      <c r="F98" s="860"/>
      <c r="G98" s="867"/>
      <c r="H98" s="860"/>
      <c r="I98" s="51"/>
      <c r="J98" s="51"/>
    </row>
    <row r="99" spans="1:10" s="54" customFormat="1" ht="13.8">
      <c r="A99" s="856"/>
      <c r="B99" s="864"/>
      <c r="C99" s="865"/>
      <c r="D99" s="866"/>
      <c r="E99" s="859"/>
      <c r="F99" s="860"/>
      <c r="G99" s="867"/>
      <c r="H99" s="860"/>
      <c r="I99" s="51"/>
      <c r="J99" s="51"/>
    </row>
    <row r="100" spans="1:10" s="54" customFormat="1" ht="13.8">
      <c r="A100" s="856"/>
      <c r="B100" s="864"/>
      <c r="C100" s="865"/>
      <c r="D100" s="878"/>
      <c r="E100" s="859"/>
      <c r="F100" s="860"/>
      <c r="G100" s="867"/>
      <c r="H100" s="860"/>
      <c r="I100" s="51"/>
      <c r="J100" s="51"/>
    </row>
    <row r="101" spans="1:10" s="54" customFormat="1" ht="13.8">
      <c r="A101" s="856"/>
      <c r="B101" s="864"/>
      <c r="C101" s="865"/>
      <c r="D101" s="878"/>
      <c r="E101" s="859"/>
      <c r="F101" s="860"/>
      <c r="G101" s="867"/>
      <c r="H101" s="860"/>
      <c r="I101" s="51"/>
      <c r="J101" s="51"/>
    </row>
    <row r="102" spans="1:10" s="54" customFormat="1" ht="13.8">
      <c r="A102" s="856"/>
      <c r="B102" s="864"/>
      <c r="C102" s="865"/>
      <c r="D102" s="878"/>
      <c r="E102" s="859"/>
      <c r="F102" s="860"/>
      <c r="G102" s="867"/>
      <c r="H102" s="860"/>
      <c r="I102" s="51"/>
      <c r="J102" s="51"/>
    </row>
    <row r="103" spans="1:10" s="54" customFormat="1" ht="13.8">
      <c r="A103" s="856"/>
      <c r="B103" s="864"/>
      <c r="C103" s="865"/>
      <c r="D103" s="866"/>
      <c r="E103" s="859"/>
      <c r="F103" s="860"/>
      <c r="G103" s="867"/>
      <c r="H103" s="860"/>
      <c r="I103" s="51"/>
      <c r="J103" s="51"/>
    </row>
    <row r="104" spans="1:10" s="54" customFormat="1" ht="13.8">
      <c r="A104" s="856"/>
      <c r="B104" s="864"/>
      <c r="C104" s="865"/>
      <c r="D104" s="878"/>
      <c r="E104" s="859"/>
      <c r="F104" s="860"/>
      <c r="G104" s="867"/>
      <c r="H104" s="860"/>
      <c r="I104" s="51"/>
      <c r="J104" s="51"/>
    </row>
    <row r="105" spans="1:10" s="54" customFormat="1" ht="13.8">
      <c r="A105" s="856"/>
      <c r="B105" s="864"/>
      <c r="C105" s="865"/>
      <c r="D105" s="877"/>
      <c r="E105" s="859"/>
      <c r="F105" s="860"/>
      <c r="G105" s="867"/>
      <c r="H105" s="860"/>
      <c r="I105" s="51"/>
      <c r="J105" s="51"/>
    </row>
    <row r="106" spans="1:10" s="54" customFormat="1" ht="13.5" customHeight="1">
      <c r="A106" s="856"/>
      <c r="B106" s="864"/>
      <c r="C106" s="865"/>
      <c r="D106" s="866"/>
      <c r="E106" s="859"/>
      <c r="F106" s="860"/>
      <c r="G106" s="867"/>
      <c r="H106" s="860"/>
      <c r="I106" s="51"/>
      <c r="J106" s="51"/>
    </row>
    <row r="107" spans="1:10" s="54" customFormat="1" ht="13.5" customHeight="1">
      <c r="A107" s="856"/>
      <c r="B107" s="864"/>
      <c r="C107" s="865"/>
      <c r="D107" s="878"/>
      <c r="E107" s="859"/>
      <c r="F107" s="860"/>
      <c r="G107" s="867"/>
      <c r="H107" s="860"/>
      <c r="I107" s="51"/>
      <c r="J107" s="51"/>
    </row>
    <row r="108" spans="1:10" s="52" customFormat="1" ht="13.8">
      <c r="A108" s="856"/>
      <c r="B108" s="864"/>
      <c r="C108" s="865"/>
      <c r="D108" s="878"/>
      <c r="E108" s="859"/>
      <c r="F108" s="860"/>
      <c r="G108" s="867"/>
      <c r="H108" s="860"/>
      <c r="J108" s="51"/>
    </row>
    <row r="109" spans="1:10" s="52" customFormat="1" ht="13.8">
      <c r="A109" s="856"/>
      <c r="B109" s="864"/>
      <c r="C109" s="865"/>
      <c r="D109" s="878"/>
      <c r="E109" s="859"/>
      <c r="F109" s="860"/>
      <c r="G109" s="867"/>
      <c r="H109" s="860"/>
      <c r="J109" s="51"/>
    </row>
    <row r="110" spans="1:10" s="52" customFormat="1" ht="13.8">
      <c r="A110" s="856"/>
      <c r="B110" s="864"/>
      <c r="C110" s="865"/>
      <c r="D110" s="866"/>
      <c r="E110" s="859"/>
      <c r="F110" s="860"/>
      <c r="G110" s="867"/>
      <c r="H110" s="860"/>
      <c r="J110" s="51"/>
    </row>
    <row r="111" spans="1:10" ht="13.5" customHeight="1">
      <c r="A111" s="856"/>
      <c r="B111" s="864"/>
      <c r="C111" s="865"/>
      <c r="D111" s="878"/>
      <c r="E111" s="859"/>
    </row>
    <row r="112" spans="1:10" ht="13.5" customHeight="1">
      <c r="A112" s="856"/>
      <c r="B112" s="864"/>
      <c r="C112" s="865"/>
      <c r="D112" s="877"/>
      <c r="E112" s="859"/>
    </row>
    <row r="113" spans="1:10" s="52" customFormat="1" ht="13.8">
      <c r="A113" s="856"/>
      <c r="B113" s="859"/>
      <c r="C113" s="876"/>
      <c r="D113" s="884"/>
      <c r="E113" s="859"/>
      <c r="F113" s="860"/>
      <c r="G113" s="867"/>
      <c r="H113" s="860"/>
      <c r="J113" s="51"/>
    </row>
    <row r="114" spans="1:10" s="52" customFormat="1" ht="13.8">
      <c r="A114" s="856"/>
      <c r="B114" s="859"/>
      <c r="C114" s="876"/>
      <c r="D114" s="876"/>
      <c r="E114" s="859"/>
      <c r="F114" s="860"/>
      <c r="G114" s="867"/>
      <c r="H114" s="860"/>
      <c r="J114" s="51"/>
    </row>
    <row r="115" spans="1:10" s="52" customFormat="1" ht="13.8">
      <c r="A115" s="856"/>
      <c r="B115" s="873"/>
      <c r="C115" s="882"/>
      <c r="D115" s="875"/>
      <c r="E115" s="856"/>
      <c r="F115" s="860"/>
      <c r="G115" s="867"/>
      <c r="H115" s="860"/>
      <c r="J115" s="51"/>
    </row>
    <row r="116" spans="1:10" s="52" customFormat="1" ht="13.8">
      <c r="A116" s="856"/>
      <c r="B116" s="864"/>
      <c r="C116" s="885"/>
      <c r="D116" s="878"/>
      <c r="E116" s="859"/>
      <c r="F116" s="860"/>
      <c r="G116" s="867"/>
      <c r="H116" s="860"/>
      <c r="J116" s="51"/>
    </row>
    <row r="117" spans="1:10" s="52" customFormat="1" ht="13.8">
      <c r="A117" s="856"/>
      <c r="B117" s="864"/>
      <c r="C117" s="885"/>
      <c r="D117" s="878"/>
      <c r="E117" s="859"/>
      <c r="F117" s="860"/>
      <c r="G117" s="867"/>
      <c r="H117" s="860"/>
      <c r="J117" s="51"/>
    </row>
    <row r="118" spans="1:10" s="52" customFormat="1" ht="13.8">
      <c r="A118" s="856"/>
      <c r="B118" s="859"/>
      <c r="C118" s="876"/>
      <c r="D118" s="884"/>
      <c r="E118" s="859"/>
      <c r="F118" s="860"/>
      <c r="G118" s="867"/>
      <c r="H118" s="860"/>
      <c r="J118" s="51"/>
    </row>
    <row r="119" spans="1:10" s="52" customFormat="1" ht="13.8">
      <c r="A119" s="856"/>
      <c r="B119" s="859"/>
      <c r="C119" s="876"/>
      <c r="D119" s="876"/>
      <c r="E119" s="859"/>
      <c r="F119" s="860"/>
      <c r="G119" s="867"/>
      <c r="H119" s="860"/>
      <c r="J119" s="51"/>
    </row>
    <row r="120" spans="1:10" s="52" customFormat="1" ht="13.8">
      <c r="A120" s="856"/>
      <c r="B120" s="873"/>
      <c r="C120" s="882"/>
      <c r="D120" s="875"/>
      <c r="E120" s="856"/>
      <c r="F120" s="860"/>
      <c r="G120" s="867"/>
      <c r="H120" s="860"/>
      <c r="J120" s="51"/>
    </row>
    <row r="121" spans="1:10" ht="13.5" customHeight="1">
      <c r="A121" s="856"/>
      <c r="B121" s="873"/>
      <c r="C121" s="882"/>
      <c r="D121" s="875"/>
      <c r="E121" s="856"/>
    </row>
    <row r="122" spans="1:10" s="52" customFormat="1" ht="13.8">
      <c r="A122" s="856"/>
      <c r="B122" s="864"/>
      <c r="C122" s="885"/>
      <c r="D122" s="877"/>
      <c r="E122" s="859"/>
      <c r="F122" s="860"/>
      <c r="G122" s="867"/>
      <c r="H122" s="860"/>
      <c r="J122" s="51"/>
    </row>
    <row r="123" spans="1:10" s="52" customFormat="1" ht="13.8">
      <c r="A123" s="856"/>
      <c r="B123" s="864"/>
      <c r="C123" s="885"/>
      <c r="D123" s="878"/>
      <c r="E123" s="859"/>
      <c r="F123" s="860"/>
      <c r="G123" s="867"/>
      <c r="H123" s="860"/>
      <c r="J123" s="51"/>
    </row>
    <row r="124" spans="1:10" ht="13.5" customHeight="1">
      <c r="A124" s="856"/>
      <c r="B124" s="864"/>
      <c r="C124" s="885"/>
      <c r="D124" s="877"/>
      <c r="E124" s="859"/>
    </row>
    <row r="125" spans="1:10" ht="13.5" customHeight="1">
      <c r="A125" s="856"/>
      <c r="B125" s="864"/>
      <c r="C125" s="885"/>
      <c r="D125" s="877"/>
      <c r="E125" s="859"/>
    </row>
    <row r="126" spans="1:10" s="52" customFormat="1" ht="13.8">
      <c r="A126" s="856"/>
      <c r="B126" s="864"/>
      <c r="C126" s="885"/>
      <c r="D126" s="877"/>
      <c r="E126" s="859"/>
      <c r="F126" s="860"/>
      <c r="G126" s="867"/>
      <c r="H126" s="860"/>
      <c r="J126" s="51"/>
    </row>
    <row r="127" spans="1:10" s="52" customFormat="1" ht="13.8">
      <c r="A127" s="856"/>
      <c r="B127" s="864"/>
      <c r="C127" s="885"/>
      <c r="D127" s="878"/>
      <c r="E127" s="859"/>
      <c r="F127" s="860"/>
      <c r="G127" s="867"/>
      <c r="H127" s="860"/>
      <c r="J127" s="51"/>
    </row>
    <row r="128" spans="1:10" ht="13.5" customHeight="1">
      <c r="A128" s="856"/>
      <c r="B128" s="859"/>
      <c r="C128" s="876"/>
      <c r="D128" s="876"/>
      <c r="E128" s="859"/>
    </row>
    <row r="129" spans="1:10" ht="13.5" customHeight="1">
      <c r="B129" s="839"/>
      <c r="C129" s="887"/>
      <c r="D129" s="888"/>
      <c r="E129" s="886"/>
    </row>
    <row r="130" spans="1:10" ht="13.5" customHeight="1">
      <c r="B130" s="847"/>
      <c r="C130" s="889"/>
      <c r="D130" s="425"/>
    </row>
    <row r="133" spans="1:10" ht="13.5" customHeight="1">
      <c r="B133" s="839"/>
      <c r="C133" s="887"/>
      <c r="D133" s="888"/>
      <c r="E133" s="886"/>
    </row>
    <row r="134" spans="1:10" ht="13.5" customHeight="1">
      <c r="B134" s="847"/>
      <c r="C134" s="889"/>
      <c r="D134" s="425"/>
    </row>
    <row r="135" spans="1:10" s="52" customFormat="1" ht="13.8">
      <c r="A135" s="886"/>
      <c r="B135" s="838"/>
      <c r="C135" s="51"/>
      <c r="D135" s="890"/>
      <c r="E135" s="838"/>
      <c r="F135" s="860"/>
      <c r="G135" s="867"/>
      <c r="H135" s="860"/>
      <c r="J135" s="51"/>
    </row>
    <row r="136" spans="1:10" ht="13.5" customHeight="1">
      <c r="D136" s="890"/>
    </row>
    <row r="137" spans="1:10" ht="13.5" customHeight="1">
      <c r="D137" s="890"/>
    </row>
    <row r="138" spans="1:10" ht="13.5" customHeight="1">
      <c r="D138" s="890"/>
    </row>
    <row r="139" spans="1:10" ht="13.5" customHeight="1">
      <c r="D139" s="890"/>
    </row>
    <row r="142" spans="1:10" ht="13.5" customHeight="1">
      <c r="B142" s="847"/>
      <c r="C142" s="889"/>
      <c r="D142" s="425"/>
    </row>
    <row r="143" spans="1:10" ht="13.5" customHeight="1">
      <c r="D143" s="891"/>
    </row>
    <row r="149" spans="1:10" s="113" customFormat="1" ht="13.5" customHeight="1">
      <c r="A149" s="886"/>
      <c r="B149" s="838"/>
      <c r="C149" s="51"/>
      <c r="D149" s="51"/>
      <c r="E149" s="838"/>
      <c r="F149" s="860"/>
      <c r="G149" s="867"/>
      <c r="H149" s="860"/>
      <c r="I149" s="51"/>
      <c r="J149" s="51"/>
    </row>
    <row r="150" spans="1:10" s="113" customFormat="1" ht="13.5" customHeight="1">
      <c r="A150" s="886"/>
      <c r="B150" s="838"/>
      <c r="C150" s="51"/>
      <c r="D150" s="51"/>
      <c r="E150" s="838"/>
      <c r="F150" s="860"/>
      <c r="G150" s="867"/>
      <c r="H150" s="860"/>
      <c r="I150" s="51"/>
      <c r="J150" s="51"/>
    </row>
    <row r="151" spans="1:10" s="113" customFormat="1" ht="13.5" customHeight="1">
      <c r="A151" s="886"/>
      <c r="B151" s="838"/>
      <c r="C151" s="51"/>
      <c r="D151" s="51"/>
      <c r="E151" s="838"/>
      <c r="F151" s="860"/>
      <c r="G151" s="867"/>
      <c r="H151" s="860"/>
      <c r="I151" s="51"/>
      <c r="J151" s="51"/>
    </row>
    <row r="152" spans="1:10" s="113" customFormat="1" ht="13.5" customHeight="1">
      <c r="A152" s="886"/>
      <c r="B152" s="838"/>
      <c r="C152" s="51"/>
      <c r="D152" s="51"/>
      <c r="E152" s="838"/>
      <c r="F152" s="860"/>
      <c r="G152" s="867"/>
      <c r="H152" s="860"/>
      <c r="I152" s="51"/>
      <c r="J152" s="51"/>
    </row>
    <row r="153" spans="1:10" s="113" customFormat="1" ht="13.5" customHeight="1">
      <c r="A153" s="886"/>
      <c r="B153" s="838"/>
      <c r="C153" s="51"/>
      <c r="D153" s="51"/>
      <c r="E153" s="838"/>
      <c r="F153" s="860"/>
      <c r="G153" s="867"/>
      <c r="H153" s="860"/>
      <c r="I153" s="51"/>
      <c r="J153" s="51"/>
    </row>
    <row r="154" spans="1:10" s="113" customFormat="1" ht="13.5" customHeight="1">
      <c r="A154" s="886"/>
      <c r="B154" s="838"/>
      <c r="C154" s="51"/>
      <c r="D154" s="51"/>
      <c r="E154" s="838"/>
      <c r="F154" s="860"/>
      <c r="G154" s="867"/>
      <c r="H154" s="860"/>
      <c r="I154" s="51"/>
      <c r="J154" s="51"/>
    </row>
    <row r="155" spans="1:10" s="113" customFormat="1" ht="13.5" customHeight="1">
      <c r="A155" s="886"/>
      <c r="B155" s="838"/>
      <c r="C155" s="51"/>
      <c r="D155" s="51"/>
      <c r="E155" s="838"/>
      <c r="F155" s="860"/>
      <c r="G155" s="867"/>
      <c r="H155" s="860"/>
      <c r="I155" s="51"/>
      <c r="J155" s="51"/>
    </row>
    <row r="156" spans="1:10" s="113" customFormat="1" ht="13.5" customHeight="1">
      <c r="A156" s="886"/>
      <c r="B156" s="838"/>
      <c r="C156" s="51"/>
      <c r="D156" s="51"/>
      <c r="E156" s="838"/>
      <c r="F156" s="860"/>
      <c r="G156" s="867"/>
      <c r="H156" s="860"/>
      <c r="I156" s="51"/>
      <c r="J156" s="51"/>
    </row>
    <row r="157" spans="1:10" s="113" customFormat="1" ht="13.5" customHeight="1">
      <c r="A157" s="886"/>
      <c r="B157" s="838"/>
      <c r="C157" s="51"/>
      <c r="D157" s="51"/>
      <c r="E157" s="838"/>
      <c r="F157" s="860"/>
      <c r="G157" s="867"/>
      <c r="H157" s="860"/>
      <c r="I157" s="51"/>
      <c r="J157" s="51"/>
    </row>
    <row r="158" spans="1:10" s="113" customFormat="1" ht="13.5" customHeight="1">
      <c r="A158" s="886"/>
      <c r="B158" s="838"/>
      <c r="C158" s="51"/>
      <c r="D158" s="51"/>
      <c r="E158" s="838"/>
      <c r="F158" s="860"/>
      <c r="G158" s="867"/>
      <c r="H158" s="860"/>
      <c r="I158" s="51"/>
      <c r="J158" s="51"/>
    </row>
    <row r="159" spans="1:10" s="113" customFormat="1" ht="13.5" customHeight="1">
      <c r="A159" s="886"/>
      <c r="B159" s="838"/>
      <c r="C159" s="51"/>
      <c r="D159" s="51"/>
      <c r="E159" s="838"/>
      <c r="F159" s="860"/>
      <c r="G159" s="867"/>
      <c r="H159" s="860"/>
      <c r="I159" s="51"/>
      <c r="J159" s="51"/>
    </row>
    <row r="160" spans="1:10" s="113" customFormat="1" ht="13.5" customHeight="1">
      <c r="A160" s="886"/>
      <c r="B160" s="838"/>
      <c r="C160" s="51"/>
      <c r="D160" s="51"/>
      <c r="E160" s="838"/>
      <c r="F160" s="860"/>
      <c r="G160" s="867"/>
      <c r="H160" s="860"/>
      <c r="I160" s="51"/>
      <c r="J160" s="51"/>
    </row>
    <row r="161" spans="1:10" s="113" customFormat="1" ht="13.5" customHeight="1">
      <c r="A161" s="886"/>
      <c r="B161" s="838"/>
      <c r="C161" s="51"/>
      <c r="D161" s="51"/>
      <c r="E161" s="838"/>
      <c r="F161" s="860"/>
      <c r="G161" s="867"/>
      <c r="H161" s="860"/>
      <c r="I161" s="51"/>
      <c r="J161" s="51"/>
    </row>
    <row r="162" spans="1:10" s="113" customFormat="1" ht="13.5" customHeight="1">
      <c r="A162" s="886"/>
      <c r="B162" s="838"/>
      <c r="C162" s="51"/>
      <c r="D162" s="51"/>
      <c r="E162" s="838"/>
      <c r="F162" s="860"/>
      <c r="G162" s="867"/>
      <c r="H162" s="860"/>
      <c r="I162" s="51"/>
      <c r="J162" s="51"/>
    </row>
    <row r="163" spans="1:10" s="113" customFormat="1" ht="13.5" customHeight="1">
      <c r="A163" s="886"/>
      <c r="B163" s="838"/>
      <c r="C163" s="51"/>
      <c r="D163" s="51"/>
      <c r="E163" s="838"/>
      <c r="F163" s="860"/>
      <c r="G163" s="867"/>
      <c r="H163" s="860"/>
      <c r="I163" s="51"/>
      <c r="J163" s="51"/>
    </row>
    <row r="164" spans="1:10" s="113" customFormat="1" ht="13.5" customHeight="1">
      <c r="A164" s="886"/>
      <c r="B164" s="838"/>
      <c r="C164" s="51"/>
      <c r="D164" s="51"/>
      <c r="E164" s="838"/>
      <c r="F164" s="860"/>
      <c r="G164" s="867"/>
      <c r="H164" s="860"/>
      <c r="I164" s="51"/>
      <c r="J164" s="51"/>
    </row>
    <row r="165" spans="1:10" s="113" customFormat="1" ht="13.5" customHeight="1">
      <c r="A165" s="886"/>
      <c r="B165" s="838"/>
      <c r="C165" s="51"/>
      <c r="D165" s="51"/>
      <c r="E165" s="838"/>
      <c r="F165" s="860"/>
      <c r="G165" s="867"/>
      <c r="H165" s="860"/>
      <c r="I165" s="51"/>
      <c r="J165" s="51"/>
    </row>
    <row r="166" spans="1:10" s="113" customFormat="1" ht="13.5" customHeight="1">
      <c r="A166" s="886"/>
      <c r="B166" s="838"/>
      <c r="C166" s="51"/>
      <c r="D166" s="51"/>
      <c r="E166" s="838"/>
      <c r="F166" s="860"/>
      <c r="G166" s="867"/>
      <c r="H166" s="860"/>
      <c r="I166" s="51"/>
      <c r="J166" s="51"/>
    </row>
    <row r="167" spans="1:10" s="113" customFormat="1" ht="13.5" customHeight="1">
      <c r="A167" s="886"/>
      <c r="B167" s="838"/>
      <c r="C167" s="51"/>
      <c r="D167" s="51"/>
      <c r="E167" s="838"/>
      <c r="F167" s="860"/>
      <c r="G167" s="867"/>
      <c r="H167" s="860"/>
      <c r="I167" s="51"/>
      <c r="J167" s="51"/>
    </row>
    <row r="168" spans="1:10" s="113" customFormat="1" ht="13.5" customHeight="1">
      <c r="A168" s="886"/>
      <c r="B168" s="838"/>
      <c r="C168" s="51"/>
      <c r="D168" s="51"/>
      <c r="E168" s="838"/>
      <c r="F168" s="860"/>
      <c r="G168" s="867"/>
      <c r="H168" s="860"/>
      <c r="I168" s="51"/>
      <c r="J168" s="51"/>
    </row>
    <row r="169" spans="1:10" s="113" customFormat="1" ht="13.5" customHeight="1">
      <c r="A169" s="886"/>
      <c r="B169" s="838"/>
      <c r="C169" s="51"/>
      <c r="D169" s="51"/>
      <c r="E169" s="838"/>
      <c r="F169" s="860"/>
      <c r="G169" s="867"/>
      <c r="H169" s="860"/>
      <c r="I169" s="51"/>
      <c r="J169" s="51"/>
    </row>
    <row r="170" spans="1:10" s="113" customFormat="1" ht="13.5" customHeight="1">
      <c r="A170" s="886"/>
      <c r="B170" s="838"/>
      <c r="C170" s="51"/>
      <c r="D170" s="51"/>
      <c r="E170" s="838"/>
      <c r="F170" s="860"/>
      <c r="G170" s="867"/>
      <c r="H170" s="860"/>
      <c r="I170" s="51"/>
      <c r="J170" s="51"/>
    </row>
    <row r="171" spans="1:10" s="113" customFormat="1" ht="13.5" customHeight="1">
      <c r="A171" s="886"/>
      <c r="B171" s="838"/>
      <c r="C171" s="51"/>
      <c r="D171" s="51"/>
      <c r="E171" s="838"/>
      <c r="F171" s="860"/>
      <c r="G171" s="867"/>
      <c r="H171" s="860"/>
      <c r="I171" s="51"/>
      <c r="J171" s="51"/>
    </row>
    <row r="172" spans="1:10" s="113" customFormat="1" ht="13.5" customHeight="1">
      <c r="A172" s="886"/>
      <c r="B172" s="838"/>
      <c r="C172" s="51"/>
      <c r="D172" s="51"/>
      <c r="E172" s="838"/>
      <c r="F172" s="860"/>
      <c r="G172" s="867"/>
      <c r="H172" s="860"/>
      <c r="I172" s="51"/>
      <c r="J172" s="51"/>
    </row>
    <row r="173" spans="1:10" s="113" customFormat="1" ht="13.5" customHeight="1">
      <c r="A173" s="886"/>
      <c r="B173" s="838"/>
      <c r="C173" s="51"/>
      <c r="D173" s="51"/>
      <c r="E173" s="838"/>
      <c r="F173" s="860"/>
      <c r="G173" s="867"/>
      <c r="H173" s="860"/>
      <c r="I173" s="51"/>
      <c r="J173" s="51"/>
    </row>
    <row r="174" spans="1:10" s="113" customFormat="1" ht="13.5" customHeight="1">
      <c r="A174" s="886"/>
      <c r="B174" s="838"/>
      <c r="C174" s="51"/>
      <c r="D174" s="51"/>
      <c r="E174" s="838"/>
      <c r="F174" s="860"/>
      <c r="G174" s="867"/>
      <c r="H174" s="860"/>
      <c r="I174" s="51"/>
      <c r="J174" s="51"/>
    </row>
    <row r="175" spans="1:10" s="113" customFormat="1" ht="13.5" customHeight="1">
      <c r="A175" s="886"/>
      <c r="B175" s="838"/>
      <c r="C175" s="51"/>
      <c r="D175" s="51"/>
      <c r="E175" s="838"/>
      <c r="F175" s="860"/>
      <c r="G175" s="867"/>
      <c r="H175" s="860"/>
      <c r="I175" s="51"/>
      <c r="J175" s="51"/>
    </row>
    <row r="176" spans="1:10" s="113" customFormat="1" ht="13.5" customHeight="1">
      <c r="A176" s="886"/>
      <c r="B176" s="838"/>
      <c r="C176" s="51"/>
      <c r="D176" s="51"/>
      <c r="E176" s="838"/>
      <c r="F176" s="860"/>
      <c r="G176" s="867"/>
      <c r="H176" s="860"/>
      <c r="I176" s="51"/>
      <c r="J176" s="51"/>
    </row>
    <row r="177" spans="1:10" s="113" customFormat="1" ht="13.5" customHeight="1">
      <c r="A177" s="886"/>
      <c r="B177" s="838"/>
      <c r="C177" s="51"/>
      <c r="D177" s="51"/>
      <c r="E177" s="838"/>
      <c r="F177" s="860"/>
      <c r="G177" s="867"/>
      <c r="H177" s="860"/>
      <c r="I177" s="51"/>
      <c r="J177" s="51"/>
    </row>
    <row r="178" spans="1:10" s="113" customFormat="1" ht="13.5" customHeight="1">
      <c r="A178" s="886"/>
      <c r="B178" s="838"/>
      <c r="C178" s="51"/>
      <c r="D178" s="51"/>
      <c r="E178" s="838"/>
      <c r="F178" s="860"/>
      <c r="G178" s="867"/>
      <c r="H178" s="860"/>
      <c r="I178" s="51"/>
      <c r="J178" s="51"/>
    </row>
    <row r="179" spans="1:10" s="113" customFormat="1" ht="13.5" customHeight="1">
      <c r="A179" s="886"/>
      <c r="B179" s="838"/>
      <c r="C179" s="51"/>
      <c r="D179" s="51"/>
      <c r="E179" s="838"/>
      <c r="F179" s="860"/>
      <c r="G179" s="867"/>
      <c r="H179" s="860"/>
      <c r="I179" s="51"/>
      <c r="J179" s="51"/>
    </row>
    <row r="180" spans="1:10" s="113" customFormat="1" ht="13.5" customHeight="1">
      <c r="A180" s="886"/>
      <c r="B180" s="838"/>
      <c r="C180" s="51"/>
      <c r="D180" s="51"/>
      <c r="E180" s="838"/>
      <c r="F180" s="860"/>
      <c r="G180" s="867"/>
      <c r="H180" s="860"/>
      <c r="I180" s="51"/>
      <c r="J180" s="51"/>
    </row>
    <row r="181" spans="1:10" s="113" customFormat="1" ht="13.5" customHeight="1">
      <c r="A181" s="886"/>
      <c r="B181" s="838"/>
      <c r="C181" s="51"/>
      <c r="D181" s="51"/>
      <c r="E181" s="838"/>
      <c r="F181" s="860"/>
      <c r="G181" s="867"/>
      <c r="H181" s="860"/>
      <c r="I181" s="51"/>
      <c r="J181" s="51"/>
    </row>
    <row r="182" spans="1:10" s="113" customFormat="1" ht="13.5" customHeight="1">
      <c r="A182" s="886"/>
      <c r="B182" s="838"/>
      <c r="C182" s="51"/>
      <c r="D182" s="51"/>
      <c r="E182" s="838"/>
      <c r="F182" s="860"/>
      <c r="G182" s="867"/>
      <c r="H182" s="860"/>
      <c r="I182" s="51"/>
      <c r="J182" s="51"/>
    </row>
    <row r="183" spans="1:10" ht="13.5" customHeight="1">
      <c r="H183" s="51"/>
    </row>
    <row r="184" spans="1:10" ht="13.5" customHeight="1">
      <c r="H184" s="51"/>
    </row>
    <row r="185" spans="1:10" ht="13.5" customHeight="1">
      <c r="H185" s="51"/>
    </row>
    <row r="186" spans="1:10" ht="13.5" customHeight="1">
      <c r="H186" s="51"/>
    </row>
    <row r="187" spans="1:10" ht="13.5" customHeight="1">
      <c r="H187" s="51"/>
    </row>
    <row r="188" spans="1:10" ht="13.5" customHeight="1">
      <c r="H188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80" xr:uid="{00000000-0002-0000-7D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2" manualBreakCount="2">
    <brk id="35" max="8" man="1"/>
    <brk id="59" max="8" man="1"/>
  </row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árok121">
    <tabColor rgb="FFFFFF99"/>
  </sheetPr>
  <dimension ref="A1:I29"/>
  <sheetViews>
    <sheetView view="pageBreakPreview" topLeftCell="B1" zoomScaleNormal="100" zoomScaleSheetLayoutView="100" workbookViewId="0">
      <selection activeCell="F20" sqref="F20"/>
    </sheetView>
  </sheetViews>
  <sheetFormatPr defaultRowHeight="13.8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253" width="9.109375" style="51"/>
    <col min="254" max="254" width="5.6640625" style="51" customWidth="1"/>
    <col min="255" max="255" width="8.6640625" style="51" customWidth="1"/>
    <col min="256" max="256" width="12.6640625" style="51" customWidth="1"/>
    <col min="257" max="257" width="60.6640625" style="51" customWidth="1"/>
    <col min="258" max="258" width="4.6640625" style="51" customWidth="1"/>
    <col min="259" max="259" width="11.6640625" style="51" customWidth="1"/>
    <col min="260" max="260" width="12.6640625" style="51" customWidth="1"/>
    <col min="261" max="261" width="16.6640625" style="51" customWidth="1"/>
    <col min="262" max="262" width="13.5546875" style="51" customWidth="1"/>
    <col min="263" max="509" width="9.109375" style="51"/>
    <col min="510" max="510" width="5.6640625" style="51" customWidth="1"/>
    <col min="511" max="511" width="8.6640625" style="51" customWidth="1"/>
    <col min="512" max="512" width="12.6640625" style="51" customWidth="1"/>
    <col min="513" max="513" width="60.6640625" style="51" customWidth="1"/>
    <col min="514" max="514" width="4.6640625" style="51" customWidth="1"/>
    <col min="515" max="515" width="11.6640625" style="51" customWidth="1"/>
    <col min="516" max="516" width="12.6640625" style="51" customWidth="1"/>
    <col min="517" max="517" width="16.6640625" style="51" customWidth="1"/>
    <col min="518" max="518" width="13.5546875" style="51" customWidth="1"/>
    <col min="519" max="765" width="9.109375" style="51"/>
    <col min="766" max="766" width="5.6640625" style="51" customWidth="1"/>
    <col min="767" max="767" width="8.6640625" style="51" customWidth="1"/>
    <col min="768" max="768" width="12.6640625" style="51" customWidth="1"/>
    <col min="769" max="769" width="60.6640625" style="51" customWidth="1"/>
    <col min="770" max="770" width="4.6640625" style="51" customWidth="1"/>
    <col min="771" max="771" width="11.6640625" style="51" customWidth="1"/>
    <col min="772" max="772" width="12.6640625" style="51" customWidth="1"/>
    <col min="773" max="773" width="16.6640625" style="51" customWidth="1"/>
    <col min="774" max="774" width="13.5546875" style="51" customWidth="1"/>
    <col min="775" max="1021" width="9.109375" style="51"/>
    <col min="1022" max="1022" width="5.6640625" style="51" customWidth="1"/>
    <col min="1023" max="1023" width="8.6640625" style="51" customWidth="1"/>
    <col min="1024" max="1024" width="12.6640625" style="51" customWidth="1"/>
    <col min="1025" max="1025" width="60.6640625" style="51" customWidth="1"/>
    <col min="1026" max="1026" width="4.6640625" style="51" customWidth="1"/>
    <col min="1027" max="1027" width="11.6640625" style="51" customWidth="1"/>
    <col min="1028" max="1028" width="12.6640625" style="51" customWidth="1"/>
    <col min="1029" max="1029" width="16.6640625" style="51" customWidth="1"/>
    <col min="1030" max="1030" width="13.5546875" style="51" customWidth="1"/>
    <col min="1031" max="1277" width="9.109375" style="51"/>
    <col min="1278" max="1278" width="5.6640625" style="51" customWidth="1"/>
    <col min="1279" max="1279" width="8.6640625" style="51" customWidth="1"/>
    <col min="1280" max="1280" width="12.6640625" style="51" customWidth="1"/>
    <col min="1281" max="1281" width="60.6640625" style="51" customWidth="1"/>
    <col min="1282" max="1282" width="4.6640625" style="51" customWidth="1"/>
    <col min="1283" max="1283" width="11.6640625" style="51" customWidth="1"/>
    <col min="1284" max="1284" width="12.6640625" style="51" customWidth="1"/>
    <col min="1285" max="1285" width="16.6640625" style="51" customWidth="1"/>
    <col min="1286" max="1286" width="13.5546875" style="51" customWidth="1"/>
    <col min="1287" max="1533" width="9.109375" style="51"/>
    <col min="1534" max="1534" width="5.6640625" style="51" customWidth="1"/>
    <col min="1535" max="1535" width="8.6640625" style="51" customWidth="1"/>
    <col min="1536" max="1536" width="12.6640625" style="51" customWidth="1"/>
    <col min="1537" max="1537" width="60.6640625" style="51" customWidth="1"/>
    <col min="1538" max="1538" width="4.6640625" style="51" customWidth="1"/>
    <col min="1539" max="1539" width="11.6640625" style="51" customWidth="1"/>
    <col min="1540" max="1540" width="12.6640625" style="51" customWidth="1"/>
    <col min="1541" max="1541" width="16.6640625" style="51" customWidth="1"/>
    <col min="1542" max="1542" width="13.5546875" style="51" customWidth="1"/>
    <col min="1543" max="1789" width="9.109375" style="51"/>
    <col min="1790" max="1790" width="5.6640625" style="51" customWidth="1"/>
    <col min="1791" max="1791" width="8.6640625" style="51" customWidth="1"/>
    <col min="1792" max="1792" width="12.6640625" style="51" customWidth="1"/>
    <col min="1793" max="1793" width="60.6640625" style="51" customWidth="1"/>
    <col min="1794" max="1794" width="4.6640625" style="51" customWidth="1"/>
    <col min="1795" max="1795" width="11.6640625" style="51" customWidth="1"/>
    <col min="1796" max="1796" width="12.6640625" style="51" customWidth="1"/>
    <col min="1797" max="1797" width="16.6640625" style="51" customWidth="1"/>
    <col min="1798" max="1798" width="13.5546875" style="51" customWidth="1"/>
    <col min="1799" max="2045" width="9.109375" style="51"/>
    <col min="2046" max="2046" width="5.6640625" style="51" customWidth="1"/>
    <col min="2047" max="2047" width="8.6640625" style="51" customWidth="1"/>
    <col min="2048" max="2048" width="12.6640625" style="51" customWidth="1"/>
    <col min="2049" max="2049" width="60.6640625" style="51" customWidth="1"/>
    <col min="2050" max="2050" width="4.6640625" style="51" customWidth="1"/>
    <col min="2051" max="2051" width="11.6640625" style="51" customWidth="1"/>
    <col min="2052" max="2052" width="12.6640625" style="51" customWidth="1"/>
    <col min="2053" max="2053" width="16.6640625" style="51" customWidth="1"/>
    <col min="2054" max="2054" width="13.5546875" style="51" customWidth="1"/>
    <col min="2055" max="2301" width="9.109375" style="51"/>
    <col min="2302" max="2302" width="5.6640625" style="51" customWidth="1"/>
    <col min="2303" max="2303" width="8.6640625" style="51" customWidth="1"/>
    <col min="2304" max="2304" width="12.6640625" style="51" customWidth="1"/>
    <col min="2305" max="2305" width="60.6640625" style="51" customWidth="1"/>
    <col min="2306" max="2306" width="4.6640625" style="51" customWidth="1"/>
    <col min="2307" max="2307" width="11.6640625" style="51" customWidth="1"/>
    <col min="2308" max="2308" width="12.6640625" style="51" customWidth="1"/>
    <col min="2309" max="2309" width="16.6640625" style="51" customWidth="1"/>
    <col min="2310" max="2310" width="13.5546875" style="51" customWidth="1"/>
    <col min="2311" max="2557" width="9.109375" style="51"/>
    <col min="2558" max="2558" width="5.6640625" style="51" customWidth="1"/>
    <col min="2559" max="2559" width="8.6640625" style="51" customWidth="1"/>
    <col min="2560" max="2560" width="12.6640625" style="51" customWidth="1"/>
    <col min="2561" max="2561" width="60.6640625" style="51" customWidth="1"/>
    <col min="2562" max="2562" width="4.6640625" style="51" customWidth="1"/>
    <col min="2563" max="2563" width="11.6640625" style="51" customWidth="1"/>
    <col min="2564" max="2564" width="12.6640625" style="51" customWidth="1"/>
    <col min="2565" max="2565" width="16.6640625" style="51" customWidth="1"/>
    <col min="2566" max="2566" width="13.5546875" style="51" customWidth="1"/>
    <col min="2567" max="2813" width="9.109375" style="51"/>
    <col min="2814" max="2814" width="5.6640625" style="51" customWidth="1"/>
    <col min="2815" max="2815" width="8.6640625" style="51" customWidth="1"/>
    <col min="2816" max="2816" width="12.6640625" style="51" customWidth="1"/>
    <col min="2817" max="2817" width="60.6640625" style="51" customWidth="1"/>
    <col min="2818" max="2818" width="4.6640625" style="51" customWidth="1"/>
    <col min="2819" max="2819" width="11.6640625" style="51" customWidth="1"/>
    <col min="2820" max="2820" width="12.6640625" style="51" customWidth="1"/>
    <col min="2821" max="2821" width="16.6640625" style="51" customWidth="1"/>
    <col min="2822" max="2822" width="13.5546875" style="51" customWidth="1"/>
    <col min="2823" max="3069" width="9.109375" style="51"/>
    <col min="3070" max="3070" width="5.6640625" style="51" customWidth="1"/>
    <col min="3071" max="3071" width="8.6640625" style="51" customWidth="1"/>
    <col min="3072" max="3072" width="12.6640625" style="51" customWidth="1"/>
    <col min="3073" max="3073" width="60.6640625" style="51" customWidth="1"/>
    <col min="3074" max="3074" width="4.6640625" style="51" customWidth="1"/>
    <col min="3075" max="3075" width="11.6640625" style="51" customWidth="1"/>
    <col min="3076" max="3076" width="12.6640625" style="51" customWidth="1"/>
    <col min="3077" max="3077" width="16.6640625" style="51" customWidth="1"/>
    <col min="3078" max="3078" width="13.5546875" style="51" customWidth="1"/>
    <col min="3079" max="3325" width="9.109375" style="51"/>
    <col min="3326" max="3326" width="5.6640625" style="51" customWidth="1"/>
    <col min="3327" max="3327" width="8.6640625" style="51" customWidth="1"/>
    <col min="3328" max="3328" width="12.6640625" style="51" customWidth="1"/>
    <col min="3329" max="3329" width="60.6640625" style="51" customWidth="1"/>
    <col min="3330" max="3330" width="4.6640625" style="51" customWidth="1"/>
    <col min="3331" max="3331" width="11.6640625" style="51" customWidth="1"/>
    <col min="3332" max="3332" width="12.6640625" style="51" customWidth="1"/>
    <col min="3333" max="3333" width="16.6640625" style="51" customWidth="1"/>
    <col min="3334" max="3334" width="13.5546875" style="51" customWidth="1"/>
    <col min="3335" max="3581" width="9.109375" style="51"/>
    <col min="3582" max="3582" width="5.6640625" style="51" customWidth="1"/>
    <col min="3583" max="3583" width="8.6640625" style="51" customWidth="1"/>
    <col min="3584" max="3584" width="12.6640625" style="51" customWidth="1"/>
    <col min="3585" max="3585" width="60.6640625" style="51" customWidth="1"/>
    <col min="3586" max="3586" width="4.6640625" style="51" customWidth="1"/>
    <col min="3587" max="3587" width="11.6640625" style="51" customWidth="1"/>
    <col min="3588" max="3588" width="12.6640625" style="51" customWidth="1"/>
    <col min="3589" max="3589" width="16.6640625" style="51" customWidth="1"/>
    <col min="3590" max="3590" width="13.5546875" style="51" customWidth="1"/>
    <col min="3591" max="3837" width="9.109375" style="51"/>
    <col min="3838" max="3838" width="5.6640625" style="51" customWidth="1"/>
    <col min="3839" max="3839" width="8.6640625" style="51" customWidth="1"/>
    <col min="3840" max="3840" width="12.6640625" style="51" customWidth="1"/>
    <col min="3841" max="3841" width="60.6640625" style="51" customWidth="1"/>
    <col min="3842" max="3842" width="4.6640625" style="51" customWidth="1"/>
    <col min="3843" max="3843" width="11.6640625" style="51" customWidth="1"/>
    <col min="3844" max="3844" width="12.6640625" style="51" customWidth="1"/>
    <col min="3845" max="3845" width="16.6640625" style="51" customWidth="1"/>
    <col min="3846" max="3846" width="13.5546875" style="51" customWidth="1"/>
    <col min="3847" max="4093" width="9.109375" style="51"/>
    <col min="4094" max="4094" width="5.6640625" style="51" customWidth="1"/>
    <col min="4095" max="4095" width="8.6640625" style="51" customWidth="1"/>
    <col min="4096" max="4096" width="12.6640625" style="51" customWidth="1"/>
    <col min="4097" max="4097" width="60.6640625" style="51" customWidth="1"/>
    <col min="4098" max="4098" width="4.6640625" style="51" customWidth="1"/>
    <col min="4099" max="4099" width="11.6640625" style="51" customWidth="1"/>
    <col min="4100" max="4100" width="12.6640625" style="51" customWidth="1"/>
    <col min="4101" max="4101" width="16.6640625" style="51" customWidth="1"/>
    <col min="4102" max="4102" width="13.5546875" style="51" customWidth="1"/>
    <col min="4103" max="4349" width="9.109375" style="51"/>
    <col min="4350" max="4350" width="5.6640625" style="51" customWidth="1"/>
    <col min="4351" max="4351" width="8.6640625" style="51" customWidth="1"/>
    <col min="4352" max="4352" width="12.6640625" style="51" customWidth="1"/>
    <col min="4353" max="4353" width="60.6640625" style="51" customWidth="1"/>
    <col min="4354" max="4354" width="4.6640625" style="51" customWidth="1"/>
    <col min="4355" max="4355" width="11.6640625" style="51" customWidth="1"/>
    <col min="4356" max="4356" width="12.6640625" style="51" customWidth="1"/>
    <col min="4357" max="4357" width="16.6640625" style="51" customWidth="1"/>
    <col min="4358" max="4358" width="13.5546875" style="51" customWidth="1"/>
    <col min="4359" max="4605" width="9.109375" style="51"/>
    <col min="4606" max="4606" width="5.6640625" style="51" customWidth="1"/>
    <col min="4607" max="4607" width="8.6640625" style="51" customWidth="1"/>
    <col min="4608" max="4608" width="12.6640625" style="51" customWidth="1"/>
    <col min="4609" max="4609" width="60.6640625" style="51" customWidth="1"/>
    <col min="4610" max="4610" width="4.6640625" style="51" customWidth="1"/>
    <col min="4611" max="4611" width="11.6640625" style="51" customWidth="1"/>
    <col min="4612" max="4612" width="12.6640625" style="51" customWidth="1"/>
    <col min="4613" max="4613" width="16.6640625" style="51" customWidth="1"/>
    <col min="4614" max="4614" width="13.5546875" style="51" customWidth="1"/>
    <col min="4615" max="4861" width="9.109375" style="51"/>
    <col min="4862" max="4862" width="5.6640625" style="51" customWidth="1"/>
    <col min="4863" max="4863" width="8.6640625" style="51" customWidth="1"/>
    <col min="4864" max="4864" width="12.6640625" style="51" customWidth="1"/>
    <col min="4865" max="4865" width="60.6640625" style="51" customWidth="1"/>
    <col min="4866" max="4866" width="4.6640625" style="51" customWidth="1"/>
    <col min="4867" max="4867" width="11.6640625" style="51" customWidth="1"/>
    <col min="4868" max="4868" width="12.6640625" style="51" customWidth="1"/>
    <col min="4869" max="4869" width="16.6640625" style="51" customWidth="1"/>
    <col min="4870" max="4870" width="13.5546875" style="51" customWidth="1"/>
    <col min="4871" max="5117" width="9.109375" style="51"/>
    <col min="5118" max="5118" width="5.6640625" style="51" customWidth="1"/>
    <col min="5119" max="5119" width="8.6640625" style="51" customWidth="1"/>
    <col min="5120" max="5120" width="12.6640625" style="51" customWidth="1"/>
    <col min="5121" max="5121" width="60.6640625" style="51" customWidth="1"/>
    <col min="5122" max="5122" width="4.6640625" style="51" customWidth="1"/>
    <col min="5123" max="5123" width="11.6640625" style="51" customWidth="1"/>
    <col min="5124" max="5124" width="12.6640625" style="51" customWidth="1"/>
    <col min="5125" max="5125" width="16.6640625" style="51" customWidth="1"/>
    <col min="5126" max="5126" width="13.5546875" style="51" customWidth="1"/>
    <col min="5127" max="5373" width="9.109375" style="51"/>
    <col min="5374" max="5374" width="5.6640625" style="51" customWidth="1"/>
    <col min="5375" max="5375" width="8.6640625" style="51" customWidth="1"/>
    <col min="5376" max="5376" width="12.6640625" style="51" customWidth="1"/>
    <col min="5377" max="5377" width="60.6640625" style="51" customWidth="1"/>
    <col min="5378" max="5378" width="4.6640625" style="51" customWidth="1"/>
    <col min="5379" max="5379" width="11.6640625" style="51" customWidth="1"/>
    <col min="5380" max="5380" width="12.6640625" style="51" customWidth="1"/>
    <col min="5381" max="5381" width="16.6640625" style="51" customWidth="1"/>
    <col min="5382" max="5382" width="13.5546875" style="51" customWidth="1"/>
    <col min="5383" max="5629" width="9.109375" style="51"/>
    <col min="5630" max="5630" width="5.6640625" style="51" customWidth="1"/>
    <col min="5631" max="5631" width="8.6640625" style="51" customWidth="1"/>
    <col min="5632" max="5632" width="12.6640625" style="51" customWidth="1"/>
    <col min="5633" max="5633" width="60.6640625" style="51" customWidth="1"/>
    <col min="5634" max="5634" width="4.6640625" style="51" customWidth="1"/>
    <col min="5635" max="5635" width="11.6640625" style="51" customWidth="1"/>
    <col min="5636" max="5636" width="12.6640625" style="51" customWidth="1"/>
    <col min="5637" max="5637" width="16.6640625" style="51" customWidth="1"/>
    <col min="5638" max="5638" width="13.5546875" style="51" customWidth="1"/>
    <col min="5639" max="5885" width="9.109375" style="51"/>
    <col min="5886" max="5886" width="5.6640625" style="51" customWidth="1"/>
    <col min="5887" max="5887" width="8.6640625" style="51" customWidth="1"/>
    <col min="5888" max="5888" width="12.6640625" style="51" customWidth="1"/>
    <col min="5889" max="5889" width="60.6640625" style="51" customWidth="1"/>
    <col min="5890" max="5890" width="4.6640625" style="51" customWidth="1"/>
    <col min="5891" max="5891" width="11.6640625" style="51" customWidth="1"/>
    <col min="5892" max="5892" width="12.6640625" style="51" customWidth="1"/>
    <col min="5893" max="5893" width="16.6640625" style="51" customWidth="1"/>
    <col min="5894" max="5894" width="13.5546875" style="51" customWidth="1"/>
    <col min="5895" max="6141" width="9.109375" style="51"/>
    <col min="6142" max="6142" width="5.6640625" style="51" customWidth="1"/>
    <col min="6143" max="6143" width="8.6640625" style="51" customWidth="1"/>
    <col min="6144" max="6144" width="12.6640625" style="51" customWidth="1"/>
    <col min="6145" max="6145" width="60.6640625" style="51" customWidth="1"/>
    <col min="6146" max="6146" width="4.6640625" style="51" customWidth="1"/>
    <col min="6147" max="6147" width="11.6640625" style="51" customWidth="1"/>
    <col min="6148" max="6148" width="12.6640625" style="51" customWidth="1"/>
    <col min="6149" max="6149" width="16.6640625" style="51" customWidth="1"/>
    <col min="6150" max="6150" width="13.5546875" style="51" customWidth="1"/>
    <col min="6151" max="6397" width="9.109375" style="51"/>
    <col min="6398" max="6398" width="5.6640625" style="51" customWidth="1"/>
    <col min="6399" max="6399" width="8.6640625" style="51" customWidth="1"/>
    <col min="6400" max="6400" width="12.6640625" style="51" customWidth="1"/>
    <col min="6401" max="6401" width="60.6640625" style="51" customWidth="1"/>
    <col min="6402" max="6402" width="4.6640625" style="51" customWidth="1"/>
    <col min="6403" max="6403" width="11.6640625" style="51" customWidth="1"/>
    <col min="6404" max="6404" width="12.6640625" style="51" customWidth="1"/>
    <col min="6405" max="6405" width="16.6640625" style="51" customWidth="1"/>
    <col min="6406" max="6406" width="13.5546875" style="51" customWidth="1"/>
    <col min="6407" max="6653" width="9.109375" style="51"/>
    <col min="6654" max="6654" width="5.6640625" style="51" customWidth="1"/>
    <col min="6655" max="6655" width="8.6640625" style="51" customWidth="1"/>
    <col min="6656" max="6656" width="12.6640625" style="51" customWidth="1"/>
    <col min="6657" max="6657" width="60.6640625" style="51" customWidth="1"/>
    <col min="6658" max="6658" width="4.6640625" style="51" customWidth="1"/>
    <col min="6659" max="6659" width="11.6640625" style="51" customWidth="1"/>
    <col min="6660" max="6660" width="12.6640625" style="51" customWidth="1"/>
    <col min="6661" max="6661" width="16.6640625" style="51" customWidth="1"/>
    <col min="6662" max="6662" width="13.5546875" style="51" customWidth="1"/>
    <col min="6663" max="6909" width="9.109375" style="51"/>
    <col min="6910" max="6910" width="5.6640625" style="51" customWidth="1"/>
    <col min="6911" max="6911" width="8.6640625" style="51" customWidth="1"/>
    <col min="6912" max="6912" width="12.6640625" style="51" customWidth="1"/>
    <col min="6913" max="6913" width="60.6640625" style="51" customWidth="1"/>
    <col min="6914" max="6914" width="4.6640625" style="51" customWidth="1"/>
    <col min="6915" max="6915" width="11.6640625" style="51" customWidth="1"/>
    <col min="6916" max="6916" width="12.6640625" style="51" customWidth="1"/>
    <col min="6917" max="6917" width="16.6640625" style="51" customWidth="1"/>
    <col min="6918" max="6918" width="13.5546875" style="51" customWidth="1"/>
    <col min="6919" max="7165" width="9.109375" style="51"/>
    <col min="7166" max="7166" width="5.6640625" style="51" customWidth="1"/>
    <col min="7167" max="7167" width="8.6640625" style="51" customWidth="1"/>
    <col min="7168" max="7168" width="12.6640625" style="51" customWidth="1"/>
    <col min="7169" max="7169" width="60.6640625" style="51" customWidth="1"/>
    <col min="7170" max="7170" width="4.6640625" style="51" customWidth="1"/>
    <col min="7171" max="7171" width="11.6640625" style="51" customWidth="1"/>
    <col min="7172" max="7172" width="12.6640625" style="51" customWidth="1"/>
    <col min="7173" max="7173" width="16.6640625" style="51" customWidth="1"/>
    <col min="7174" max="7174" width="13.5546875" style="51" customWidth="1"/>
    <col min="7175" max="7421" width="9.109375" style="51"/>
    <col min="7422" max="7422" width="5.6640625" style="51" customWidth="1"/>
    <col min="7423" max="7423" width="8.6640625" style="51" customWidth="1"/>
    <col min="7424" max="7424" width="12.6640625" style="51" customWidth="1"/>
    <col min="7425" max="7425" width="60.6640625" style="51" customWidth="1"/>
    <col min="7426" max="7426" width="4.6640625" style="51" customWidth="1"/>
    <col min="7427" max="7427" width="11.6640625" style="51" customWidth="1"/>
    <col min="7428" max="7428" width="12.6640625" style="51" customWidth="1"/>
    <col min="7429" max="7429" width="16.6640625" style="51" customWidth="1"/>
    <col min="7430" max="7430" width="13.5546875" style="51" customWidth="1"/>
    <col min="7431" max="7677" width="9.109375" style="51"/>
    <col min="7678" max="7678" width="5.6640625" style="51" customWidth="1"/>
    <col min="7679" max="7679" width="8.6640625" style="51" customWidth="1"/>
    <col min="7680" max="7680" width="12.6640625" style="51" customWidth="1"/>
    <col min="7681" max="7681" width="60.6640625" style="51" customWidth="1"/>
    <col min="7682" max="7682" width="4.6640625" style="51" customWidth="1"/>
    <col min="7683" max="7683" width="11.6640625" style="51" customWidth="1"/>
    <col min="7684" max="7684" width="12.6640625" style="51" customWidth="1"/>
    <col min="7685" max="7685" width="16.6640625" style="51" customWidth="1"/>
    <col min="7686" max="7686" width="13.5546875" style="51" customWidth="1"/>
    <col min="7687" max="7933" width="9.109375" style="51"/>
    <col min="7934" max="7934" width="5.6640625" style="51" customWidth="1"/>
    <col min="7935" max="7935" width="8.6640625" style="51" customWidth="1"/>
    <col min="7936" max="7936" width="12.6640625" style="51" customWidth="1"/>
    <col min="7937" max="7937" width="60.6640625" style="51" customWidth="1"/>
    <col min="7938" max="7938" width="4.6640625" style="51" customWidth="1"/>
    <col min="7939" max="7939" width="11.6640625" style="51" customWidth="1"/>
    <col min="7940" max="7940" width="12.6640625" style="51" customWidth="1"/>
    <col min="7941" max="7941" width="16.6640625" style="51" customWidth="1"/>
    <col min="7942" max="7942" width="13.5546875" style="51" customWidth="1"/>
    <col min="7943" max="8189" width="9.109375" style="51"/>
    <col min="8190" max="8190" width="5.6640625" style="51" customWidth="1"/>
    <col min="8191" max="8191" width="8.6640625" style="51" customWidth="1"/>
    <col min="8192" max="8192" width="12.6640625" style="51" customWidth="1"/>
    <col min="8193" max="8193" width="60.6640625" style="51" customWidth="1"/>
    <col min="8194" max="8194" width="4.6640625" style="51" customWidth="1"/>
    <col min="8195" max="8195" width="11.6640625" style="51" customWidth="1"/>
    <col min="8196" max="8196" width="12.6640625" style="51" customWidth="1"/>
    <col min="8197" max="8197" width="16.6640625" style="51" customWidth="1"/>
    <col min="8198" max="8198" width="13.5546875" style="51" customWidth="1"/>
    <col min="8199" max="8445" width="9.109375" style="51"/>
    <col min="8446" max="8446" width="5.6640625" style="51" customWidth="1"/>
    <col min="8447" max="8447" width="8.6640625" style="51" customWidth="1"/>
    <col min="8448" max="8448" width="12.6640625" style="51" customWidth="1"/>
    <col min="8449" max="8449" width="60.6640625" style="51" customWidth="1"/>
    <col min="8450" max="8450" width="4.6640625" style="51" customWidth="1"/>
    <col min="8451" max="8451" width="11.6640625" style="51" customWidth="1"/>
    <col min="8452" max="8452" width="12.6640625" style="51" customWidth="1"/>
    <col min="8453" max="8453" width="16.6640625" style="51" customWidth="1"/>
    <col min="8454" max="8454" width="13.5546875" style="51" customWidth="1"/>
    <col min="8455" max="8701" width="9.109375" style="51"/>
    <col min="8702" max="8702" width="5.6640625" style="51" customWidth="1"/>
    <col min="8703" max="8703" width="8.6640625" style="51" customWidth="1"/>
    <col min="8704" max="8704" width="12.6640625" style="51" customWidth="1"/>
    <col min="8705" max="8705" width="60.6640625" style="51" customWidth="1"/>
    <col min="8706" max="8706" width="4.6640625" style="51" customWidth="1"/>
    <col min="8707" max="8707" width="11.6640625" style="51" customWidth="1"/>
    <col min="8708" max="8708" width="12.6640625" style="51" customWidth="1"/>
    <col min="8709" max="8709" width="16.6640625" style="51" customWidth="1"/>
    <col min="8710" max="8710" width="13.5546875" style="51" customWidth="1"/>
    <col min="8711" max="8957" width="9.109375" style="51"/>
    <col min="8958" max="8958" width="5.6640625" style="51" customWidth="1"/>
    <col min="8959" max="8959" width="8.6640625" style="51" customWidth="1"/>
    <col min="8960" max="8960" width="12.6640625" style="51" customWidth="1"/>
    <col min="8961" max="8961" width="60.6640625" style="51" customWidth="1"/>
    <col min="8962" max="8962" width="4.6640625" style="51" customWidth="1"/>
    <col min="8963" max="8963" width="11.6640625" style="51" customWidth="1"/>
    <col min="8964" max="8964" width="12.6640625" style="51" customWidth="1"/>
    <col min="8965" max="8965" width="16.6640625" style="51" customWidth="1"/>
    <col min="8966" max="8966" width="13.5546875" style="51" customWidth="1"/>
    <col min="8967" max="9213" width="9.109375" style="51"/>
    <col min="9214" max="9214" width="5.6640625" style="51" customWidth="1"/>
    <col min="9215" max="9215" width="8.6640625" style="51" customWidth="1"/>
    <col min="9216" max="9216" width="12.6640625" style="51" customWidth="1"/>
    <col min="9217" max="9217" width="60.6640625" style="51" customWidth="1"/>
    <col min="9218" max="9218" width="4.6640625" style="51" customWidth="1"/>
    <col min="9219" max="9219" width="11.6640625" style="51" customWidth="1"/>
    <col min="9220" max="9220" width="12.6640625" style="51" customWidth="1"/>
    <col min="9221" max="9221" width="16.6640625" style="51" customWidth="1"/>
    <col min="9222" max="9222" width="13.5546875" style="51" customWidth="1"/>
    <col min="9223" max="9469" width="9.109375" style="51"/>
    <col min="9470" max="9470" width="5.6640625" style="51" customWidth="1"/>
    <col min="9471" max="9471" width="8.6640625" style="51" customWidth="1"/>
    <col min="9472" max="9472" width="12.6640625" style="51" customWidth="1"/>
    <col min="9473" max="9473" width="60.6640625" style="51" customWidth="1"/>
    <col min="9474" max="9474" width="4.6640625" style="51" customWidth="1"/>
    <col min="9475" max="9475" width="11.6640625" style="51" customWidth="1"/>
    <col min="9476" max="9476" width="12.6640625" style="51" customWidth="1"/>
    <col min="9477" max="9477" width="16.6640625" style="51" customWidth="1"/>
    <col min="9478" max="9478" width="13.5546875" style="51" customWidth="1"/>
    <col min="9479" max="9725" width="9.109375" style="51"/>
    <col min="9726" max="9726" width="5.6640625" style="51" customWidth="1"/>
    <col min="9727" max="9727" width="8.6640625" style="51" customWidth="1"/>
    <col min="9728" max="9728" width="12.6640625" style="51" customWidth="1"/>
    <col min="9729" max="9729" width="60.6640625" style="51" customWidth="1"/>
    <col min="9730" max="9730" width="4.6640625" style="51" customWidth="1"/>
    <col min="9731" max="9731" width="11.6640625" style="51" customWidth="1"/>
    <col min="9732" max="9732" width="12.6640625" style="51" customWidth="1"/>
    <col min="9733" max="9733" width="16.6640625" style="51" customWidth="1"/>
    <col min="9734" max="9734" width="13.5546875" style="51" customWidth="1"/>
    <col min="9735" max="9981" width="9.109375" style="51"/>
    <col min="9982" max="9982" width="5.6640625" style="51" customWidth="1"/>
    <col min="9983" max="9983" width="8.6640625" style="51" customWidth="1"/>
    <col min="9984" max="9984" width="12.6640625" style="51" customWidth="1"/>
    <col min="9985" max="9985" width="60.6640625" style="51" customWidth="1"/>
    <col min="9986" max="9986" width="4.6640625" style="51" customWidth="1"/>
    <col min="9987" max="9987" width="11.6640625" style="51" customWidth="1"/>
    <col min="9988" max="9988" width="12.6640625" style="51" customWidth="1"/>
    <col min="9989" max="9989" width="16.6640625" style="51" customWidth="1"/>
    <col min="9990" max="9990" width="13.5546875" style="51" customWidth="1"/>
    <col min="9991" max="10237" width="9.109375" style="51"/>
    <col min="10238" max="10238" width="5.6640625" style="51" customWidth="1"/>
    <col min="10239" max="10239" width="8.6640625" style="51" customWidth="1"/>
    <col min="10240" max="10240" width="12.6640625" style="51" customWidth="1"/>
    <col min="10241" max="10241" width="60.6640625" style="51" customWidth="1"/>
    <col min="10242" max="10242" width="4.6640625" style="51" customWidth="1"/>
    <col min="10243" max="10243" width="11.6640625" style="51" customWidth="1"/>
    <col min="10244" max="10244" width="12.6640625" style="51" customWidth="1"/>
    <col min="10245" max="10245" width="16.6640625" style="51" customWidth="1"/>
    <col min="10246" max="10246" width="13.5546875" style="51" customWidth="1"/>
    <col min="10247" max="10493" width="9.109375" style="51"/>
    <col min="10494" max="10494" width="5.6640625" style="51" customWidth="1"/>
    <col min="10495" max="10495" width="8.6640625" style="51" customWidth="1"/>
    <col min="10496" max="10496" width="12.6640625" style="51" customWidth="1"/>
    <col min="10497" max="10497" width="60.6640625" style="51" customWidth="1"/>
    <col min="10498" max="10498" width="4.6640625" style="51" customWidth="1"/>
    <col min="10499" max="10499" width="11.6640625" style="51" customWidth="1"/>
    <col min="10500" max="10500" width="12.6640625" style="51" customWidth="1"/>
    <col min="10501" max="10501" width="16.6640625" style="51" customWidth="1"/>
    <col min="10502" max="10502" width="13.5546875" style="51" customWidth="1"/>
    <col min="10503" max="10749" width="9.109375" style="51"/>
    <col min="10750" max="10750" width="5.6640625" style="51" customWidth="1"/>
    <col min="10751" max="10751" width="8.6640625" style="51" customWidth="1"/>
    <col min="10752" max="10752" width="12.6640625" style="51" customWidth="1"/>
    <col min="10753" max="10753" width="60.6640625" style="51" customWidth="1"/>
    <col min="10754" max="10754" width="4.6640625" style="51" customWidth="1"/>
    <col min="10755" max="10755" width="11.6640625" style="51" customWidth="1"/>
    <col min="10756" max="10756" width="12.6640625" style="51" customWidth="1"/>
    <col min="10757" max="10757" width="16.6640625" style="51" customWidth="1"/>
    <col min="10758" max="10758" width="13.5546875" style="51" customWidth="1"/>
    <col min="10759" max="11005" width="9.109375" style="51"/>
    <col min="11006" max="11006" width="5.6640625" style="51" customWidth="1"/>
    <col min="11007" max="11007" width="8.6640625" style="51" customWidth="1"/>
    <col min="11008" max="11008" width="12.6640625" style="51" customWidth="1"/>
    <col min="11009" max="11009" width="60.6640625" style="51" customWidth="1"/>
    <col min="11010" max="11010" width="4.6640625" style="51" customWidth="1"/>
    <col min="11011" max="11011" width="11.6640625" style="51" customWidth="1"/>
    <col min="11012" max="11012" width="12.6640625" style="51" customWidth="1"/>
    <col min="11013" max="11013" width="16.6640625" style="51" customWidth="1"/>
    <col min="11014" max="11014" width="13.5546875" style="51" customWidth="1"/>
    <col min="11015" max="11261" width="9.109375" style="51"/>
    <col min="11262" max="11262" width="5.6640625" style="51" customWidth="1"/>
    <col min="11263" max="11263" width="8.6640625" style="51" customWidth="1"/>
    <col min="11264" max="11264" width="12.6640625" style="51" customWidth="1"/>
    <col min="11265" max="11265" width="60.6640625" style="51" customWidth="1"/>
    <col min="11266" max="11266" width="4.6640625" style="51" customWidth="1"/>
    <col min="11267" max="11267" width="11.6640625" style="51" customWidth="1"/>
    <col min="11268" max="11268" width="12.6640625" style="51" customWidth="1"/>
    <col min="11269" max="11269" width="16.6640625" style="51" customWidth="1"/>
    <col min="11270" max="11270" width="13.5546875" style="51" customWidth="1"/>
    <col min="11271" max="11517" width="9.109375" style="51"/>
    <col min="11518" max="11518" width="5.6640625" style="51" customWidth="1"/>
    <col min="11519" max="11519" width="8.6640625" style="51" customWidth="1"/>
    <col min="11520" max="11520" width="12.6640625" style="51" customWidth="1"/>
    <col min="11521" max="11521" width="60.6640625" style="51" customWidth="1"/>
    <col min="11522" max="11522" width="4.6640625" style="51" customWidth="1"/>
    <col min="11523" max="11523" width="11.6640625" style="51" customWidth="1"/>
    <col min="11524" max="11524" width="12.6640625" style="51" customWidth="1"/>
    <col min="11525" max="11525" width="16.6640625" style="51" customWidth="1"/>
    <col min="11526" max="11526" width="13.5546875" style="51" customWidth="1"/>
    <col min="11527" max="11773" width="9.109375" style="51"/>
    <col min="11774" max="11774" width="5.6640625" style="51" customWidth="1"/>
    <col min="11775" max="11775" width="8.6640625" style="51" customWidth="1"/>
    <col min="11776" max="11776" width="12.6640625" style="51" customWidth="1"/>
    <col min="11777" max="11777" width="60.6640625" style="51" customWidth="1"/>
    <col min="11778" max="11778" width="4.6640625" style="51" customWidth="1"/>
    <col min="11779" max="11779" width="11.6640625" style="51" customWidth="1"/>
    <col min="11780" max="11780" width="12.6640625" style="51" customWidth="1"/>
    <col min="11781" max="11781" width="16.6640625" style="51" customWidth="1"/>
    <col min="11782" max="11782" width="13.5546875" style="51" customWidth="1"/>
    <col min="11783" max="12029" width="9.109375" style="51"/>
    <col min="12030" max="12030" width="5.6640625" style="51" customWidth="1"/>
    <col min="12031" max="12031" width="8.6640625" style="51" customWidth="1"/>
    <col min="12032" max="12032" width="12.6640625" style="51" customWidth="1"/>
    <col min="12033" max="12033" width="60.6640625" style="51" customWidth="1"/>
    <col min="12034" max="12034" width="4.6640625" style="51" customWidth="1"/>
    <col min="12035" max="12035" width="11.6640625" style="51" customWidth="1"/>
    <col min="12036" max="12036" width="12.6640625" style="51" customWidth="1"/>
    <col min="12037" max="12037" width="16.6640625" style="51" customWidth="1"/>
    <col min="12038" max="12038" width="13.5546875" style="51" customWidth="1"/>
    <col min="12039" max="12285" width="9.109375" style="51"/>
    <col min="12286" max="12286" width="5.6640625" style="51" customWidth="1"/>
    <col min="12287" max="12287" width="8.6640625" style="51" customWidth="1"/>
    <col min="12288" max="12288" width="12.6640625" style="51" customWidth="1"/>
    <col min="12289" max="12289" width="60.6640625" style="51" customWidth="1"/>
    <col min="12290" max="12290" width="4.6640625" style="51" customWidth="1"/>
    <col min="12291" max="12291" width="11.6640625" style="51" customWidth="1"/>
    <col min="12292" max="12292" width="12.6640625" style="51" customWidth="1"/>
    <col min="12293" max="12293" width="16.6640625" style="51" customWidth="1"/>
    <col min="12294" max="12294" width="13.5546875" style="51" customWidth="1"/>
    <col min="12295" max="12541" width="9.109375" style="51"/>
    <col min="12542" max="12542" width="5.6640625" style="51" customWidth="1"/>
    <col min="12543" max="12543" width="8.6640625" style="51" customWidth="1"/>
    <col min="12544" max="12544" width="12.6640625" style="51" customWidth="1"/>
    <col min="12545" max="12545" width="60.6640625" style="51" customWidth="1"/>
    <col min="12546" max="12546" width="4.6640625" style="51" customWidth="1"/>
    <col min="12547" max="12547" width="11.6640625" style="51" customWidth="1"/>
    <col min="12548" max="12548" width="12.6640625" style="51" customWidth="1"/>
    <col min="12549" max="12549" width="16.6640625" style="51" customWidth="1"/>
    <col min="12550" max="12550" width="13.5546875" style="51" customWidth="1"/>
    <col min="12551" max="12797" width="9.109375" style="51"/>
    <col min="12798" max="12798" width="5.6640625" style="51" customWidth="1"/>
    <col min="12799" max="12799" width="8.6640625" style="51" customWidth="1"/>
    <col min="12800" max="12800" width="12.6640625" style="51" customWidth="1"/>
    <col min="12801" max="12801" width="60.6640625" style="51" customWidth="1"/>
    <col min="12802" max="12802" width="4.6640625" style="51" customWidth="1"/>
    <col min="12803" max="12803" width="11.6640625" style="51" customWidth="1"/>
    <col min="12804" max="12804" width="12.6640625" style="51" customWidth="1"/>
    <col min="12805" max="12805" width="16.6640625" style="51" customWidth="1"/>
    <col min="12806" max="12806" width="13.5546875" style="51" customWidth="1"/>
    <col min="12807" max="13053" width="9.109375" style="51"/>
    <col min="13054" max="13054" width="5.6640625" style="51" customWidth="1"/>
    <col min="13055" max="13055" width="8.6640625" style="51" customWidth="1"/>
    <col min="13056" max="13056" width="12.6640625" style="51" customWidth="1"/>
    <col min="13057" max="13057" width="60.6640625" style="51" customWidth="1"/>
    <col min="13058" max="13058" width="4.6640625" style="51" customWidth="1"/>
    <col min="13059" max="13059" width="11.6640625" style="51" customWidth="1"/>
    <col min="13060" max="13060" width="12.6640625" style="51" customWidth="1"/>
    <col min="13061" max="13061" width="16.6640625" style="51" customWidth="1"/>
    <col min="13062" max="13062" width="13.5546875" style="51" customWidth="1"/>
    <col min="13063" max="13309" width="9.109375" style="51"/>
    <col min="13310" max="13310" width="5.6640625" style="51" customWidth="1"/>
    <col min="13311" max="13311" width="8.6640625" style="51" customWidth="1"/>
    <col min="13312" max="13312" width="12.6640625" style="51" customWidth="1"/>
    <col min="13313" max="13313" width="60.6640625" style="51" customWidth="1"/>
    <col min="13314" max="13314" width="4.6640625" style="51" customWidth="1"/>
    <col min="13315" max="13315" width="11.6640625" style="51" customWidth="1"/>
    <col min="13316" max="13316" width="12.6640625" style="51" customWidth="1"/>
    <col min="13317" max="13317" width="16.6640625" style="51" customWidth="1"/>
    <col min="13318" max="13318" width="13.5546875" style="51" customWidth="1"/>
    <col min="13319" max="13565" width="9.109375" style="51"/>
    <col min="13566" max="13566" width="5.6640625" style="51" customWidth="1"/>
    <col min="13567" max="13567" width="8.6640625" style="51" customWidth="1"/>
    <col min="13568" max="13568" width="12.6640625" style="51" customWidth="1"/>
    <col min="13569" max="13569" width="60.6640625" style="51" customWidth="1"/>
    <col min="13570" max="13570" width="4.6640625" style="51" customWidth="1"/>
    <col min="13571" max="13571" width="11.6640625" style="51" customWidth="1"/>
    <col min="13572" max="13572" width="12.6640625" style="51" customWidth="1"/>
    <col min="13573" max="13573" width="16.6640625" style="51" customWidth="1"/>
    <col min="13574" max="13574" width="13.5546875" style="51" customWidth="1"/>
    <col min="13575" max="13821" width="9.109375" style="51"/>
    <col min="13822" max="13822" width="5.6640625" style="51" customWidth="1"/>
    <col min="13823" max="13823" width="8.6640625" style="51" customWidth="1"/>
    <col min="13824" max="13824" width="12.6640625" style="51" customWidth="1"/>
    <col min="13825" max="13825" width="60.6640625" style="51" customWidth="1"/>
    <col min="13826" max="13826" width="4.6640625" style="51" customWidth="1"/>
    <col min="13827" max="13827" width="11.6640625" style="51" customWidth="1"/>
    <col min="13828" max="13828" width="12.6640625" style="51" customWidth="1"/>
    <col min="13829" max="13829" width="16.6640625" style="51" customWidth="1"/>
    <col min="13830" max="13830" width="13.5546875" style="51" customWidth="1"/>
    <col min="13831" max="14077" width="9.109375" style="51"/>
    <col min="14078" max="14078" width="5.6640625" style="51" customWidth="1"/>
    <col min="14079" max="14079" width="8.6640625" style="51" customWidth="1"/>
    <col min="14080" max="14080" width="12.6640625" style="51" customWidth="1"/>
    <col min="14081" max="14081" width="60.6640625" style="51" customWidth="1"/>
    <col min="14082" max="14082" width="4.6640625" style="51" customWidth="1"/>
    <col min="14083" max="14083" width="11.6640625" style="51" customWidth="1"/>
    <col min="14084" max="14084" width="12.6640625" style="51" customWidth="1"/>
    <col min="14085" max="14085" width="16.6640625" style="51" customWidth="1"/>
    <col min="14086" max="14086" width="13.5546875" style="51" customWidth="1"/>
    <col min="14087" max="14333" width="9.109375" style="51"/>
    <col min="14334" max="14334" width="5.6640625" style="51" customWidth="1"/>
    <col min="14335" max="14335" width="8.6640625" style="51" customWidth="1"/>
    <col min="14336" max="14336" width="12.6640625" style="51" customWidth="1"/>
    <col min="14337" max="14337" width="60.6640625" style="51" customWidth="1"/>
    <col min="14338" max="14338" width="4.6640625" style="51" customWidth="1"/>
    <col min="14339" max="14339" width="11.6640625" style="51" customWidth="1"/>
    <col min="14340" max="14340" width="12.6640625" style="51" customWidth="1"/>
    <col min="14341" max="14341" width="16.6640625" style="51" customWidth="1"/>
    <col min="14342" max="14342" width="13.5546875" style="51" customWidth="1"/>
    <col min="14343" max="14589" width="9.109375" style="51"/>
    <col min="14590" max="14590" width="5.6640625" style="51" customWidth="1"/>
    <col min="14591" max="14591" width="8.6640625" style="51" customWidth="1"/>
    <col min="14592" max="14592" width="12.6640625" style="51" customWidth="1"/>
    <col min="14593" max="14593" width="60.6640625" style="51" customWidth="1"/>
    <col min="14594" max="14594" width="4.6640625" style="51" customWidth="1"/>
    <col min="14595" max="14595" width="11.6640625" style="51" customWidth="1"/>
    <col min="14596" max="14596" width="12.6640625" style="51" customWidth="1"/>
    <col min="14597" max="14597" width="16.6640625" style="51" customWidth="1"/>
    <col min="14598" max="14598" width="13.5546875" style="51" customWidth="1"/>
    <col min="14599" max="14845" width="9.109375" style="51"/>
    <col min="14846" max="14846" width="5.6640625" style="51" customWidth="1"/>
    <col min="14847" max="14847" width="8.6640625" style="51" customWidth="1"/>
    <col min="14848" max="14848" width="12.6640625" style="51" customWidth="1"/>
    <col min="14849" max="14849" width="60.6640625" style="51" customWidth="1"/>
    <col min="14850" max="14850" width="4.6640625" style="51" customWidth="1"/>
    <col min="14851" max="14851" width="11.6640625" style="51" customWidth="1"/>
    <col min="14852" max="14852" width="12.6640625" style="51" customWidth="1"/>
    <col min="14853" max="14853" width="16.6640625" style="51" customWidth="1"/>
    <col min="14854" max="14854" width="13.5546875" style="51" customWidth="1"/>
    <col min="14855" max="15101" width="9.109375" style="51"/>
    <col min="15102" max="15102" width="5.6640625" style="51" customWidth="1"/>
    <col min="15103" max="15103" width="8.6640625" style="51" customWidth="1"/>
    <col min="15104" max="15104" width="12.6640625" style="51" customWidth="1"/>
    <col min="15105" max="15105" width="60.6640625" style="51" customWidth="1"/>
    <col min="15106" max="15106" width="4.6640625" style="51" customWidth="1"/>
    <col min="15107" max="15107" width="11.6640625" style="51" customWidth="1"/>
    <col min="15108" max="15108" width="12.6640625" style="51" customWidth="1"/>
    <col min="15109" max="15109" width="16.6640625" style="51" customWidth="1"/>
    <col min="15110" max="15110" width="13.5546875" style="51" customWidth="1"/>
    <col min="15111" max="15357" width="9.109375" style="51"/>
    <col min="15358" max="15358" width="5.6640625" style="51" customWidth="1"/>
    <col min="15359" max="15359" width="8.6640625" style="51" customWidth="1"/>
    <col min="15360" max="15360" width="12.6640625" style="51" customWidth="1"/>
    <col min="15361" max="15361" width="60.6640625" style="51" customWidth="1"/>
    <col min="15362" max="15362" width="4.6640625" style="51" customWidth="1"/>
    <col min="15363" max="15363" width="11.6640625" style="51" customWidth="1"/>
    <col min="15364" max="15364" width="12.6640625" style="51" customWidth="1"/>
    <col min="15365" max="15365" width="16.6640625" style="51" customWidth="1"/>
    <col min="15366" max="15366" width="13.5546875" style="51" customWidth="1"/>
    <col min="15367" max="15613" width="9.109375" style="51"/>
    <col min="15614" max="15614" width="5.6640625" style="51" customWidth="1"/>
    <col min="15615" max="15615" width="8.6640625" style="51" customWidth="1"/>
    <col min="15616" max="15616" width="12.6640625" style="51" customWidth="1"/>
    <col min="15617" max="15617" width="60.6640625" style="51" customWidth="1"/>
    <col min="15618" max="15618" width="4.6640625" style="51" customWidth="1"/>
    <col min="15619" max="15619" width="11.6640625" style="51" customWidth="1"/>
    <col min="15620" max="15620" width="12.6640625" style="51" customWidth="1"/>
    <col min="15621" max="15621" width="16.6640625" style="51" customWidth="1"/>
    <col min="15622" max="15622" width="13.5546875" style="51" customWidth="1"/>
    <col min="15623" max="15869" width="9.109375" style="51"/>
    <col min="15870" max="15870" width="5.6640625" style="51" customWidth="1"/>
    <col min="15871" max="15871" width="8.6640625" style="51" customWidth="1"/>
    <col min="15872" max="15872" width="12.6640625" style="51" customWidth="1"/>
    <col min="15873" max="15873" width="60.6640625" style="51" customWidth="1"/>
    <col min="15874" max="15874" width="4.6640625" style="51" customWidth="1"/>
    <col min="15875" max="15875" width="11.6640625" style="51" customWidth="1"/>
    <col min="15876" max="15876" width="12.6640625" style="51" customWidth="1"/>
    <col min="15877" max="15877" width="16.6640625" style="51" customWidth="1"/>
    <col min="15878" max="15878" width="13.5546875" style="51" customWidth="1"/>
    <col min="15879" max="16125" width="9.109375" style="51"/>
    <col min="16126" max="16126" width="5.6640625" style="51" customWidth="1"/>
    <col min="16127" max="16127" width="8.6640625" style="51" customWidth="1"/>
    <col min="16128" max="16128" width="12.6640625" style="51" customWidth="1"/>
    <col min="16129" max="16129" width="60.6640625" style="51" customWidth="1"/>
    <col min="16130" max="16130" width="4.6640625" style="51" customWidth="1"/>
    <col min="16131" max="16131" width="11.6640625" style="51" customWidth="1"/>
    <col min="16132" max="16132" width="12.6640625" style="51" customWidth="1"/>
    <col min="16133" max="16133" width="16.6640625" style="51" customWidth="1"/>
    <col min="16134" max="16134" width="13.5546875" style="51" customWidth="1"/>
    <col min="16135" max="16384" width="9.109375" style="51"/>
  </cols>
  <sheetData>
    <row r="1" spans="1:9" ht="14.4" thickBot="1">
      <c r="A1" s="833" t="s">
        <v>156</v>
      </c>
      <c r="B1" s="886"/>
      <c r="C1" s="935" t="s">
        <v>2</v>
      </c>
      <c r="D1" s="935"/>
      <c r="E1" s="886"/>
      <c r="F1" s="51"/>
      <c r="G1" s="51"/>
      <c r="H1" s="937" t="s">
        <v>1283</v>
      </c>
    </row>
    <row r="2" spans="1:9">
      <c r="A2" s="833"/>
      <c r="B2" s="886"/>
      <c r="C2" s="935"/>
      <c r="D2" s="935"/>
      <c r="E2" s="886"/>
      <c r="F2" s="51"/>
      <c r="G2" s="51"/>
      <c r="H2" s="935"/>
    </row>
    <row r="3" spans="1:9">
      <c r="A3" s="833" t="s">
        <v>158</v>
      </c>
      <c r="B3" s="886"/>
      <c r="C3" s="935" t="s">
        <v>1495</v>
      </c>
      <c r="D3" s="935"/>
      <c r="E3" s="886"/>
      <c r="F3" s="51"/>
      <c r="G3" s="51"/>
      <c r="H3" s="935"/>
    </row>
    <row r="4" spans="1:9">
      <c r="A4" s="833" t="s">
        <v>183</v>
      </c>
      <c r="C4" s="1733" t="s">
        <v>1491</v>
      </c>
      <c r="D4" s="1707"/>
      <c r="E4" s="1707"/>
      <c r="F4" s="1707"/>
      <c r="G4" s="1707"/>
      <c r="H4" s="1707"/>
      <c r="I4" s="1707"/>
    </row>
    <row r="5" spans="1:9">
      <c r="A5" s="833" t="s">
        <v>904</v>
      </c>
      <c r="C5" s="1733" t="s">
        <v>1418</v>
      </c>
      <c r="D5" s="1707"/>
      <c r="E5" s="1707"/>
      <c r="F5" s="1707"/>
      <c r="G5" s="1707"/>
      <c r="H5" s="1707"/>
      <c r="I5" s="1707"/>
    </row>
    <row r="6" spans="1:9" s="68" customFormat="1" ht="14.4" thickBot="1">
      <c r="A6" s="948"/>
      <c r="B6" s="886"/>
      <c r="C6" s="948"/>
      <c r="D6" s="948"/>
      <c r="E6" s="886"/>
      <c r="F6" s="948"/>
      <c r="G6" s="948"/>
      <c r="H6" s="948"/>
      <c r="I6" s="948"/>
    </row>
    <row r="7" spans="1:9" ht="14.4" thickBot="1">
      <c r="A7" s="1740" t="s">
        <v>162</v>
      </c>
      <c r="B7" s="1741"/>
      <c r="C7" s="1742"/>
      <c r="D7" s="1743" t="s">
        <v>163</v>
      </c>
      <c r="E7" s="1745" t="s">
        <v>164</v>
      </c>
      <c r="F7" s="1747" t="s">
        <v>165</v>
      </c>
      <c r="G7" s="1736" t="s">
        <v>166</v>
      </c>
      <c r="H7" s="1736" t="s">
        <v>167</v>
      </c>
      <c r="I7" s="1736" t="s">
        <v>1735</v>
      </c>
    </row>
    <row r="8" spans="1:9" ht="14.4" thickBot="1">
      <c r="A8" s="836" t="s">
        <v>168</v>
      </c>
      <c r="B8" s="836" t="s">
        <v>169</v>
      </c>
      <c r="C8" s="836" t="s">
        <v>170</v>
      </c>
      <c r="D8" s="1744"/>
      <c r="E8" s="1746"/>
      <c r="F8" s="1748"/>
      <c r="G8" s="1737"/>
      <c r="H8" s="1737" t="s">
        <v>171</v>
      </c>
      <c r="I8" s="1737"/>
    </row>
    <row r="9" spans="1:9">
      <c r="A9" s="51"/>
      <c r="B9" s="837"/>
      <c r="C9" s="395"/>
      <c r="D9" s="395"/>
      <c r="F9" s="51"/>
      <c r="G9" s="51"/>
      <c r="H9" s="51"/>
    </row>
    <row r="10" spans="1:9">
      <c r="A10" s="51"/>
      <c r="B10" s="942">
        <v>451111</v>
      </c>
      <c r="C10" s="395"/>
      <c r="D10" s="1166" t="s">
        <v>582</v>
      </c>
      <c r="F10" s="51"/>
      <c r="G10" s="51"/>
      <c r="H10" s="846">
        <f>SUM(H12:H13)</f>
        <v>0</v>
      </c>
    </row>
    <row r="11" spans="1:9">
      <c r="A11" s="51"/>
      <c r="B11" s="942"/>
      <c r="C11" s="395"/>
      <c r="D11" s="1166"/>
      <c r="F11" s="51"/>
      <c r="G11" s="51"/>
      <c r="H11" s="51"/>
    </row>
    <row r="12" spans="1:9" ht="27.6">
      <c r="A12" s="925">
        <v>1</v>
      </c>
      <c r="B12" s="1002"/>
      <c r="C12" s="1167">
        <v>502034006</v>
      </c>
      <c r="D12" s="1168" t="s">
        <v>583</v>
      </c>
      <c r="E12" s="925" t="s">
        <v>180</v>
      </c>
      <c r="F12" s="972">
        <v>50</v>
      </c>
      <c r="G12" s="1281"/>
      <c r="H12" s="972">
        <f>ROUND(F12*G12,2)</f>
        <v>0</v>
      </c>
      <c r="I12" s="1281"/>
    </row>
    <row r="13" spans="1:9" ht="27.6">
      <c r="A13" s="925">
        <v>2</v>
      </c>
      <c r="B13" s="1002"/>
      <c r="C13" s="1167">
        <v>502034005</v>
      </c>
      <c r="D13" s="1168" t="s">
        <v>1651</v>
      </c>
      <c r="E13" s="925" t="s">
        <v>176</v>
      </c>
      <c r="F13" s="972">
        <v>800</v>
      </c>
      <c r="G13" s="1281"/>
      <c r="H13" s="972">
        <f>ROUND(F13*G13,2)</f>
        <v>0</v>
      </c>
      <c r="I13" s="1281"/>
    </row>
    <row r="14" spans="1:9">
      <c r="A14" s="856"/>
      <c r="B14" s="864"/>
      <c r="C14" s="885"/>
      <c r="D14" s="877"/>
      <c r="E14" s="859"/>
      <c r="I14" s="867"/>
    </row>
    <row r="15" spans="1:9">
      <c r="A15" s="856"/>
      <c r="B15" s="900">
        <v>453156</v>
      </c>
      <c r="C15" s="841"/>
      <c r="D15" s="842" t="s">
        <v>373</v>
      </c>
      <c r="F15" s="51"/>
      <c r="G15" s="51"/>
      <c r="H15" s="846">
        <f>SUM(H17:H26)</f>
        <v>0</v>
      </c>
    </row>
    <row r="16" spans="1:9">
      <c r="A16" s="856"/>
      <c r="B16" s="900"/>
      <c r="C16" s="841"/>
      <c r="D16" s="842"/>
      <c r="F16" s="51"/>
      <c r="G16" s="51"/>
      <c r="H16" s="51"/>
    </row>
    <row r="17" spans="1:9">
      <c r="A17" s="912" t="s">
        <v>191</v>
      </c>
      <c r="B17" s="849"/>
      <c r="C17" s="901" t="s">
        <v>374</v>
      </c>
      <c r="D17" s="913" t="s">
        <v>568</v>
      </c>
      <c r="E17" s="1169" t="s">
        <v>176</v>
      </c>
      <c r="F17" s="1170">
        <v>800</v>
      </c>
      <c r="G17" s="1274"/>
      <c r="H17" s="854">
        <f t="shared" ref="H17:H26" si="0">ROUND(F17*G17,2)</f>
        <v>0</v>
      </c>
      <c r="I17" s="1274"/>
    </row>
    <row r="18" spans="1:9">
      <c r="A18" s="912" t="s">
        <v>194</v>
      </c>
      <c r="B18" s="849"/>
      <c r="C18" s="901">
        <v>91190107</v>
      </c>
      <c r="D18" s="913" t="s">
        <v>569</v>
      </c>
      <c r="E18" s="1169" t="s">
        <v>180</v>
      </c>
      <c r="F18" s="1170">
        <v>1</v>
      </c>
      <c r="G18" s="1274"/>
      <c r="H18" s="854">
        <f t="shared" si="0"/>
        <v>0</v>
      </c>
      <c r="I18" s="1274"/>
    </row>
    <row r="19" spans="1:9" ht="27.6">
      <c r="A19" s="912" t="s">
        <v>198</v>
      </c>
      <c r="B19" s="849"/>
      <c r="C19" s="901" t="s">
        <v>1652</v>
      </c>
      <c r="D19" s="913" t="s">
        <v>1653</v>
      </c>
      <c r="E19" s="1169" t="s">
        <v>180</v>
      </c>
      <c r="F19" s="1170">
        <v>5</v>
      </c>
      <c r="G19" s="1274"/>
      <c r="H19" s="854">
        <f t="shared" si="0"/>
        <v>0</v>
      </c>
      <c r="I19" s="1274"/>
    </row>
    <row r="20" spans="1:9" ht="27.6">
      <c r="A20" s="912" t="s">
        <v>201</v>
      </c>
      <c r="B20" s="849"/>
      <c r="C20" s="901" t="s">
        <v>1654</v>
      </c>
      <c r="D20" s="913" t="s">
        <v>1655</v>
      </c>
      <c r="E20" s="1169" t="s">
        <v>180</v>
      </c>
      <c r="F20" s="1170">
        <v>20</v>
      </c>
      <c r="G20" s="1274"/>
      <c r="H20" s="854">
        <f t="shared" si="0"/>
        <v>0</v>
      </c>
      <c r="I20" s="1274"/>
    </row>
    <row r="21" spans="1:9">
      <c r="A21" s="912" t="s">
        <v>204</v>
      </c>
      <c r="B21" s="849"/>
      <c r="C21" s="901" t="s">
        <v>1169</v>
      </c>
      <c r="D21" s="913" t="s">
        <v>1656</v>
      </c>
      <c r="E21" s="1169" t="s">
        <v>180</v>
      </c>
      <c r="F21" s="1170">
        <v>12</v>
      </c>
      <c r="G21" s="1274"/>
      <c r="H21" s="854">
        <f t="shared" si="0"/>
        <v>0</v>
      </c>
      <c r="I21" s="1274"/>
    </row>
    <row r="22" spans="1:9">
      <c r="A22" s="912" t="s">
        <v>207</v>
      </c>
      <c r="B22" s="849"/>
      <c r="C22" s="901" t="s">
        <v>1657</v>
      </c>
      <c r="D22" s="425" t="s">
        <v>1658</v>
      </c>
      <c r="E22" s="1169" t="s">
        <v>180</v>
      </c>
      <c r="F22" s="1170">
        <v>4</v>
      </c>
      <c r="G22" s="1274"/>
      <c r="H22" s="854">
        <f t="shared" si="0"/>
        <v>0</v>
      </c>
      <c r="I22" s="1274"/>
    </row>
    <row r="23" spans="1:9">
      <c r="A23" s="912" t="s">
        <v>209</v>
      </c>
      <c r="B23" s="849"/>
      <c r="C23" s="901">
        <v>91221001</v>
      </c>
      <c r="D23" s="913" t="s">
        <v>576</v>
      </c>
      <c r="E23" s="1169" t="s">
        <v>176</v>
      </c>
      <c r="F23" s="1170">
        <v>10</v>
      </c>
      <c r="G23" s="1274"/>
      <c r="H23" s="854">
        <f t="shared" si="0"/>
        <v>0</v>
      </c>
      <c r="I23" s="1274"/>
    </row>
    <row r="24" spans="1:9" ht="27.6">
      <c r="A24" s="912" t="s">
        <v>211</v>
      </c>
      <c r="B24" s="849"/>
      <c r="C24" s="901" t="s">
        <v>1659</v>
      </c>
      <c r="D24" s="913" t="s">
        <v>1660</v>
      </c>
      <c r="E24" s="1169" t="s">
        <v>176</v>
      </c>
      <c r="F24" s="1170">
        <v>60</v>
      </c>
      <c r="G24" s="1274"/>
      <c r="H24" s="854">
        <f t="shared" si="0"/>
        <v>0</v>
      </c>
      <c r="I24" s="1274"/>
    </row>
    <row r="25" spans="1:9">
      <c r="A25" s="912" t="s">
        <v>213</v>
      </c>
      <c r="B25" s="849"/>
      <c r="C25" s="901">
        <v>91221401</v>
      </c>
      <c r="D25" s="913" t="s">
        <v>578</v>
      </c>
      <c r="E25" s="1169" t="s">
        <v>180</v>
      </c>
      <c r="F25" s="1170">
        <v>1</v>
      </c>
      <c r="G25" s="1274"/>
      <c r="H25" s="854">
        <f t="shared" si="0"/>
        <v>0</v>
      </c>
      <c r="I25" s="1274"/>
    </row>
    <row r="26" spans="1:9">
      <c r="A26" s="912" t="s">
        <v>215</v>
      </c>
      <c r="B26" s="849"/>
      <c r="C26" s="901">
        <v>91221501</v>
      </c>
      <c r="D26" s="913" t="s">
        <v>579</v>
      </c>
      <c r="E26" s="1169" t="s">
        <v>180</v>
      </c>
      <c r="F26" s="1170">
        <v>1</v>
      </c>
      <c r="G26" s="1274"/>
      <c r="H26" s="854">
        <f t="shared" si="0"/>
        <v>0</v>
      </c>
      <c r="I26" s="1274"/>
    </row>
    <row r="27" spans="1:9">
      <c r="A27" s="856"/>
      <c r="B27" s="864"/>
      <c r="C27" s="885"/>
      <c r="D27" s="877"/>
      <c r="E27" s="859"/>
    </row>
    <row r="28" spans="1:9" ht="14.4">
      <c r="A28" s="856"/>
      <c r="B28" s="859"/>
      <c r="C28" s="876"/>
      <c r="D28" s="868" t="s">
        <v>181</v>
      </c>
      <c r="E28" s="869"/>
      <c r="F28" s="870"/>
      <c r="G28" s="871"/>
      <c r="H28" s="872">
        <f>SUM(H10,H15)</f>
        <v>0</v>
      </c>
    </row>
    <row r="29" spans="1:9">
      <c r="A29" s="856"/>
      <c r="B29" s="873"/>
      <c r="C29" s="874"/>
      <c r="D29" s="875"/>
      <c r="E29" s="856"/>
    </row>
  </sheetData>
  <sheetProtection algorithmName="SHA-512" hashValue="VWDy18P6g5qwIh0+ev/0HK8u0wyYnfz9vxzpDaZaD8tNYI3PmFPXb9gr1klGbtEdBsTQoiWwqyFa30fKvYaGHA==" saltValue="M/r79Vnk8fgC6dqHuX9+oA==" spinCount="100000" sheet="1" objects="1" scenarios="1"/>
  <mergeCells count="9">
    <mergeCell ref="C4:I4"/>
    <mergeCell ref="C5:I5"/>
    <mergeCell ref="A7:C7"/>
    <mergeCell ref="D7:D8"/>
    <mergeCell ref="E7:E8"/>
    <mergeCell ref="F7:F8"/>
    <mergeCell ref="G7:G8"/>
    <mergeCell ref="H7:H8"/>
    <mergeCell ref="I7:I8"/>
  </mergeCells>
  <dataValidations count="1">
    <dataValidation type="decimal" operator="equal" allowBlank="1" showInputMessage="1" showErrorMessage="1" error="Neplatný počet desatinných miest" sqref="G12:G26" xr:uid="{00000000-0002-0000-7E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árok122">
    <tabColor rgb="FFFFFF99"/>
  </sheetPr>
  <dimension ref="A1:I119"/>
  <sheetViews>
    <sheetView view="pageBreakPreview" zoomScaleNormal="115" zoomScaleSheetLayoutView="100" workbookViewId="0">
      <selection activeCell="C15" sqref="C15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5"/>
      <c r="E1" s="893"/>
      <c r="H1" s="897" t="s">
        <v>1283</v>
      </c>
    </row>
    <row r="2" spans="1:9" s="896" customFormat="1" ht="13.8">
      <c r="A2" s="892"/>
      <c r="B2" s="893"/>
      <c r="C2" s="894"/>
      <c r="D2" s="894"/>
      <c r="E2" s="893"/>
    </row>
    <row r="3" spans="1:9" s="896" customFormat="1" ht="13.8">
      <c r="A3" s="892" t="s">
        <v>158</v>
      </c>
      <c r="B3" s="893"/>
      <c r="C3" s="894" t="s">
        <v>1497</v>
      </c>
      <c r="D3" s="894"/>
      <c r="E3" s="893"/>
      <c r="H3" s="894"/>
    </row>
    <row r="4" spans="1:9" ht="13.8">
      <c r="A4" s="833" t="s">
        <v>160</v>
      </c>
      <c r="B4" s="898"/>
      <c r="C4" s="899" t="s">
        <v>1491</v>
      </c>
      <c r="D4" s="896"/>
      <c r="E4" s="898"/>
      <c r="F4" s="896"/>
      <c r="G4" s="896"/>
      <c r="H4" s="896"/>
    </row>
    <row r="5" spans="1:9" ht="13.8">
      <c r="A5" s="833" t="s">
        <v>911</v>
      </c>
      <c r="B5" s="898"/>
      <c r="C5" s="899" t="s">
        <v>1661</v>
      </c>
      <c r="D5" s="896"/>
      <c r="E5" s="898"/>
      <c r="F5" s="896"/>
      <c r="G5" s="896"/>
      <c r="H5" s="896"/>
    </row>
    <row r="6" spans="1:9" s="68" customFormat="1" ht="13.5" customHeight="1" thickBot="1">
      <c r="A6" s="1739"/>
      <c r="B6" s="1739"/>
      <c r="C6" s="1739"/>
      <c r="D6" s="1739"/>
      <c r="E6" s="1739"/>
      <c r="F6" s="1739"/>
      <c r="G6" s="1739"/>
      <c r="H6" s="1739"/>
      <c r="I6" s="935"/>
    </row>
    <row r="7" spans="1:9" ht="13.5" customHeight="1" thickBot="1">
      <c r="A7" s="1740" t="s">
        <v>162</v>
      </c>
      <c r="B7" s="1741"/>
      <c r="C7" s="1742"/>
      <c r="D7" s="1743" t="s">
        <v>163</v>
      </c>
      <c r="E7" s="1745" t="s">
        <v>164</v>
      </c>
      <c r="F7" s="1747" t="s">
        <v>165</v>
      </c>
      <c r="G7" s="1736" t="s">
        <v>166</v>
      </c>
      <c r="H7" s="1736" t="s">
        <v>167</v>
      </c>
      <c r="I7" s="1736" t="s">
        <v>1735</v>
      </c>
    </row>
    <row r="8" spans="1:9" ht="13.5" customHeight="1" thickBot="1">
      <c r="A8" s="836" t="s">
        <v>168</v>
      </c>
      <c r="B8" s="836" t="s">
        <v>169</v>
      </c>
      <c r="C8" s="836" t="s">
        <v>170</v>
      </c>
      <c r="D8" s="1744"/>
      <c r="E8" s="1746"/>
      <c r="F8" s="1748"/>
      <c r="G8" s="1737"/>
      <c r="H8" s="1737" t="s">
        <v>171</v>
      </c>
      <c r="I8" s="1737"/>
    </row>
    <row r="9" spans="1:9" ht="13.5" customHeight="1">
      <c r="A9" s="51"/>
      <c r="B9" s="837"/>
      <c r="C9" s="395"/>
      <c r="D9" s="395"/>
      <c r="F9" s="51"/>
      <c r="G9" s="51"/>
      <c r="H9" s="51"/>
    </row>
    <row r="10" spans="1:9" ht="13.5" customHeight="1">
      <c r="A10" s="51"/>
      <c r="B10" s="900">
        <v>451111</v>
      </c>
      <c r="C10" s="395"/>
      <c r="D10" s="842" t="s">
        <v>553</v>
      </c>
      <c r="F10" s="51"/>
      <c r="G10" s="51"/>
      <c r="H10" s="846">
        <f>SUM(H12:H17)</f>
        <v>0</v>
      </c>
    </row>
    <row r="11" spans="1:9" ht="13.5" customHeight="1">
      <c r="A11" s="51"/>
      <c r="B11" s="900"/>
      <c r="C11" s="395"/>
      <c r="D11" s="842"/>
      <c r="F11" s="51"/>
      <c r="G11" s="51"/>
      <c r="H11" s="846"/>
    </row>
    <row r="12" spans="1:9" ht="27.6">
      <c r="A12" s="925">
        <v>1</v>
      </c>
      <c r="B12" s="1002"/>
      <c r="C12" s="916" t="s">
        <v>1662</v>
      </c>
      <c r="D12" s="902" t="s">
        <v>1663</v>
      </c>
      <c r="E12" s="925" t="s">
        <v>180</v>
      </c>
      <c r="F12" s="1004">
        <v>3</v>
      </c>
      <c r="G12" s="1282"/>
      <c r="H12" s="971">
        <f>ROUND(F12*G12,2)</f>
        <v>0</v>
      </c>
      <c r="I12" s="1282"/>
    </row>
    <row r="13" spans="1:9" ht="27.6">
      <c r="A13" s="925">
        <v>2</v>
      </c>
      <c r="B13" s="1002"/>
      <c r="C13" s="916" t="s">
        <v>1664</v>
      </c>
      <c r="D13" s="1171" t="s">
        <v>1665</v>
      </c>
      <c r="E13" s="925" t="s">
        <v>176</v>
      </c>
      <c r="F13" s="1004">
        <v>25</v>
      </c>
      <c r="G13" s="1276"/>
      <c r="H13" s="971">
        <f t="shared" ref="H13:H17" si="0">ROUND(F13*G13,2)</f>
        <v>0</v>
      </c>
      <c r="I13" s="1276"/>
    </row>
    <row r="14" spans="1:9" ht="27.6">
      <c r="A14" s="925">
        <v>3</v>
      </c>
      <c r="B14" s="1002"/>
      <c r="C14" s="916" t="s">
        <v>1666</v>
      </c>
      <c r="D14" s="1171" t="s">
        <v>1667</v>
      </c>
      <c r="E14" s="925" t="s">
        <v>176</v>
      </c>
      <c r="F14" s="1004">
        <v>18</v>
      </c>
      <c r="G14" s="1276"/>
      <c r="H14" s="971">
        <f t="shared" si="0"/>
        <v>0</v>
      </c>
      <c r="I14" s="1276"/>
    </row>
    <row r="15" spans="1:9" ht="13.8">
      <c r="A15" s="925">
        <v>4</v>
      </c>
      <c r="B15" s="1002"/>
      <c r="C15" s="916" t="s">
        <v>653</v>
      </c>
      <c r="D15" s="1171" t="s">
        <v>654</v>
      </c>
      <c r="E15" s="925" t="s">
        <v>180</v>
      </c>
      <c r="F15" s="1004">
        <v>3</v>
      </c>
      <c r="G15" s="1276"/>
      <c r="H15" s="971">
        <f t="shared" si="0"/>
        <v>0</v>
      </c>
      <c r="I15" s="1276"/>
    </row>
    <row r="16" spans="1:9" ht="27.6">
      <c r="A16" s="925">
        <v>5</v>
      </c>
      <c r="B16" s="1002"/>
      <c r="C16" s="916" t="s">
        <v>1144</v>
      </c>
      <c r="D16" s="1171" t="s">
        <v>1668</v>
      </c>
      <c r="E16" s="925" t="s">
        <v>188</v>
      </c>
      <c r="F16" s="1004">
        <v>0.5</v>
      </c>
      <c r="G16" s="1276"/>
      <c r="H16" s="971">
        <f t="shared" si="0"/>
        <v>0</v>
      </c>
      <c r="I16" s="1276"/>
    </row>
    <row r="17" spans="1:9" ht="13.8">
      <c r="A17" s="925">
        <v>6</v>
      </c>
      <c r="B17" s="1002"/>
      <c r="C17" s="916" t="s">
        <v>460</v>
      </c>
      <c r="D17" s="1171" t="s">
        <v>657</v>
      </c>
      <c r="E17" s="925" t="s">
        <v>462</v>
      </c>
      <c r="F17" s="1004">
        <v>2.0099999999999998</v>
      </c>
      <c r="G17" s="1276"/>
      <c r="H17" s="971">
        <f t="shared" si="0"/>
        <v>0</v>
      </c>
      <c r="I17" s="1276"/>
    </row>
    <row r="18" spans="1:9" ht="13.8">
      <c r="A18" s="838"/>
      <c r="B18" s="837"/>
      <c r="C18" s="1059"/>
      <c r="D18" s="1172"/>
      <c r="F18" s="1173"/>
      <c r="G18" s="1174"/>
      <c r="H18" s="1175"/>
      <c r="I18" s="1174"/>
    </row>
    <row r="19" spans="1:9" ht="13.8">
      <c r="A19" s="838"/>
      <c r="B19" s="963">
        <v>451120</v>
      </c>
      <c r="C19" s="950"/>
      <c r="D19" s="938" t="s">
        <v>185</v>
      </c>
      <c r="F19" s="1173"/>
      <c r="G19" s="1174"/>
      <c r="H19" s="846">
        <f>SUM(H21:H22)</f>
        <v>0</v>
      </c>
      <c r="I19" s="1174"/>
    </row>
    <row r="20" spans="1:9" ht="13.8">
      <c r="A20" s="838"/>
      <c r="B20" s="963"/>
      <c r="C20" s="950"/>
      <c r="D20" s="938"/>
      <c r="F20" s="1173"/>
      <c r="G20" s="1174"/>
      <c r="H20" s="1175"/>
      <c r="I20" s="1174"/>
    </row>
    <row r="21" spans="1:9" ht="13.8">
      <c r="A21" s="848">
        <v>7</v>
      </c>
      <c r="B21" s="848"/>
      <c r="C21" s="916" t="s">
        <v>1669</v>
      </c>
      <c r="D21" s="902" t="s">
        <v>1670</v>
      </c>
      <c r="E21" s="848" t="s">
        <v>188</v>
      </c>
      <c r="F21" s="926">
        <v>25</v>
      </c>
      <c r="G21" s="1283"/>
      <c r="H21" s="1004">
        <f>ROUND(F21*G21,2)</f>
        <v>0</v>
      </c>
      <c r="I21" s="1283"/>
    </row>
    <row r="22" spans="1:9" ht="13.8">
      <c r="A22" s="848">
        <v>8</v>
      </c>
      <c r="B22" s="848"/>
      <c r="C22" s="916" t="s">
        <v>360</v>
      </c>
      <c r="D22" s="902" t="s">
        <v>361</v>
      </c>
      <c r="E22" s="848" t="s">
        <v>188</v>
      </c>
      <c r="F22" s="926">
        <v>25</v>
      </c>
      <c r="G22" s="1283"/>
      <c r="H22" s="1004">
        <f>ROUND(F22*G22,2)</f>
        <v>0</v>
      </c>
      <c r="I22" s="1283"/>
    </row>
    <row r="23" spans="1:9" ht="13.8">
      <c r="A23" s="51"/>
      <c r="B23" s="837"/>
      <c r="C23" s="395"/>
      <c r="D23" s="395"/>
      <c r="F23" s="927"/>
      <c r="G23" s="927"/>
      <c r="H23" s="927"/>
      <c r="I23" s="927"/>
    </row>
    <row r="24" spans="1:9" s="81" customFormat="1" ht="13.8">
      <c r="A24" s="839"/>
      <c r="B24" s="900">
        <v>453322</v>
      </c>
      <c r="C24" s="841"/>
      <c r="D24" s="842" t="s">
        <v>1185</v>
      </c>
      <c r="E24" s="843"/>
      <c r="F24" s="844"/>
      <c r="G24" s="845"/>
      <c r="H24" s="846">
        <f>SUM(H26:H27)</f>
        <v>0</v>
      </c>
      <c r="I24" s="845"/>
    </row>
    <row r="25" spans="1:9" s="81" customFormat="1" ht="13.8">
      <c r="A25" s="839"/>
      <c r="B25" s="900"/>
      <c r="C25" s="841"/>
      <c r="D25" s="842"/>
      <c r="E25" s="843"/>
      <c r="F25" s="844"/>
      <c r="G25" s="845"/>
      <c r="H25" s="846"/>
      <c r="I25" s="845"/>
    </row>
    <row r="26" spans="1:9" s="81" customFormat="1" ht="13.8">
      <c r="A26" s="848">
        <v>9</v>
      </c>
      <c r="B26" s="848"/>
      <c r="C26" s="916" t="s">
        <v>1186</v>
      </c>
      <c r="D26" s="902" t="s">
        <v>1671</v>
      </c>
      <c r="E26" s="848" t="s">
        <v>176</v>
      </c>
      <c r="F26" s="1004">
        <v>18</v>
      </c>
      <c r="G26" s="1283"/>
      <c r="H26" s="1004">
        <f>ROUND(F26*G26,2)</f>
        <v>0</v>
      </c>
      <c r="I26" s="1283"/>
    </row>
    <row r="27" spans="1:9" ht="13.8">
      <c r="A27" s="848">
        <v>10</v>
      </c>
      <c r="B27" s="849"/>
      <c r="C27" s="901" t="s">
        <v>1560</v>
      </c>
      <c r="D27" s="902" t="s">
        <v>1561</v>
      </c>
      <c r="E27" s="903" t="s">
        <v>1672</v>
      </c>
      <c r="F27" s="1176">
        <v>1</v>
      </c>
      <c r="G27" s="1274"/>
      <c r="H27" s="1004">
        <f>ROUND(F27*G27,2)</f>
        <v>0</v>
      </c>
      <c r="I27" s="1274"/>
    </row>
    <row r="28" spans="1:9" ht="13.8">
      <c r="A28" s="847"/>
      <c r="B28" s="864"/>
      <c r="C28" s="865"/>
      <c r="D28" s="878"/>
      <c r="E28" s="859"/>
      <c r="F28" s="867"/>
      <c r="H28" s="867"/>
      <c r="I28" s="867"/>
    </row>
    <row r="29" spans="1:9" ht="14.4">
      <c r="A29" s="847"/>
      <c r="B29" s="900">
        <v>453323</v>
      </c>
      <c r="C29" s="964"/>
      <c r="D29" s="938" t="s">
        <v>1193</v>
      </c>
      <c r="E29" s="847"/>
      <c r="F29" s="928"/>
      <c r="G29" s="1014"/>
      <c r="H29" s="846">
        <f>SUM(H31:H32)</f>
        <v>0</v>
      </c>
      <c r="I29" s="1014"/>
    </row>
    <row r="30" spans="1:9" ht="14.4">
      <c r="A30" s="847"/>
      <c r="B30" s="900"/>
      <c r="C30" s="964"/>
      <c r="D30" s="842"/>
      <c r="E30" s="1177"/>
      <c r="F30" s="1014"/>
      <c r="G30" s="1014"/>
      <c r="H30" s="872"/>
      <c r="I30" s="1014"/>
    </row>
    <row r="31" spans="1:9" ht="13.8">
      <c r="A31" s="848">
        <v>11</v>
      </c>
      <c r="B31" s="1178"/>
      <c r="C31" s="901" t="s">
        <v>1194</v>
      </c>
      <c r="D31" s="902" t="s">
        <v>1673</v>
      </c>
      <c r="E31" s="848" t="s">
        <v>176</v>
      </c>
      <c r="F31" s="1176">
        <v>25</v>
      </c>
      <c r="G31" s="1276"/>
      <c r="H31" s="926">
        <f>ROUND(F31*G31,2)</f>
        <v>0</v>
      </c>
      <c r="I31" s="1276"/>
    </row>
    <row r="32" spans="1:9" ht="13.8">
      <c r="A32" s="848">
        <v>12</v>
      </c>
      <c r="B32" s="1179"/>
      <c r="C32" s="901" t="s">
        <v>1198</v>
      </c>
      <c r="D32" s="1101" t="s">
        <v>1674</v>
      </c>
      <c r="E32" s="903" t="s">
        <v>180</v>
      </c>
      <c r="F32" s="1004">
        <v>3</v>
      </c>
      <c r="G32" s="1276"/>
      <c r="H32" s="926">
        <f>ROUND(F32*G32,2)</f>
        <v>0</v>
      </c>
      <c r="I32" s="1276"/>
    </row>
    <row r="33" spans="1:9" ht="13.8">
      <c r="A33" s="847"/>
      <c r="B33" s="864"/>
      <c r="C33" s="865"/>
      <c r="D33" s="878"/>
      <c r="E33" s="898"/>
      <c r="F33" s="867"/>
      <c r="H33" s="867"/>
      <c r="I33" s="867"/>
    </row>
    <row r="34" spans="1:9" ht="13.8">
      <c r="A34" s="847"/>
      <c r="B34" s="900">
        <v>453324</v>
      </c>
      <c r="C34" s="964"/>
      <c r="D34" s="842" t="s">
        <v>1675</v>
      </c>
      <c r="E34" s="856"/>
      <c r="F34" s="1012"/>
      <c r="G34" s="1012"/>
      <c r="H34" s="846">
        <f>SUM(H36:H40)</f>
        <v>0</v>
      </c>
      <c r="I34" s="1012"/>
    </row>
    <row r="35" spans="1:9" ht="14.4">
      <c r="A35" s="847"/>
      <c r="B35" s="1180"/>
      <c r="C35" s="964"/>
      <c r="D35" s="868"/>
      <c r="E35" s="856"/>
      <c r="F35" s="1012"/>
      <c r="G35" s="1012"/>
      <c r="H35" s="1181"/>
      <c r="I35" s="1012"/>
    </row>
    <row r="36" spans="1:9" ht="13.8">
      <c r="A36" s="848">
        <v>13</v>
      </c>
      <c r="B36" s="1178"/>
      <c r="C36" s="1101" t="s">
        <v>1207</v>
      </c>
      <c r="D36" s="1101" t="s">
        <v>1676</v>
      </c>
      <c r="E36" s="903" t="s">
        <v>1672</v>
      </c>
      <c r="F36" s="926">
        <v>2</v>
      </c>
      <c r="G36" s="1276"/>
      <c r="H36" s="854">
        <f>ROUND(F36*G36,2)</f>
        <v>0</v>
      </c>
      <c r="I36" s="1276"/>
    </row>
    <row r="37" spans="1:9" s="52" customFormat="1" ht="13.8">
      <c r="A37" s="848">
        <v>14</v>
      </c>
      <c r="B37" s="1178"/>
      <c r="C37" s="1182">
        <v>88050243</v>
      </c>
      <c r="D37" s="1101" t="s">
        <v>1677</v>
      </c>
      <c r="E37" s="903" t="s">
        <v>180</v>
      </c>
      <c r="F37" s="926">
        <v>2</v>
      </c>
      <c r="G37" s="1276"/>
      <c r="H37" s="854">
        <f t="shared" ref="H37:H40" si="1">ROUND(F37*G37,2)</f>
        <v>0</v>
      </c>
      <c r="I37" s="1276"/>
    </row>
    <row r="38" spans="1:9" s="52" customFormat="1" ht="13.8">
      <c r="A38" s="848">
        <v>15</v>
      </c>
      <c r="B38" s="1178"/>
      <c r="C38" s="1101" t="s">
        <v>1678</v>
      </c>
      <c r="D38" s="1101" t="s">
        <v>1679</v>
      </c>
      <c r="E38" s="903" t="s">
        <v>180</v>
      </c>
      <c r="F38" s="926">
        <v>1</v>
      </c>
      <c r="G38" s="1276"/>
      <c r="H38" s="854">
        <f t="shared" si="1"/>
        <v>0</v>
      </c>
      <c r="I38" s="1276"/>
    </row>
    <row r="39" spans="1:9" ht="15.6">
      <c r="A39" s="848">
        <v>16</v>
      </c>
      <c r="B39" s="1183"/>
      <c r="C39" s="1101" t="s">
        <v>1680</v>
      </c>
      <c r="D39" s="1101" t="s">
        <v>1681</v>
      </c>
      <c r="E39" s="925" t="s">
        <v>180</v>
      </c>
      <c r="F39" s="926">
        <v>3</v>
      </c>
      <c r="G39" s="1276"/>
      <c r="H39" s="854">
        <f t="shared" si="1"/>
        <v>0</v>
      </c>
      <c r="I39" s="1276"/>
    </row>
    <row r="40" spans="1:9" ht="13.8">
      <c r="A40" s="848">
        <v>17</v>
      </c>
      <c r="B40" s="1178"/>
      <c r="C40" s="1184" t="s">
        <v>1211</v>
      </c>
      <c r="D40" s="1184" t="s">
        <v>1682</v>
      </c>
      <c r="E40" s="1185" t="s">
        <v>180</v>
      </c>
      <c r="F40" s="926">
        <v>3</v>
      </c>
      <c r="G40" s="1276"/>
      <c r="H40" s="854">
        <f t="shared" si="1"/>
        <v>0</v>
      </c>
      <c r="I40" s="1276"/>
    </row>
    <row r="41" spans="1:9" s="52" customFormat="1" ht="13.8">
      <c r="A41" s="847"/>
      <c r="B41" s="864"/>
      <c r="C41" s="865"/>
      <c r="D41" s="878"/>
      <c r="E41" s="859"/>
      <c r="F41" s="867"/>
      <c r="G41" s="867"/>
      <c r="H41" s="867"/>
    </row>
    <row r="42" spans="1:9" ht="13.5" customHeight="1">
      <c r="A42" s="859"/>
      <c r="B42" s="864"/>
      <c r="C42" s="865"/>
      <c r="D42" s="868" t="s">
        <v>167</v>
      </c>
      <c r="E42" s="856"/>
      <c r="F42" s="1012"/>
      <c r="G42" s="1012"/>
      <c r="H42" s="1181">
        <f>H10+H19+H24+H29+H34</f>
        <v>0</v>
      </c>
    </row>
    <row r="43" spans="1:9" ht="13.5" customHeight="1">
      <c r="A43" s="856"/>
      <c r="B43" s="864"/>
      <c r="C43" s="865"/>
      <c r="D43" s="877"/>
      <c r="E43" s="859"/>
      <c r="F43" s="1012"/>
      <c r="H43" s="1012"/>
    </row>
    <row r="44" spans="1:9" s="52" customFormat="1" ht="13.8">
      <c r="A44" s="856"/>
      <c r="B44" s="859"/>
      <c r="C44" s="876"/>
      <c r="D44" s="884"/>
      <c r="E44" s="859"/>
      <c r="F44" s="860"/>
      <c r="G44" s="867"/>
      <c r="H44" s="860"/>
    </row>
    <row r="45" spans="1:9" s="52" customFormat="1" ht="13.8">
      <c r="A45" s="856"/>
      <c r="B45" s="859"/>
      <c r="C45" s="876"/>
      <c r="D45" s="884"/>
      <c r="E45" s="859"/>
      <c r="F45" s="860"/>
      <c r="G45" s="867"/>
      <c r="H45" s="860"/>
    </row>
    <row r="46" spans="1:9" s="52" customFormat="1" ht="13.8">
      <c r="A46" s="856"/>
      <c r="B46" s="859"/>
      <c r="C46" s="876"/>
      <c r="D46" s="884"/>
      <c r="E46" s="859"/>
      <c r="F46" s="860"/>
      <c r="G46" s="867"/>
      <c r="H46" s="860"/>
    </row>
    <row r="47" spans="1:9" s="52" customFormat="1" ht="13.8">
      <c r="A47" s="856"/>
      <c r="B47" s="859"/>
      <c r="C47" s="876"/>
      <c r="D47" s="884"/>
      <c r="E47" s="839"/>
      <c r="F47" s="51"/>
      <c r="G47" s="867"/>
      <c r="H47" s="860"/>
    </row>
    <row r="48" spans="1:9" s="52" customFormat="1" ht="13.8">
      <c r="A48" s="856"/>
      <c r="B48" s="859"/>
      <c r="C48" s="876"/>
      <c r="D48" s="884"/>
      <c r="E48" s="859"/>
      <c r="F48" s="860"/>
      <c r="G48" s="867"/>
      <c r="H48" s="860"/>
    </row>
    <row r="49" spans="1:8" s="52" customFormat="1" ht="13.8">
      <c r="A49" s="856"/>
      <c r="B49" s="859"/>
      <c r="C49" s="876"/>
      <c r="D49" s="884"/>
      <c r="E49" s="859"/>
      <c r="F49" s="860"/>
      <c r="G49" s="867"/>
      <c r="H49" s="860"/>
    </row>
    <row r="50" spans="1:8" s="52" customFormat="1" ht="13.8">
      <c r="A50" s="856"/>
      <c r="B50" s="859"/>
      <c r="C50" s="876"/>
      <c r="D50" s="876"/>
      <c r="E50" s="859"/>
      <c r="F50" s="860"/>
      <c r="G50" s="867"/>
      <c r="H50" s="860"/>
    </row>
    <row r="51" spans="1:8" s="52" customFormat="1" ht="13.8">
      <c r="A51" s="856"/>
      <c r="B51" s="873"/>
      <c r="C51" s="882"/>
      <c r="D51" s="875"/>
      <c r="E51" s="856"/>
      <c r="F51" s="860"/>
      <c r="G51" s="867"/>
      <c r="H51" s="860"/>
    </row>
    <row r="52" spans="1:8" ht="13.5" customHeight="1">
      <c r="A52" s="856"/>
      <c r="B52" s="873"/>
      <c r="C52" s="882"/>
      <c r="D52" s="875"/>
      <c r="E52" s="856"/>
    </row>
    <row r="53" spans="1:8" s="52" customFormat="1" ht="13.8">
      <c r="A53" s="856"/>
      <c r="B53" s="864"/>
      <c r="C53" s="885"/>
      <c r="D53" s="877"/>
      <c r="E53" s="859"/>
      <c r="F53" s="860"/>
      <c r="G53" s="867"/>
      <c r="H53" s="860"/>
    </row>
    <row r="54" spans="1:8" s="52" customFormat="1" ht="13.8">
      <c r="A54" s="856"/>
      <c r="B54" s="864"/>
      <c r="C54" s="885"/>
      <c r="D54" s="878"/>
      <c r="E54" s="859"/>
      <c r="F54" s="860"/>
      <c r="G54" s="867"/>
      <c r="H54" s="860"/>
    </row>
    <row r="55" spans="1:8" ht="13.5" customHeight="1">
      <c r="A55" s="856"/>
      <c r="B55" s="864"/>
      <c r="C55" s="885"/>
      <c r="D55" s="877"/>
      <c r="E55" s="859"/>
    </row>
    <row r="56" spans="1:8" ht="13.5" customHeight="1">
      <c r="A56" s="856"/>
      <c r="B56" s="864"/>
      <c r="C56" s="885"/>
      <c r="D56" s="877"/>
      <c r="E56" s="859"/>
    </row>
    <row r="57" spans="1:8" s="52" customFormat="1" ht="13.8">
      <c r="A57" s="856"/>
      <c r="B57" s="864"/>
      <c r="C57" s="885"/>
      <c r="D57" s="877"/>
      <c r="E57" s="859"/>
      <c r="F57" s="860"/>
      <c r="G57" s="867"/>
      <c r="H57" s="860"/>
    </row>
    <row r="58" spans="1:8" s="52" customFormat="1" ht="13.8">
      <c r="A58" s="856"/>
      <c r="B58" s="864"/>
      <c r="C58" s="885"/>
      <c r="D58" s="878"/>
      <c r="E58" s="859"/>
      <c r="F58" s="860"/>
      <c r="G58" s="867"/>
      <c r="H58" s="860"/>
    </row>
    <row r="59" spans="1:8" ht="13.5" customHeight="1">
      <c r="A59" s="856"/>
      <c r="B59" s="859"/>
      <c r="C59" s="876"/>
      <c r="D59" s="876"/>
      <c r="E59" s="859"/>
    </row>
    <row r="60" spans="1:8" ht="13.5" customHeight="1">
      <c r="B60" s="839"/>
      <c r="C60" s="887"/>
      <c r="D60" s="888"/>
      <c r="E60" s="886"/>
    </row>
    <row r="61" spans="1:8" ht="13.5" customHeight="1">
      <c r="B61" s="847"/>
      <c r="C61" s="889"/>
      <c r="D61" s="425"/>
    </row>
    <row r="64" spans="1:8" ht="13.5" customHeight="1">
      <c r="B64" s="839"/>
      <c r="C64" s="887"/>
      <c r="D64" s="888"/>
      <c r="E64" s="886"/>
    </row>
    <row r="65" spans="1:9" ht="13.5" customHeight="1">
      <c r="B65" s="847"/>
      <c r="C65" s="889"/>
      <c r="D65" s="425"/>
    </row>
    <row r="66" spans="1:9" s="52" customFormat="1" ht="13.8">
      <c r="A66" s="886"/>
      <c r="B66" s="838"/>
      <c r="C66" s="51"/>
      <c r="D66" s="890"/>
      <c r="E66" s="838"/>
      <c r="F66" s="860"/>
      <c r="G66" s="867"/>
      <c r="H66" s="860"/>
    </row>
    <row r="67" spans="1:9" ht="13.5" customHeight="1">
      <c r="D67" s="890"/>
    </row>
    <row r="68" spans="1:9" ht="13.5" customHeight="1">
      <c r="D68" s="890"/>
    </row>
    <row r="69" spans="1:9" ht="13.5" customHeight="1">
      <c r="D69" s="890"/>
    </row>
    <row r="70" spans="1:9" ht="13.5" customHeight="1">
      <c r="D70" s="890"/>
    </row>
    <row r="73" spans="1:9" ht="13.5" customHeight="1">
      <c r="B73" s="847"/>
      <c r="C73" s="889"/>
      <c r="D73" s="425"/>
    </row>
    <row r="74" spans="1:9" ht="13.5" customHeight="1">
      <c r="D74" s="891"/>
    </row>
    <row r="80" spans="1:9" s="113" customFormat="1" ht="13.5" customHeight="1">
      <c r="A80" s="886"/>
      <c r="B80" s="838"/>
      <c r="C80" s="51"/>
      <c r="D80" s="51"/>
      <c r="E80" s="838"/>
      <c r="F80" s="860"/>
      <c r="G80" s="867"/>
      <c r="H80" s="860"/>
      <c r="I80" s="51"/>
    </row>
    <row r="81" spans="1:9" s="113" customFormat="1" ht="13.5" customHeight="1">
      <c r="A81" s="886"/>
      <c r="B81" s="838"/>
      <c r="C81" s="51"/>
      <c r="D81" s="51"/>
      <c r="E81" s="838"/>
      <c r="F81" s="860"/>
      <c r="G81" s="867"/>
      <c r="H81" s="860"/>
      <c r="I81" s="51"/>
    </row>
    <row r="82" spans="1:9" s="113" customFormat="1" ht="13.5" customHeight="1">
      <c r="A82" s="886"/>
      <c r="B82" s="838"/>
      <c r="C82" s="51"/>
      <c r="D82" s="51"/>
      <c r="E82" s="838"/>
      <c r="F82" s="860"/>
      <c r="G82" s="867"/>
      <c r="H82" s="860"/>
      <c r="I82" s="51"/>
    </row>
    <row r="83" spans="1:9" s="113" customFormat="1" ht="13.5" customHeight="1">
      <c r="A83" s="886"/>
      <c r="B83" s="838"/>
      <c r="C83" s="51"/>
      <c r="D83" s="51"/>
      <c r="E83" s="838"/>
      <c r="F83" s="860"/>
      <c r="G83" s="867"/>
      <c r="H83" s="860"/>
      <c r="I83" s="51"/>
    </row>
    <row r="84" spans="1:9" s="113" customFormat="1" ht="13.5" customHeight="1">
      <c r="A84" s="886"/>
      <c r="B84" s="838"/>
      <c r="C84" s="51"/>
      <c r="D84" s="51"/>
      <c r="E84" s="838"/>
      <c r="F84" s="860"/>
      <c r="G84" s="867"/>
      <c r="H84" s="860"/>
      <c r="I84" s="51"/>
    </row>
    <row r="85" spans="1:9" s="113" customFormat="1" ht="13.5" customHeight="1">
      <c r="A85" s="886"/>
      <c r="B85" s="838"/>
      <c r="C85" s="51"/>
      <c r="D85" s="51"/>
      <c r="E85" s="838"/>
      <c r="F85" s="860"/>
      <c r="G85" s="867"/>
      <c r="H85" s="860"/>
      <c r="I85" s="51"/>
    </row>
    <row r="86" spans="1:9" s="113" customFormat="1" ht="13.5" customHeight="1">
      <c r="A86" s="886"/>
      <c r="B86" s="838"/>
      <c r="C86" s="51"/>
      <c r="D86" s="51"/>
      <c r="E86" s="838"/>
      <c r="F86" s="860"/>
      <c r="G86" s="867"/>
      <c r="H86" s="860"/>
      <c r="I86" s="51"/>
    </row>
    <row r="87" spans="1:9" s="113" customFormat="1" ht="13.5" customHeight="1">
      <c r="A87" s="886"/>
      <c r="B87" s="838"/>
      <c r="C87" s="51"/>
      <c r="D87" s="51"/>
      <c r="E87" s="838"/>
      <c r="F87" s="860"/>
      <c r="G87" s="867"/>
      <c r="H87" s="860"/>
      <c r="I87" s="51"/>
    </row>
    <row r="88" spans="1:9" s="113" customFormat="1" ht="13.5" customHeight="1">
      <c r="A88" s="886"/>
      <c r="B88" s="838"/>
      <c r="C88" s="51"/>
      <c r="D88" s="51"/>
      <c r="E88" s="838"/>
      <c r="F88" s="860"/>
      <c r="G88" s="867"/>
      <c r="H88" s="860"/>
      <c r="I88" s="51"/>
    </row>
    <row r="89" spans="1:9" s="113" customFormat="1" ht="13.5" customHeight="1">
      <c r="A89" s="886"/>
      <c r="B89" s="838"/>
      <c r="C89" s="51"/>
      <c r="D89" s="51"/>
      <c r="E89" s="838"/>
      <c r="F89" s="860"/>
      <c r="G89" s="867"/>
      <c r="H89" s="860"/>
      <c r="I89" s="51"/>
    </row>
    <row r="90" spans="1:9" s="113" customFormat="1" ht="13.5" customHeight="1">
      <c r="A90" s="886"/>
      <c r="B90" s="838"/>
      <c r="C90" s="51"/>
      <c r="D90" s="51"/>
      <c r="E90" s="838"/>
      <c r="F90" s="860"/>
      <c r="G90" s="867"/>
      <c r="H90" s="860"/>
      <c r="I90" s="51"/>
    </row>
    <row r="91" spans="1:9" s="113" customFormat="1" ht="13.5" customHeight="1">
      <c r="A91" s="886"/>
      <c r="B91" s="838"/>
      <c r="C91" s="51"/>
      <c r="D91" s="51"/>
      <c r="E91" s="838"/>
      <c r="F91" s="860"/>
      <c r="G91" s="867"/>
      <c r="H91" s="860"/>
      <c r="I91" s="51"/>
    </row>
    <row r="92" spans="1:9" s="113" customFormat="1" ht="13.5" customHeight="1">
      <c r="A92" s="886"/>
      <c r="B92" s="838"/>
      <c r="C92" s="51"/>
      <c r="D92" s="51"/>
      <c r="E92" s="838"/>
      <c r="F92" s="860"/>
      <c r="G92" s="867"/>
      <c r="H92" s="860"/>
      <c r="I92" s="51"/>
    </row>
    <row r="93" spans="1:9" s="113" customFormat="1" ht="13.5" customHeight="1">
      <c r="A93" s="886"/>
      <c r="B93" s="838"/>
      <c r="C93" s="51"/>
      <c r="D93" s="51"/>
      <c r="E93" s="838"/>
      <c r="F93" s="860"/>
      <c r="G93" s="867"/>
      <c r="H93" s="860"/>
      <c r="I93" s="51"/>
    </row>
    <row r="94" spans="1:9" s="113" customFormat="1" ht="13.5" customHeight="1">
      <c r="A94" s="886"/>
      <c r="B94" s="838"/>
      <c r="C94" s="51"/>
      <c r="D94" s="51"/>
      <c r="E94" s="838"/>
      <c r="F94" s="860"/>
      <c r="G94" s="867"/>
      <c r="H94" s="860"/>
      <c r="I94" s="51"/>
    </row>
    <row r="95" spans="1:9" s="113" customFormat="1" ht="13.5" customHeight="1">
      <c r="A95" s="886"/>
      <c r="B95" s="838"/>
      <c r="C95" s="51"/>
      <c r="D95" s="51"/>
      <c r="E95" s="838"/>
      <c r="F95" s="860"/>
      <c r="G95" s="867"/>
      <c r="H95" s="860"/>
      <c r="I95" s="51"/>
    </row>
    <row r="96" spans="1:9" s="113" customFormat="1" ht="13.5" customHeight="1">
      <c r="A96" s="886"/>
      <c r="B96" s="838"/>
      <c r="C96" s="51"/>
      <c r="D96" s="51"/>
      <c r="E96" s="838"/>
      <c r="F96" s="860"/>
      <c r="G96" s="867"/>
      <c r="H96" s="860"/>
      <c r="I96" s="51"/>
    </row>
    <row r="97" spans="1:9" s="113" customFormat="1" ht="13.5" customHeight="1">
      <c r="A97" s="886"/>
      <c r="B97" s="838"/>
      <c r="C97" s="51"/>
      <c r="D97" s="51"/>
      <c r="E97" s="838"/>
      <c r="F97" s="860"/>
      <c r="G97" s="867"/>
      <c r="H97" s="860"/>
      <c r="I97" s="51"/>
    </row>
    <row r="98" spans="1:9" s="113" customFormat="1" ht="13.5" customHeight="1">
      <c r="A98" s="886"/>
      <c r="B98" s="838"/>
      <c r="C98" s="51"/>
      <c r="D98" s="51"/>
      <c r="E98" s="838"/>
      <c r="F98" s="860"/>
      <c r="G98" s="867"/>
      <c r="H98" s="860"/>
      <c r="I98" s="51"/>
    </row>
    <row r="99" spans="1:9" s="113" customFormat="1" ht="13.5" customHeight="1">
      <c r="A99" s="886"/>
      <c r="B99" s="838"/>
      <c r="C99" s="51"/>
      <c r="D99" s="51"/>
      <c r="E99" s="838"/>
      <c r="F99" s="860"/>
      <c r="G99" s="867"/>
      <c r="H99" s="860"/>
      <c r="I99" s="51"/>
    </row>
    <row r="100" spans="1:9" s="113" customFormat="1" ht="13.5" customHeight="1">
      <c r="A100" s="886"/>
      <c r="B100" s="838"/>
      <c r="C100" s="51"/>
      <c r="D100" s="51"/>
      <c r="E100" s="838"/>
      <c r="F100" s="860"/>
      <c r="G100" s="867"/>
      <c r="H100" s="860"/>
      <c r="I100" s="51"/>
    </row>
    <row r="101" spans="1:9" s="113" customFormat="1" ht="13.5" customHeight="1">
      <c r="A101" s="886"/>
      <c r="B101" s="838"/>
      <c r="C101" s="51"/>
      <c r="D101" s="51"/>
      <c r="E101" s="838"/>
      <c r="F101" s="860"/>
      <c r="G101" s="867"/>
      <c r="H101" s="860"/>
      <c r="I101" s="5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ht="13.5" customHeight="1">
      <c r="H114" s="51"/>
    </row>
    <row r="115" spans="1:9" ht="13.5" customHeight="1">
      <c r="H115" s="51"/>
    </row>
    <row r="116" spans="1:9" ht="13.5" customHeight="1">
      <c r="H116" s="51"/>
    </row>
    <row r="117" spans="1:9" ht="13.5" customHeight="1">
      <c r="H117" s="51"/>
    </row>
    <row r="118" spans="1:9" ht="13.5" customHeight="1">
      <c r="H118" s="51"/>
    </row>
    <row r="119" spans="1:9" ht="13.5" customHeight="1">
      <c r="H119" s="51"/>
    </row>
  </sheetData>
  <sheetProtection algorithmName="SHA-512" hashValue="8KRb+ZDbtjv9bCljMudoOl64iCS8cKxnmPty+D/++sZU/32XWT4nss2EluvcVvRkZrGFS4uNufJMbczoASmjbw==" saltValue="7Uo6nS82L5hWYqzOyhRWzQ==" spinCount="100000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40" xr:uid="{00000000-0002-0000-7F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3" max="8" man="1"/>
  </rowBreaks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árok123">
    <tabColor rgb="FFFFFF99"/>
  </sheetPr>
  <dimension ref="A1:I138"/>
  <sheetViews>
    <sheetView view="pageBreakPreview" zoomScaleNormal="115" zoomScaleSheetLayoutView="100" workbookViewId="0">
      <selection activeCell="D22" sqref="D22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5"/>
      <c r="E1" s="893"/>
      <c r="H1" s="897" t="s">
        <v>1283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1499</v>
      </c>
      <c r="D3" s="894"/>
      <c r="E3" s="893"/>
      <c r="H3" s="894"/>
    </row>
    <row r="4" spans="1:9" ht="13.8">
      <c r="A4" s="833" t="s">
        <v>160</v>
      </c>
      <c r="B4" s="898"/>
      <c r="C4" s="899" t="s">
        <v>1491</v>
      </c>
      <c r="D4" s="896"/>
      <c r="E4" s="898"/>
      <c r="F4" s="896"/>
      <c r="G4" s="896"/>
      <c r="H4" s="896"/>
    </row>
    <row r="5" spans="1:9" ht="13.8">
      <c r="A5" s="833" t="s">
        <v>904</v>
      </c>
      <c r="B5" s="898"/>
      <c r="C5" s="899" t="s">
        <v>1683</v>
      </c>
      <c r="D5" s="896"/>
      <c r="E5" s="898"/>
      <c r="F5" s="896"/>
      <c r="G5" s="896"/>
      <c r="H5" s="896"/>
    </row>
    <row r="6" spans="1:9" s="68" customFormat="1" ht="13.5" customHeight="1" thickBot="1">
      <c r="A6" s="1739"/>
      <c r="B6" s="1739"/>
      <c r="C6" s="1739"/>
      <c r="D6" s="1739"/>
      <c r="E6" s="1739"/>
      <c r="F6" s="1739"/>
      <c r="G6" s="1739"/>
      <c r="H6" s="1739"/>
      <c r="I6" s="935"/>
    </row>
    <row r="7" spans="1:9" ht="13.5" customHeight="1" thickBot="1">
      <c r="A7" s="1740" t="s">
        <v>162</v>
      </c>
      <c r="B7" s="1741"/>
      <c r="C7" s="1742"/>
      <c r="D7" s="1743" t="s">
        <v>163</v>
      </c>
      <c r="E7" s="1745" t="s">
        <v>164</v>
      </c>
      <c r="F7" s="1747" t="s">
        <v>165</v>
      </c>
      <c r="G7" s="1736" t="s">
        <v>166</v>
      </c>
      <c r="H7" s="1736" t="s">
        <v>167</v>
      </c>
      <c r="I7" s="1736" t="s">
        <v>1735</v>
      </c>
    </row>
    <row r="8" spans="1:9" ht="13.5" customHeight="1" thickBot="1">
      <c r="A8" s="836" t="s">
        <v>168</v>
      </c>
      <c r="B8" s="836" t="s">
        <v>169</v>
      </c>
      <c r="C8" s="836" t="s">
        <v>170</v>
      </c>
      <c r="D8" s="1744"/>
      <c r="E8" s="1746"/>
      <c r="F8" s="1748"/>
      <c r="G8" s="1737"/>
      <c r="H8" s="1737" t="s">
        <v>171</v>
      </c>
      <c r="I8" s="1737"/>
    </row>
    <row r="9" spans="1:9" ht="13.5" customHeight="1">
      <c r="A9" s="51"/>
      <c r="B9" s="837"/>
      <c r="C9" s="395"/>
      <c r="D9" s="395"/>
      <c r="F9" s="51"/>
      <c r="G9" s="51"/>
      <c r="H9" s="51"/>
    </row>
    <row r="10" spans="1:9" s="81" customFormat="1" ht="12.75" customHeight="1">
      <c r="A10" s="839"/>
      <c r="B10" s="900">
        <v>453311</v>
      </c>
      <c r="C10" s="841"/>
      <c r="D10" s="842" t="s">
        <v>1684</v>
      </c>
      <c r="E10" s="843"/>
      <c r="F10" s="844"/>
      <c r="G10" s="845"/>
      <c r="H10" s="846">
        <f>SUM(H12:H12)</f>
        <v>0</v>
      </c>
    </row>
    <row r="11" spans="1:9" s="81" customFormat="1" ht="12.75" customHeight="1">
      <c r="A11" s="425"/>
      <c r="B11" s="847"/>
      <c r="C11" s="425"/>
      <c r="D11" s="425"/>
      <c r="E11" s="847"/>
      <c r="F11" s="425"/>
      <c r="G11" s="425"/>
      <c r="H11" s="425"/>
    </row>
    <row r="12" spans="1:9" ht="13.8">
      <c r="A12" s="848">
        <v>1</v>
      </c>
      <c r="B12" s="849"/>
      <c r="C12" s="901" t="s">
        <v>1685</v>
      </c>
      <c r="D12" s="902" t="s">
        <v>1686</v>
      </c>
      <c r="E12" s="903" t="s">
        <v>180</v>
      </c>
      <c r="F12" s="1176">
        <v>2</v>
      </c>
      <c r="G12" s="1274"/>
      <c r="H12" s="854">
        <f>ROUND(F12*G12,2)</f>
        <v>0</v>
      </c>
      <c r="I12" s="1274"/>
    </row>
    <row r="13" spans="1:9" ht="13.8">
      <c r="A13" s="856"/>
      <c r="B13" s="857"/>
      <c r="D13" s="904"/>
      <c r="E13" s="859"/>
      <c r="G13" s="51"/>
      <c r="H13" s="51"/>
      <c r="I13" s="96"/>
    </row>
    <row r="14" spans="1:9" ht="14.4">
      <c r="A14" s="856"/>
      <c r="B14" s="864"/>
      <c r="C14" s="865"/>
      <c r="D14" s="868" t="s">
        <v>181</v>
      </c>
      <c r="E14" s="869"/>
      <c r="F14" s="870"/>
      <c r="G14" s="871"/>
      <c r="H14" s="872">
        <f>H10</f>
        <v>0</v>
      </c>
    </row>
    <row r="15" spans="1:9" ht="13.5" customHeight="1">
      <c r="A15" s="856"/>
      <c r="B15" s="873"/>
      <c r="C15" s="874"/>
      <c r="D15" s="875"/>
      <c r="E15" s="856"/>
    </row>
    <row r="16" spans="1:9" s="52" customFormat="1" ht="13.8">
      <c r="A16" s="856"/>
      <c r="B16" s="856"/>
      <c r="C16" s="856"/>
      <c r="D16" s="51"/>
      <c r="E16" s="859"/>
      <c r="F16" s="860"/>
      <c r="G16" s="867"/>
      <c r="H16" s="860"/>
      <c r="I16" s="51"/>
    </row>
    <row r="17" spans="1:9" s="112" customFormat="1" ht="13.8">
      <c r="A17" s="856"/>
      <c r="B17" s="856"/>
      <c r="C17" s="856"/>
      <c r="E17" s="864"/>
      <c r="F17" s="860"/>
      <c r="G17" s="867"/>
      <c r="H17" s="860"/>
      <c r="I17" s="51"/>
    </row>
    <row r="18" spans="1:9" ht="13.5" customHeight="1">
      <c r="A18" s="856"/>
      <c r="B18" s="856"/>
      <c r="C18" s="856"/>
      <c r="E18" s="864"/>
    </row>
    <row r="19" spans="1:9" ht="13.8">
      <c r="A19" s="856"/>
      <c r="B19" s="856"/>
      <c r="C19" s="856"/>
      <c r="E19" s="864"/>
      <c r="I19" s="113"/>
    </row>
    <row r="20" spans="1:9" ht="13.8">
      <c r="A20" s="856"/>
      <c r="B20" s="856"/>
      <c r="C20" s="856"/>
      <c r="E20" s="859"/>
    </row>
    <row r="21" spans="1:9" ht="13.8">
      <c r="A21" s="856"/>
      <c r="B21" s="856"/>
      <c r="C21" s="856"/>
      <c r="E21" s="859"/>
    </row>
    <row r="22" spans="1:9" ht="13.8">
      <c r="A22" s="856"/>
      <c r="B22" s="856"/>
      <c r="C22" s="856"/>
      <c r="E22" s="859"/>
    </row>
    <row r="23" spans="1:9" ht="13.8">
      <c r="A23" s="856"/>
      <c r="B23" s="856"/>
      <c r="C23" s="856"/>
      <c r="E23" s="859"/>
    </row>
    <row r="24" spans="1:9" ht="13.8">
      <c r="A24" s="856"/>
      <c r="B24" s="856"/>
      <c r="C24" s="856"/>
      <c r="D24" s="875"/>
      <c r="E24" s="859"/>
    </row>
    <row r="25" spans="1:9" ht="13.8">
      <c r="A25" s="856"/>
      <c r="B25" s="856"/>
      <c r="C25" s="856"/>
      <c r="D25" s="876"/>
      <c r="E25" s="859"/>
    </row>
    <row r="26" spans="1:9" ht="13.8">
      <c r="A26" s="856"/>
      <c r="B26" s="856"/>
      <c r="C26" s="856"/>
      <c r="D26" s="875"/>
      <c r="E26" s="856"/>
    </row>
    <row r="27" spans="1:9" ht="13.8">
      <c r="A27" s="856"/>
      <c r="B27" s="856"/>
      <c r="C27" s="856"/>
      <c r="D27" s="877"/>
      <c r="E27" s="859"/>
    </row>
    <row r="28" spans="1:9" ht="13.8">
      <c r="A28" s="856"/>
      <c r="B28" s="856"/>
      <c r="C28" s="856"/>
      <c r="D28" s="866"/>
      <c r="E28" s="859"/>
    </row>
    <row r="29" spans="1:9" s="52" customFormat="1" ht="12.75" customHeight="1">
      <c r="A29" s="856"/>
      <c r="B29" s="856"/>
      <c r="C29" s="856"/>
      <c r="D29" s="878"/>
      <c r="E29" s="859"/>
      <c r="F29" s="860"/>
      <c r="G29" s="867"/>
      <c r="H29" s="860"/>
    </row>
    <row r="30" spans="1:9" s="52" customFormat="1" ht="13.8">
      <c r="A30" s="856"/>
      <c r="B30" s="856"/>
      <c r="C30" s="856"/>
      <c r="D30" s="878"/>
      <c r="E30" s="859"/>
      <c r="F30" s="860"/>
      <c r="G30" s="867"/>
      <c r="H30" s="860"/>
    </row>
    <row r="31" spans="1:9" ht="13.8">
      <c r="A31" s="856"/>
      <c r="B31" s="864"/>
      <c r="C31" s="865"/>
      <c r="D31" s="878"/>
      <c r="E31" s="859"/>
    </row>
    <row r="32" spans="1:9" s="52" customFormat="1" ht="12.75" customHeight="1">
      <c r="A32" s="856"/>
      <c r="B32" s="864"/>
      <c r="C32" s="865"/>
      <c r="D32" s="866"/>
      <c r="E32" s="859"/>
      <c r="F32" s="860"/>
      <c r="G32" s="867"/>
      <c r="H32" s="860"/>
    </row>
    <row r="33" spans="1:8" ht="13.8">
      <c r="A33" s="856"/>
      <c r="B33" s="864"/>
      <c r="C33" s="865"/>
      <c r="D33" s="878"/>
      <c r="E33" s="859"/>
    </row>
    <row r="34" spans="1:8" ht="13.8">
      <c r="A34" s="856"/>
      <c r="B34" s="864"/>
      <c r="C34" s="865"/>
      <c r="D34" s="878"/>
      <c r="E34" s="859"/>
    </row>
    <row r="35" spans="1:8" ht="13.8">
      <c r="A35" s="856"/>
      <c r="B35" s="864"/>
      <c r="C35" s="865"/>
      <c r="D35" s="878"/>
      <c r="E35" s="859"/>
    </row>
    <row r="36" spans="1:8" ht="15.6">
      <c r="A36" s="856"/>
      <c r="B36" s="879"/>
      <c r="C36" s="880"/>
      <c r="D36" s="866"/>
      <c r="E36" s="881"/>
    </row>
    <row r="37" spans="1:8" ht="13.8">
      <c r="A37" s="856"/>
      <c r="B37" s="873"/>
      <c r="C37" s="882"/>
      <c r="D37" s="875"/>
      <c r="E37" s="856"/>
    </row>
    <row r="38" spans="1:8" s="52" customFormat="1" ht="12.75" customHeight="1">
      <c r="A38" s="856"/>
      <c r="B38" s="864"/>
      <c r="C38" s="865"/>
      <c r="D38" s="877"/>
      <c r="E38" s="859"/>
      <c r="F38" s="860"/>
      <c r="G38" s="867"/>
      <c r="H38" s="860"/>
    </row>
    <row r="39" spans="1:8" s="52" customFormat="1" ht="12.75" customHeight="1">
      <c r="A39" s="856"/>
      <c r="B39" s="879"/>
      <c r="C39" s="880"/>
      <c r="D39" s="866"/>
      <c r="E39" s="881"/>
      <c r="F39" s="860"/>
      <c r="G39" s="867"/>
      <c r="H39" s="860"/>
    </row>
    <row r="40" spans="1:8" ht="13.8">
      <c r="A40" s="856"/>
      <c r="B40" s="864"/>
      <c r="C40" s="865"/>
      <c r="D40" s="866"/>
      <c r="E40" s="859"/>
    </row>
    <row r="41" spans="1:8" ht="13.8">
      <c r="A41" s="856"/>
      <c r="B41" s="864"/>
      <c r="C41" s="865"/>
      <c r="D41" s="866"/>
      <c r="E41" s="859"/>
    </row>
    <row r="42" spans="1:8" ht="13.8">
      <c r="A42" s="856"/>
      <c r="B42" s="864"/>
      <c r="C42" s="865"/>
      <c r="D42" s="878"/>
      <c r="E42" s="859"/>
    </row>
    <row r="43" spans="1:8" ht="13.8">
      <c r="A43" s="856"/>
      <c r="B43" s="864"/>
      <c r="C43" s="865"/>
      <c r="D43" s="878"/>
      <c r="E43" s="859"/>
    </row>
    <row r="44" spans="1:8" ht="13.8">
      <c r="A44" s="856"/>
      <c r="B44" s="864"/>
      <c r="C44" s="865"/>
      <c r="D44" s="878"/>
      <c r="E44" s="859"/>
    </row>
    <row r="45" spans="1:8" ht="15.6">
      <c r="A45" s="856"/>
      <c r="B45" s="879"/>
      <c r="C45" s="880"/>
      <c r="D45" s="866"/>
      <c r="E45" s="881"/>
    </row>
    <row r="46" spans="1:8" ht="15.6">
      <c r="A46" s="856"/>
      <c r="B46" s="879"/>
      <c r="C46" s="880"/>
      <c r="D46" s="883"/>
      <c r="E46" s="881"/>
    </row>
    <row r="47" spans="1:8" ht="13.8">
      <c r="A47" s="856"/>
      <c r="B47" s="864"/>
      <c r="C47" s="865"/>
      <c r="D47" s="877"/>
      <c r="E47" s="859"/>
    </row>
    <row r="48" spans="1:8" ht="13.8">
      <c r="A48" s="856"/>
      <c r="B48" s="864"/>
      <c r="C48" s="865"/>
      <c r="D48" s="866"/>
      <c r="E48" s="859"/>
    </row>
    <row r="49" spans="1:8" ht="13.8">
      <c r="A49" s="856"/>
      <c r="B49" s="864"/>
      <c r="C49" s="865"/>
      <c r="D49" s="866"/>
      <c r="E49" s="859"/>
    </row>
    <row r="50" spans="1:8" ht="13.8">
      <c r="A50" s="856"/>
      <c r="B50" s="864"/>
      <c r="C50" s="865"/>
      <c r="D50" s="878"/>
      <c r="E50" s="859"/>
    </row>
    <row r="51" spans="1:8" ht="13.8">
      <c r="A51" s="856"/>
      <c r="B51" s="864"/>
      <c r="C51" s="865"/>
      <c r="D51" s="878"/>
      <c r="E51" s="859"/>
    </row>
    <row r="52" spans="1:8" ht="13.8">
      <c r="A52" s="856"/>
      <c r="B52" s="864"/>
      <c r="C52" s="865"/>
      <c r="D52" s="878"/>
      <c r="E52" s="859"/>
    </row>
    <row r="53" spans="1:8" ht="13.8">
      <c r="A53" s="856"/>
      <c r="B53" s="864"/>
      <c r="C53" s="865"/>
      <c r="D53" s="866"/>
      <c r="E53" s="859"/>
    </row>
    <row r="54" spans="1:8" ht="13.8">
      <c r="A54" s="856"/>
      <c r="B54" s="864"/>
      <c r="C54" s="865"/>
      <c r="D54" s="878"/>
      <c r="E54" s="859"/>
    </row>
    <row r="55" spans="1:8" ht="13.8">
      <c r="A55" s="856"/>
      <c r="B55" s="864"/>
      <c r="C55" s="865"/>
      <c r="D55" s="877"/>
      <c r="E55" s="859"/>
    </row>
    <row r="56" spans="1:8" ht="13.5" customHeight="1">
      <c r="A56" s="856"/>
      <c r="B56" s="864"/>
      <c r="C56" s="865"/>
      <c r="D56" s="866"/>
      <c r="E56" s="859"/>
    </row>
    <row r="57" spans="1:8" ht="13.5" customHeight="1">
      <c r="A57" s="856"/>
      <c r="B57" s="864"/>
      <c r="C57" s="865"/>
      <c r="D57" s="878"/>
      <c r="E57" s="859"/>
    </row>
    <row r="58" spans="1:8" s="52" customFormat="1" ht="13.8">
      <c r="A58" s="856"/>
      <c r="B58" s="864"/>
      <c r="C58" s="865"/>
      <c r="D58" s="878"/>
      <c r="E58" s="859"/>
      <c r="F58" s="860"/>
      <c r="G58" s="867"/>
      <c r="H58" s="860"/>
    </row>
    <row r="59" spans="1:8" s="52" customFormat="1" ht="13.8">
      <c r="A59" s="856"/>
      <c r="B59" s="864"/>
      <c r="C59" s="865"/>
      <c r="D59" s="878"/>
      <c r="E59" s="859"/>
      <c r="F59" s="860"/>
      <c r="G59" s="867"/>
      <c r="H59" s="860"/>
    </row>
    <row r="60" spans="1:8" s="52" customFormat="1" ht="13.8">
      <c r="A60" s="856"/>
      <c r="B60" s="864"/>
      <c r="C60" s="865"/>
      <c r="D60" s="866"/>
      <c r="E60" s="859"/>
      <c r="F60" s="860"/>
      <c r="G60" s="867"/>
      <c r="H60" s="860"/>
    </row>
    <row r="61" spans="1:8" ht="13.5" customHeight="1">
      <c r="A61" s="856"/>
      <c r="B61" s="864"/>
      <c r="C61" s="865"/>
      <c r="D61" s="878"/>
      <c r="E61" s="859"/>
    </row>
    <row r="62" spans="1:8" ht="13.5" customHeight="1">
      <c r="A62" s="856"/>
      <c r="B62" s="864"/>
      <c r="C62" s="865"/>
      <c r="D62" s="877"/>
      <c r="E62" s="859"/>
    </row>
    <row r="63" spans="1:8" s="52" customFormat="1" ht="13.8">
      <c r="A63" s="856"/>
      <c r="B63" s="859"/>
      <c r="C63" s="876"/>
      <c r="D63" s="884"/>
      <c r="E63" s="859"/>
      <c r="F63" s="860"/>
      <c r="G63" s="867"/>
      <c r="H63" s="860"/>
    </row>
    <row r="64" spans="1:8" s="52" customFormat="1" ht="13.8">
      <c r="A64" s="856"/>
      <c r="B64" s="859"/>
      <c r="C64" s="876"/>
      <c r="D64" s="876"/>
      <c r="E64" s="859"/>
      <c r="F64" s="860"/>
      <c r="G64" s="867"/>
      <c r="H64" s="860"/>
    </row>
    <row r="65" spans="1:8" s="52" customFormat="1" ht="13.8">
      <c r="A65" s="856"/>
      <c r="B65" s="873"/>
      <c r="C65" s="882"/>
      <c r="D65" s="875"/>
      <c r="E65" s="856"/>
      <c r="F65" s="860"/>
      <c r="G65" s="867"/>
      <c r="H65" s="860"/>
    </row>
    <row r="66" spans="1:8" s="52" customFormat="1" ht="13.8">
      <c r="A66" s="856"/>
      <c r="B66" s="864"/>
      <c r="C66" s="885"/>
      <c r="D66" s="878"/>
      <c r="E66" s="859"/>
      <c r="F66" s="860"/>
      <c r="G66" s="867"/>
      <c r="H66" s="860"/>
    </row>
    <row r="67" spans="1:8" s="52" customFormat="1" ht="13.8">
      <c r="A67" s="856"/>
      <c r="B67" s="864"/>
      <c r="C67" s="885"/>
      <c r="D67" s="878"/>
      <c r="E67" s="859"/>
      <c r="F67" s="860"/>
      <c r="G67" s="867"/>
      <c r="H67" s="860"/>
    </row>
    <row r="68" spans="1:8" s="52" customFormat="1" ht="13.8">
      <c r="A68" s="856"/>
      <c r="B68" s="859"/>
      <c r="C68" s="876"/>
      <c r="D68" s="884"/>
      <c r="E68" s="859"/>
      <c r="F68" s="860"/>
      <c r="G68" s="867"/>
      <c r="H68" s="860"/>
    </row>
    <row r="69" spans="1:8" s="52" customFormat="1" ht="13.8">
      <c r="A69" s="856"/>
      <c r="B69" s="859"/>
      <c r="C69" s="876"/>
      <c r="D69" s="876"/>
      <c r="E69" s="859"/>
      <c r="F69" s="860"/>
      <c r="G69" s="867"/>
      <c r="H69" s="860"/>
    </row>
    <row r="70" spans="1:8" s="52" customFormat="1" ht="13.8">
      <c r="A70" s="856"/>
      <c r="B70" s="873"/>
      <c r="C70" s="882"/>
      <c r="D70" s="875"/>
      <c r="E70" s="856"/>
      <c r="F70" s="860"/>
      <c r="G70" s="867"/>
      <c r="H70" s="860"/>
    </row>
    <row r="71" spans="1:8" ht="13.5" customHeight="1">
      <c r="A71" s="856"/>
      <c r="B71" s="873"/>
      <c r="C71" s="882"/>
      <c r="D71" s="875"/>
      <c r="E71" s="856"/>
    </row>
    <row r="72" spans="1:8" s="52" customFormat="1" ht="13.8">
      <c r="A72" s="856"/>
      <c r="B72" s="864"/>
      <c r="C72" s="885"/>
      <c r="D72" s="877"/>
      <c r="E72" s="859"/>
      <c r="F72" s="860"/>
      <c r="G72" s="867"/>
      <c r="H72" s="860"/>
    </row>
    <row r="73" spans="1:8" s="52" customFormat="1" ht="13.8">
      <c r="A73" s="856"/>
      <c r="B73" s="864"/>
      <c r="C73" s="885"/>
      <c r="D73" s="878"/>
      <c r="E73" s="859"/>
      <c r="F73" s="860"/>
      <c r="G73" s="867"/>
      <c r="H73" s="860"/>
    </row>
    <row r="74" spans="1:8" ht="13.5" customHeight="1">
      <c r="A74" s="856"/>
      <c r="B74" s="864"/>
      <c r="C74" s="885"/>
      <c r="D74" s="877"/>
      <c r="E74" s="859"/>
    </row>
    <row r="75" spans="1:8" ht="13.5" customHeight="1">
      <c r="A75" s="856"/>
      <c r="B75" s="864"/>
      <c r="C75" s="885"/>
      <c r="D75" s="877"/>
      <c r="E75" s="859"/>
    </row>
    <row r="76" spans="1:8" s="52" customFormat="1" ht="13.8">
      <c r="A76" s="856"/>
      <c r="B76" s="864"/>
      <c r="C76" s="885"/>
      <c r="D76" s="877"/>
      <c r="E76" s="859"/>
      <c r="F76" s="860"/>
      <c r="G76" s="867"/>
      <c r="H76" s="860"/>
    </row>
    <row r="77" spans="1:8" s="52" customFormat="1" ht="13.8">
      <c r="A77" s="856"/>
      <c r="B77" s="864"/>
      <c r="C77" s="885"/>
      <c r="D77" s="878"/>
      <c r="E77" s="859"/>
      <c r="F77" s="860"/>
      <c r="G77" s="867"/>
      <c r="H77" s="860"/>
    </row>
    <row r="78" spans="1:8" ht="13.5" customHeight="1">
      <c r="A78" s="856"/>
      <c r="B78" s="859"/>
      <c r="C78" s="876"/>
      <c r="D78" s="876"/>
      <c r="E78" s="859"/>
    </row>
    <row r="79" spans="1:8" ht="13.5" customHeight="1">
      <c r="B79" s="839"/>
      <c r="C79" s="887"/>
      <c r="D79" s="888"/>
      <c r="E79" s="886"/>
    </row>
    <row r="80" spans="1:8" ht="13.5" customHeight="1">
      <c r="B80" s="847"/>
      <c r="C80" s="889"/>
      <c r="D80" s="425"/>
    </row>
    <row r="83" spans="1:8" ht="13.5" customHeight="1">
      <c r="B83" s="839"/>
      <c r="C83" s="887"/>
      <c r="D83" s="888"/>
      <c r="E83" s="886"/>
    </row>
    <row r="84" spans="1:8" ht="13.5" customHeight="1">
      <c r="B84" s="847"/>
      <c r="C84" s="889"/>
      <c r="D84" s="425"/>
    </row>
    <row r="85" spans="1:8" s="52" customFormat="1" ht="13.8">
      <c r="A85" s="886"/>
      <c r="B85" s="838"/>
      <c r="C85" s="51"/>
      <c r="D85" s="890"/>
      <c r="E85" s="838"/>
      <c r="F85" s="860"/>
      <c r="G85" s="867"/>
      <c r="H85" s="860"/>
    </row>
    <row r="86" spans="1:8" ht="13.5" customHeight="1">
      <c r="D86" s="890"/>
    </row>
    <row r="87" spans="1:8" ht="13.5" customHeight="1">
      <c r="D87" s="890"/>
    </row>
    <row r="88" spans="1:8" ht="13.5" customHeight="1">
      <c r="D88" s="890"/>
    </row>
    <row r="89" spans="1:8" ht="13.5" customHeight="1">
      <c r="D89" s="890"/>
    </row>
    <row r="92" spans="1:8" ht="13.5" customHeight="1">
      <c r="B92" s="847"/>
      <c r="C92" s="889"/>
      <c r="D92" s="425"/>
    </row>
    <row r="93" spans="1:8" ht="13.5" customHeight="1">
      <c r="D93" s="891"/>
    </row>
    <row r="99" spans="1:9" s="113" customFormat="1" ht="13.5" customHeight="1">
      <c r="A99" s="886"/>
      <c r="B99" s="838"/>
      <c r="C99" s="51"/>
      <c r="D99" s="51"/>
      <c r="E99" s="838"/>
      <c r="F99" s="860"/>
      <c r="G99" s="867"/>
      <c r="H99" s="860"/>
      <c r="I99" s="51"/>
    </row>
    <row r="100" spans="1:9" s="113" customFormat="1" ht="13.5" customHeight="1">
      <c r="A100" s="886"/>
      <c r="B100" s="838"/>
      <c r="C100" s="51"/>
      <c r="D100" s="51"/>
      <c r="E100" s="838"/>
      <c r="F100" s="860"/>
      <c r="G100" s="867"/>
      <c r="H100" s="860"/>
      <c r="I100" s="51"/>
    </row>
    <row r="101" spans="1:9" s="113" customFormat="1" ht="13.5" customHeight="1">
      <c r="A101" s="886"/>
      <c r="B101" s="838"/>
      <c r="C101" s="51"/>
      <c r="D101" s="51"/>
      <c r="E101" s="838"/>
      <c r="F101" s="860"/>
      <c r="G101" s="867"/>
      <c r="H101" s="860"/>
      <c r="I101" s="5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ht="13.5" customHeight="1">
      <c r="H133" s="51"/>
    </row>
    <row r="134" spans="1:9" ht="13.5" customHeight="1">
      <c r="H134" s="51"/>
    </row>
    <row r="135" spans="1:9" ht="13.5" customHeight="1">
      <c r="H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</sheetData>
  <sheetProtection algorithmName="SHA-512" hashValue="vZVkJzmIzPM8GeBZPxmPBtLFHJUmOXt0e1V2IFipcClJDadMoYRunhUP9CWlqIu29+ZnoIv+K6SdRUcvpcLLlQ==" saltValue="MNephyml2qPVV1DRFKJHyw==" spinCount="100000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" xr:uid="{00000000-0002-0000-80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20">
    <tabColor rgb="FFCCFFFF"/>
  </sheetPr>
  <dimension ref="A1:I144"/>
  <sheetViews>
    <sheetView view="pageBreakPreview" zoomScaleNormal="115" zoomScaleSheetLayoutView="100" workbookViewId="0">
      <selection activeCell="E22" sqref="E22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25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26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3.8">
      <c r="A9" s="92"/>
      <c r="B9" s="137">
        <v>453140</v>
      </c>
      <c r="C9" s="75"/>
      <c r="D9" s="76" t="s">
        <v>343</v>
      </c>
      <c r="F9" s="53"/>
      <c r="G9" s="53"/>
      <c r="H9" s="80">
        <f>SUM(H11:H18)</f>
        <v>0</v>
      </c>
    </row>
    <row r="10" spans="1:9" ht="13.8">
      <c r="A10" s="53"/>
      <c r="F10" s="53"/>
      <c r="G10" s="53"/>
      <c r="H10" s="53"/>
    </row>
    <row r="11" spans="1:9" ht="13.8">
      <c r="A11" s="84">
        <v>1</v>
      </c>
      <c r="B11" s="85"/>
      <c r="C11" s="143" t="s">
        <v>344</v>
      </c>
      <c r="D11" s="144" t="s">
        <v>345</v>
      </c>
      <c r="E11" s="147" t="s">
        <v>180</v>
      </c>
      <c r="F11" s="162">
        <v>1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344</v>
      </c>
      <c r="D12" s="144" t="s">
        <v>345</v>
      </c>
      <c r="E12" s="147" t="s">
        <v>180</v>
      </c>
      <c r="F12" s="162">
        <v>6</v>
      </c>
      <c r="G12" s="1252"/>
      <c r="H12" s="90">
        <f t="shared" ref="H12:H18" si="0">ROUND(F12*G12,2)</f>
        <v>0</v>
      </c>
      <c r="I12" s="1252"/>
    </row>
    <row r="13" spans="1:9" ht="13.8">
      <c r="A13" s="84">
        <v>3</v>
      </c>
      <c r="B13" s="85"/>
      <c r="C13" s="143" t="s">
        <v>346</v>
      </c>
      <c r="D13" s="144" t="s">
        <v>347</v>
      </c>
      <c r="E13" s="147" t="s">
        <v>180</v>
      </c>
      <c r="F13" s="162">
        <v>6</v>
      </c>
      <c r="G13" s="1252"/>
      <c r="H13" s="90">
        <f t="shared" si="0"/>
        <v>0</v>
      </c>
      <c r="I13" s="1252"/>
    </row>
    <row r="14" spans="1:9" ht="13.8">
      <c r="A14" s="84">
        <v>4</v>
      </c>
      <c r="B14" s="85"/>
      <c r="C14" s="143" t="s">
        <v>348</v>
      </c>
      <c r="D14" s="144" t="s">
        <v>349</v>
      </c>
      <c r="E14" s="147" t="s">
        <v>176</v>
      </c>
      <c r="F14" s="162">
        <v>140</v>
      </c>
      <c r="G14" s="1252"/>
      <c r="H14" s="90">
        <f t="shared" si="0"/>
        <v>0</v>
      </c>
      <c r="I14" s="1252"/>
    </row>
    <row r="15" spans="1:9" ht="13.8">
      <c r="A15" s="84">
        <v>5</v>
      </c>
      <c r="B15" s="85"/>
      <c r="C15" s="143" t="s">
        <v>350</v>
      </c>
      <c r="D15" s="144" t="s">
        <v>351</v>
      </c>
      <c r="E15" s="147" t="s">
        <v>176</v>
      </c>
      <c r="F15" s="162">
        <v>72</v>
      </c>
      <c r="G15" s="1252"/>
      <c r="H15" s="90">
        <f t="shared" si="0"/>
        <v>0</v>
      </c>
      <c r="I15" s="1252"/>
    </row>
    <row r="16" spans="1:9" ht="13.8">
      <c r="A16" s="84">
        <v>6</v>
      </c>
      <c r="B16" s="85"/>
      <c r="C16" s="143" t="s">
        <v>352</v>
      </c>
      <c r="D16" s="144" t="s">
        <v>353</v>
      </c>
      <c r="E16" s="147" t="s">
        <v>176</v>
      </c>
      <c r="F16" s="162">
        <v>210</v>
      </c>
      <c r="G16" s="1252"/>
      <c r="H16" s="90">
        <f t="shared" si="0"/>
        <v>0</v>
      </c>
      <c r="I16" s="1252"/>
    </row>
    <row r="17" spans="1:9" ht="13.8">
      <c r="A17" s="84">
        <v>7</v>
      </c>
      <c r="B17" s="85"/>
      <c r="C17" s="143" t="s">
        <v>354</v>
      </c>
      <c r="D17" s="144" t="s">
        <v>355</v>
      </c>
      <c r="E17" s="147" t="s">
        <v>180</v>
      </c>
      <c r="F17" s="162">
        <v>7</v>
      </c>
      <c r="G17" s="1252"/>
      <c r="H17" s="90">
        <f t="shared" si="0"/>
        <v>0</v>
      </c>
      <c r="I17" s="1252"/>
    </row>
    <row r="18" spans="1:9" ht="13.8">
      <c r="A18" s="84">
        <v>8</v>
      </c>
      <c r="B18" s="85"/>
      <c r="C18" s="143" t="s">
        <v>356</v>
      </c>
      <c r="D18" s="144" t="s">
        <v>357</v>
      </c>
      <c r="E18" s="147" t="s">
        <v>180</v>
      </c>
      <c r="F18" s="162">
        <v>7</v>
      </c>
      <c r="G18" s="1252"/>
      <c r="H18" s="90">
        <f t="shared" si="0"/>
        <v>0</v>
      </c>
      <c r="I18" s="1252"/>
    </row>
    <row r="19" spans="1:9" ht="13.8">
      <c r="A19" s="92"/>
      <c r="B19" s="100"/>
      <c r="C19" s="101"/>
      <c r="D19" s="102"/>
      <c r="E19" s="95"/>
      <c r="H19" s="96"/>
    </row>
    <row r="20" spans="1:9" ht="14.4">
      <c r="A20" s="92"/>
      <c r="B20" s="100"/>
      <c r="C20" s="101"/>
      <c r="D20" s="103" t="s">
        <v>181</v>
      </c>
      <c r="E20" s="104"/>
      <c r="F20" s="105"/>
      <c r="G20" s="106"/>
      <c r="H20" s="107">
        <f>H9</f>
        <v>0</v>
      </c>
    </row>
    <row r="21" spans="1:9" ht="13.5" customHeight="1">
      <c r="A21" s="92"/>
      <c r="B21" s="108"/>
      <c r="C21" s="109"/>
      <c r="D21" s="110"/>
      <c r="E21" s="92"/>
    </row>
    <row r="22" spans="1:9" s="52" customFormat="1" ht="13.8">
      <c r="A22" s="92"/>
      <c r="B22" s="92"/>
      <c r="C22" s="92"/>
      <c r="D22" s="53"/>
      <c r="E22" s="95"/>
      <c r="F22" s="54"/>
      <c r="G22" s="96"/>
      <c r="H22" s="54"/>
      <c r="I22" s="51"/>
    </row>
    <row r="23" spans="1:9" s="112" customFormat="1" ht="13.8">
      <c r="A23" s="92"/>
      <c r="B23" s="92"/>
      <c r="C23" s="92"/>
      <c r="D23" s="111"/>
      <c r="E23" s="100"/>
      <c r="F23" s="54"/>
      <c r="G23" s="96"/>
      <c r="H23" s="54"/>
      <c r="I23" s="51"/>
    </row>
    <row r="24" spans="1:9" ht="13.5" customHeight="1">
      <c r="A24" s="92"/>
      <c r="B24" s="92"/>
      <c r="C24" s="92"/>
      <c r="E24" s="100"/>
    </row>
    <row r="25" spans="1:9" ht="13.8">
      <c r="A25" s="92"/>
      <c r="B25" s="92"/>
      <c r="C25" s="92"/>
      <c r="E25" s="100"/>
      <c r="I25" s="113"/>
    </row>
    <row r="26" spans="1:9" ht="13.8">
      <c r="A26" s="92"/>
      <c r="B26" s="92"/>
      <c r="C26" s="92"/>
      <c r="E26" s="95"/>
    </row>
    <row r="27" spans="1:9" ht="13.8">
      <c r="A27" s="92"/>
      <c r="B27" s="92"/>
      <c r="C27" s="92"/>
      <c r="E27" s="95"/>
    </row>
    <row r="28" spans="1:9" ht="13.8">
      <c r="A28" s="92"/>
      <c r="B28" s="92"/>
      <c r="C28" s="92"/>
      <c r="E28" s="95"/>
    </row>
    <row r="29" spans="1:9" ht="13.8">
      <c r="A29" s="92"/>
      <c r="B29" s="92"/>
      <c r="C29" s="92"/>
      <c r="E29" s="95"/>
    </row>
    <row r="30" spans="1:9" ht="13.8">
      <c r="A30" s="92"/>
      <c r="B30" s="92"/>
      <c r="C30" s="92"/>
      <c r="D30" s="110"/>
      <c r="E30" s="95"/>
    </row>
    <row r="31" spans="1:9" ht="13.8">
      <c r="A31" s="92"/>
      <c r="B31" s="92"/>
      <c r="C31" s="92"/>
      <c r="D31" s="114"/>
      <c r="E31" s="95"/>
    </row>
    <row r="32" spans="1:9" ht="13.8">
      <c r="A32" s="92"/>
      <c r="B32" s="92"/>
      <c r="C32" s="92"/>
      <c r="D32" s="110"/>
      <c r="E32" s="92"/>
    </row>
    <row r="33" spans="1:8" ht="13.8">
      <c r="A33" s="92"/>
      <c r="B33" s="92"/>
      <c r="C33" s="92"/>
      <c r="D33" s="115"/>
      <c r="E33" s="95"/>
    </row>
    <row r="34" spans="1:8" ht="13.8">
      <c r="A34" s="92"/>
      <c r="B34" s="92"/>
      <c r="C34" s="92"/>
      <c r="D34" s="102"/>
      <c r="E34" s="95"/>
    </row>
    <row r="35" spans="1:8" s="52" customFormat="1" ht="12.75" customHeight="1">
      <c r="A35" s="92"/>
      <c r="B35" s="92"/>
      <c r="C35" s="92"/>
      <c r="D35" s="116"/>
      <c r="E35" s="95"/>
      <c r="F35" s="54"/>
      <c r="G35" s="96"/>
      <c r="H35" s="54"/>
    </row>
    <row r="36" spans="1:8" s="52" customFormat="1" ht="13.8">
      <c r="A36" s="92"/>
      <c r="B36" s="92"/>
      <c r="C36" s="92"/>
      <c r="D36" s="116"/>
      <c r="E36" s="95"/>
      <c r="F36" s="54"/>
      <c r="G36" s="96"/>
      <c r="H36" s="54"/>
    </row>
    <row r="37" spans="1:8" ht="13.8">
      <c r="A37" s="92"/>
      <c r="B37" s="100"/>
      <c r="C37" s="101"/>
      <c r="D37" s="116"/>
      <c r="E37" s="95"/>
    </row>
    <row r="38" spans="1:8" s="52" customFormat="1" ht="12.75" customHeight="1">
      <c r="A38" s="92"/>
      <c r="B38" s="100"/>
      <c r="C38" s="101"/>
      <c r="D38" s="102"/>
      <c r="E38" s="95"/>
      <c r="F38" s="54"/>
      <c r="G38" s="96"/>
      <c r="H38" s="54"/>
    </row>
    <row r="39" spans="1:8" ht="13.8">
      <c r="A39" s="92"/>
      <c r="B39" s="100"/>
      <c r="C39" s="101"/>
      <c r="D39" s="116"/>
      <c r="E39" s="95"/>
    </row>
    <row r="40" spans="1:8" ht="13.8">
      <c r="A40" s="92"/>
      <c r="B40" s="100"/>
      <c r="C40" s="101"/>
      <c r="D40" s="116"/>
      <c r="E40" s="95"/>
    </row>
    <row r="41" spans="1:8" ht="13.8">
      <c r="A41" s="92"/>
      <c r="B41" s="100"/>
      <c r="C41" s="101"/>
      <c r="D41" s="116"/>
      <c r="E41" s="95"/>
    </row>
    <row r="42" spans="1:8" ht="15.6">
      <c r="A42" s="92"/>
      <c r="B42" s="117"/>
      <c r="C42" s="118"/>
      <c r="D42" s="102"/>
      <c r="E42" s="119"/>
    </row>
    <row r="43" spans="1:8" ht="13.8">
      <c r="A43" s="92"/>
      <c r="B43" s="108"/>
      <c r="C43" s="120"/>
      <c r="D43" s="110"/>
      <c r="E43" s="92"/>
    </row>
    <row r="44" spans="1:8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8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8" ht="13.8">
      <c r="A46" s="92"/>
      <c r="B46" s="100"/>
      <c r="C46" s="101"/>
      <c r="D46" s="102"/>
      <c r="E46" s="95"/>
    </row>
    <row r="47" spans="1:8" ht="13.8">
      <c r="A47" s="92"/>
      <c r="B47" s="100"/>
      <c r="C47" s="101"/>
      <c r="D47" s="102"/>
      <c r="E47" s="95"/>
    </row>
    <row r="48" spans="1:8" ht="13.8">
      <c r="A48" s="92"/>
      <c r="B48" s="100"/>
      <c r="C48" s="101"/>
      <c r="D48" s="116"/>
      <c r="E48" s="95"/>
    </row>
    <row r="49" spans="1:8" ht="13.8">
      <c r="A49" s="92"/>
      <c r="B49" s="100"/>
      <c r="C49" s="101"/>
      <c r="D49" s="116"/>
      <c r="E49" s="95"/>
    </row>
    <row r="50" spans="1:8" ht="13.8">
      <c r="A50" s="92"/>
      <c r="B50" s="100"/>
      <c r="C50" s="101"/>
      <c r="D50" s="116"/>
      <c r="E50" s="95"/>
    </row>
    <row r="51" spans="1:8" ht="15.6">
      <c r="A51" s="92"/>
      <c r="B51" s="117"/>
      <c r="C51" s="118"/>
      <c r="D51" s="102"/>
      <c r="E51" s="119"/>
    </row>
    <row r="52" spans="1:8" ht="15.6">
      <c r="A52" s="92"/>
      <c r="B52" s="117"/>
      <c r="C52" s="118"/>
      <c r="D52" s="121"/>
      <c r="E52" s="119"/>
    </row>
    <row r="53" spans="1:8" ht="13.8">
      <c r="A53" s="92"/>
      <c r="B53" s="100"/>
      <c r="C53" s="101"/>
      <c r="D53" s="115"/>
      <c r="E53" s="95"/>
    </row>
    <row r="54" spans="1:8" ht="13.8">
      <c r="A54" s="92"/>
      <c r="B54" s="100"/>
      <c r="C54" s="101"/>
      <c r="D54" s="102"/>
      <c r="E54" s="95"/>
    </row>
    <row r="55" spans="1:8" ht="13.8">
      <c r="A55" s="92"/>
      <c r="B55" s="100"/>
      <c r="C55" s="101"/>
      <c r="D55" s="102"/>
      <c r="E55" s="95"/>
    </row>
    <row r="56" spans="1:8" ht="13.8">
      <c r="A56" s="92"/>
      <c r="B56" s="100"/>
      <c r="C56" s="101"/>
      <c r="D56" s="116"/>
      <c r="E56" s="95"/>
    </row>
    <row r="57" spans="1:8" ht="13.8">
      <c r="A57" s="92"/>
      <c r="B57" s="100"/>
      <c r="C57" s="101"/>
      <c r="D57" s="116"/>
      <c r="E57" s="95"/>
    </row>
    <row r="58" spans="1:8" ht="13.8">
      <c r="A58" s="92"/>
      <c r="B58" s="100"/>
      <c r="C58" s="101"/>
      <c r="D58" s="116"/>
      <c r="E58" s="95"/>
    </row>
    <row r="59" spans="1:8" ht="13.8">
      <c r="A59" s="92"/>
      <c r="B59" s="100"/>
      <c r="C59" s="101"/>
      <c r="D59" s="102"/>
      <c r="E59" s="95"/>
    </row>
    <row r="60" spans="1:8" ht="13.8">
      <c r="A60" s="92"/>
      <c r="B60" s="100"/>
      <c r="C60" s="101"/>
      <c r="D60" s="116"/>
      <c r="E60" s="95"/>
    </row>
    <row r="61" spans="1:8" ht="13.8">
      <c r="A61" s="92"/>
      <c r="B61" s="100"/>
      <c r="C61" s="101"/>
      <c r="D61" s="115"/>
      <c r="E61" s="95"/>
    </row>
    <row r="62" spans="1:8" ht="13.5" customHeight="1">
      <c r="A62" s="92"/>
      <c r="B62" s="100"/>
      <c r="C62" s="101"/>
      <c r="D62" s="102"/>
      <c r="E62" s="95"/>
    </row>
    <row r="63" spans="1:8" ht="13.5" customHeight="1">
      <c r="A63" s="92"/>
      <c r="B63" s="100"/>
      <c r="C63" s="101"/>
      <c r="D63" s="116"/>
      <c r="E63" s="95"/>
    </row>
    <row r="64" spans="1:8" s="52" customFormat="1" ht="13.8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3.8">
      <c r="A65" s="92"/>
      <c r="B65" s="100"/>
      <c r="C65" s="101"/>
      <c r="D65" s="116"/>
      <c r="E65" s="95"/>
      <c r="F65" s="54"/>
      <c r="G65" s="96"/>
      <c r="H65" s="54"/>
    </row>
    <row r="66" spans="1:8" s="52" customFormat="1" ht="13.8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 ht="13.8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3.8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3.8">
      <c r="A71" s="92"/>
      <c r="B71" s="108"/>
      <c r="C71" s="120"/>
      <c r="D71" s="110"/>
      <c r="E71" s="92"/>
      <c r="F71" s="54"/>
      <c r="G71" s="96"/>
      <c r="H71" s="54"/>
    </row>
    <row r="72" spans="1:8" s="52" customFormat="1" ht="13.8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3.8">
      <c r="A73" s="92"/>
      <c r="B73" s="100"/>
      <c r="C73" s="123"/>
      <c r="D73" s="116"/>
      <c r="E73" s="95"/>
      <c r="F73" s="54"/>
      <c r="G73" s="96"/>
      <c r="H73" s="54"/>
    </row>
    <row r="74" spans="1:8" s="52" customFormat="1" ht="13.8">
      <c r="A74" s="92"/>
      <c r="B74" s="95"/>
      <c r="C74" s="114"/>
      <c r="D74" s="122"/>
      <c r="E74" s="95"/>
      <c r="F74" s="54"/>
      <c r="G74" s="96"/>
      <c r="H74" s="54"/>
    </row>
    <row r="75" spans="1:8" s="52" customFormat="1" ht="13.8">
      <c r="A75" s="92"/>
      <c r="B75" s="95"/>
      <c r="C75" s="114"/>
      <c r="D75" s="114"/>
      <c r="E75" s="95"/>
      <c r="F75" s="54"/>
      <c r="G75" s="96"/>
      <c r="H75" s="54"/>
    </row>
    <row r="76" spans="1:8" s="52" customFormat="1" ht="13.8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 ht="13.8">
      <c r="A78" s="92"/>
      <c r="B78" s="100"/>
      <c r="C78" s="123"/>
      <c r="D78" s="115"/>
      <c r="E78" s="95"/>
      <c r="F78" s="54"/>
      <c r="G78" s="96"/>
      <c r="H78" s="54"/>
    </row>
    <row r="79" spans="1:8" s="52" customFormat="1" ht="13.8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 ht="13.8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3.8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 ht="13.8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  <row r="144" spans="1:9" ht="13.5" customHeight="1">
      <c r="H14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8" xr:uid="{00000000-0002-0000-0C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árok124">
    <tabColor rgb="FFFFFF99"/>
  </sheetPr>
  <dimension ref="A1:I142"/>
  <sheetViews>
    <sheetView view="pageBreakPreview" topLeftCell="A31" zoomScaleNormal="115" zoomScaleSheetLayoutView="100" workbookViewId="0">
      <selection activeCell="D22" sqref="D22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1687</v>
      </c>
      <c r="D3" s="894"/>
      <c r="E3" s="893"/>
      <c r="H3" s="894"/>
    </row>
    <row r="4" spans="1:9" ht="13.8">
      <c r="A4" s="833" t="s">
        <v>183</v>
      </c>
      <c r="B4" s="898"/>
      <c r="C4" s="899" t="s">
        <v>1502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ht="13.8">
      <c r="A9" s="856"/>
      <c r="B9" s="900">
        <v>451120</v>
      </c>
      <c r="C9" s="841"/>
      <c r="D9" s="842" t="s">
        <v>185</v>
      </c>
      <c r="F9" s="51"/>
      <c r="G9" s="51"/>
      <c r="H9" s="846">
        <f>SUM(H11:H15)</f>
        <v>0</v>
      </c>
    </row>
    <row r="10" spans="1:9" ht="13.8">
      <c r="A10" s="838"/>
      <c r="F10" s="51"/>
      <c r="G10" s="51"/>
      <c r="H10" s="51"/>
    </row>
    <row r="11" spans="1:9" ht="13.8">
      <c r="A11" s="952" t="s">
        <v>173</v>
      </c>
      <c r="B11" s="849"/>
      <c r="C11" s="955" t="s">
        <v>186</v>
      </c>
      <c r="D11" s="913" t="s">
        <v>187</v>
      </c>
      <c r="E11" s="1156" t="s">
        <v>188</v>
      </c>
      <c r="F11" s="1157">
        <v>148.68</v>
      </c>
      <c r="G11" s="1274"/>
      <c r="H11" s="854">
        <f>ROUND(F11*G11,2)</f>
        <v>0</v>
      </c>
      <c r="I11" s="1274"/>
    </row>
    <row r="12" spans="1:9" ht="13.8">
      <c r="A12" s="952" t="s">
        <v>177</v>
      </c>
      <c r="B12" s="849"/>
      <c r="C12" s="955" t="s">
        <v>189</v>
      </c>
      <c r="D12" s="913" t="s">
        <v>190</v>
      </c>
      <c r="E12" s="1156" t="s">
        <v>176</v>
      </c>
      <c r="F12" s="1157">
        <v>97</v>
      </c>
      <c r="G12" s="1274"/>
      <c r="H12" s="854">
        <f t="shared" ref="H12:H15" si="0">ROUND(F12*G12,2)</f>
        <v>0</v>
      </c>
      <c r="I12" s="1274"/>
    </row>
    <row r="13" spans="1:9" ht="13.8">
      <c r="A13" s="952" t="s">
        <v>191</v>
      </c>
      <c r="B13" s="849"/>
      <c r="C13" s="955" t="s">
        <v>192</v>
      </c>
      <c r="D13" s="913" t="s">
        <v>193</v>
      </c>
      <c r="E13" s="1156" t="s">
        <v>188</v>
      </c>
      <c r="F13" s="1157">
        <v>67.17</v>
      </c>
      <c r="G13" s="1274"/>
      <c r="H13" s="854">
        <f t="shared" si="0"/>
        <v>0</v>
      </c>
      <c r="I13" s="1274"/>
    </row>
    <row r="14" spans="1:9" ht="13.8">
      <c r="A14" s="952" t="s">
        <v>194</v>
      </c>
      <c r="B14" s="849"/>
      <c r="C14" s="955" t="s">
        <v>195</v>
      </c>
      <c r="D14" s="913" t="s">
        <v>196</v>
      </c>
      <c r="E14" s="1156" t="s">
        <v>197</v>
      </c>
      <c r="F14" s="1157">
        <v>185.85</v>
      </c>
      <c r="G14" s="1274"/>
      <c r="H14" s="854">
        <f t="shared" si="0"/>
        <v>0</v>
      </c>
      <c r="I14" s="1274"/>
    </row>
    <row r="15" spans="1:9" ht="13.8">
      <c r="A15" s="952" t="s">
        <v>198</v>
      </c>
      <c r="B15" s="849"/>
      <c r="C15" s="901" t="s">
        <v>199</v>
      </c>
      <c r="D15" s="902" t="s">
        <v>200</v>
      </c>
      <c r="E15" s="1156" t="s">
        <v>188</v>
      </c>
      <c r="F15" s="1157">
        <v>37.17</v>
      </c>
      <c r="G15" s="1274"/>
      <c r="H15" s="854">
        <f t="shared" si="0"/>
        <v>0</v>
      </c>
      <c r="I15" s="1274"/>
    </row>
    <row r="16" spans="1:9" ht="13.8">
      <c r="A16" s="856"/>
      <c r="B16" s="873"/>
      <c r="D16" s="875"/>
      <c r="E16" s="859"/>
      <c r="H16" s="867"/>
      <c r="I16" s="867"/>
    </row>
    <row r="17" spans="1:9" ht="13.8">
      <c r="A17" s="856"/>
      <c r="B17" s="900">
        <v>452341</v>
      </c>
      <c r="C17" s="841"/>
      <c r="D17" s="842" t="s">
        <v>172</v>
      </c>
      <c r="F17" s="51"/>
      <c r="G17" s="51"/>
      <c r="H17" s="846">
        <f>SUM(H19:H27)</f>
        <v>0</v>
      </c>
    </row>
    <row r="18" spans="1:9" ht="13.8">
      <c r="A18" s="856"/>
      <c r="B18" s="900"/>
      <c r="C18" s="841"/>
      <c r="D18" s="842"/>
      <c r="F18" s="51"/>
      <c r="G18" s="51"/>
      <c r="H18" s="51"/>
    </row>
    <row r="19" spans="1:9" ht="27.6">
      <c r="A19" s="952" t="s">
        <v>201</v>
      </c>
      <c r="B19" s="849"/>
      <c r="C19" s="955" t="s">
        <v>205</v>
      </c>
      <c r="D19" s="913" t="s">
        <v>206</v>
      </c>
      <c r="E19" s="1156" t="s">
        <v>180</v>
      </c>
      <c r="F19" s="1157">
        <v>49</v>
      </c>
      <c r="G19" s="1274"/>
      <c r="H19" s="854">
        <f>ROUND(G19*F19,2)</f>
        <v>0</v>
      </c>
      <c r="I19" s="1274"/>
    </row>
    <row r="20" spans="1:9" ht="27.6">
      <c r="A20" s="952" t="s">
        <v>204</v>
      </c>
      <c r="B20" s="849"/>
      <c r="C20" s="955" t="s">
        <v>205</v>
      </c>
      <c r="D20" s="913" t="s">
        <v>212</v>
      </c>
      <c r="E20" s="1156" t="s">
        <v>180</v>
      </c>
      <c r="F20" s="1157">
        <v>31</v>
      </c>
      <c r="G20" s="1274"/>
      <c r="H20" s="854">
        <f t="shared" ref="H20:H27" si="1">ROUND(G20*F20,2)</f>
        <v>0</v>
      </c>
      <c r="I20" s="1274"/>
    </row>
    <row r="21" spans="1:9" ht="27.6">
      <c r="A21" s="952" t="s">
        <v>207</v>
      </c>
      <c r="B21" s="849"/>
      <c r="C21" s="955" t="s">
        <v>205</v>
      </c>
      <c r="D21" s="913" t="s">
        <v>214</v>
      </c>
      <c r="E21" s="1156" t="s">
        <v>180</v>
      </c>
      <c r="F21" s="1157">
        <v>18</v>
      </c>
      <c r="G21" s="1274"/>
      <c r="H21" s="854">
        <f t="shared" si="1"/>
        <v>0</v>
      </c>
      <c r="I21" s="1274"/>
    </row>
    <row r="22" spans="1:9" ht="27.6">
      <c r="A22" s="952" t="s">
        <v>209</v>
      </c>
      <c r="B22" s="849"/>
      <c r="C22" s="955" t="s">
        <v>205</v>
      </c>
      <c r="D22" s="913" t="s">
        <v>1688</v>
      </c>
      <c r="E22" s="1156" t="s">
        <v>180</v>
      </c>
      <c r="F22" s="1157">
        <v>2</v>
      </c>
      <c r="G22" s="1274"/>
      <c r="H22" s="854">
        <f t="shared" si="1"/>
        <v>0</v>
      </c>
      <c r="I22" s="1274"/>
    </row>
    <row r="23" spans="1:9" ht="27.6">
      <c r="A23" s="952" t="s">
        <v>211</v>
      </c>
      <c r="B23" s="849"/>
      <c r="C23" s="955" t="s">
        <v>205</v>
      </c>
      <c r="D23" s="913" t="s">
        <v>216</v>
      </c>
      <c r="E23" s="1156" t="s">
        <v>180</v>
      </c>
      <c r="F23" s="1157">
        <v>6</v>
      </c>
      <c r="G23" s="1274"/>
      <c r="H23" s="854">
        <f t="shared" si="1"/>
        <v>0</v>
      </c>
      <c r="I23" s="1274"/>
    </row>
    <row r="24" spans="1:9" ht="27.6">
      <c r="A24" s="952" t="s">
        <v>213</v>
      </c>
      <c r="B24" s="849"/>
      <c r="C24" s="955" t="s">
        <v>205</v>
      </c>
      <c r="D24" s="913" t="s">
        <v>218</v>
      </c>
      <c r="E24" s="1156" t="s">
        <v>180</v>
      </c>
      <c r="F24" s="1157">
        <v>5</v>
      </c>
      <c r="G24" s="1274"/>
      <c r="H24" s="854">
        <f t="shared" si="1"/>
        <v>0</v>
      </c>
      <c r="I24" s="1274"/>
    </row>
    <row r="25" spans="1:9" ht="27.6">
      <c r="A25" s="952" t="s">
        <v>215</v>
      </c>
      <c r="B25" s="849"/>
      <c r="C25" s="955" t="s">
        <v>205</v>
      </c>
      <c r="D25" s="913" t="s">
        <v>220</v>
      </c>
      <c r="E25" s="1156" t="s">
        <v>176</v>
      </c>
      <c r="F25" s="1157">
        <v>665</v>
      </c>
      <c r="G25" s="1274"/>
      <c r="H25" s="854">
        <f t="shared" si="1"/>
        <v>0</v>
      </c>
      <c r="I25" s="1274"/>
    </row>
    <row r="26" spans="1:9" ht="27.6">
      <c r="A26" s="952" t="s">
        <v>217</v>
      </c>
      <c r="B26" s="849"/>
      <c r="C26" s="955" t="s">
        <v>205</v>
      </c>
      <c r="D26" s="913" t="s">
        <v>222</v>
      </c>
      <c r="E26" s="1156" t="s">
        <v>176</v>
      </c>
      <c r="F26" s="1134">
        <v>350</v>
      </c>
      <c r="G26" s="1274"/>
      <c r="H26" s="854">
        <f t="shared" si="1"/>
        <v>0</v>
      </c>
      <c r="I26" s="1274"/>
    </row>
    <row r="27" spans="1:9" ht="27.6">
      <c r="A27" s="952" t="s">
        <v>219</v>
      </c>
      <c r="B27" s="849"/>
      <c r="C27" s="955" t="s">
        <v>205</v>
      </c>
      <c r="D27" s="913" t="s">
        <v>224</v>
      </c>
      <c r="E27" s="1156" t="s">
        <v>180</v>
      </c>
      <c r="F27" s="1134">
        <v>1</v>
      </c>
      <c r="G27" s="1274"/>
      <c r="H27" s="854">
        <f t="shared" si="1"/>
        <v>0</v>
      </c>
      <c r="I27" s="1274"/>
    </row>
    <row r="28" spans="1:9" ht="13.8">
      <c r="A28" s="856"/>
      <c r="B28" s="864"/>
      <c r="C28" s="885"/>
      <c r="D28" s="877"/>
      <c r="E28" s="859"/>
    </row>
    <row r="29" spans="1:9" ht="14.4">
      <c r="A29" s="856"/>
      <c r="B29" s="859"/>
      <c r="C29" s="876"/>
      <c r="D29" s="868" t="s">
        <v>181</v>
      </c>
      <c r="E29" s="869"/>
      <c r="F29" s="870"/>
      <c r="G29" s="871"/>
      <c r="H29" s="872">
        <f>H9+H17</f>
        <v>0</v>
      </c>
    </row>
    <row r="30" spans="1:9" ht="13.8">
      <c r="A30" s="856"/>
      <c r="B30" s="873"/>
      <c r="C30" s="874"/>
      <c r="D30" s="875"/>
      <c r="E30" s="856"/>
    </row>
    <row r="31" spans="1:9" ht="13.8">
      <c r="A31" s="856"/>
      <c r="B31" s="873"/>
      <c r="C31" s="874"/>
      <c r="E31" s="859"/>
    </row>
    <row r="32" spans="1:9" ht="13.8">
      <c r="A32" s="856"/>
      <c r="B32" s="873"/>
      <c r="C32" s="874"/>
      <c r="D32" s="875"/>
      <c r="E32" s="859"/>
    </row>
    <row r="33" spans="1:8" s="52" customFormat="1" ht="12.75" customHeight="1">
      <c r="A33" s="856"/>
      <c r="B33" s="873"/>
      <c r="C33" s="874"/>
      <c r="D33" s="875"/>
      <c r="E33" s="859"/>
      <c r="F33" s="860"/>
      <c r="G33" s="867"/>
      <c r="H33" s="860"/>
    </row>
    <row r="34" spans="1:8" s="52" customFormat="1" ht="13.8">
      <c r="A34" s="856"/>
      <c r="B34" s="873"/>
      <c r="C34" s="874"/>
      <c r="D34" s="875"/>
      <c r="E34" s="859"/>
      <c r="F34" s="860"/>
      <c r="G34" s="867"/>
      <c r="H34" s="860"/>
    </row>
    <row r="35" spans="1:8" ht="13.8">
      <c r="A35" s="856"/>
      <c r="B35" s="873"/>
      <c r="C35" s="874"/>
      <c r="D35" s="875"/>
      <c r="E35" s="859"/>
    </row>
    <row r="36" spans="1:8" s="52" customFormat="1" ht="12.75" customHeight="1">
      <c r="A36" s="856"/>
      <c r="B36" s="873"/>
      <c r="C36" s="874"/>
      <c r="D36" s="875"/>
      <c r="E36" s="859"/>
      <c r="F36" s="860"/>
      <c r="G36" s="867"/>
      <c r="H36" s="860"/>
    </row>
    <row r="37" spans="1:8" ht="13.8">
      <c r="A37" s="856"/>
      <c r="B37" s="864"/>
      <c r="C37" s="865"/>
      <c r="D37" s="878"/>
      <c r="E37" s="859"/>
    </row>
    <row r="38" spans="1:8" ht="13.8">
      <c r="A38" s="856"/>
      <c r="B38" s="864"/>
      <c r="C38" s="865"/>
      <c r="D38" s="878"/>
      <c r="E38" s="859"/>
    </row>
    <row r="39" spans="1:8" ht="13.8">
      <c r="A39" s="856"/>
      <c r="B39" s="864"/>
      <c r="C39" s="865"/>
      <c r="D39" s="878"/>
      <c r="E39" s="859"/>
    </row>
    <row r="40" spans="1:8" ht="15.6">
      <c r="A40" s="856"/>
      <c r="B40" s="879"/>
      <c r="C40" s="880"/>
      <c r="D40" s="866"/>
      <c r="E40" s="881"/>
    </row>
    <row r="41" spans="1:8" ht="13.8">
      <c r="A41" s="856"/>
      <c r="B41" s="873"/>
      <c r="C41" s="882"/>
      <c r="D41" s="875"/>
      <c r="E41" s="856"/>
    </row>
    <row r="42" spans="1:8" s="52" customFormat="1" ht="12.75" customHeight="1">
      <c r="A42" s="856"/>
      <c r="B42" s="864"/>
      <c r="C42" s="865"/>
      <c r="D42" s="877"/>
      <c r="E42" s="859"/>
      <c r="F42" s="860"/>
      <c r="G42" s="867"/>
      <c r="H42" s="860"/>
    </row>
    <row r="43" spans="1:8" s="52" customFormat="1" ht="12.75" customHeight="1">
      <c r="A43" s="856"/>
      <c r="B43" s="879"/>
      <c r="C43" s="880"/>
      <c r="D43" s="866"/>
      <c r="E43" s="881"/>
      <c r="F43" s="860"/>
      <c r="G43" s="867"/>
      <c r="H43" s="860"/>
    </row>
    <row r="44" spans="1:8" ht="13.8">
      <c r="A44" s="856"/>
      <c r="B44" s="864"/>
      <c r="C44" s="865"/>
      <c r="D44" s="866"/>
      <c r="E44" s="859"/>
    </row>
    <row r="45" spans="1:8" ht="13.8">
      <c r="A45" s="856"/>
      <c r="B45" s="864"/>
      <c r="C45" s="865"/>
      <c r="D45" s="866"/>
      <c r="E45" s="859"/>
    </row>
    <row r="46" spans="1:8" ht="13.8">
      <c r="A46" s="856"/>
      <c r="B46" s="864"/>
      <c r="C46" s="865"/>
      <c r="D46" s="878"/>
      <c r="E46" s="859"/>
    </row>
    <row r="47" spans="1:8" ht="13.8">
      <c r="A47" s="856"/>
      <c r="B47" s="864"/>
      <c r="C47" s="865"/>
      <c r="D47" s="878"/>
      <c r="E47" s="859"/>
    </row>
    <row r="48" spans="1:8" ht="13.8">
      <c r="A48" s="856"/>
      <c r="B48" s="864"/>
      <c r="C48" s="865"/>
      <c r="D48" s="878"/>
      <c r="E48" s="859"/>
    </row>
    <row r="49" spans="1:8" ht="15.6">
      <c r="A49" s="856"/>
      <c r="B49" s="879"/>
      <c r="C49" s="880"/>
      <c r="D49" s="866"/>
      <c r="E49" s="881"/>
    </row>
    <row r="50" spans="1:8" ht="15.6">
      <c r="A50" s="856"/>
      <c r="B50" s="879"/>
      <c r="C50" s="880"/>
      <c r="D50" s="883"/>
      <c r="E50" s="881"/>
    </row>
    <row r="51" spans="1:8" ht="13.8">
      <c r="A51" s="856"/>
      <c r="B51" s="864"/>
      <c r="C51" s="865"/>
      <c r="D51" s="877"/>
      <c r="E51" s="859"/>
    </row>
    <row r="52" spans="1:8" ht="13.8">
      <c r="A52" s="856"/>
      <c r="B52" s="864"/>
      <c r="C52" s="865"/>
      <c r="D52" s="866"/>
      <c r="E52" s="859"/>
    </row>
    <row r="53" spans="1:8" ht="13.8">
      <c r="A53" s="856"/>
      <c r="B53" s="864"/>
      <c r="C53" s="865"/>
      <c r="D53" s="866"/>
      <c r="E53" s="859"/>
    </row>
    <row r="54" spans="1:8" ht="13.8">
      <c r="A54" s="856"/>
      <c r="B54" s="864"/>
      <c r="C54" s="865"/>
      <c r="D54" s="878"/>
      <c r="E54" s="859"/>
    </row>
    <row r="55" spans="1:8" ht="13.8">
      <c r="A55" s="856"/>
      <c r="B55" s="864"/>
      <c r="C55" s="865"/>
      <c r="D55" s="878"/>
      <c r="E55" s="859"/>
    </row>
    <row r="56" spans="1:8" ht="13.8">
      <c r="A56" s="856"/>
      <c r="B56" s="864"/>
      <c r="C56" s="865"/>
      <c r="D56" s="878"/>
      <c r="E56" s="859"/>
    </row>
    <row r="57" spans="1:8" ht="13.8">
      <c r="A57" s="856"/>
      <c r="B57" s="864"/>
      <c r="C57" s="865"/>
      <c r="D57" s="866"/>
      <c r="E57" s="859"/>
    </row>
    <row r="58" spans="1:8" ht="13.8">
      <c r="A58" s="856"/>
      <c r="B58" s="864"/>
      <c r="C58" s="865"/>
      <c r="D58" s="878"/>
      <c r="E58" s="859"/>
    </row>
    <row r="59" spans="1:8" ht="13.8">
      <c r="A59" s="856"/>
      <c r="B59" s="864"/>
      <c r="C59" s="865"/>
      <c r="D59" s="877"/>
      <c r="E59" s="859"/>
    </row>
    <row r="60" spans="1:8" ht="13.5" customHeight="1">
      <c r="A60" s="856"/>
      <c r="B60" s="864"/>
      <c r="C60" s="865"/>
      <c r="D60" s="866"/>
      <c r="E60" s="859"/>
    </row>
    <row r="61" spans="1:8" ht="13.5" customHeight="1">
      <c r="A61" s="856"/>
      <c r="B61" s="864"/>
      <c r="C61" s="865"/>
      <c r="D61" s="878"/>
      <c r="E61" s="859"/>
    </row>
    <row r="62" spans="1:8" s="52" customFormat="1" ht="13.8">
      <c r="A62" s="856"/>
      <c r="B62" s="864"/>
      <c r="C62" s="865"/>
      <c r="D62" s="878"/>
      <c r="E62" s="859"/>
      <c r="F62" s="860"/>
      <c r="G62" s="867"/>
      <c r="H62" s="860"/>
    </row>
    <row r="63" spans="1:8" s="52" customFormat="1" ht="13.8">
      <c r="A63" s="856"/>
      <c r="B63" s="864"/>
      <c r="C63" s="865"/>
      <c r="D63" s="878"/>
      <c r="E63" s="859"/>
      <c r="F63" s="860"/>
      <c r="G63" s="867"/>
      <c r="H63" s="860"/>
    </row>
    <row r="64" spans="1:8" s="52" customFormat="1" ht="13.8">
      <c r="A64" s="856"/>
      <c r="B64" s="864"/>
      <c r="C64" s="865"/>
      <c r="D64" s="866"/>
      <c r="E64" s="859"/>
      <c r="F64" s="860"/>
      <c r="G64" s="867"/>
      <c r="H64" s="860"/>
    </row>
    <row r="65" spans="1:8" ht="13.5" customHeight="1">
      <c r="A65" s="856"/>
      <c r="B65" s="864"/>
      <c r="C65" s="865"/>
      <c r="D65" s="878"/>
      <c r="E65" s="859"/>
    </row>
    <row r="66" spans="1:8" ht="13.5" customHeight="1">
      <c r="A66" s="856"/>
      <c r="B66" s="864"/>
      <c r="C66" s="865"/>
      <c r="D66" s="877"/>
      <c r="E66" s="859"/>
    </row>
    <row r="67" spans="1:8" s="52" customFormat="1" ht="13.8">
      <c r="A67" s="856"/>
      <c r="B67" s="859"/>
      <c r="C67" s="876"/>
      <c r="D67" s="884"/>
      <c r="E67" s="859"/>
      <c r="F67" s="860"/>
      <c r="G67" s="867"/>
      <c r="H67" s="860"/>
    </row>
    <row r="68" spans="1:8" s="52" customFormat="1" ht="13.8">
      <c r="A68" s="856"/>
      <c r="B68" s="859"/>
      <c r="C68" s="876"/>
      <c r="D68" s="876"/>
      <c r="E68" s="859"/>
      <c r="F68" s="860"/>
      <c r="G68" s="867"/>
      <c r="H68" s="860"/>
    </row>
    <row r="69" spans="1:8" s="52" customFormat="1" ht="13.8">
      <c r="A69" s="856"/>
      <c r="B69" s="873"/>
      <c r="C69" s="882"/>
      <c r="D69" s="875"/>
      <c r="E69" s="856"/>
      <c r="F69" s="860"/>
      <c r="G69" s="867"/>
      <c r="H69" s="860"/>
    </row>
    <row r="70" spans="1:8" s="52" customFormat="1" ht="13.8">
      <c r="A70" s="856"/>
      <c r="B70" s="864"/>
      <c r="C70" s="885"/>
      <c r="D70" s="878"/>
      <c r="E70" s="859"/>
      <c r="F70" s="860"/>
      <c r="G70" s="867"/>
      <c r="H70" s="860"/>
    </row>
    <row r="71" spans="1:8" s="52" customFormat="1" ht="13.8">
      <c r="A71" s="856"/>
      <c r="B71" s="864"/>
      <c r="C71" s="885"/>
      <c r="D71" s="878"/>
      <c r="E71" s="859"/>
      <c r="F71" s="860"/>
      <c r="G71" s="867"/>
      <c r="H71" s="860"/>
    </row>
    <row r="72" spans="1:8" s="52" customFormat="1" ht="13.8">
      <c r="A72" s="856"/>
      <c r="B72" s="859"/>
      <c r="C72" s="876"/>
      <c r="D72" s="884"/>
      <c r="E72" s="859"/>
      <c r="F72" s="860"/>
      <c r="G72" s="867"/>
      <c r="H72" s="860"/>
    </row>
    <row r="73" spans="1:8" s="52" customFormat="1" ht="13.8">
      <c r="A73" s="856"/>
      <c r="B73" s="859"/>
      <c r="C73" s="876"/>
      <c r="D73" s="876"/>
      <c r="E73" s="859"/>
      <c r="F73" s="860"/>
      <c r="G73" s="867"/>
      <c r="H73" s="860"/>
    </row>
    <row r="74" spans="1:8" s="52" customFormat="1" ht="13.8">
      <c r="A74" s="856"/>
      <c r="B74" s="873"/>
      <c r="C74" s="882"/>
      <c r="D74" s="875"/>
      <c r="E74" s="856"/>
      <c r="F74" s="860"/>
      <c r="G74" s="867"/>
      <c r="H74" s="860"/>
    </row>
    <row r="75" spans="1:8" ht="13.5" customHeight="1">
      <c r="A75" s="856"/>
      <c r="B75" s="873"/>
      <c r="C75" s="882"/>
      <c r="D75" s="875"/>
      <c r="E75" s="856"/>
    </row>
    <row r="76" spans="1:8" s="52" customFormat="1" ht="13.8">
      <c r="A76" s="856"/>
      <c r="B76" s="864"/>
      <c r="C76" s="885"/>
      <c r="D76" s="877"/>
      <c r="E76" s="859"/>
      <c r="F76" s="860"/>
      <c r="G76" s="867"/>
      <c r="H76" s="860"/>
    </row>
    <row r="77" spans="1:8" s="52" customFormat="1" ht="13.8">
      <c r="A77" s="856"/>
      <c r="B77" s="864"/>
      <c r="C77" s="885"/>
      <c r="D77" s="878"/>
      <c r="E77" s="859"/>
      <c r="F77" s="860"/>
      <c r="G77" s="867"/>
      <c r="H77" s="860"/>
    </row>
    <row r="78" spans="1:8" ht="13.5" customHeight="1">
      <c r="A78" s="856"/>
      <c r="B78" s="864"/>
      <c r="C78" s="885"/>
      <c r="D78" s="877"/>
      <c r="E78" s="859"/>
    </row>
    <row r="79" spans="1:8" ht="13.5" customHeight="1">
      <c r="A79" s="856"/>
      <c r="B79" s="864"/>
      <c r="C79" s="885"/>
      <c r="D79" s="877"/>
      <c r="E79" s="859"/>
    </row>
    <row r="80" spans="1:8" s="52" customFormat="1" ht="13.8">
      <c r="A80" s="856"/>
      <c r="B80" s="864"/>
      <c r="C80" s="885"/>
      <c r="D80" s="877"/>
      <c r="E80" s="859"/>
      <c r="F80" s="860"/>
      <c r="G80" s="867"/>
      <c r="H80" s="860"/>
    </row>
    <row r="81" spans="1:8" s="52" customFormat="1" ht="13.8">
      <c r="A81" s="856"/>
      <c r="B81" s="864"/>
      <c r="C81" s="885"/>
      <c r="D81" s="878"/>
      <c r="E81" s="859"/>
      <c r="F81" s="860"/>
      <c r="G81" s="867"/>
      <c r="H81" s="860"/>
    </row>
    <row r="82" spans="1:8" ht="13.5" customHeight="1">
      <c r="A82" s="856"/>
      <c r="B82" s="859"/>
      <c r="C82" s="876"/>
      <c r="D82" s="876"/>
      <c r="E82" s="859"/>
    </row>
    <row r="83" spans="1:8" ht="13.5" customHeight="1">
      <c r="B83" s="839"/>
      <c r="C83" s="887"/>
      <c r="D83" s="888"/>
      <c r="E83" s="886"/>
    </row>
    <row r="84" spans="1:8" ht="13.5" customHeight="1">
      <c r="B84" s="847"/>
      <c r="C84" s="889"/>
      <c r="D84" s="425"/>
    </row>
    <row r="87" spans="1:8" ht="13.5" customHeight="1">
      <c r="B87" s="839"/>
      <c r="C87" s="887"/>
      <c r="D87" s="888"/>
      <c r="E87" s="886"/>
    </row>
    <row r="88" spans="1:8" ht="13.5" customHeight="1">
      <c r="B88" s="847"/>
      <c r="C88" s="889"/>
      <c r="D88" s="425"/>
    </row>
    <row r="89" spans="1:8" s="52" customFormat="1" ht="13.8">
      <c r="A89" s="886"/>
      <c r="B89" s="838"/>
      <c r="C89" s="51"/>
      <c r="D89" s="890"/>
      <c r="E89" s="838"/>
      <c r="F89" s="860"/>
      <c r="G89" s="867"/>
      <c r="H89" s="860"/>
    </row>
    <row r="90" spans="1:8" ht="13.5" customHeight="1">
      <c r="D90" s="890"/>
    </row>
    <row r="91" spans="1:8" ht="13.5" customHeight="1">
      <c r="D91" s="890"/>
    </row>
    <row r="92" spans="1:8" ht="13.5" customHeight="1">
      <c r="D92" s="890"/>
    </row>
    <row r="93" spans="1:8" ht="13.5" customHeight="1">
      <c r="D93" s="890"/>
    </row>
    <row r="96" spans="1:8" ht="13.5" customHeight="1">
      <c r="B96" s="847"/>
      <c r="C96" s="889"/>
      <c r="D96" s="425"/>
    </row>
    <row r="97" spans="1:9" ht="13.5" customHeight="1">
      <c r="D97" s="89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  <row r="141" spans="1:9" ht="13.5" customHeight="1">
      <c r="H141" s="51"/>
    </row>
    <row r="142" spans="1:9" ht="13.5" customHeight="1">
      <c r="H142" s="51"/>
    </row>
  </sheetData>
  <sheetProtection algorithmName="SHA-512" hashValue="bhNUO9QU8RWQ8zFPE7hfiR+gFBtdPRKuOzX4ah1OUBo9eLfqLPJ7sjMRTLMDntR4xYCL+TqOMrD96F7NEEiVAw==" saltValue="d0zxTTuNvfwIS71pD9R0L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7" xr:uid="{00000000-0002-0000-81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Hárok125">
    <tabColor rgb="FFFFFF99"/>
  </sheetPr>
  <dimension ref="A1:I52"/>
  <sheetViews>
    <sheetView view="pageBreakPreview" topLeftCell="A19" zoomScaleNormal="115" zoomScaleSheetLayoutView="100" workbookViewId="0">
      <selection activeCell="D24" sqref="D24"/>
    </sheetView>
  </sheetViews>
  <sheetFormatPr defaultColWidth="9.109375" defaultRowHeight="13.8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169" customFormat="1" ht="14.4" thickBot="1">
      <c r="A1" s="1186" t="s">
        <v>156</v>
      </c>
      <c r="B1" s="1187"/>
      <c r="C1" s="1188" t="s">
        <v>2</v>
      </c>
      <c r="D1" s="1188"/>
      <c r="E1" s="1187"/>
      <c r="H1" s="1189" t="s">
        <v>276</v>
      </c>
    </row>
    <row r="2" spans="1:9" s="169" customFormat="1">
      <c r="A2" s="1186"/>
      <c r="B2" s="1187"/>
      <c r="C2" s="1188"/>
      <c r="D2" s="1188"/>
      <c r="E2" s="1187"/>
      <c r="H2" s="1188"/>
    </row>
    <row r="3" spans="1:9" s="169" customFormat="1">
      <c r="A3" s="1186" t="s">
        <v>158</v>
      </c>
      <c r="B3" s="1187"/>
      <c r="C3" s="1188" t="s">
        <v>1504</v>
      </c>
      <c r="D3" s="1188"/>
      <c r="E3" s="1187"/>
      <c r="H3" s="1188"/>
    </row>
    <row r="4" spans="1:9">
      <c r="A4" s="833" t="s">
        <v>183</v>
      </c>
      <c r="B4" s="1190"/>
      <c r="C4" s="1191" t="s">
        <v>1520</v>
      </c>
      <c r="D4" s="169"/>
      <c r="E4" s="1190"/>
      <c r="F4" s="169"/>
      <c r="G4" s="169"/>
      <c r="H4" s="169"/>
    </row>
    <row r="5" spans="1:9" s="68" customFormat="1" ht="14.4" thickBot="1">
      <c r="A5" s="948"/>
      <c r="B5" s="886"/>
      <c r="C5" s="948"/>
      <c r="D5" s="948"/>
      <c r="E5" s="886"/>
      <c r="F5" s="948"/>
      <c r="G5" s="948"/>
      <c r="H5" s="948"/>
    </row>
    <row r="6" spans="1:9" ht="14.4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4.4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>
      <c r="A8" s="51"/>
      <c r="B8" s="837"/>
      <c r="C8" s="395"/>
      <c r="D8" s="395"/>
      <c r="F8" s="51"/>
      <c r="G8" s="51"/>
      <c r="H8" s="51"/>
    </row>
    <row r="9" spans="1:9">
      <c r="A9" s="856"/>
      <c r="B9" s="900">
        <v>451120</v>
      </c>
      <c r="C9" s="841"/>
      <c r="D9" s="842" t="s">
        <v>185</v>
      </c>
      <c r="F9" s="51"/>
      <c r="G9" s="51"/>
      <c r="H9" s="846">
        <f>SUM(H11:H12)</f>
        <v>0</v>
      </c>
    </row>
    <row r="10" spans="1:9">
      <c r="A10" s="838"/>
      <c r="F10" s="51"/>
      <c r="G10" s="51"/>
      <c r="H10" s="51"/>
    </row>
    <row r="11" spans="1:9">
      <c r="A11" s="912" t="s">
        <v>173</v>
      </c>
      <c r="B11" s="848"/>
      <c r="C11" s="901" t="s">
        <v>425</v>
      </c>
      <c r="D11" s="913" t="s">
        <v>187</v>
      </c>
      <c r="E11" s="1192" t="s">
        <v>188</v>
      </c>
      <c r="F11" s="1193">
        <v>120</v>
      </c>
      <c r="G11" s="1274"/>
      <c r="H11" s="854">
        <f>ROUND(F11*G11,2)</f>
        <v>0</v>
      </c>
      <c r="I11" s="1274"/>
    </row>
    <row r="12" spans="1:9">
      <c r="A12" s="912" t="s">
        <v>177</v>
      </c>
      <c r="B12" s="848"/>
      <c r="C12" s="901" t="s">
        <v>360</v>
      </c>
      <c r="D12" s="913" t="s">
        <v>361</v>
      </c>
      <c r="E12" s="1192" t="s">
        <v>188</v>
      </c>
      <c r="F12" s="1193">
        <v>120</v>
      </c>
      <c r="G12" s="1274"/>
      <c r="H12" s="854">
        <f t="shared" ref="H12" si="0">ROUND(F12*G12,2)</f>
        <v>0</v>
      </c>
      <c r="I12" s="1274"/>
    </row>
    <row r="13" spans="1:9">
      <c r="A13" s="957"/>
      <c r="B13" s="847"/>
      <c r="C13" s="906"/>
      <c r="D13" s="965"/>
      <c r="E13" s="1194"/>
      <c r="F13" s="1195"/>
      <c r="G13" s="845"/>
      <c r="H13" s="845"/>
      <c r="I13" s="845"/>
    </row>
    <row r="14" spans="1:9" ht="27.6">
      <c r="A14" s="856"/>
      <c r="B14" s="900">
        <v>452332</v>
      </c>
      <c r="C14" s="841"/>
      <c r="D14" s="842" t="s">
        <v>726</v>
      </c>
      <c r="F14" s="51"/>
      <c r="G14" s="51"/>
      <c r="H14" s="846">
        <f>SUM(H16)</f>
        <v>0</v>
      </c>
    </row>
    <row r="15" spans="1:9">
      <c r="A15" s="856"/>
      <c r="B15" s="900"/>
      <c r="C15" s="841"/>
      <c r="D15" s="842"/>
      <c r="F15" s="51"/>
      <c r="G15" s="51"/>
      <c r="H15" s="51"/>
    </row>
    <row r="16" spans="1:9" ht="27.6">
      <c r="A16" s="1196">
        <v>4</v>
      </c>
      <c r="B16" s="849"/>
      <c r="C16" s="901" t="s">
        <v>472</v>
      </c>
      <c r="D16" s="913" t="s">
        <v>697</v>
      </c>
      <c r="E16" s="1192" t="s">
        <v>197</v>
      </c>
      <c r="F16" s="1193">
        <v>120</v>
      </c>
      <c r="G16" s="1274"/>
      <c r="H16" s="854">
        <f>ROUND(F16*G16,2)</f>
        <v>0</v>
      </c>
      <c r="I16" s="1274"/>
    </row>
    <row r="17" spans="1:9">
      <c r="A17" s="856"/>
      <c r="B17" s="864"/>
      <c r="C17" s="877"/>
      <c r="D17" s="877"/>
      <c r="E17" s="859"/>
      <c r="I17" s="867"/>
    </row>
    <row r="18" spans="1:9">
      <c r="A18" s="856"/>
      <c r="B18" s="900">
        <v>453156</v>
      </c>
      <c r="C18" s="841"/>
      <c r="D18" s="842" t="s">
        <v>373</v>
      </c>
      <c r="F18" s="51"/>
      <c r="G18" s="51"/>
      <c r="H18" s="846">
        <f>SUM(H20:H21)</f>
        <v>0</v>
      </c>
    </row>
    <row r="19" spans="1:9">
      <c r="A19" s="842"/>
      <c r="B19" s="900"/>
      <c r="C19" s="841"/>
      <c r="D19" s="842"/>
      <c r="F19" s="51"/>
      <c r="G19" s="51"/>
      <c r="H19" s="846"/>
    </row>
    <row r="20" spans="1:9">
      <c r="A20" s="1196">
        <v>3</v>
      </c>
      <c r="B20" s="925"/>
      <c r="C20" s="913">
        <v>91090101</v>
      </c>
      <c r="D20" s="913" t="s">
        <v>1284</v>
      </c>
      <c r="E20" s="1192" t="s">
        <v>176</v>
      </c>
      <c r="F20" s="1193">
        <v>100</v>
      </c>
      <c r="G20" s="1274"/>
      <c r="H20" s="854">
        <f>ROUND(F20*G20,2)</f>
        <v>0</v>
      </c>
      <c r="I20" s="1274"/>
    </row>
    <row r="21" spans="1:9">
      <c r="A21" s="1196">
        <v>4</v>
      </c>
      <c r="B21" s="848"/>
      <c r="C21" s="913" t="s">
        <v>440</v>
      </c>
      <c r="D21" s="913" t="s">
        <v>1689</v>
      </c>
      <c r="E21" s="1192" t="s">
        <v>180</v>
      </c>
      <c r="F21" s="1193">
        <v>4</v>
      </c>
      <c r="G21" s="1274"/>
      <c r="H21" s="854">
        <f t="shared" ref="H21" si="1">ROUND(F21*G21,2)</f>
        <v>0</v>
      </c>
      <c r="I21" s="1274"/>
    </row>
    <row r="22" spans="1:9">
      <c r="A22" s="876"/>
      <c r="C22" s="1197"/>
      <c r="D22" s="1198"/>
      <c r="E22" s="1194"/>
      <c r="F22" s="51"/>
      <c r="G22" s="51"/>
      <c r="H22" s="51"/>
    </row>
    <row r="23" spans="1:9" ht="14.4">
      <c r="A23" s="856"/>
      <c r="B23" s="859"/>
      <c r="C23" s="876"/>
      <c r="D23" s="868" t="s">
        <v>181</v>
      </c>
      <c r="F23" s="870"/>
      <c r="G23" s="871"/>
      <c r="H23" s="872">
        <f>SUM(H9+H14+H18)</f>
        <v>0</v>
      </c>
    </row>
    <row r="24" spans="1:9">
      <c r="A24" s="856"/>
      <c r="B24" s="900"/>
      <c r="C24" s="841"/>
      <c r="D24" s="842"/>
      <c r="F24" s="51"/>
      <c r="G24" s="51"/>
      <c r="H24" s="846"/>
    </row>
    <row r="25" spans="1:9">
      <c r="A25" s="1199"/>
      <c r="B25" s="1200"/>
      <c r="C25" s="1199"/>
      <c r="D25" s="1199"/>
      <c r="E25" s="1200"/>
      <c r="F25" s="1199"/>
      <c r="G25" s="1199"/>
      <c r="H25" s="1199"/>
      <c r="I25" s="1201"/>
    </row>
    <row r="26" spans="1:9">
      <c r="A26" s="1199"/>
      <c r="B26" s="1200"/>
      <c r="C26" s="1199"/>
      <c r="D26" s="1199"/>
      <c r="E26" s="1200"/>
      <c r="F26" s="1199"/>
      <c r="G26" s="1199"/>
      <c r="H26" s="1199"/>
      <c r="I26" s="1201"/>
    </row>
    <row r="27" spans="1:9">
      <c r="A27" s="51"/>
      <c r="B27" s="837"/>
      <c r="C27" s="395"/>
      <c r="D27" s="395"/>
      <c r="F27" s="51"/>
      <c r="G27" s="51"/>
      <c r="H27" s="51"/>
      <c r="I27" s="1201"/>
    </row>
    <row r="28" spans="1:9">
      <c r="A28" s="856"/>
      <c r="B28" s="900"/>
      <c r="C28" s="841"/>
      <c r="D28" s="842"/>
      <c r="F28" s="51"/>
      <c r="G28" s="51"/>
      <c r="H28" s="846"/>
      <c r="I28" s="1201"/>
    </row>
    <row r="29" spans="1:9" ht="14.4">
      <c r="A29" s="872"/>
      <c r="B29" s="1202"/>
      <c r="C29" s="872"/>
      <c r="D29" s="872"/>
      <c r="E29" s="1202"/>
      <c r="F29" s="872"/>
      <c r="G29" s="872"/>
      <c r="H29" s="872"/>
      <c r="I29" s="107"/>
    </row>
    <row r="30" spans="1:9" ht="14.4">
      <c r="A30" s="872"/>
      <c r="B30" s="1202"/>
      <c r="C30" s="872"/>
      <c r="D30" s="872"/>
      <c r="E30" s="1202"/>
      <c r="F30" s="872"/>
      <c r="G30" s="872"/>
      <c r="H30" s="872"/>
      <c r="I30" s="107"/>
    </row>
    <row r="31" spans="1:9" ht="14.4">
      <c r="A31" s="872"/>
      <c r="B31" s="1202"/>
      <c r="C31" s="872"/>
      <c r="D31" s="872"/>
      <c r="E31" s="1202"/>
      <c r="F31" s="872"/>
      <c r="G31" s="872"/>
      <c r="H31" s="872"/>
      <c r="I31" s="107"/>
    </row>
    <row r="32" spans="1:9" ht="14.4">
      <c r="A32" s="872"/>
      <c r="B32" s="1202"/>
      <c r="C32" s="872"/>
      <c r="D32" s="872"/>
      <c r="E32" s="1202"/>
      <c r="F32" s="872"/>
      <c r="G32" s="872"/>
      <c r="H32" s="872"/>
      <c r="I32" s="107"/>
    </row>
    <row r="33" spans="1:9" ht="14.4">
      <c r="A33" s="872"/>
      <c r="B33" s="1202"/>
      <c r="C33" s="872"/>
      <c r="D33" s="872"/>
      <c r="E33" s="1202"/>
      <c r="F33" s="872"/>
      <c r="G33" s="872"/>
      <c r="H33" s="872"/>
      <c r="I33" s="107"/>
    </row>
    <row r="34" spans="1:9" ht="14.4">
      <c r="A34" s="872"/>
      <c r="B34" s="1202"/>
      <c r="C34" s="872"/>
      <c r="D34" s="872"/>
      <c r="E34" s="1202"/>
      <c r="F34" s="872"/>
      <c r="G34" s="872"/>
      <c r="H34" s="872"/>
      <c r="I34" s="107"/>
    </row>
    <row r="35" spans="1:9" ht="14.4">
      <c r="A35" s="872"/>
      <c r="B35" s="1202"/>
      <c r="C35" s="872"/>
      <c r="D35" s="872"/>
      <c r="E35" s="1202"/>
      <c r="F35" s="872"/>
      <c r="G35" s="872"/>
      <c r="H35" s="872"/>
      <c r="I35" s="107"/>
    </row>
    <row r="36" spans="1:9" ht="14.4">
      <c r="A36" s="872"/>
      <c r="B36" s="1202"/>
      <c r="C36" s="872"/>
      <c r="D36" s="872"/>
      <c r="E36" s="1202"/>
      <c r="F36" s="872"/>
      <c r="G36" s="872"/>
      <c r="H36" s="872"/>
      <c r="I36" s="107"/>
    </row>
    <row r="37" spans="1:9" ht="14.4">
      <c r="A37" s="872"/>
      <c r="B37" s="1202"/>
      <c r="C37" s="872"/>
      <c r="D37" s="872"/>
      <c r="E37" s="1202"/>
      <c r="F37" s="872"/>
      <c r="G37" s="872"/>
      <c r="H37" s="872"/>
      <c r="I37" s="107"/>
    </row>
    <row r="38" spans="1:9" ht="14.4">
      <c r="A38" s="872"/>
      <c r="B38" s="1202"/>
      <c r="C38" s="872"/>
      <c r="D38" s="872"/>
      <c r="E38" s="1202"/>
      <c r="F38" s="872"/>
      <c r="G38" s="872"/>
      <c r="H38" s="872"/>
      <c r="I38" s="107"/>
    </row>
    <row r="39" spans="1:9" ht="14.4">
      <c r="A39" s="872"/>
      <c r="B39" s="1202"/>
      <c r="C39" s="872"/>
      <c r="D39" s="872"/>
      <c r="E39" s="1202"/>
      <c r="F39" s="872"/>
      <c r="G39" s="872"/>
      <c r="H39" s="872"/>
      <c r="I39" s="107"/>
    </row>
    <row r="40" spans="1:9" ht="14.4">
      <c r="A40" s="872"/>
      <c r="B40" s="1202"/>
      <c r="C40" s="872"/>
      <c r="D40" s="872"/>
      <c r="E40" s="1202"/>
      <c r="F40" s="872"/>
      <c r="G40" s="872"/>
      <c r="H40" s="872"/>
      <c r="I40" s="107"/>
    </row>
    <row r="41" spans="1:9" ht="14.4">
      <c r="A41" s="872"/>
      <c r="B41" s="1202"/>
      <c r="C41" s="872"/>
      <c r="D41" s="872"/>
      <c r="E41" s="1202"/>
      <c r="F41" s="872"/>
      <c r="G41" s="872"/>
      <c r="H41" s="872"/>
      <c r="I41" s="107"/>
    </row>
    <row r="42" spans="1:9" ht="14.4">
      <c r="A42" s="872"/>
      <c r="B42" s="1202"/>
      <c r="C42" s="872"/>
      <c r="D42" s="872"/>
      <c r="E42" s="1202"/>
      <c r="F42" s="872"/>
      <c r="G42" s="872"/>
      <c r="H42" s="872"/>
      <c r="I42" s="107"/>
    </row>
    <row r="43" spans="1:9" ht="14.4">
      <c r="A43" s="872"/>
      <c r="B43" s="1202"/>
      <c r="C43" s="872"/>
      <c r="D43" s="872"/>
      <c r="E43" s="1202"/>
      <c r="F43" s="872"/>
      <c r="G43" s="872"/>
      <c r="H43" s="872"/>
      <c r="I43" s="107"/>
    </row>
    <row r="44" spans="1:9" ht="14.4">
      <c r="A44" s="872"/>
      <c r="B44" s="1202"/>
      <c r="C44" s="872"/>
      <c r="D44" s="872"/>
      <c r="E44" s="1202"/>
      <c r="F44" s="872"/>
      <c r="G44" s="872"/>
      <c r="H44" s="872"/>
      <c r="I44" s="107"/>
    </row>
    <row r="45" spans="1:9" ht="14.4">
      <c r="A45" s="872"/>
      <c r="B45" s="1202"/>
      <c r="C45" s="872"/>
      <c r="D45" s="872"/>
      <c r="E45" s="1202"/>
      <c r="F45" s="872"/>
      <c r="G45" s="872"/>
      <c r="H45" s="872"/>
      <c r="I45" s="107"/>
    </row>
    <row r="46" spans="1:9" ht="14.4">
      <c r="A46" s="872"/>
      <c r="B46" s="1202"/>
      <c r="C46" s="872"/>
      <c r="D46" s="872"/>
      <c r="E46" s="1202"/>
      <c r="F46" s="872"/>
      <c r="G46" s="872"/>
      <c r="H46" s="872"/>
      <c r="I46" s="107"/>
    </row>
    <row r="47" spans="1:9" ht="14.4">
      <c r="A47" s="872"/>
      <c r="B47" s="1202"/>
      <c r="C47" s="872"/>
      <c r="D47" s="872"/>
      <c r="E47" s="1202"/>
      <c r="F47" s="872"/>
      <c r="G47" s="872"/>
      <c r="H47" s="872"/>
      <c r="I47" s="107"/>
    </row>
    <row r="48" spans="1:9" ht="14.4">
      <c r="A48" s="872"/>
      <c r="B48" s="1202"/>
      <c r="C48" s="872"/>
      <c r="D48" s="872"/>
      <c r="E48" s="1202"/>
      <c r="F48" s="872"/>
      <c r="G48" s="872"/>
      <c r="H48" s="872"/>
      <c r="I48" s="107"/>
    </row>
    <row r="49" spans="1:9" ht="14.4">
      <c r="A49" s="872"/>
      <c r="B49" s="1202"/>
      <c r="C49" s="872"/>
      <c r="D49" s="872"/>
      <c r="E49" s="1202"/>
      <c r="F49" s="872"/>
      <c r="G49" s="872"/>
      <c r="H49" s="872"/>
      <c r="I49" s="107"/>
    </row>
    <row r="50" spans="1:9" ht="14.4">
      <c r="A50" s="872"/>
      <c r="B50" s="1202"/>
      <c r="C50" s="872"/>
      <c r="D50" s="872"/>
      <c r="E50" s="1202"/>
      <c r="F50" s="872"/>
      <c r="G50" s="872"/>
      <c r="H50" s="872"/>
      <c r="I50" s="107"/>
    </row>
    <row r="51" spans="1:9" ht="14.4">
      <c r="A51" s="872"/>
      <c r="B51" s="1202"/>
      <c r="C51" s="872"/>
      <c r="D51" s="872"/>
      <c r="E51" s="1202"/>
      <c r="F51" s="872"/>
      <c r="G51" s="872"/>
      <c r="H51" s="872"/>
      <c r="I51" s="107"/>
    </row>
    <row r="52" spans="1:9" ht="14.4">
      <c r="A52" s="872"/>
      <c r="B52" s="1202"/>
      <c r="C52" s="872"/>
      <c r="D52" s="872"/>
      <c r="E52" s="1202"/>
      <c r="F52" s="872"/>
      <c r="G52" s="872"/>
      <c r="H52" s="872"/>
      <c r="I52" s="107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1" xr:uid="{00000000-0002-0000-82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Hárok126">
    <tabColor rgb="FFFFFF99"/>
  </sheetPr>
  <dimension ref="A1:I133"/>
  <sheetViews>
    <sheetView view="pageBreakPreview" topLeftCell="A31" zoomScaleNormal="100" zoomScaleSheetLayoutView="100" workbookViewId="0">
      <selection activeCell="D56" sqref="D56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9.5" customHeight="1">
      <c r="A3" s="1514" t="s">
        <v>158</v>
      </c>
      <c r="B3" s="893"/>
      <c r="C3" s="1516" t="s">
        <v>1806</v>
      </c>
      <c r="D3" s="1515"/>
      <c r="E3" s="893"/>
      <c r="H3" s="894"/>
    </row>
    <row r="4" spans="1:9" ht="25.5" customHeight="1">
      <c r="A4" s="65" t="s">
        <v>183</v>
      </c>
      <c r="B4" s="898"/>
      <c r="C4" s="1695" t="s">
        <v>1807</v>
      </c>
      <c r="D4" s="1695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s="81" customFormat="1" ht="12.75" customHeight="1">
      <c r="A9" s="839"/>
      <c r="B9" s="900">
        <v>451111</v>
      </c>
      <c r="C9" s="841"/>
      <c r="D9" s="842" t="s">
        <v>553</v>
      </c>
      <c r="E9" s="843"/>
      <c r="F9" s="844"/>
      <c r="G9" s="845"/>
      <c r="H9" s="846">
        <f>SUM(H11:H15)</f>
        <v>0</v>
      </c>
    </row>
    <row r="10" spans="1:9" s="81" customFormat="1" ht="13.5" customHeight="1">
      <c r="A10" s="425"/>
      <c r="B10" s="847"/>
      <c r="C10" s="425"/>
      <c r="D10" s="425"/>
      <c r="E10" s="847"/>
      <c r="F10" s="425"/>
      <c r="G10" s="425"/>
      <c r="H10" s="425"/>
    </row>
    <row r="11" spans="1:9" s="81" customFormat="1" ht="24.6">
      <c r="A11" s="912" t="s">
        <v>173</v>
      </c>
      <c r="B11" s="849"/>
      <c r="C11" s="901" t="s">
        <v>453</v>
      </c>
      <c r="D11" s="1286" t="s">
        <v>454</v>
      </c>
      <c r="E11" s="1287" t="s">
        <v>176</v>
      </c>
      <c r="F11" s="1513">
        <v>185</v>
      </c>
      <c r="G11" s="1232"/>
      <c r="H11" s="854">
        <f>ROUND(F11*G11,2)</f>
        <v>0</v>
      </c>
      <c r="I11" s="1232"/>
    </row>
    <row r="12" spans="1:9" ht="24.6">
      <c r="A12" s="912" t="s">
        <v>177</v>
      </c>
      <c r="B12" s="849"/>
      <c r="C12" s="901" t="s">
        <v>455</v>
      </c>
      <c r="D12" s="1286" t="s">
        <v>456</v>
      </c>
      <c r="E12" s="1287" t="s">
        <v>197</v>
      </c>
      <c r="F12" s="1513">
        <v>44.5</v>
      </c>
      <c r="G12" s="1232"/>
      <c r="H12" s="854">
        <f t="shared" ref="H12:H15" si="0">ROUND(F12*G12,2)</f>
        <v>0</v>
      </c>
      <c r="I12" s="1232"/>
    </row>
    <row r="13" spans="1:9" ht="24.6">
      <c r="A13" s="912" t="s">
        <v>191</v>
      </c>
      <c r="B13" s="849"/>
      <c r="C13" s="1288" t="s">
        <v>457</v>
      </c>
      <c r="D13" s="1286" t="s">
        <v>458</v>
      </c>
      <c r="E13" s="1287" t="s">
        <v>197</v>
      </c>
      <c r="F13" s="1513">
        <v>26.7</v>
      </c>
      <c r="G13" s="1232"/>
      <c r="H13" s="854">
        <f t="shared" si="0"/>
        <v>0</v>
      </c>
      <c r="I13" s="1232"/>
    </row>
    <row r="14" spans="1:9" s="81" customFormat="1" ht="24.6">
      <c r="A14" s="912" t="s">
        <v>194</v>
      </c>
      <c r="B14" s="849"/>
      <c r="C14" s="1288" t="s">
        <v>457</v>
      </c>
      <c r="D14" s="1286" t="s">
        <v>459</v>
      </c>
      <c r="E14" s="1287" t="s">
        <v>197</v>
      </c>
      <c r="F14" s="1513">
        <v>17.8</v>
      </c>
      <c r="G14" s="1232"/>
      <c r="H14" s="854">
        <f t="shared" si="0"/>
        <v>0</v>
      </c>
      <c r="I14" s="1232"/>
    </row>
    <row r="15" spans="1:9" ht="13.8">
      <c r="A15" s="912" t="s">
        <v>198</v>
      </c>
      <c r="B15" s="849"/>
      <c r="C15" s="901" t="s">
        <v>460</v>
      </c>
      <c r="D15" s="1286" t="s">
        <v>461</v>
      </c>
      <c r="E15" s="1287" t="s">
        <v>462</v>
      </c>
      <c r="F15" s="1513">
        <v>13.35</v>
      </c>
      <c r="G15" s="1232"/>
      <c r="H15" s="854">
        <f t="shared" si="0"/>
        <v>0</v>
      </c>
      <c r="I15" s="1232"/>
    </row>
    <row r="16" spans="1:9" ht="13.8">
      <c r="A16" s="856"/>
      <c r="B16" s="864"/>
      <c r="C16" s="885"/>
      <c r="D16" s="877"/>
      <c r="E16" s="859"/>
      <c r="I16" s="867"/>
    </row>
    <row r="17" spans="1:9" ht="13.8">
      <c r="A17" s="856"/>
      <c r="B17" s="900">
        <v>451120</v>
      </c>
      <c r="C17" s="841"/>
      <c r="D17" s="842" t="s">
        <v>185</v>
      </c>
      <c r="F17" s="51"/>
      <c r="G17" s="51"/>
      <c r="H17" s="846">
        <f>SUM(H19:H22)</f>
        <v>0</v>
      </c>
    </row>
    <row r="18" spans="1:9" ht="13.8">
      <c r="A18" s="856"/>
      <c r="B18" s="900"/>
      <c r="C18" s="841"/>
      <c r="F18" s="51"/>
      <c r="G18" s="51"/>
      <c r="H18" s="51"/>
    </row>
    <row r="19" spans="1:9" ht="13.8">
      <c r="A19" s="912" t="s">
        <v>211</v>
      </c>
      <c r="B19" s="849"/>
      <c r="C19" s="901" t="s">
        <v>186</v>
      </c>
      <c r="D19" s="1286" t="s">
        <v>463</v>
      </c>
      <c r="E19" s="1287" t="s">
        <v>188</v>
      </c>
      <c r="F19" s="1513">
        <v>159.5</v>
      </c>
      <c r="G19" s="1232"/>
      <c r="H19" s="854">
        <f>ROUND(F19*G19,2)</f>
        <v>0</v>
      </c>
      <c r="I19" s="1232"/>
    </row>
    <row r="20" spans="1:9" ht="24.6">
      <c r="A20" s="912" t="s">
        <v>213</v>
      </c>
      <c r="B20" s="849"/>
      <c r="C20" s="901" t="s">
        <v>360</v>
      </c>
      <c r="D20" s="1286" t="s">
        <v>464</v>
      </c>
      <c r="E20" s="1287" t="s">
        <v>188</v>
      </c>
      <c r="F20" s="1513">
        <v>159.5</v>
      </c>
      <c r="G20" s="1232"/>
      <c r="H20" s="854">
        <f t="shared" ref="H20:H22" si="1">ROUND(F20*G20,2)</f>
        <v>0</v>
      </c>
      <c r="I20" s="1232"/>
    </row>
    <row r="21" spans="1:9" ht="13.8">
      <c r="A21" s="912" t="s">
        <v>215</v>
      </c>
      <c r="B21" s="849"/>
      <c r="C21" s="901" t="s">
        <v>465</v>
      </c>
      <c r="D21" s="1286" t="s">
        <v>466</v>
      </c>
      <c r="E21" s="1287" t="s">
        <v>188</v>
      </c>
      <c r="F21" s="1513">
        <v>17.399999999999999</v>
      </c>
      <c r="G21" s="1232"/>
      <c r="H21" s="854">
        <f t="shared" si="1"/>
        <v>0</v>
      </c>
      <c r="I21" s="1232"/>
    </row>
    <row r="22" spans="1:9" ht="13.8">
      <c r="A22" s="912" t="s">
        <v>217</v>
      </c>
      <c r="B22" s="849"/>
      <c r="C22" s="901" t="s">
        <v>467</v>
      </c>
      <c r="D22" s="1286" t="s">
        <v>468</v>
      </c>
      <c r="E22" s="1287" t="s">
        <v>188</v>
      </c>
      <c r="F22" s="1513">
        <v>9.6300000000000008</v>
      </c>
      <c r="G22" s="1232"/>
      <c r="H22" s="854">
        <f t="shared" si="1"/>
        <v>0</v>
      </c>
      <c r="I22" s="1232"/>
    </row>
    <row r="23" spans="1:9" ht="13.8">
      <c r="A23" s="856"/>
      <c r="B23" s="857"/>
      <c r="C23" s="964"/>
      <c r="D23" s="904"/>
      <c r="E23" s="859"/>
      <c r="G23" s="51"/>
      <c r="H23" s="51"/>
    </row>
    <row r="24" spans="1:9" ht="27.6">
      <c r="A24" s="856"/>
      <c r="B24" s="900">
        <v>452332</v>
      </c>
      <c r="C24" s="841"/>
      <c r="D24" s="842" t="s">
        <v>638</v>
      </c>
      <c r="F24" s="51"/>
      <c r="G24" s="51"/>
      <c r="H24" s="846">
        <f>SUM(H26:H29)</f>
        <v>0</v>
      </c>
    </row>
    <row r="25" spans="1:9" ht="13.8">
      <c r="A25" s="838"/>
      <c r="F25" s="51"/>
      <c r="G25" s="51"/>
      <c r="H25" s="51"/>
    </row>
    <row r="26" spans="1:9" ht="13.8">
      <c r="A26" s="912" t="s">
        <v>219</v>
      </c>
      <c r="B26" s="849"/>
      <c r="C26" s="901" t="s">
        <v>295</v>
      </c>
      <c r="D26" s="1286" t="s">
        <v>469</v>
      </c>
      <c r="E26" s="1287" t="s">
        <v>197</v>
      </c>
      <c r="F26" s="1513">
        <v>11.2</v>
      </c>
      <c r="G26" s="1232"/>
      <c r="H26" s="854">
        <f>ROUND(F26*G26,2)</f>
        <v>0</v>
      </c>
      <c r="I26" s="1232"/>
    </row>
    <row r="27" spans="1:9" ht="24.6">
      <c r="A27" s="912" t="s">
        <v>221</v>
      </c>
      <c r="B27" s="849"/>
      <c r="C27" s="901" t="s">
        <v>470</v>
      </c>
      <c r="D27" s="1286" t="s">
        <v>471</v>
      </c>
      <c r="E27" s="1287" t="s">
        <v>197</v>
      </c>
      <c r="F27" s="1513">
        <v>44.5</v>
      </c>
      <c r="G27" s="1232"/>
      <c r="H27" s="854">
        <f t="shared" ref="H27:H29" si="2">ROUND(F27*G27,2)</f>
        <v>0</v>
      </c>
      <c r="I27" s="1232"/>
    </row>
    <row r="28" spans="1:9" ht="24.6">
      <c r="A28" s="912" t="s">
        <v>223</v>
      </c>
      <c r="B28" s="849"/>
      <c r="C28" s="901" t="s">
        <v>472</v>
      </c>
      <c r="D28" s="1286" t="s">
        <v>473</v>
      </c>
      <c r="E28" s="1287" t="s">
        <v>197</v>
      </c>
      <c r="F28" s="1513">
        <v>26.7</v>
      </c>
      <c r="G28" s="1232"/>
      <c r="H28" s="854">
        <f t="shared" si="2"/>
        <v>0</v>
      </c>
      <c r="I28" s="1232"/>
    </row>
    <row r="29" spans="1:9" ht="24.6">
      <c r="A29" s="912" t="s">
        <v>292</v>
      </c>
      <c r="B29" s="849"/>
      <c r="C29" s="901" t="s">
        <v>472</v>
      </c>
      <c r="D29" s="1286" t="s">
        <v>474</v>
      </c>
      <c r="E29" s="1287" t="s">
        <v>197</v>
      </c>
      <c r="F29" s="1513">
        <v>17.8</v>
      </c>
      <c r="G29" s="1232"/>
      <c r="H29" s="854">
        <f t="shared" si="2"/>
        <v>0</v>
      </c>
      <c r="I29" s="1232"/>
    </row>
    <row r="30" spans="1:9" ht="13.8">
      <c r="A30" s="856"/>
      <c r="B30" s="873"/>
      <c r="D30" s="875"/>
      <c r="E30" s="859"/>
      <c r="H30" s="867"/>
      <c r="I30" s="867"/>
    </row>
    <row r="31" spans="1:9" ht="13.8">
      <c r="A31" s="856"/>
      <c r="B31" s="900">
        <v>453170</v>
      </c>
      <c r="C31" s="841"/>
      <c r="D31" s="842" t="s">
        <v>305</v>
      </c>
      <c r="F31" s="51"/>
      <c r="G31" s="51"/>
      <c r="H31" s="846">
        <f>SUM(H33:H42)</f>
        <v>0</v>
      </c>
    </row>
    <row r="32" spans="1:9" ht="13.8">
      <c r="A32" s="856"/>
      <c r="B32" s="900"/>
      <c r="C32" s="841"/>
      <c r="D32" s="842"/>
      <c r="F32" s="51"/>
      <c r="G32" s="51"/>
      <c r="H32" s="51"/>
    </row>
    <row r="33" spans="1:9" ht="24.6">
      <c r="A33" s="912" t="s">
        <v>293</v>
      </c>
      <c r="B33" s="849"/>
      <c r="C33" s="901" t="s">
        <v>475</v>
      </c>
      <c r="D33" s="1286" t="s">
        <v>476</v>
      </c>
      <c r="E33" s="1287" t="s">
        <v>180</v>
      </c>
      <c r="F33" s="1513">
        <v>3</v>
      </c>
      <c r="G33" s="1232"/>
      <c r="H33" s="854">
        <f>ROUND(F33*G33,2)</f>
        <v>0</v>
      </c>
      <c r="I33" s="1232"/>
    </row>
    <row r="34" spans="1:9" ht="13.8">
      <c r="A34" s="912" t="s">
        <v>294</v>
      </c>
      <c r="B34" s="849"/>
      <c r="C34" s="901" t="s">
        <v>323</v>
      </c>
      <c r="D34" s="1286" t="s">
        <v>477</v>
      </c>
      <c r="E34" s="1287" t="s">
        <v>176</v>
      </c>
      <c r="F34" s="1513">
        <v>171</v>
      </c>
      <c r="G34" s="1232"/>
      <c r="H34" s="854">
        <f t="shared" ref="H34:H42" si="3">ROUND(F34*G34,2)</f>
        <v>0</v>
      </c>
      <c r="I34" s="1232"/>
    </row>
    <row r="35" spans="1:9" ht="13.8">
      <c r="A35" s="912" t="s">
        <v>478</v>
      </c>
      <c r="B35" s="849"/>
      <c r="C35" s="901" t="s">
        <v>323</v>
      </c>
      <c r="D35" s="1286" t="s">
        <v>479</v>
      </c>
      <c r="E35" s="1287" t="s">
        <v>176</v>
      </c>
      <c r="F35" s="1513">
        <v>204</v>
      </c>
      <c r="G35" s="1232"/>
      <c r="H35" s="854">
        <f t="shared" si="3"/>
        <v>0</v>
      </c>
      <c r="I35" s="1232"/>
    </row>
    <row r="36" spans="1:9" ht="13.8">
      <c r="A36" s="912" t="s">
        <v>480</v>
      </c>
      <c r="B36" s="849"/>
      <c r="C36" s="901" t="s">
        <v>323</v>
      </c>
      <c r="D36" s="1286" t="s">
        <v>481</v>
      </c>
      <c r="E36" s="1287" t="s">
        <v>176</v>
      </c>
      <c r="F36" s="1513">
        <v>44</v>
      </c>
      <c r="G36" s="1232"/>
      <c r="H36" s="854">
        <f t="shared" si="3"/>
        <v>0</v>
      </c>
      <c r="I36" s="1232"/>
    </row>
    <row r="37" spans="1:9" ht="13.8">
      <c r="A37" s="912" t="s">
        <v>482</v>
      </c>
      <c r="B37" s="849"/>
      <c r="C37" s="901" t="s">
        <v>483</v>
      </c>
      <c r="D37" s="1286" t="s">
        <v>484</v>
      </c>
      <c r="E37" s="1287" t="s">
        <v>176</v>
      </c>
      <c r="F37" s="1513">
        <v>63</v>
      </c>
      <c r="G37" s="1232"/>
      <c r="H37" s="854">
        <f t="shared" si="3"/>
        <v>0</v>
      </c>
      <c r="I37" s="1232"/>
    </row>
    <row r="38" spans="1:9" ht="13.8">
      <c r="A38" s="912" t="s">
        <v>485</v>
      </c>
      <c r="B38" s="849"/>
      <c r="C38" s="901" t="s">
        <v>486</v>
      </c>
      <c r="D38" s="1286" t="s">
        <v>487</v>
      </c>
      <c r="E38" s="1287" t="s">
        <v>176</v>
      </c>
      <c r="F38" s="1513">
        <v>149</v>
      </c>
      <c r="G38" s="1232"/>
      <c r="H38" s="854">
        <f t="shared" si="3"/>
        <v>0</v>
      </c>
      <c r="I38" s="1232"/>
    </row>
    <row r="39" spans="1:9" ht="13.8">
      <c r="A39" s="1561" t="s">
        <v>488</v>
      </c>
      <c r="B39" s="1562"/>
      <c r="C39" s="1563" t="s">
        <v>489</v>
      </c>
      <c r="D39" s="1564" t="s">
        <v>490</v>
      </c>
      <c r="E39" s="1565" t="s">
        <v>176</v>
      </c>
      <c r="F39" s="1566">
        <v>0</v>
      </c>
      <c r="G39" s="1567"/>
      <c r="H39" s="1568">
        <f t="shared" si="3"/>
        <v>0</v>
      </c>
      <c r="I39" s="1567"/>
    </row>
    <row r="40" spans="1:9" ht="13.8">
      <c r="A40" s="912" t="s">
        <v>491</v>
      </c>
      <c r="B40" s="849"/>
      <c r="C40" s="901" t="s">
        <v>492</v>
      </c>
      <c r="D40" s="1286" t="s">
        <v>493</v>
      </c>
      <c r="E40" s="1287" t="s">
        <v>176</v>
      </c>
      <c r="F40" s="1513">
        <v>565</v>
      </c>
      <c r="G40" s="1232"/>
      <c r="H40" s="854">
        <f t="shared" si="3"/>
        <v>0</v>
      </c>
      <c r="I40" s="1232"/>
    </row>
    <row r="41" spans="1:9" ht="13.8">
      <c r="A41" s="1561" t="s">
        <v>494</v>
      </c>
      <c r="B41" s="1562"/>
      <c r="C41" s="1563" t="s">
        <v>495</v>
      </c>
      <c r="D41" s="1564" t="s">
        <v>496</v>
      </c>
      <c r="E41" s="1565" t="s">
        <v>176</v>
      </c>
      <c r="F41" s="1566">
        <v>0</v>
      </c>
      <c r="G41" s="1567"/>
      <c r="H41" s="1568">
        <f t="shared" si="3"/>
        <v>0</v>
      </c>
      <c r="I41" s="1567"/>
    </row>
    <row r="42" spans="1:9" ht="24.6">
      <c r="A42" s="912" t="s">
        <v>497</v>
      </c>
      <c r="B42" s="849"/>
      <c r="C42" s="901" t="s">
        <v>498</v>
      </c>
      <c r="D42" s="1286" t="s">
        <v>499</v>
      </c>
      <c r="E42" s="1287" t="s">
        <v>176</v>
      </c>
      <c r="F42" s="1513">
        <v>57</v>
      </c>
      <c r="G42" s="1232"/>
      <c r="H42" s="854">
        <f t="shared" si="3"/>
        <v>0</v>
      </c>
      <c r="I42" s="1232"/>
    </row>
    <row r="43" spans="1:9" ht="13.8">
      <c r="A43" s="856"/>
      <c r="B43" s="864"/>
      <c r="C43" s="885"/>
      <c r="D43" s="877"/>
      <c r="E43" s="859"/>
    </row>
    <row r="44" spans="1:9" ht="14.4">
      <c r="A44" s="856"/>
      <c r="B44" s="859"/>
      <c r="C44" s="876"/>
      <c r="D44" s="868" t="s">
        <v>181</v>
      </c>
      <c r="E44" s="869"/>
      <c r="F44" s="870"/>
      <c r="G44" s="871"/>
      <c r="H44" s="872">
        <f>H31+H17+H24+H9</f>
        <v>0</v>
      </c>
    </row>
    <row r="45" spans="1:9" ht="13.8">
      <c r="A45" s="856"/>
      <c r="B45" s="864"/>
      <c r="C45" s="865"/>
      <c r="D45" s="878"/>
      <c r="E45" s="859"/>
    </row>
    <row r="46" spans="1:9" ht="13.8">
      <c r="A46" s="856"/>
      <c r="B46" s="864"/>
      <c r="C46" s="865"/>
      <c r="D46" s="878"/>
      <c r="E46" s="859"/>
    </row>
    <row r="47" spans="1:9" ht="13.8">
      <c r="A47" s="856"/>
      <c r="B47" s="864"/>
      <c r="C47" s="865"/>
      <c r="D47" s="878"/>
      <c r="E47" s="859"/>
    </row>
    <row r="48" spans="1:9" ht="13.5" customHeight="1">
      <c r="A48" s="856"/>
      <c r="B48" s="864"/>
      <c r="C48" s="865"/>
      <c r="D48" s="866"/>
      <c r="E48" s="859"/>
    </row>
    <row r="49" spans="1:8" ht="13.5" customHeight="1">
      <c r="A49" s="856"/>
      <c r="B49" s="864"/>
      <c r="C49" s="865"/>
      <c r="D49" s="878"/>
      <c r="E49" s="859"/>
    </row>
    <row r="50" spans="1:8" s="52" customFormat="1" ht="13.8">
      <c r="A50" s="856"/>
      <c r="B50" s="864"/>
      <c r="C50" s="865"/>
      <c r="D50" s="877"/>
      <c r="E50" s="859"/>
      <c r="F50" s="860"/>
      <c r="G50" s="867"/>
      <c r="H50" s="860"/>
    </row>
    <row r="51" spans="1:8" s="52" customFormat="1" ht="13.8">
      <c r="A51" s="856"/>
      <c r="B51" s="864"/>
      <c r="C51" s="865"/>
      <c r="D51" s="866"/>
      <c r="E51" s="859"/>
      <c r="F51" s="860"/>
      <c r="G51" s="867"/>
      <c r="H51" s="860"/>
    </row>
    <row r="52" spans="1:8" s="52" customFormat="1" ht="13.8">
      <c r="A52" s="856"/>
      <c r="B52" s="864"/>
      <c r="C52" s="865"/>
      <c r="D52" s="878"/>
      <c r="E52" s="859"/>
      <c r="F52" s="860"/>
      <c r="G52" s="867"/>
      <c r="H52" s="860"/>
    </row>
    <row r="53" spans="1:8" ht="13.5" customHeight="1">
      <c r="A53" s="856"/>
      <c r="B53" s="864"/>
      <c r="C53" s="865"/>
      <c r="D53" s="878"/>
      <c r="E53" s="859"/>
    </row>
    <row r="54" spans="1:8" ht="13.5" customHeight="1">
      <c r="A54" s="856"/>
      <c r="B54" s="864"/>
      <c r="C54" s="865"/>
      <c r="D54" s="878"/>
      <c r="E54" s="859"/>
    </row>
    <row r="55" spans="1:8" s="52" customFormat="1" ht="13.8">
      <c r="A55" s="856"/>
      <c r="B55" s="864"/>
      <c r="C55" s="865"/>
      <c r="D55" s="866"/>
      <c r="E55" s="859"/>
      <c r="F55" s="860"/>
      <c r="G55" s="867"/>
      <c r="H55" s="860"/>
    </row>
    <row r="56" spans="1:8" s="52" customFormat="1" ht="13.8">
      <c r="A56" s="856"/>
      <c r="B56" s="864"/>
      <c r="C56" s="865"/>
      <c r="D56" s="878"/>
      <c r="E56" s="859"/>
      <c r="F56" s="860"/>
      <c r="G56" s="867"/>
      <c r="H56" s="860"/>
    </row>
    <row r="57" spans="1:8" s="52" customFormat="1" ht="13.8">
      <c r="A57" s="856"/>
      <c r="B57" s="864"/>
      <c r="C57" s="865"/>
      <c r="D57" s="877"/>
      <c r="E57" s="859"/>
      <c r="F57" s="860"/>
      <c r="G57" s="867"/>
      <c r="H57" s="860"/>
    </row>
    <row r="58" spans="1:8" s="52" customFormat="1" ht="13.8">
      <c r="A58" s="856"/>
      <c r="B58" s="859"/>
      <c r="C58" s="876"/>
      <c r="D58" s="884"/>
      <c r="E58" s="859"/>
      <c r="F58" s="860"/>
      <c r="G58" s="867"/>
      <c r="H58" s="860"/>
    </row>
    <row r="59" spans="1:8" s="52" customFormat="1" ht="13.8">
      <c r="A59" s="856"/>
      <c r="B59" s="859"/>
      <c r="C59" s="876"/>
      <c r="D59" s="876"/>
      <c r="E59" s="859"/>
      <c r="F59" s="860"/>
      <c r="G59" s="867"/>
      <c r="H59" s="860"/>
    </row>
    <row r="60" spans="1:8" s="52" customFormat="1" ht="13.8">
      <c r="A60" s="856"/>
      <c r="B60" s="873"/>
      <c r="C60" s="882"/>
      <c r="D60" s="875"/>
      <c r="E60" s="856"/>
      <c r="F60" s="860"/>
      <c r="G60" s="867"/>
      <c r="H60" s="860"/>
    </row>
    <row r="61" spans="1:8" s="52" customFormat="1" ht="13.8">
      <c r="A61" s="856"/>
      <c r="B61" s="864"/>
      <c r="C61" s="885"/>
      <c r="D61" s="878"/>
      <c r="E61" s="859"/>
      <c r="F61" s="860"/>
      <c r="G61" s="867"/>
      <c r="H61" s="860"/>
    </row>
    <row r="62" spans="1:8" s="52" customFormat="1" ht="13.8">
      <c r="A62" s="856"/>
      <c r="B62" s="864"/>
      <c r="C62" s="885"/>
      <c r="D62" s="878"/>
      <c r="E62" s="859"/>
      <c r="F62" s="860"/>
      <c r="G62" s="867"/>
      <c r="H62" s="860"/>
    </row>
    <row r="63" spans="1:8" ht="13.5" customHeight="1">
      <c r="A63" s="856"/>
      <c r="B63" s="859"/>
      <c r="C63" s="876"/>
      <c r="D63" s="884"/>
      <c r="E63" s="859"/>
    </row>
    <row r="64" spans="1:8" s="52" customFormat="1" ht="13.8">
      <c r="A64" s="856"/>
      <c r="B64" s="859"/>
      <c r="C64" s="876"/>
      <c r="D64" s="876"/>
      <c r="E64" s="859"/>
      <c r="F64" s="860"/>
      <c r="G64" s="867"/>
      <c r="H64" s="860"/>
    </row>
    <row r="65" spans="1:8" s="52" customFormat="1" ht="13.8">
      <c r="A65" s="856"/>
      <c r="B65" s="873"/>
      <c r="C65" s="882"/>
      <c r="D65" s="875"/>
      <c r="E65" s="856"/>
      <c r="F65" s="860"/>
      <c r="G65" s="867"/>
      <c r="H65" s="860"/>
    </row>
    <row r="66" spans="1:8" ht="13.5" customHeight="1">
      <c r="A66" s="856"/>
      <c r="B66" s="873"/>
      <c r="C66" s="882"/>
      <c r="D66" s="875"/>
      <c r="E66" s="856"/>
    </row>
    <row r="67" spans="1:8" ht="13.5" customHeight="1">
      <c r="A67" s="856"/>
      <c r="B67" s="864"/>
      <c r="C67" s="885"/>
      <c r="D67" s="877"/>
      <c r="E67" s="859"/>
    </row>
    <row r="68" spans="1:8" s="52" customFormat="1" ht="13.8">
      <c r="A68" s="856"/>
      <c r="B68" s="864"/>
      <c r="C68" s="885"/>
      <c r="D68" s="878"/>
      <c r="E68" s="859"/>
      <c r="F68" s="860"/>
      <c r="G68" s="867"/>
      <c r="H68" s="860"/>
    </row>
    <row r="69" spans="1:8" s="52" customFormat="1" ht="13.8">
      <c r="A69" s="856"/>
      <c r="B69" s="864"/>
      <c r="C69" s="885"/>
      <c r="D69" s="877"/>
      <c r="E69" s="859"/>
      <c r="F69" s="860"/>
      <c r="G69" s="867"/>
      <c r="H69" s="860"/>
    </row>
    <row r="70" spans="1:8" ht="13.5" customHeight="1">
      <c r="A70" s="856"/>
      <c r="B70" s="864"/>
      <c r="C70" s="885"/>
      <c r="D70" s="877"/>
      <c r="E70" s="859"/>
    </row>
    <row r="71" spans="1:8" ht="13.5" customHeight="1">
      <c r="A71" s="856"/>
      <c r="B71" s="864"/>
      <c r="C71" s="885"/>
      <c r="D71" s="877"/>
      <c r="E71" s="859"/>
    </row>
    <row r="72" spans="1:8" ht="13.5" customHeight="1">
      <c r="A72" s="856"/>
      <c r="B72" s="864"/>
      <c r="C72" s="885"/>
      <c r="D72" s="878"/>
      <c r="E72" s="859"/>
    </row>
    <row r="73" spans="1:8" ht="13.5" customHeight="1">
      <c r="A73" s="856"/>
      <c r="B73" s="859"/>
      <c r="C73" s="876"/>
      <c r="D73" s="876"/>
      <c r="E73" s="859"/>
    </row>
    <row r="74" spans="1:8" ht="13.5" customHeight="1">
      <c r="B74" s="839"/>
      <c r="C74" s="887"/>
      <c r="D74" s="888"/>
      <c r="E74" s="886"/>
    </row>
    <row r="75" spans="1:8" ht="13.5" customHeight="1">
      <c r="B75" s="847"/>
      <c r="C75" s="889"/>
      <c r="D75" s="425"/>
    </row>
    <row r="77" spans="1:8" s="52" customFormat="1" ht="13.8">
      <c r="A77" s="886"/>
      <c r="B77" s="838"/>
      <c r="C77" s="51"/>
      <c r="D77" s="51"/>
      <c r="E77" s="838"/>
      <c r="F77" s="860"/>
      <c r="G77" s="867"/>
      <c r="H77" s="860"/>
    </row>
    <row r="78" spans="1:8" ht="13.5" customHeight="1">
      <c r="B78" s="839"/>
      <c r="C78" s="887"/>
      <c r="D78" s="888"/>
      <c r="E78" s="886"/>
    </row>
    <row r="79" spans="1:8" ht="13.5" customHeight="1">
      <c r="B79" s="847"/>
      <c r="C79" s="889"/>
      <c r="D79" s="425"/>
    </row>
    <row r="80" spans="1:8" ht="13.5" customHeight="1">
      <c r="D80" s="890"/>
    </row>
    <row r="81" spans="1:9" ht="13.5" customHeight="1">
      <c r="D81" s="890"/>
    </row>
    <row r="82" spans="1:9" ht="13.5" customHeight="1">
      <c r="D82" s="890"/>
    </row>
    <row r="83" spans="1:9" ht="13.5" customHeight="1">
      <c r="D83" s="890"/>
    </row>
    <row r="84" spans="1:9" ht="13.5" customHeight="1">
      <c r="D84" s="890"/>
    </row>
    <row r="87" spans="1:9" ht="13.5" customHeight="1">
      <c r="B87" s="847"/>
      <c r="C87" s="889"/>
      <c r="D87" s="425"/>
    </row>
    <row r="88" spans="1:9" ht="13.5" customHeight="1">
      <c r="D88" s="891"/>
    </row>
    <row r="91" spans="1:9" s="113" customFormat="1" ht="13.5" customHeight="1">
      <c r="A91" s="886"/>
      <c r="B91" s="838"/>
      <c r="C91" s="51"/>
      <c r="D91" s="51"/>
      <c r="E91" s="838"/>
      <c r="F91" s="860"/>
      <c r="G91" s="867"/>
      <c r="H91" s="860"/>
      <c r="I91" s="51"/>
    </row>
    <row r="92" spans="1:9" s="113" customFormat="1" ht="13.5" customHeight="1">
      <c r="A92" s="886"/>
      <c r="B92" s="838"/>
      <c r="C92" s="51"/>
      <c r="D92" s="51"/>
      <c r="E92" s="838"/>
      <c r="F92" s="860"/>
      <c r="G92" s="867"/>
      <c r="H92" s="860"/>
      <c r="I92" s="51"/>
    </row>
    <row r="93" spans="1:9" s="113" customFormat="1" ht="13.5" customHeight="1">
      <c r="A93" s="886"/>
      <c r="B93" s="838"/>
      <c r="C93" s="51"/>
      <c r="D93" s="51"/>
      <c r="E93" s="838"/>
      <c r="F93" s="860"/>
      <c r="G93" s="867"/>
      <c r="H93" s="860"/>
      <c r="I93" s="51"/>
    </row>
    <row r="94" spans="1:9" s="113" customFormat="1" ht="13.5" customHeight="1">
      <c r="A94" s="886"/>
      <c r="B94" s="838"/>
      <c r="C94" s="51"/>
      <c r="D94" s="51"/>
      <c r="E94" s="838"/>
      <c r="F94" s="860"/>
      <c r="G94" s="867"/>
      <c r="H94" s="860"/>
      <c r="I94" s="51"/>
    </row>
    <row r="95" spans="1:9" s="113" customFormat="1" ht="13.5" customHeight="1">
      <c r="A95" s="886"/>
      <c r="B95" s="838"/>
      <c r="C95" s="51"/>
      <c r="D95" s="51"/>
      <c r="E95" s="838"/>
      <c r="F95" s="860"/>
      <c r="G95" s="867"/>
      <c r="H95" s="860"/>
      <c r="I95" s="51"/>
    </row>
    <row r="96" spans="1:9" s="113" customFormat="1" ht="13.5" customHeight="1">
      <c r="A96" s="886"/>
      <c r="B96" s="838"/>
      <c r="C96" s="51"/>
      <c r="D96" s="51"/>
      <c r="E96" s="838"/>
      <c r="F96" s="860"/>
      <c r="G96" s="867"/>
      <c r="H96" s="860"/>
      <c r="I96" s="51"/>
    </row>
    <row r="97" spans="1:9" s="113" customFormat="1" ht="13.5" customHeight="1">
      <c r="A97" s="886"/>
      <c r="B97" s="838"/>
      <c r="C97" s="51"/>
      <c r="D97" s="51"/>
      <c r="E97" s="838"/>
      <c r="F97" s="860"/>
      <c r="G97" s="867"/>
      <c r="H97" s="860"/>
      <c r="I97" s="51"/>
    </row>
    <row r="98" spans="1:9" s="113" customFormat="1" ht="13.5" customHeight="1">
      <c r="A98" s="886"/>
      <c r="B98" s="838"/>
      <c r="C98" s="51"/>
      <c r="D98" s="51"/>
      <c r="E98" s="838"/>
      <c r="F98" s="860"/>
      <c r="G98" s="867"/>
      <c r="H98" s="860"/>
      <c r="I98" s="51"/>
    </row>
    <row r="99" spans="1:9" s="113" customFormat="1" ht="13.5" customHeight="1">
      <c r="A99" s="886"/>
      <c r="B99" s="838"/>
      <c r="C99" s="51"/>
      <c r="D99" s="51"/>
      <c r="E99" s="838"/>
      <c r="F99" s="860"/>
      <c r="G99" s="867"/>
      <c r="H99" s="860"/>
      <c r="I99" s="51"/>
    </row>
    <row r="100" spans="1:9" s="113" customFormat="1" ht="13.5" customHeight="1">
      <c r="A100" s="886"/>
      <c r="B100" s="838"/>
      <c r="C100" s="51"/>
      <c r="D100" s="51"/>
      <c r="E100" s="838"/>
      <c r="F100" s="860"/>
      <c r="G100" s="867"/>
      <c r="H100" s="860"/>
      <c r="I100" s="51"/>
    </row>
    <row r="101" spans="1:9" s="113" customFormat="1" ht="13.5" customHeight="1">
      <c r="A101" s="886"/>
      <c r="B101" s="838"/>
      <c r="C101" s="51"/>
      <c r="D101" s="51"/>
      <c r="E101" s="838"/>
      <c r="F101" s="860"/>
      <c r="G101" s="867"/>
      <c r="H101" s="860"/>
      <c r="I101" s="5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8" spans="1:9" ht="13.5" customHeight="1">
      <c r="H128" s="51"/>
    </row>
    <row r="129" spans="8:8" ht="13.5" customHeight="1">
      <c r="H129" s="51"/>
    </row>
    <row r="130" spans="8:8" ht="13.5" customHeight="1">
      <c r="H130" s="51"/>
    </row>
    <row r="131" spans="8:8" ht="13.5" customHeight="1">
      <c r="H131" s="51"/>
    </row>
    <row r="132" spans="8:8" ht="13.5" customHeight="1">
      <c r="H132" s="51"/>
    </row>
    <row r="133" spans="8:8" ht="13.5" customHeight="1">
      <c r="H133" s="51"/>
    </row>
  </sheetData>
  <sheetProtection password="CC33" sheet="1" objects="1" scenarios="1"/>
  <mergeCells count="9">
    <mergeCell ref="I6:I7"/>
    <mergeCell ref="C4:D4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2" xr:uid="{00000000-0002-0000-83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0" max="8" man="1"/>
  </rowBreaks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Hárok127">
    <tabColor rgb="FFFFFF99"/>
  </sheetPr>
  <dimension ref="A1:I152"/>
  <sheetViews>
    <sheetView view="pageBreakPreview" zoomScaleNormal="115" zoomScaleSheetLayoutView="100" workbookViewId="0">
      <selection activeCell="D20" sqref="D20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1690</v>
      </c>
      <c r="D3" s="894"/>
      <c r="E3" s="893"/>
      <c r="H3" s="894"/>
    </row>
    <row r="4" spans="1:9" ht="13.8">
      <c r="A4" s="833" t="s">
        <v>183</v>
      </c>
      <c r="B4" s="898"/>
      <c r="C4" s="899" t="s">
        <v>1691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ht="13.8">
      <c r="A9" s="856"/>
      <c r="B9" s="900">
        <v>451120</v>
      </c>
      <c r="C9" s="841"/>
      <c r="D9" s="842" t="s">
        <v>185</v>
      </c>
      <c r="F9" s="51"/>
      <c r="G9" s="51"/>
      <c r="H9" s="846">
        <f>SUM(H11:H12)</f>
        <v>0</v>
      </c>
    </row>
    <row r="10" spans="1:9" ht="13.8">
      <c r="A10" s="838"/>
      <c r="F10" s="51"/>
      <c r="G10" s="51"/>
      <c r="H10" s="51"/>
    </row>
    <row r="11" spans="1:9" ht="13.8">
      <c r="A11" s="952" t="s">
        <v>173</v>
      </c>
      <c r="B11" s="849"/>
      <c r="C11" s="955" t="s">
        <v>186</v>
      </c>
      <c r="D11" s="913" t="s">
        <v>187</v>
      </c>
      <c r="E11" s="1156" t="s">
        <v>188</v>
      </c>
      <c r="F11" s="1157">
        <v>65.8</v>
      </c>
      <c r="G11" s="1274"/>
      <c r="H11" s="854">
        <f>ROUND(F11*G11,2)</f>
        <v>0</v>
      </c>
      <c r="I11" s="1274"/>
    </row>
    <row r="12" spans="1:9" ht="13.8">
      <c r="A12" s="952" t="s">
        <v>177</v>
      </c>
      <c r="B12" s="849"/>
      <c r="C12" s="901" t="s">
        <v>199</v>
      </c>
      <c r="D12" s="902" t="s">
        <v>200</v>
      </c>
      <c r="E12" s="1156" t="s">
        <v>188</v>
      </c>
      <c r="F12" s="1157">
        <v>8.3000000000000007</v>
      </c>
      <c r="G12" s="1274"/>
      <c r="H12" s="854">
        <f>ROUND(F12*G12,2)</f>
        <v>0</v>
      </c>
      <c r="I12" s="1274"/>
    </row>
    <row r="13" spans="1:9" ht="13.8">
      <c r="A13" s="856"/>
      <c r="B13" s="873"/>
      <c r="D13" s="875"/>
      <c r="E13" s="859"/>
      <c r="H13" s="867"/>
      <c r="I13" s="867"/>
    </row>
    <row r="14" spans="1:9" ht="13.8">
      <c r="A14" s="856"/>
      <c r="B14" s="900">
        <v>452341</v>
      </c>
      <c r="C14" s="841"/>
      <c r="D14" s="842" t="s">
        <v>172</v>
      </c>
      <c r="F14" s="51"/>
      <c r="G14" s="51"/>
      <c r="H14" s="846">
        <f>SUM(H16:H37)</f>
        <v>0</v>
      </c>
    </row>
    <row r="15" spans="1:9" ht="13.8">
      <c r="A15" s="856"/>
      <c r="B15" s="900"/>
      <c r="C15" s="841"/>
      <c r="D15" s="842"/>
      <c r="F15" s="51"/>
      <c r="G15" s="51"/>
      <c r="H15" s="51"/>
    </row>
    <row r="16" spans="1:9" ht="27.6">
      <c r="A16" s="952" t="s">
        <v>191</v>
      </c>
      <c r="B16" s="849"/>
      <c r="C16" s="955" t="s">
        <v>1692</v>
      </c>
      <c r="D16" s="913" t="s">
        <v>1693</v>
      </c>
      <c r="E16" s="1156" t="s">
        <v>180</v>
      </c>
      <c r="F16" s="1157">
        <v>3</v>
      </c>
      <c r="G16" s="1274"/>
      <c r="H16" s="854">
        <f>ROUND(F16*G16,2)</f>
        <v>0</v>
      </c>
      <c r="I16" s="1274"/>
    </row>
    <row r="17" spans="1:9" ht="27.6">
      <c r="A17" s="952" t="s">
        <v>194</v>
      </c>
      <c r="B17" s="849"/>
      <c r="C17" s="955" t="s">
        <v>1692</v>
      </c>
      <c r="D17" s="913" t="s">
        <v>1694</v>
      </c>
      <c r="E17" s="1156" t="s">
        <v>180</v>
      </c>
      <c r="F17" s="1157">
        <v>1</v>
      </c>
      <c r="G17" s="1274"/>
      <c r="H17" s="854">
        <f t="shared" ref="H17:H37" si="0">ROUND(F17*G17,2)</f>
        <v>0</v>
      </c>
      <c r="I17" s="1274"/>
    </row>
    <row r="18" spans="1:9" ht="27.6">
      <c r="A18" s="952" t="s">
        <v>198</v>
      </c>
      <c r="B18" s="849"/>
      <c r="C18" s="955" t="s">
        <v>1692</v>
      </c>
      <c r="D18" s="913" t="s">
        <v>1695</v>
      </c>
      <c r="E18" s="1156" t="s">
        <v>180</v>
      </c>
      <c r="F18" s="1157">
        <v>3</v>
      </c>
      <c r="G18" s="1274"/>
      <c r="H18" s="854">
        <f t="shared" si="0"/>
        <v>0</v>
      </c>
      <c r="I18" s="1274"/>
    </row>
    <row r="19" spans="1:9" ht="13.8">
      <c r="A19" s="952" t="s">
        <v>201</v>
      </c>
      <c r="B19" s="849"/>
      <c r="C19" s="955" t="s">
        <v>1696</v>
      </c>
      <c r="D19" s="913" t="s">
        <v>1697</v>
      </c>
      <c r="E19" s="1156" t="s">
        <v>180</v>
      </c>
      <c r="F19" s="1157">
        <v>3</v>
      </c>
      <c r="G19" s="1274"/>
      <c r="H19" s="854">
        <f t="shared" si="0"/>
        <v>0</v>
      </c>
      <c r="I19" s="1274"/>
    </row>
    <row r="20" spans="1:9" ht="27.6">
      <c r="A20" s="952" t="s">
        <v>204</v>
      </c>
      <c r="B20" s="849"/>
      <c r="C20" s="955" t="s">
        <v>1692</v>
      </c>
      <c r="D20" s="913" t="s">
        <v>1698</v>
      </c>
      <c r="E20" s="1156" t="s">
        <v>180</v>
      </c>
      <c r="F20" s="1157">
        <v>3</v>
      </c>
      <c r="G20" s="1274"/>
      <c r="H20" s="854">
        <f t="shared" si="0"/>
        <v>0</v>
      </c>
      <c r="I20" s="1274"/>
    </row>
    <row r="21" spans="1:9" ht="27.6">
      <c r="A21" s="952" t="s">
        <v>207</v>
      </c>
      <c r="B21" s="849"/>
      <c r="C21" s="955" t="s">
        <v>1692</v>
      </c>
      <c r="D21" s="913" t="s">
        <v>1699</v>
      </c>
      <c r="E21" s="1156" t="s">
        <v>180</v>
      </c>
      <c r="F21" s="1157">
        <v>9</v>
      </c>
      <c r="G21" s="1274"/>
      <c r="H21" s="854">
        <f t="shared" si="0"/>
        <v>0</v>
      </c>
      <c r="I21" s="1274"/>
    </row>
    <row r="22" spans="1:9" ht="27.6">
      <c r="A22" s="952" t="s">
        <v>209</v>
      </c>
      <c r="B22" s="849"/>
      <c r="C22" s="955" t="s">
        <v>1692</v>
      </c>
      <c r="D22" s="913" t="s">
        <v>1700</v>
      </c>
      <c r="E22" s="1156" t="s">
        <v>180</v>
      </c>
      <c r="F22" s="1157">
        <v>6</v>
      </c>
      <c r="G22" s="1274"/>
      <c r="H22" s="854">
        <f t="shared" si="0"/>
        <v>0</v>
      </c>
      <c r="I22" s="1274"/>
    </row>
    <row r="23" spans="1:9" ht="27.6">
      <c r="A23" s="952" t="s">
        <v>211</v>
      </c>
      <c r="B23" s="849"/>
      <c r="C23" s="955" t="s">
        <v>298</v>
      </c>
      <c r="D23" s="913" t="s">
        <v>1701</v>
      </c>
      <c r="E23" s="1145" t="s">
        <v>180</v>
      </c>
      <c r="F23" s="1134">
        <v>3</v>
      </c>
      <c r="G23" s="1274"/>
      <c r="H23" s="854">
        <f t="shared" si="0"/>
        <v>0</v>
      </c>
      <c r="I23" s="1274"/>
    </row>
    <row r="24" spans="1:9" ht="27.6">
      <c r="A24" s="952" t="s">
        <v>213</v>
      </c>
      <c r="B24" s="849"/>
      <c r="C24" s="955" t="s">
        <v>251</v>
      </c>
      <c r="D24" s="913" t="s">
        <v>285</v>
      </c>
      <c r="E24" s="1145" t="s">
        <v>180</v>
      </c>
      <c r="F24" s="1134">
        <v>3</v>
      </c>
      <c r="G24" s="1274"/>
      <c r="H24" s="854">
        <f t="shared" si="0"/>
        <v>0</v>
      </c>
      <c r="I24" s="1274"/>
    </row>
    <row r="25" spans="1:9" ht="27.6">
      <c r="A25" s="952" t="s">
        <v>215</v>
      </c>
      <c r="B25" s="849"/>
      <c r="C25" s="955" t="s">
        <v>1692</v>
      </c>
      <c r="D25" s="913" t="s">
        <v>1702</v>
      </c>
      <c r="E25" s="1156" t="s">
        <v>176</v>
      </c>
      <c r="F25" s="1157">
        <v>65</v>
      </c>
      <c r="G25" s="1274"/>
      <c r="H25" s="854">
        <f t="shared" si="0"/>
        <v>0</v>
      </c>
      <c r="I25" s="1274"/>
    </row>
    <row r="26" spans="1:9" ht="27.6">
      <c r="A26" s="952" t="s">
        <v>173</v>
      </c>
      <c r="B26" s="849"/>
      <c r="C26" s="955" t="s">
        <v>1692</v>
      </c>
      <c r="D26" s="913" t="s">
        <v>1703</v>
      </c>
      <c r="E26" s="1156" t="s">
        <v>176</v>
      </c>
      <c r="F26" s="1157">
        <v>15</v>
      </c>
      <c r="G26" s="1274"/>
      <c r="H26" s="854">
        <f t="shared" si="0"/>
        <v>0</v>
      </c>
      <c r="I26" s="1274"/>
    </row>
    <row r="27" spans="1:9" ht="27.6">
      <c r="A27" s="952" t="s">
        <v>177</v>
      </c>
      <c r="B27" s="849"/>
      <c r="C27" s="955" t="s">
        <v>1692</v>
      </c>
      <c r="D27" s="913" t="s">
        <v>1704</v>
      </c>
      <c r="E27" s="1156" t="s">
        <v>176</v>
      </c>
      <c r="F27" s="1157">
        <v>70</v>
      </c>
      <c r="G27" s="1274"/>
      <c r="H27" s="854">
        <f t="shared" si="0"/>
        <v>0</v>
      </c>
      <c r="I27" s="1274"/>
    </row>
    <row r="28" spans="1:9" ht="27.6">
      <c r="A28" s="952" t="s">
        <v>191</v>
      </c>
      <c r="B28" s="849"/>
      <c r="C28" s="955" t="s">
        <v>1692</v>
      </c>
      <c r="D28" s="913" t="s">
        <v>1705</v>
      </c>
      <c r="E28" s="1156" t="s">
        <v>176</v>
      </c>
      <c r="F28" s="1157">
        <v>67</v>
      </c>
      <c r="G28" s="1274"/>
      <c r="H28" s="854">
        <f t="shared" si="0"/>
        <v>0</v>
      </c>
      <c r="I28" s="1274"/>
    </row>
    <row r="29" spans="1:9" ht="27.6">
      <c r="A29" s="952" t="s">
        <v>194</v>
      </c>
      <c r="B29" s="849"/>
      <c r="C29" s="955" t="s">
        <v>1692</v>
      </c>
      <c r="D29" s="913" t="s">
        <v>1706</v>
      </c>
      <c r="E29" s="1156" t="s">
        <v>176</v>
      </c>
      <c r="F29" s="1157">
        <v>70</v>
      </c>
      <c r="G29" s="1274"/>
      <c r="H29" s="854">
        <f t="shared" si="0"/>
        <v>0</v>
      </c>
      <c r="I29" s="1274"/>
    </row>
    <row r="30" spans="1:9" ht="27.6">
      <c r="A30" s="952" t="s">
        <v>198</v>
      </c>
      <c r="B30" s="849"/>
      <c r="C30" s="955" t="s">
        <v>1692</v>
      </c>
      <c r="D30" s="913" t="s">
        <v>1707</v>
      </c>
      <c r="E30" s="1156" t="s">
        <v>176</v>
      </c>
      <c r="F30" s="1157">
        <v>70</v>
      </c>
      <c r="G30" s="1274"/>
      <c r="H30" s="854">
        <f t="shared" si="0"/>
        <v>0</v>
      </c>
      <c r="I30" s="1274"/>
    </row>
    <row r="31" spans="1:9" ht="27.6">
      <c r="A31" s="952" t="s">
        <v>201</v>
      </c>
      <c r="B31" s="849"/>
      <c r="C31" s="955" t="s">
        <v>1692</v>
      </c>
      <c r="D31" s="913" t="s">
        <v>1708</v>
      </c>
      <c r="E31" s="1156" t="s">
        <v>176</v>
      </c>
      <c r="F31" s="1157">
        <v>70</v>
      </c>
      <c r="G31" s="1274"/>
      <c r="H31" s="854">
        <f t="shared" si="0"/>
        <v>0</v>
      </c>
      <c r="I31" s="1274"/>
    </row>
    <row r="32" spans="1:9" ht="27.6">
      <c r="A32" s="952" t="s">
        <v>204</v>
      </c>
      <c r="B32" s="849"/>
      <c r="C32" s="955" t="s">
        <v>1692</v>
      </c>
      <c r="D32" s="913" t="s">
        <v>1709</v>
      </c>
      <c r="E32" s="1156" t="s">
        <v>176</v>
      </c>
      <c r="F32" s="1157">
        <v>485</v>
      </c>
      <c r="G32" s="1274"/>
      <c r="H32" s="854">
        <f t="shared" si="0"/>
        <v>0</v>
      </c>
      <c r="I32" s="1274"/>
    </row>
    <row r="33" spans="1:9" ht="27.6">
      <c r="A33" s="952" t="s">
        <v>207</v>
      </c>
      <c r="B33" s="849"/>
      <c r="C33" s="955" t="s">
        <v>1692</v>
      </c>
      <c r="D33" s="913" t="s">
        <v>1710</v>
      </c>
      <c r="E33" s="1156" t="s">
        <v>176</v>
      </c>
      <c r="F33" s="1157">
        <v>375</v>
      </c>
      <c r="G33" s="1274"/>
      <c r="H33" s="854">
        <f t="shared" si="0"/>
        <v>0</v>
      </c>
      <c r="I33" s="1274"/>
    </row>
    <row r="34" spans="1:9" ht="27.6">
      <c r="A34" s="952" t="s">
        <v>209</v>
      </c>
      <c r="B34" s="849"/>
      <c r="C34" s="955" t="s">
        <v>1692</v>
      </c>
      <c r="D34" s="913" t="s">
        <v>1711</v>
      </c>
      <c r="E34" s="1156" t="s">
        <v>176</v>
      </c>
      <c r="F34" s="1157">
        <v>55</v>
      </c>
      <c r="G34" s="1274"/>
      <c r="H34" s="854">
        <f t="shared" si="0"/>
        <v>0</v>
      </c>
      <c r="I34" s="1274"/>
    </row>
    <row r="35" spans="1:9" ht="27.6">
      <c r="A35" s="952" t="s">
        <v>211</v>
      </c>
      <c r="B35" s="849"/>
      <c r="C35" s="955" t="s">
        <v>1692</v>
      </c>
      <c r="D35" s="913" t="s">
        <v>1712</v>
      </c>
      <c r="E35" s="1156" t="s">
        <v>176</v>
      </c>
      <c r="F35" s="1157">
        <v>115</v>
      </c>
      <c r="G35" s="1274"/>
      <c r="H35" s="854">
        <f t="shared" si="0"/>
        <v>0</v>
      </c>
      <c r="I35" s="1274"/>
    </row>
    <row r="36" spans="1:9" ht="27.6">
      <c r="A36" s="952" t="s">
        <v>213</v>
      </c>
      <c r="B36" s="849"/>
      <c r="C36" s="955" t="s">
        <v>287</v>
      </c>
      <c r="D36" s="913" t="s">
        <v>1713</v>
      </c>
      <c r="E36" s="1156" t="s">
        <v>176</v>
      </c>
      <c r="F36" s="1157">
        <v>560</v>
      </c>
      <c r="G36" s="1274"/>
      <c r="H36" s="854">
        <f t="shared" si="0"/>
        <v>0</v>
      </c>
      <c r="I36" s="1274"/>
    </row>
    <row r="37" spans="1:9" ht="27.6">
      <c r="A37" s="952" t="s">
        <v>215</v>
      </c>
      <c r="B37" s="849"/>
      <c r="C37" s="955" t="s">
        <v>287</v>
      </c>
      <c r="D37" s="913" t="s">
        <v>1714</v>
      </c>
      <c r="E37" s="1156" t="s">
        <v>176</v>
      </c>
      <c r="F37" s="1157">
        <v>625</v>
      </c>
      <c r="G37" s="1274"/>
      <c r="H37" s="854">
        <f t="shared" si="0"/>
        <v>0</v>
      </c>
      <c r="I37" s="1274"/>
    </row>
    <row r="38" spans="1:9" ht="13.8">
      <c r="A38" s="856"/>
      <c r="B38" s="864"/>
      <c r="C38" s="885"/>
      <c r="D38" s="877"/>
      <c r="E38" s="859"/>
      <c r="I38" s="867"/>
    </row>
    <row r="39" spans="1:9" ht="14.4">
      <c r="A39" s="856"/>
      <c r="B39" s="859"/>
      <c r="C39" s="876"/>
      <c r="D39" s="868" t="s">
        <v>181</v>
      </c>
      <c r="E39" s="869"/>
      <c r="F39" s="870"/>
      <c r="G39" s="871"/>
      <c r="H39" s="872">
        <f>H9+H14</f>
        <v>0</v>
      </c>
      <c r="I39" s="871"/>
    </row>
    <row r="40" spans="1:9" ht="13.8">
      <c r="A40" s="856"/>
      <c r="B40" s="873"/>
      <c r="C40" s="874"/>
      <c r="D40" s="875"/>
      <c r="E40" s="856"/>
      <c r="I40" s="867"/>
    </row>
    <row r="41" spans="1:9" ht="13.8">
      <c r="A41" s="856"/>
      <c r="B41" s="873"/>
      <c r="C41" s="874"/>
      <c r="E41" s="859"/>
      <c r="I41" s="867"/>
    </row>
    <row r="42" spans="1:9" ht="13.8">
      <c r="A42" s="856"/>
      <c r="B42" s="873"/>
      <c r="C42" s="874"/>
      <c r="D42" s="875"/>
      <c r="E42" s="859"/>
      <c r="I42" s="867"/>
    </row>
    <row r="43" spans="1:9" s="52" customFormat="1" ht="12.75" customHeight="1">
      <c r="A43" s="856"/>
      <c r="B43" s="873"/>
      <c r="C43" s="874"/>
      <c r="D43" s="875"/>
      <c r="E43" s="859"/>
      <c r="F43" s="860"/>
      <c r="G43" s="867"/>
      <c r="H43" s="860"/>
      <c r="I43" s="867"/>
    </row>
    <row r="44" spans="1:9" s="52" customFormat="1" ht="13.8">
      <c r="A44" s="856"/>
      <c r="B44" s="873"/>
      <c r="C44" s="874"/>
      <c r="D44" s="875"/>
      <c r="E44" s="859"/>
      <c r="F44" s="860"/>
      <c r="G44" s="867"/>
      <c r="H44" s="860"/>
      <c r="I44" s="867"/>
    </row>
    <row r="45" spans="1:9" ht="13.8">
      <c r="A45" s="856"/>
      <c r="B45" s="873"/>
      <c r="C45" s="874"/>
      <c r="D45" s="875"/>
      <c r="E45" s="859"/>
      <c r="I45" s="867"/>
    </row>
    <row r="46" spans="1:9" s="52" customFormat="1" ht="12.75" customHeight="1">
      <c r="A46" s="856"/>
      <c r="B46" s="873"/>
      <c r="C46" s="874"/>
      <c r="D46" s="875"/>
      <c r="E46" s="859"/>
      <c r="F46" s="860"/>
      <c r="G46" s="867"/>
      <c r="H46" s="860"/>
      <c r="I46" s="867"/>
    </row>
    <row r="47" spans="1:9" ht="13.8">
      <c r="A47" s="856"/>
      <c r="B47" s="864"/>
      <c r="C47" s="865"/>
      <c r="D47" s="878"/>
      <c r="E47" s="859"/>
      <c r="I47" s="867"/>
    </row>
    <row r="48" spans="1:9" ht="13.8">
      <c r="A48" s="856"/>
      <c r="B48" s="864"/>
      <c r="C48" s="865"/>
      <c r="D48" s="878"/>
      <c r="E48" s="859"/>
      <c r="I48" s="867"/>
    </row>
    <row r="49" spans="1:9" ht="13.8">
      <c r="A49" s="856"/>
      <c r="B49" s="864"/>
      <c r="C49" s="865"/>
      <c r="D49" s="878"/>
      <c r="E49" s="859"/>
      <c r="I49" s="867"/>
    </row>
    <row r="50" spans="1:9" ht="15.6">
      <c r="A50" s="856"/>
      <c r="B50" s="879"/>
      <c r="C50" s="880"/>
      <c r="D50" s="866"/>
      <c r="E50" s="881"/>
      <c r="I50" s="867"/>
    </row>
    <row r="51" spans="1:9" ht="13.8">
      <c r="A51" s="856"/>
      <c r="B51" s="873"/>
      <c r="C51" s="882"/>
      <c r="D51" s="875"/>
      <c r="E51" s="856"/>
      <c r="I51" s="867"/>
    </row>
    <row r="52" spans="1:9" s="52" customFormat="1" ht="12.75" customHeight="1">
      <c r="A52" s="856"/>
      <c r="B52" s="864"/>
      <c r="C52" s="865"/>
      <c r="D52" s="877"/>
      <c r="E52" s="859"/>
      <c r="F52" s="860"/>
      <c r="G52" s="867"/>
      <c r="H52" s="860"/>
      <c r="I52" s="867"/>
    </row>
    <row r="53" spans="1:9" s="52" customFormat="1" ht="12.75" customHeight="1">
      <c r="A53" s="856"/>
      <c r="B53" s="879"/>
      <c r="C53" s="880"/>
      <c r="D53" s="866"/>
      <c r="E53" s="881"/>
      <c r="F53" s="860"/>
      <c r="G53" s="867"/>
      <c r="H53" s="860"/>
      <c r="I53" s="867"/>
    </row>
    <row r="54" spans="1:9" ht="13.8">
      <c r="A54" s="856"/>
      <c r="B54" s="864"/>
      <c r="C54" s="865"/>
      <c r="D54" s="866"/>
      <c r="E54" s="859"/>
      <c r="I54" s="867"/>
    </row>
    <row r="55" spans="1:9" ht="13.8">
      <c r="A55" s="856"/>
      <c r="B55" s="864"/>
      <c r="C55" s="865"/>
      <c r="D55" s="866"/>
      <c r="E55" s="859"/>
      <c r="I55" s="867"/>
    </row>
    <row r="56" spans="1:9" ht="13.8">
      <c r="A56" s="856"/>
      <c r="B56" s="864"/>
      <c r="C56" s="865"/>
      <c r="D56" s="878"/>
      <c r="E56" s="859"/>
      <c r="I56" s="867"/>
    </row>
    <row r="57" spans="1:9" ht="13.8">
      <c r="A57" s="856"/>
      <c r="B57" s="864"/>
      <c r="C57" s="865"/>
      <c r="D57" s="878"/>
      <c r="E57" s="859"/>
      <c r="I57" s="867"/>
    </row>
    <row r="58" spans="1:9" ht="13.8">
      <c r="A58" s="856"/>
      <c r="B58" s="864"/>
      <c r="C58" s="865"/>
      <c r="D58" s="878"/>
      <c r="E58" s="859"/>
      <c r="I58" s="867"/>
    </row>
    <row r="59" spans="1:9" ht="15.6">
      <c r="A59" s="856"/>
      <c r="B59" s="879"/>
      <c r="C59" s="880"/>
      <c r="D59" s="866"/>
      <c r="E59" s="881"/>
      <c r="I59" s="867"/>
    </row>
    <row r="60" spans="1:9" ht="15.6">
      <c r="A60" s="856"/>
      <c r="B60" s="879"/>
      <c r="C60" s="880"/>
      <c r="D60" s="883"/>
      <c r="E60" s="881"/>
      <c r="I60" s="867"/>
    </row>
    <row r="61" spans="1:9" ht="13.8">
      <c r="A61" s="856"/>
      <c r="B61" s="864"/>
      <c r="C61" s="865"/>
      <c r="D61" s="877"/>
      <c r="E61" s="859"/>
      <c r="I61" s="867"/>
    </row>
    <row r="62" spans="1:9" ht="13.8">
      <c r="A62" s="856"/>
      <c r="B62" s="864"/>
      <c r="C62" s="865"/>
      <c r="D62" s="866"/>
      <c r="E62" s="859"/>
      <c r="I62" s="867"/>
    </row>
    <row r="63" spans="1:9" ht="13.8">
      <c r="A63" s="856"/>
      <c r="B63" s="864"/>
      <c r="C63" s="865"/>
      <c r="D63" s="866"/>
      <c r="E63" s="859"/>
      <c r="I63" s="867"/>
    </row>
    <row r="64" spans="1:9" ht="13.8">
      <c r="A64" s="856"/>
      <c r="B64" s="864"/>
      <c r="C64" s="865"/>
      <c r="D64" s="878"/>
      <c r="E64" s="859"/>
      <c r="I64" s="867"/>
    </row>
    <row r="65" spans="1:9" ht="13.8">
      <c r="A65" s="856"/>
      <c r="B65" s="864"/>
      <c r="C65" s="865"/>
      <c r="D65" s="878"/>
      <c r="E65" s="859"/>
      <c r="I65" s="867"/>
    </row>
    <row r="66" spans="1:9" ht="13.8">
      <c r="A66" s="856"/>
      <c r="B66" s="864"/>
      <c r="C66" s="865"/>
      <c r="D66" s="878"/>
      <c r="E66" s="859"/>
      <c r="I66" s="867"/>
    </row>
    <row r="67" spans="1:9" ht="13.8">
      <c r="A67" s="856"/>
      <c r="B67" s="864"/>
      <c r="C67" s="865"/>
      <c r="D67" s="866"/>
      <c r="E67" s="859"/>
      <c r="I67" s="867"/>
    </row>
    <row r="68" spans="1:9" ht="13.8">
      <c r="A68" s="856"/>
      <c r="B68" s="864"/>
      <c r="C68" s="865"/>
      <c r="D68" s="878"/>
      <c r="E68" s="859"/>
      <c r="I68" s="867"/>
    </row>
    <row r="69" spans="1:9" ht="13.8">
      <c r="A69" s="856"/>
      <c r="B69" s="864"/>
      <c r="C69" s="865"/>
      <c r="D69" s="877"/>
      <c r="E69" s="859"/>
      <c r="I69" s="867"/>
    </row>
    <row r="70" spans="1:9" ht="13.5" customHeight="1">
      <c r="A70" s="856"/>
      <c r="B70" s="864"/>
      <c r="C70" s="865"/>
      <c r="D70" s="866"/>
      <c r="E70" s="859"/>
      <c r="I70" s="867"/>
    </row>
    <row r="71" spans="1:9" ht="13.5" customHeight="1">
      <c r="A71" s="856"/>
      <c r="B71" s="864"/>
      <c r="C71" s="865"/>
      <c r="D71" s="878"/>
      <c r="E71" s="859"/>
      <c r="I71" s="867"/>
    </row>
    <row r="72" spans="1:9" s="52" customFormat="1" ht="13.8">
      <c r="A72" s="856"/>
      <c r="B72" s="864"/>
      <c r="C72" s="865"/>
      <c r="D72" s="878"/>
      <c r="E72" s="859"/>
      <c r="F72" s="860"/>
      <c r="G72" s="867"/>
      <c r="H72" s="860"/>
      <c r="I72" s="867"/>
    </row>
    <row r="73" spans="1:9" s="52" customFormat="1" ht="13.8">
      <c r="A73" s="856"/>
      <c r="B73" s="864"/>
      <c r="C73" s="865"/>
      <c r="D73" s="878"/>
      <c r="E73" s="859"/>
      <c r="F73" s="860"/>
      <c r="G73" s="867"/>
      <c r="H73" s="860"/>
      <c r="I73" s="867"/>
    </row>
    <row r="74" spans="1:9" s="52" customFormat="1" ht="13.8">
      <c r="A74" s="856"/>
      <c r="B74" s="864"/>
      <c r="C74" s="865"/>
      <c r="D74" s="866"/>
      <c r="E74" s="859"/>
      <c r="F74" s="860"/>
      <c r="G74" s="867"/>
      <c r="H74" s="860"/>
      <c r="I74" s="867"/>
    </row>
    <row r="75" spans="1:9" ht="13.5" customHeight="1">
      <c r="A75" s="856"/>
      <c r="B75" s="864"/>
      <c r="C75" s="865"/>
      <c r="D75" s="878"/>
      <c r="E75" s="859"/>
      <c r="I75" s="867"/>
    </row>
    <row r="76" spans="1:9" ht="13.5" customHeight="1">
      <c r="A76" s="856"/>
      <c r="B76" s="864"/>
      <c r="C76" s="865"/>
      <c r="D76" s="877"/>
      <c r="E76" s="859"/>
      <c r="I76" s="867"/>
    </row>
    <row r="77" spans="1:9" s="52" customFormat="1" ht="13.8">
      <c r="A77" s="856"/>
      <c r="B77" s="859"/>
      <c r="C77" s="876"/>
      <c r="D77" s="884"/>
      <c r="E77" s="859"/>
      <c r="F77" s="860"/>
      <c r="G77" s="867"/>
      <c r="H77" s="860"/>
      <c r="I77" s="867"/>
    </row>
    <row r="78" spans="1:9" s="52" customFormat="1" ht="13.8">
      <c r="A78" s="856"/>
      <c r="B78" s="859"/>
      <c r="C78" s="876"/>
      <c r="D78" s="876"/>
      <c r="E78" s="859"/>
      <c r="F78" s="860"/>
      <c r="G78" s="867"/>
      <c r="H78" s="860"/>
      <c r="I78" s="867"/>
    </row>
    <row r="79" spans="1:9" s="52" customFormat="1" ht="13.8">
      <c r="A79" s="856"/>
      <c r="B79" s="873"/>
      <c r="C79" s="882"/>
      <c r="D79" s="875"/>
      <c r="E79" s="856"/>
      <c r="F79" s="860"/>
      <c r="G79" s="867"/>
      <c r="H79" s="860"/>
      <c r="I79" s="867"/>
    </row>
    <row r="80" spans="1:9" s="52" customFormat="1" ht="13.8">
      <c r="A80" s="856"/>
      <c r="B80" s="864"/>
      <c r="C80" s="885"/>
      <c r="D80" s="878"/>
      <c r="E80" s="859"/>
      <c r="F80" s="860"/>
      <c r="G80" s="867"/>
      <c r="H80" s="860"/>
      <c r="I80" s="867"/>
    </row>
    <row r="81" spans="1:9" s="52" customFormat="1" ht="13.8">
      <c r="A81" s="856"/>
      <c r="B81" s="864"/>
      <c r="C81" s="885"/>
      <c r="D81" s="878"/>
      <c r="E81" s="859"/>
      <c r="F81" s="860"/>
      <c r="G81" s="867"/>
      <c r="H81" s="860"/>
      <c r="I81" s="867"/>
    </row>
    <row r="82" spans="1:9" s="52" customFormat="1" ht="13.8">
      <c r="A82" s="856"/>
      <c r="B82" s="859"/>
      <c r="C82" s="876"/>
      <c r="D82" s="884"/>
      <c r="E82" s="859"/>
      <c r="F82" s="860"/>
      <c r="G82" s="867"/>
      <c r="H82" s="860"/>
      <c r="I82" s="867"/>
    </row>
    <row r="83" spans="1:9" s="52" customFormat="1" ht="13.8">
      <c r="A83" s="856"/>
      <c r="B83" s="859"/>
      <c r="C83" s="876"/>
      <c r="D83" s="876"/>
      <c r="E83" s="859"/>
      <c r="F83" s="860"/>
      <c r="G83" s="867"/>
      <c r="H83" s="860"/>
      <c r="I83" s="867"/>
    </row>
    <row r="84" spans="1:9" s="52" customFormat="1" ht="13.8">
      <c r="A84" s="856"/>
      <c r="B84" s="873"/>
      <c r="C84" s="882"/>
      <c r="D84" s="875"/>
      <c r="E84" s="856"/>
      <c r="F84" s="860"/>
      <c r="G84" s="867"/>
      <c r="H84" s="860"/>
      <c r="I84" s="867"/>
    </row>
    <row r="85" spans="1:9" ht="13.5" customHeight="1">
      <c r="A85" s="856"/>
      <c r="B85" s="873"/>
      <c r="C85" s="882"/>
      <c r="D85" s="875"/>
      <c r="E85" s="856"/>
      <c r="I85" s="867"/>
    </row>
    <row r="86" spans="1:9" s="52" customFormat="1" ht="13.8">
      <c r="A86" s="856"/>
      <c r="B86" s="864"/>
      <c r="C86" s="885"/>
      <c r="D86" s="877"/>
      <c r="E86" s="859"/>
      <c r="F86" s="860"/>
      <c r="G86" s="867"/>
      <c r="H86" s="860"/>
      <c r="I86" s="867"/>
    </row>
    <row r="87" spans="1:9" s="52" customFormat="1" ht="13.8">
      <c r="A87" s="856"/>
      <c r="B87" s="864"/>
      <c r="C87" s="885"/>
      <c r="D87" s="878"/>
      <c r="E87" s="859"/>
      <c r="F87" s="860"/>
      <c r="G87" s="867"/>
      <c r="H87" s="860"/>
      <c r="I87" s="867"/>
    </row>
    <row r="88" spans="1:9" ht="13.5" customHeight="1">
      <c r="A88" s="856"/>
      <c r="B88" s="864"/>
      <c r="C88" s="885"/>
      <c r="D88" s="877"/>
      <c r="E88" s="859"/>
      <c r="I88" s="867"/>
    </row>
    <row r="89" spans="1:9" ht="13.5" customHeight="1">
      <c r="A89" s="856"/>
      <c r="B89" s="864"/>
      <c r="C89" s="885"/>
      <c r="D89" s="877"/>
      <c r="E89" s="859"/>
      <c r="I89" s="867"/>
    </row>
    <row r="90" spans="1:9" s="52" customFormat="1" ht="13.8">
      <c r="A90" s="856"/>
      <c r="B90" s="864"/>
      <c r="C90" s="885"/>
      <c r="D90" s="877"/>
      <c r="E90" s="859"/>
      <c r="F90" s="860"/>
      <c r="G90" s="867"/>
      <c r="H90" s="860"/>
      <c r="I90" s="867"/>
    </row>
    <row r="91" spans="1:9" s="52" customFormat="1" ht="13.8">
      <c r="A91" s="856"/>
      <c r="B91" s="864"/>
      <c r="C91" s="885"/>
      <c r="D91" s="878"/>
      <c r="E91" s="859"/>
      <c r="F91" s="860"/>
      <c r="G91" s="867"/>
      <c r="H91" s="860"/>
      <c r="I91" s="867"/>
    </row>
    <row r="92" spans="1:9" ht="13.5" customHeight="1">
      <c r="A92" s="856"/>
      <c r="B92" s="859"/>
      <c r="C92" s="876"/>
      <c r="D92" s="876"/>
      <c r="E92" s="859"/>
      <c r="I92" s="867"/>
    </row>
    <row r="93" spans="1:9" ht="13.5" customHeight="1">
      <c r="B93" s="839"/>
      <c r="C93" s="887"/>
      <c r="D93" s="888"/>
      <c r="E93" s="886"/>
      <c r="I93" s="867"/>
    </row>
    <row r="94" spans="1:9" ht="13.5" customHeight="1">
      <c r="B94" s="847"/>
      <c r="C94" s="889"/>
      <c r="D94" s="425"/>
    </row>
    <row r="97" spans="1:8" ht="13.5" customHeight="1">
      <c r="B97" s="839"/>
      <c r="C97" s="887"/>
      <c r="D97" s="888"/>
      <c r="E97" s="886"/>
    </row>
    <row r="98" spans="1:8" ht="13.5" customHeight="1">
      <c r="B98" s="847"/>
      <c r="C98" s="889"/>
      <c r="D98" s="425"/>
    </row>
    <row r="99" spans="1:8" s="52" customFormat="1" ht="13.8">
      <c r="A99" s="886"/>
      <c r="B99" s="838"/>
      <c r="C99" s="51"/>
      <c r="D99" s="890"/>
      <c r="E99" s="838"/>
      <c r="F99" s="860"/>
      <c r="G99" s="867"/>
      <c r="H99" s="860"/>
    </row>
    <row r="100" spans="1:8" ht="13.5" customHeight="1">
      <c r="D100" s="890"/>
    </row>
    <row r="101" spans="1:8" ht="13.5" customHeight="1">
      <c r="D101" s="890"/>
    </row>
    <row r="102" spans="1:8" ht="13.5" customHeight="1">
      <c r="D102" s="890"/>
    </row>
    <row r="103" spans="1:8" ht="13.5" customHeight="1">
      <c r="D103" s="890"/>
    </row>
    <row r="106" spans="1:8" ht="13.5" customHeight="1">
      <c r="B106" s="847"/>
      <c r="C106" s="889"/>
      <c r="D106" s="425"/>
    </row>
    <row r="107" spans="1:8" ht="13.5" customHeight="1">
      <c r="D107" s="89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51"/>
    </row>
    <row r="137" spans="1:9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51"/>
    </row>
    <row r="138" spans="1:9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51"/>
    </row>
    <row r="139" spans="1:9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51"/>
    </row>
    <row r="140" spans="1:9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51"/>
    </row>
    <row r="141" spans="1:9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51"/>
    </row>
    <row r="142" spans="1:9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51"/>
    </row>
    <row r="143" spans="1:9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51"/>
    </row>
    <row r="144" spans="1:9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51"/>
    </row>
    <row r="145" spans="1:9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51"/>
    </row>
    <row r="146" spans="1:9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51"/>
    </row>
    <row r="147" spans="1:9" ht="13.5" customHeight="1">
      <c r="H147" s="51"/>
    </row>
    <row r="148" spans="1:9" ht="13.5" customHeight="1">
      <c r="H148" s="51"/>
    </row>
    <row r="149" spans="1:9" ht="13.5" customHeight="1">
      <c r="H149" s="51"/>
    </row>
    <row r="150" spans="1:9" ht="13.5" customHeight="1">
      <c r="H150" s="51"/>
    </row>
    <row r="151" spans="1:9" ht="13.5" customHeight="1">
      <c r="H151" s="51"/>
    </row>
    <row r="152" spans="1:9" ht="13.5" customHeight="1">
      <c r="H152" s="51"/>
    </row>
  </sheetData>
  <sheetProtection algorithmName="SHA-512" hashValue="kIvvYKyKHmL45JdGXJX8rLGBo/SubhnMJhXM30NlUqKNco1y2+6F2IGExMebATjAMOpcEUtWo3r85pUbVKP5jQ==" saltValue="+fVIUX7WtJRSMc708WB5jg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7" xr:uid="{00000000-0002-0000-84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Hárok128">
    <tabColor rgb="FFFFFF99"/>
  </sheetPr>
  <dimension ref="A1:I134"/>
  <sheetViews>
    <sheetView view="pageBreakPreview" zoomScaleNormal="115" zoomScaleSheetLayoutView="100" workbookViewId="0">
      <selection activeCell="D19" sqref="D19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276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1513</v>
      </c>
      <c r="D3" s="894"/>
      <c r="E3" s="893"/>
      <c r="H3" s="894"/>
    </row>
    <row r="4" spans="1:9" ht="13.8">
      <c r="A4" s="833" t="s">
        <v>183</v>
      </c>
      <c r="B4" s="898"/>
      <c r="C4" s="899" t="s">
        <v>1715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ht="13.8">
      <c r="A9" s="856"/>
      <c r="B9" s="900">
        <v>451120</v>
      </c>
      <c r="C9" s="841"/>
      <c r="D9" s="842" t="s">
        <v>185</v>
      </c>
      <c r="F9" s="51"/>
      <c r="G9" s="51"/>
      <c r="H9" s="846">
        <f>SUM(H11:H12)</f>
        <v>0</v>
      </c>
    </row>
    <row r="10" spans="1:9" ht="13.8">
      <c r="A10" s="838"/>
      <c r="F10" s="51"/>
      <c r="G10" s="51"/>
      <c r="H10" s="51"/>
    </row>
    <row r="11" spans="1:9" ht="13.8">
      <c r="A11" s="952" t="s">
        <v>173</v>
      </c>
      <c r="B11" s="849"/>
      <c r="C11" s="955" t="s">
        <v>186</v>
      </c>
      <c r="D11" s="913" t="s">
        <v>187</v>
      </c>
      <c r="E11" s="1156" t="s">
        <v>188</v>
      </c>
      <c r="F11" s="1157">
        <v>19.600000000000001</v>
      </c>
      <c r="G11" s="1274"/>
      <c r="H11" s="854">
        <f>ROUND(F11*G11,2)</f>
        <v>0</v>
      </c>
      <c r="I11" s="1274"/>
    </row>
    <row r="12" spans="1:9" ht="13.8">
      <c r="A12" s="952" t="s">
        <v>177</v>
      </c>
      <c r="B12" s="849"/>
      <c r="C12" s="901" t="s">
        <v>199</v>
      </c>
      <c r="D12" s="902" t="s">
        <v>200</v>
      </c>
      <c r="E12" s="1156" t="s">
        <v>188</v>
      </c>
      <c r="F12" s="1157">
        <v>2.4500000000000002</v>
      </c>
      <c r="G12" s="1274"/>
      <c r="H12" s="854">
        <f>ROUND(F12*G12,2)</f>
        <v>0</v>
      </c>
      <c r="I12" s="1274"/>
    </row>
    <row r="13" spans="1:9" ht="13.8">
      <c r="A13" s="856"/>
      <c r="B13" s="873"/>
      <c r="D13" s="875"/>
      <c r="E13" s="859"/>
      <c r="H13" s="867"/>
      <c r="I13" s="867"/>
    </row>
    <row r="14" spans="1:9" ht="13.8">
      <c r="A14" s="856"/>
      <c r="B14" s="900">
        <v>452341</v>
      </c>
      <c r="C14" s="841"/>
      <c r="D14" s="842" t="s">
        <v>172</v>
      </c>
      <c r="F14" s="51"/>
      <c r="G14" s="51"/>
      <c r="H14" s="846">
        <f>SUM(H16:H19)</f>
        <v>0</v>
      </c>
    </row>
    <row r="15" spans="1:9" ht="13.8">
      <c r="A15" s="856"/>
      <c r="B15" s="900"/>
      <c r="C15" s="841"/>
      <c r="D15" s="842"/>
      <c r="F15" s="51"/>
      <c r="G15" s="51"/>
      <c r="H15" s="51"/>
    </row>
    <row r="16" spans="1:9" ht="27.6">
      <c r="A16" s="952" t="s">
        <v>191</v>
      </c>
      <c r="B16" s="849"/>
      <c r="C16" s="955" t="s">
        <v>1692</v>
      </c>
      <c r="D16" s="913" t="s">
        <v>1716</v>
      </c>
      <c r="E16" s="1156" t="s">
        <v>180</v>
      </c>
      <c r="F16" s="1157">
        <v>3</v>
      </c>
      <c r="G16" s="1274"/>
      <c r="H16" s="854">
        <f>ROUND(F16*G16,2)</f>
        <v>0</v>
      </c>
      <c r="I16" s="1274"/>
    </row>
    <row r="17" spans="1:9" ht="27.6">
      <c r="A17" s="952" t="s">
        <v>194</v>
      </c>
      <c r="B17" s="849"/>
      <c r="C17" s="955" t="s">
        <v>1692</v>
      </c>
      <c r="D17" s="913" t="s">
        <v>1717</v>
      </c>
      <c r="E17" s="1156" t="s">
        <v>180</v>
      </c>
      <c r="F17" s="1157">
        <v>12</v>
      </c>
      <c r="G17" s="1274"/>
      <c r="H17" s="854">
        <f t="shared" ref="H17:H19" si="0">ROUND(F17*G17,2)</f>
        <v>0</v>
      </c>
      <c r="I17" s="1274"/>
    </row>
    <row r="18" spans="1:9" ht="27.6">
      <c r="A18" s="952" t="s">
        <v>198</v>
      </c>
      <c r="B18" s="849"/>
      <c r="C18" s="955" t="s">
        <v>1692</v>
      </c>
      <c r="D18" s="913" t="s">
        <v>1718</v>
      </c>
      <c r="E18" s="1156" t="s">
        <v>176</v>
      </c>
      <c r="F18" s="1157">
        <v>300</v>
      </c>
      <c r="G18" s="1274"/>
      <c r="H18" s="854">
        <f t="shared" si="0"/>
        <v>0</v>
      </c>
      <c r="I18" s="1274"/>
    </row>
    <row r="19" spans="1:9" ht="27.6">
      <c r="A19" s="952" t="s">
        <v>201</v>
      </c>
      <c r="B19" s="849"/>
      <c r="C19" s="955" t="s">
        <v>287</v>
      </c>
      <c r="D19" s="913" t="s">
        <v>1713</v>
      </c>
      <c r="E19" s="1156" t="s">
        <v>176</v>
      </c>
      <c r="F19" s="1157">
        <v>300</v>
      </c>
      <c r="G19" s="1274"/>
      <c r="H19" s="854">
        <f t="shared" si="0"/>
        <v>0</v>
      </c>
      <c r="I19" s="1274"/>
    </row>
    <row r="20" spans="1:9" ht="13.8">
      <c r="A20" s="856"/>
      <c r="B20" s="864"/>
      <c r="C20" s="885"/>
      <c r="D20" s="877"/>
      <c r="E20" s="859"/>
    </row>
    <row r="21" spans="1:9" ht="14.4">
      <c r="A21" s="856"/>
      <c r="B21" s="859"/>
      <c r="C21" s="876"/>
      <c r="D21" s="868" t="s">
        <v>181</v>
      </c>
      <c r="E21" s="869"/>
      <c r="F21" s="870"/>
      <c r="G21" s="871"/>
      <c r="H21" s="872">
        <f>H9+H14</f>
        <v>0</v>
      </c>
    </row>
    <row r="22" spans="1:9" ht="13.8">
      <c r="A22" s="856"/>
      <c r="B22" s="873"/>
      <c r="C22" s="874"/>
      <c r="D22" s="875"/>
      <c r="E22" s="856"/>
    </row>
    <row r="23" spans="1:9" ht="13.8">
      <c r="A23" s="856"/>
      <c r="B23" s="873"/>
      <c r="C23" s="874"/>
      <c r="E23" s="859"/>
    </row>
    <row r="24" spans="1:9" ht="13.8">
      <c r="A24" s="856"/>
      <c r="B24" s="873"/>
      <c r="C24" s="874"/>
      <c r="D24" s="875"/>
      <c r="E24" s="859"/>
    </row>
    <row r="25" spans="1:9" s="52" customFormat="1" ht="12.75" customHeight="1">
      <c r="A25" s="856"/>
      <c r="B25" s="873"/>
      <c r="C25" s="874"/>
      <c r="D25" s="875"/>
      <c r="E25" s="859"/>
      <c r="F25" s="860"/>
      <c r="G25" s="867"/>
      <c r="H25" s="860"/>
    </row>
    <row r="26" spans="1:9" s="52" customFormat="1" ht="13.8">
      <c r="A26" s="856"/>
      <c r="B26" s="873"/>
      <c r="C26" s="874"/>
      <c r="D26" s="875"/>
      <c r="E26" s="859"/>
      <c r="F26" s="860"/>
      <c r="G26" s="867"/>
      <c r="H26" s="860"/>
    </row>
    <row r="27" spans="1:9" ht="13.8">
      <c r="A27" s="856"/>
      <c r="B27" s="873"/>
      <c r="C27" s="874"/>
      <c r="D27" s="875"/>
      <c r="E27" s="859"/>
    </row>
    <row r="28" spans="1:9" s="52" customFormat="1" ht="12.75" customHeight="1">
      <c r="A28" s="856"/>
      <c r="B28" s="873"/>
      <c r="C28" s="874"/>
      <c r="D28" s="875"/>
      <c r="E28" s="859"/>
      <c r="F28" s="860"/>
      <c r="G28" s="867"/>
      <c r="H28" s="860"/>
    </row>
    <row r="29" spans="1:9" ht="13.8">
      <c r="A29" s="856"/>
      <c r="B29" s="864"/>
      <c r="C29" s="865"/>
      <c r="D29" s="878"/>
      <c r="E29" s="859"/>
    </row>
    <row r="30" spans="1:9" ht="13.8">
      <c r="A30" s="856"/>
      <c r="B30" s="864"/>
      <c r="C30" s="865"/>
      <c r="D30" s="878"/>
      <c r="E30" s="859"/>
    </row>
    <row r="31" spans="1:9" ht="13.8">
      <c r="A31" s="856"/>
      <c r="B31" s="864"/>
      <c r="C31" s="865"/>
      <c r="D31" s="878"/>
      <c r="E31" s="859"/>
    </row>
    <row r="32" spans="1:9" ht="15.6">
      <c r="A32" s="856"/>
      <c r="B32" s="879"/>
      <c r="C32" s="880"/>
      <c r="D32" s="866"/>
      <c r="E32" s="881"/>
    </row>
    <row r="33" spans="1:8" ht="13.8">
      <c r="A33" s="856"/>
      <c r="B33" s="873"/>
      <c r="C33" s="882"/>
      <c r="D33" s="875"/>
      <c r="E33" s="856"/>
    </row>
    <row r="34" spans="1:8" s="52" customFormat="1" ht="12.75" customHeight="1">
      <c r="A34" s="856"/>
      <c r="B34" s="864"/>
      <c r="C34" s="865"/>
      <c r="D34" s="877"/>
      <c r="E34" s="859"/>
      <c r="F34" s="860"/>
      <c r="G34" s="867"/>
      <c r="H34" s="860"/>
    </row>
    <row r="35" spans="1:8" s="52" customFormat="1" ht="12.75" customHeight="1">
      <c r="A35" s="856"/>
      <c r="B35" s="879"/>
      <c r="C35" s="880"/>
      <c r="D35" s="866"/>
      <c r="E35" s="881"/>
      <c r="F35" s="860"/>
      <c r="G35" s="867"/>
      <c r="H35" s="860"/>
    </row>
    <row r="36" spans="1:8" ht="13.8">
      <c r="A36" s="856"/>
      <c r="B36" s="864"/>
      <c r="C36" s="865"/>
      <c r="D36" s="866"/>
      <c r="E36" s="859"/>
    </row>
    <row r="37" spans="1:8" ht="13.8">
      <c r="A37" s="856"/>
      <c r="B37" s="864"/>
      <c r="C37" s="865"/>
      <c r="D37" s="866"/>
      <c r="E37" s="859"/>
    </row>
    <row r="38" spans="1:8" ht="13.8">
      <c r="A38" s="856"/>
      <c r="B38" s="864"/>
      <c r="C38" s="865"/>
      <c r="D38" s="878"/>
      <c r="E38" s="859"/>
    </row>
    <row r="39" spans="1:8" ht="13.8">
      <c r="A39" s="856"/>
      <c r="B39" s="864"/>
      <c r="C39" s="865"/>
      <c r="D39" s="878"/>
      <c r="E39" s="859"/>
    </row>
    <row r="40" spans="1:8" ht="13.8">
      <c r="A40" s="856"/>
      <c r="B40" s="864"/>
      <c r="C40" s="865"/>
      <c r="D40" s="878"/>
      <c r="E40" s="859"/>
    </row>
    <row r="41" spans="1:8" ht="15.6">
      <c r="A41" s="856"/>
      <c r="B41" s="879"/>
      <c r="C41" s="880"/>
      <c r="D41" s="866"/>
      <c r="E41" s="881"/>
    </row>
    <row r="42" spans="1:8" ht="15.6">
      <c r="A42" s="856"/>
      <c r="B42" s="879"/>
      <c r="C42" s="880"/>
      <c r="D42" s="883"/>
      <c r="E42" s="881"/>
    </row>
    <row r="43" spans="1:8" ht="13.8">
      <c r="A43" s="856"/>
      <c r="B43" s="864"/>
      <c r="C43" s="865"/>
      <c r="D43" s="877"/>
      <c r="E43" s="859"/>
    </row>
    <row r="44" spans="1:8" ht="13.8">
      <c r="A44" s="856"/>
      <c r="B44" s="864"/>
      <c r="C44" s="865"/>
      <c r="D44" s="866"/>
      <c r="E44" s="859"/>
    </row>
    <row r="45" spans="1:8" ht="13.8">
      <c r="A45" s="856"/>
      <c r="B45" s="864"/>
      <c r="C45" s="865"/>
      <c r="D45" s="866"/>
      <c r="E45" s="859"/>
    </row>
    <row r="46" spans="1:8" ht="13.8">
      <c r="A46" s="856"/>
      <c r="B46" s="864"/>
      <c r="C46" s="865"/>
      <c r="D46" s="878"/>
      <c r="E46" s="859"/>
    </row>
    <row r="47" spans="1:8" ht="13.8">
      <c r="A47" s="856"/>
      <c r="B47" s="864"/>
      <c r="C47" s="865"/>
      <c r="D47" s="878"/>
      <c r="E47" s="859"/>
    </row>
    <row r="48" spans="1:8" ht="13.8">
      <c r="A48" s="856"/>
      <c r="B48" s="864"/>
      <c r="C48" s="865"/>
      <c r="D48" s="878"/>
      <c r="E48" s="859"/>
    </row>
    <row r="49" spans="1:8" ht="13.8">
      <c r="A49" s="856"/>
      <c r="B49" s="864"/>
      <c r="C49" s="865"/>
      <c r="D49" s="866"/>
      <c r="E49" s="859"/>
    </row>
    <row r="50" spans="1:8" ht="13.8">
      <c r="A50" s="856"/>
      <c r="B50" s="864"/>
      <c r="C50" s="865"/>
      <c r="D50" s="878"/>
      <c r="E50" s="859"/>
    </row>
    <row r="51" spans="1:8" ht="13.8">
      <c r="A51" s="856"/>
      <c r="B51" s="864"/>
      <c r="C51" s="865"/>
      <c r="D51" s="877"/>
      <c r="E51" s="859"/>
    </row>
    <row r="52" spans="1:8" ht="13.5" customHeight="1">
      <c r="A52" s="856"/>
      <c r="B52" s="864"/>
      <c r="C52" s="865"/>
      <c r="D52" s="866"/>
      <c r="E52" s="859"/>
    </row>
    <row r="53" spans="1:8" ht="13.5" customHeight="1">
      <c r="A53" s="856"/>
      <c r="B53" s="864"/>
      <c r="C53" s="865"/>
      <c r="D53" s="878"/>
      <c r="E53" s="859"/>
    </row>
    <row r="54" spans="1:8" s="52" customFormat="1" ht="13.8">
      <c r="A54" s="856"/>
      <c r="B54" s="864"/>
      <c r="C54" s="865"/>
      <c r="D54" s="878"/>
      <c r="E54" s="859"/>
      <c r="F54" s="860"/>
      <c r="G54" s="867"/>
      <c r="H54" s="860"/>
    </row>
    <row r="55" spans="1:8" s="52" customFormat="1" ht="13.8">
      <c r="A55" s="856"/>
      <c r="B55" s="864"/>
      <c r="C55" s="865"/>
      <c r="D55" s="878"/>
      <c r="E55" s="859"/>
      <c r="F55" s="860"/>
      <c r="G55" s="867"/>
      <c r="H55" s="860"/>
    </row>
    <row r="56" spans="1:8" s="52" customFormat="1" ht="13.8">
      <c r="A56" s="856"/>
      <c r="B56" s="864"/>
      <c r="C56" s="865"/>
      <c r="D56" s="866"/>
      <c r="E56" s="859"/>
      <c r="F56" s="860"/>
      <c r="G56" s="867"/>
      <c r="H56" s="860"/>
    </row>
    <row r="57" spans="1:8" ht="13.5" customHeight="1">
      <c r="A57" s="856"/>
      <c r="B57" s="864"/>
      <c r="C57" s="865"/>
      <c r="D57" s="878"/>
      <c r="E57" s="859"/>
    </row>
    <row r="58" spans="1:8" ht="13.5" customHeight="1">
      <c r="A58" s="856"/>
      <c r="B58" s="864"/>
      <c r="C58" s="865"/>
      <c r="D58" s="877"/>
      <c r="E58" s="859"/>
    </row>
    <row r="59" spans="1:8" s="52" customFormat="1" ht="13.8">
      <c r="A59" s="856"/>
      <c r="B59" s="859"/>
      <c r="C59" s="876"/>
      <c r="D59" s="884"/>
      <c r="E59" s="859"/>
      <c r="F59" s="860"/>
      <c r="G59" s="867"/>
      <c r="H59" s="860"/>
    </row>
    <row r="60" spans="1:8" s="52" customFormat="1" ht="13.8">
      <c r="A60" s="856"/>
      <c r="B60" s="859"/>
      <c r="C60" s="876"/>
      <c r="D60" s="876"/>
      <c r="E60" s="859"/>
      <c r="F60" s="860"/>
      <c r="G60" s="867"/>
      <c r="H60" s="860"/>
    </row>
    <row r="61" spans="1:8" s="52" customFormat="1" ht="13.8">
      <c r="A61" s="856"/>
      <c r="B61" s="873"/>
      <c r="C61" s="882"/>
      <c r="D61" s="875"/>
      <c r="E61" s="856"/>
      <c r="F61" s="860"/>
      <c r="G61" s="867"/>
      <c r="H61" s="860"/>
    </row>
    <row r="62" spans="1:8" s="52" customFormat="1" ht="13.8">
      <c r="A62" s="856"/>
      <c r="B62" s="864"/>
      <c r="C62" s="885"/>
      <c r="D62" s="878"/>
      <c r="E62" s="859"/>
      <c r="F62" s="860"/>
      <c r="G62" s="867"/>
      <c r="H62" s="860"/>
    </row>
    <row r="63" spans="1:8" s="52" customFormat="1" ht="13.8">
      <c r="A63" s="856"/>
      <c r="B63" s="864"/>
      <c r="C63" s="885"/>
      <c r="D63" s="878"/>
      <c r="E63" s="859"/>
      <c r="F63" s="860"/>
      <c r="G63" s="867"/>
      <c r="H63" s="860"/>
    </row>
    <row r="64" spans="1:8" s="52" customFormat="1" ht="13.8">
      <c r="A64" s="856"/>
      <c r="B64" s="859"/>
      <c r="C64" s="876"/>
      <c r="D64" s="884"/>
      <c r="E64" s="859"/>
      <c r="F64" s="860"/>
      <c r="G64" s="867"/>
      <c r="H64" s="860"/>
    </row>
    <row r="65" spans="1:8" s="52" customFormat="1" ht="13.8">
      <c r="A65" s="856"/>
      <c r="B65" s="859"/>
      <c r="C65" s="876"/>
      <c r="D65" s="876"/>
      <c r="E65" s="859"/>
      <c r="F65" s="860"/>
      <c r="G65" s="867"/>
      <c r="H65" s="860"/>
    </row>
    <row r="66" spans="1:8" s="52" customFormat="1" ht="13.8">
      <c r="A66" s="856"/>
      <c r="B66" s="873"/>
      <c r="C66" s="882"/>
      <c r="D66" s="875"/>
      <c r="E66" s="856"/>
      <c r="F66" s="860"/>
      <c r="G66" s="867"/>
      <c r="H66" s="860"/>
    </row>
    <row r="67" spans="1:8" ht="13.5" customHeight="1">
      <c r="A67" s="856"/>
      <c r="B67" s="873"/>
      <c r="C67" s="882"/>
      <c r="D67" s="875"/>
      <c r="E67" s="856"/>
    </row>
    <row r="68" spans="1:8" s="52" customFormat="1" ht="13.8">
      <c r="A68" s="856"/>
      <c r="B68" s="864"/>
      <c r="C68" s="885"/>
      <c r="D68" s="877"/>
      <c r="E68" s="859"/>
      <c r="F68" s="860"/>
      <c r="G68" s="867"/>
      <c r="H68" s="860"/>
    </row>
    <row r="69" spans="1:8" s="52" customFormat="1" ht="13.8">
      <c r="A69" s="856"/>
      <c r="B69" s="864"/>
      <c r="C69" s="885"/>
      <c r="D69" s="878"/>
      <c r="E69" s="859"/>
      <c r="F69" s="860"/>
      <c r="G69" s="867"/>
      <c r="H69" s="860"/>
    </row>
    <row r="70" spans="1:8" ht="13.5" customHeight="1">
      <c r="A70" s="856"/>
      <c r="B70" s="864"/>
      <c r="C70" s="885"/>
      <c r="D70" s="877"/>
      <c r="E70" s="859"/>
    </row>
    <row r="71" spans="1:8" ht="13.5" customHeight="1">
      <c r="A71" s="856"/>
      <c r="B71" s="864"/>
      <c r="C71" s="885"/>
      <c r="D71" s="877"/>
      <c r="E71" s="859"/>
    </row>
    <row r="72" spans="1:8" s="52" customFormat="1" ht="13.8">
      <c r="A72" s="856"/>
      <c r="B72" s="864"/>
      <c r="C72" s="885"/>
      <c r="D72" s="877"/>
      <c r="E72" s="859"/>
      <c r="F72" s="860"/>
      <c r="G72" s="867"/>
      <c r="H72" s="860"/>
    </row>
    <row r="73" spans="1:8" s="52" customFormat="1" ht="13.8">
      <c r="A73" s="856"/>
      <c r="B73" s="864"/>
      <c r="C73" s="885"/>
      <c r="D73" s="878"/>
      <c r="E73" s="859"/>
      <c r="F73" s="860"/>
      <c r="G73" s="867"/>
      <c r="H73" s="860"/>
    </row>
    <row r="74" spans="1:8" ht="13.5" customHeight="1">
      <c r="A74" s="856"/>
      <c r="B74" s="859"/>
      <c r="C74" s="876"/>
      <c r="D74" s="876"/>
      <c r="E74" s="859"/>
    </row>
    <row r="75" spans="1:8" ht="13.5" customHeight="1">
      <c r="B75" s="839"/>
      <c r="C75" s="887"/>
      <c r="D75" s="888"/>
      <c r="E75" s="886"/>
    </row>
    <row r="76" spans="1:8" ht="13.5" customHeight="1">
      <c r="B76" s="847"/>
      <c r="C76" s="889"/>
      <c r="D76" s="425"/>
    </row>
    <row r="79" spans="1:8" ht="13.5" customHeight="1">
      <c r="B79" s="839"/>
      <c r="C79" s="887"/>
      <c r="D79" s="888"/>
      <c r="E79" s="886"/>
    </row>
    <row r="80" spans="1:8" ht="13.5" customHeight="1">
      <c r="B80" s="847"/>
      <c r="C80" s="889"/>
      <c r="D80" s="425"/>
    </row>
    <row r="81" spans="1:9" s="52" customFormat="1" ht="13.8">
      <c r="A81" s="886"/>
      <c r="B81" s="838"/>
      <c r="C81" s="51"/>
      <c r="D81" s="890"/>
      <c r="E81" s="838"/>
      <c r="F81" s="860"/>
      <c r="G81" s="867"/>
      <c r="H81" s="860"/>
    </row>
    <row r="82" spans="1:9" ht="13.5" customHeight="1">
      <c r="D82" s="890"/>
    </row>
    <row r="83" spans="1:9" ht="13.5" customHeight="1">
      <c r="D83" s="890"/>
    </row>
    <row r="84" spans="1:9" ht="13.5" customHeight="1">
      <c r="D84" s="890"/>
    </row>
    <row r="85" spans="1:9" ht="13.5" customHeight="1">
      <c r="D85" s="890"/>
    </row>
    <row r="88" spans="1:9" ht="13.5" customHeight="1">
      <c r="B88" s="847"/>
      <c r="C88" s="889"/>
      <c r="D88" s="425"/>
    </row>
    <row r="89" spans="1:9" ht="13.5" customHeight="1">
      <c r="D89" s="891"/>
    </row>
    <row r="95" spans="1:9" s="113" customFormat="1" ht="13.5" customHeight="1">
      <c r="A95" s="886"/>
      <c r="B95" s="838"/>
      <c r="C95" s="51"/>
      <c r="D95" s="51"/>
      <c r="E95" s="838"/>
      <c r="F95" s="860"/>
      <c r="G95" s="867"/>
      <c r="H95" s="860"/>
      <c r="I95" s="51"/>
    </row>
    <row r="96" spans="1:9" s="113" customFormat="1" ht="13.5" customHeight="1">
      <c r="A96" s="886"/>
      <c r="B96" s="838"/>
      <c r="C96" s="51"/>
      <c r="D96" s="51"/>
      <c r="E96" s="838"/>
      <c r="F96" s="860"/>
      <c r="G96" s="867"/>
      <c r="H96" s="860"/>
      <c r="I96" s="51"/>
    </row>
    <row r="97" spans="1:9" s="113" customFormat="1" ht="13.5" customHeight="1">
      <c r="A97" s="886"/>
      <c r="B97" s="838"/>
      <c r="C97" s="51"/>
      <c r="D97" s="51"/>
      <c r="E97" s="838"/>
      <c r="F97" s="860"/>
      <c r="G97" s="867"/>
      <c r="H97" s="860"/>
      <c r="I97" s="51"/>
    </row>
    <row r="98" spans="1:9" s="113" customFormat="1" ht="13.5" customHeight="1">
      <c r="A98" s="886"/>
      <c r="B98" s="838"/>
      <c r="C98" s="51"/>
      <c r="D98" s="51"/>
      <c r="E98" s="838"/>
      <c r="F98" s="860"/>
      <c r="G98" s="867"/>
      <c r="H98" s="860"/>
      <c r="I98" s="51"/>
    </row>
    <row r="99" spans="1:9" s="113" customFormat="1" ht="13.5" customHeight="1">
      <c r="A99" s="886"/>
      <c r="B99" s="838"/>
      <c r="C99" s="51"/>
      <c r="D99" s="51"/>
      <c r="E99" s="838"/>
      <c r="F99" s="860"/>
      <c r="G99" s="867"/>
      <c r="H99" s="860"/>
      <c r="I99" s="51"/>
    </row>
    <row r="100" spans="1:9" s="113" customFormat="1" ht="13.5" customHeight="1">
      <c r="A100" s="886"/>
      <c r="B100" s="838"/>
      <c r="C100" s="51"/>
      <c r="D100" s="51"/>
      <c r="E100" s="838"/>
      <c r="F100" s="860"/>
      <c r="G100" s="867"/>
      <c r="H100" s="860"/>
      <c r="I100" s="51"/>
    </row>
    <row r="101" spans="1:9" s="113" customFormat="1" ht="13.5" customHeight="1">
      <c r="A101" s="886"/>
      <c r="B101" s="838"/>
      <c r="C101" s="51"/>
      <c r="D101" s="51"/>
      <c r="E101" s="838"/>
      <c r="F101" s="860"/>
      <c r="G101" s="867"/>
      <c r="H101" s="860"/>
      <c r="I101" s="5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8:8" ht="13.5" customHeight="1">
      <c r="H129" s="51"/>
    </row>
    <row r="130" spans="8:8" ht="13.5" customHeight="1">
      <c r="H130" s="51"/>
    </row>
    <row r="131" spans="8:8" ht="13.5" customHeight="1">
      <c r="H131" s="51"/>
    </row>
    <row r="132" spans="8:8" ht="13.5" customHeight="1">
      <c r="H132" s="51"/>
    </row>
    <row r="133" spans="8:8" ht="13.5" customHeight="1">
      <c r="H133" s="51"/>
    </row>
    <row r="134" spans="8:8" ht="13.5" customHeight="1">
      <c r="H134" s="51"/>
    </row>
  </sheetData>
  <sheetProtection algorithmName="SHA-512" hashValue="BkJFo1f6YcvhtC5mbVQu8P7NRBOeaIUEk+O9kYhmG1zxyoapAhsmz5hiEQwrX1SL8m6E7TbpFwpWRCmdLVGqzQ==" saltValue="orZeBODgJ8uCvhMSYbIdg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9" xr:uid="{00000000-0002-0000-85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Hárok129">
    <tabColor rgb="FFFFFF99"/>
  </sheetPr>
  <dimension ref="A1:I32"/>
  <sheetViews>
    <sheetView view="pageBreakPreview" zoomScaleNormal="100" zoomScaleSheetLayoutView="100" workbookViewId="0">
      <selection activeCell="D24" sqref="D24"/>
    </sheetView>
  </sheetViews>
  <sheetFormatPr defaultColWidth="9.109375" defaultRowHeight="13.8"/>
  <cols>
    <col min="1" max="1" width="5.6640625" style="886" customWidth="1"/>
    <col min="2" max="2" width="8.6640625" style="838" customWidth="1"/>
    <col min="3" max="3" width="12.6640625" style="51" customWidth="1"/>
    <col min="4" max="4" width="60.6640625" style="51" customWidth="1"/>
    <col min="5" max="5" width="8.5546875" style="838" customWidth="1"/>
    <col min="6" max="6" width="11.6640625" style="860" customWidth="1"/>
    <col min="7" max="7" width="12.6640625" style="867" customWidth="1"/>
    <col min="8" max="8" width="16.6640625" style="860" customWidth="1"/>
    <col min="9" max="9" width="22.6640625" style="53" customWidth="1"/>
    <col min="10" max="10" width="9.5546875" style="53" bestFit="1" customWidth="1"/>
    <col min="11" max="16384" width="9.109375" style="53"/>
  </cols>
  <sheetData>
    <row r="1" spans="1:9" s="1209" customFormat="1" ht="15" thickBot="1">
      <c r="A1" s="1203" t="s">
        <v>156</v>
      </c>
      <c r="B1" s="1204"/>
      <c r="C1" s="1205" t="s">
        <v>2</v>
      </c>
      <c r="D1" s="1206"/>
      <c r="E1" s="1204"/>
      <c r="F1" s="1207"/>
      <c r="G1" s="1207"/>
      <c r="H1" s="1208" t="s">
        <v>276</v>
      </c>
    </row>
    <row r="2" spans="1:9" s="1209" customFormat="1" ht="14.4">
      <c r="A2" s="1203"/>
      <c r="B2" s="1204"/>
      <c r="C2" s="1205"/>
      <c r="D2" s="1205"/>
      <c r="E2" s="1204"/>
      <c r="F2" s="1207"/>
      <c r="G2" s="1207"/>
      <c r="H2" s="1205"/>
    </row>
    <row r="3" spans="1:9" s="1209" customFormat="1" ht="14.4">
      <c r="A3" s="1203" t="s">
        <v>158</v>
      </c>
      <c r="B3" s="1204"/>
      <c r="C3" s="1205" t="s">
        <v>1516</v>
      </c>
      <c r="D3" s="1205"/>
      <c r="E3" s="1204"/>
      <c r="F3" s="1207"/>
      <c r="G3" s="1207"/>
      <c r="H3" s="1205"/>
    </row>
    <row r="4" spans="1:9" ht="14.4">
      <c r="A4" s="833" t="s">
        <v>160</v>
      </c>
      <c r="B4" s="1210"/>
      <c r="C4" s="1211" t="s">
        <v>1517</v>
      </c>
      <c r="D4" s="1207"/>
      <c r="E4" s="1210"/>
      <c r="F4" s="1207"/>
      <c r="G4" s="1207"/>
      <c r="H4" s="1207"/>
    </row>
    <row r="5" spans="1:9" s="220" customFormat="1" ht="14.4" thickBot="1">
      <c r="A5" s="1739"/>
      <c r="B5" s="1739"/>
      <c r="C5" s="1739"/>
      <c r="D5" s="1739"/>
      <c r="E5" s="1739"/>
      <c r="F5" s="1739"/>
      <c r="G5" s="1739"/>
      <c r="H5" s="1739"/>
    </row>
    <row r="6" spans="1:9" ht="14.4" thickBot="1">
      <c r="A6" s="1753" t="s">
        <v>162</v>
      </c>
      <c r="B6" s="1754"/>
      <c r="C6" s="1755"/>
      <c r="D6" s="1756" t="s">
        <v>163</v>
      </c>
      <c r="E6" s="1758" t="s">
        <v>164</v>
      </c>
      <c r="F6" s="1760" t="s">
        <v>165</v>
      </c>
      <c r="G6" s="1751" t="s">
        <v>166</v>
      </c>
      <c r="H6" s="1751" t="s">
        <v>167</v>
      </c>
      <c r="I6" s="1751" t="s">
        <v>1735</v>
      </c>
    </row>
    <row r="7" spans="1:9" ht="14.4" thickBot="1">
      <c r="A7" s="1212" t="s">
        <v>168</v>
      </c>
      <c r="B7" s="1212" t="s">
        <v>169</v>
      </c>
      <c r="C7" s="1212" t="s">
        <v>170</v>
      </c>
      <c r="D7" s="1757"/>
      <c r="E7" s="1759"/>
      <c r="F7" s="1761"/>
      <c r="G7" s="1752"/>
      <c r="H7" s="1752" t="s">
        <v>171</v>
      </c>
      <c r="I7" s="1752"/>
    </row>
    <row r="8" spans="1:9">
      <c r="A8" s="856"/>
      <c r="B8" s="900"/>
      <c r="C8" s="841"/>
      <c r="D8" s="842"/>
      <c r="F8" s="51"/>
      <c r="G8" s="51"/>
      <c r="H8" s="846"/>
    </row>
    <row r="9" spans="1:9">
      <c r="A9" s="856"/>
      <c r="B9" s="900">
        <v>450000</v>
      </c>
      <c r="C9" s="841"/>
      <c r="D9" s="842" t="s">
        <v>1380</v>
      </c>
      <c r="F9" s="51"/>
      <c r="G9" s="51"/>
      <c r="H9" s="846">
        <f>SUM(H11:H11)</f>
        <v>0</v>
      </c>
    </row>
    <row r="10" spans="1:9" s="82" customFormat="1">
      <c r="A10" s="425"/>
      <c r="B10" s="847"/>
      <c r="C10" s="425"/>
      <c r="D10" s="425"/>
      <c r="E10" s="847"/>
      <c r="F10" s="425"/>
      <c r="G10" s="425"/>
      <c r="H10" s="425"/>
    </row>
    <row r="11" spans="1:9">
      <c r="A11" s="1213">
        <v>1</v>
      </c>
      <c r="B11" s="1214"/>
      <c r="C11" s="1215" t="s">
        <v>1382</v>
      </c>
      <c r="D11" s="1216" t="s">
        <v>1383</v>
      </c>
      <c r="E11" s="1213" t="s">
        <v>835</v>
      </c>
      <c r="F11" s="1217">
        <v>2</v>
      </c>
      <c r="G11" s="1274"/>
      <c r="H11" s="854">
        <f t="shared" ref="H11" si="0">ROUND(F11*G11,2)</f>
        <v>0</v>
      </c>
      <c r="I11" s="1274"/>
    </row>
    <row r="12" spans="1:9">
      <c r="A12" s="856"/>
      <c r="B12" s="900"/>
      <c r="C12" s="841"/>
      <c r="D12" s="842"/>
      <c r="F12" s="51"/>
      <c r="G12" s="51"/>
      <c r="H12" s="846"/>
      <c r="I12" s="51"/>
    </row>
    <row r="13" spans="1:9">
      <c r="A13" s="856"/>
      <c r="B13" s="900">
        <v>452313</v>
      </c>
      <c r="C13" s="841"/>
      <c r="D13" s="842" t="s">
        <v>905</v>
      </c>
      <c r="F13" s="51"/>
      <c r="G13" s="51"/>
      <c r="H13" s="846">
        <f>SUM(H15:H16)</f>
        <v>0</v>
      </c>
      <c r="I13" s="51"/>
    </row>
    <row r="14" spans="1:9">
      <c r="A14" s="51"/>
      <c r="F14" s="51"/>
      <c r="G14" s="51"/>
      <c r="H14" s="51"/>
      <c r="I14" s="51"/>
    </row>
    <row r="15" spans="1:9">
      <c r="A15" s="1218">
        <v>2</v>
      </c>
      <c r="B15" s="1219"/>
      <c r="C15" s="1220" t="s">
        <v>907</v>
      </c>
      <c r="D15" s="1168" t="s">
        <v>908</v>
      </c>
      <c r="E15" s="1221" t="s">
        <v>180</v>
      </c>
      <c r="F15" s="1222">
        <v>1</v>
      </c>
      <c r="G15" s="1289"/>
      <c r="H15" s="1223">
        <f>ROUND(F15*G15,2)</f>
        <v>0</v>
      </c>
      <c r="I15" s="1289"/>
    </row>
    <row r="16" spans="1:9">
      <c r="A16" s="1218">
        <v>3</v>
      </c>
      <c r="B16" s="1219"/>
      <c r="C16" s="1220" t="s">
        <v>678</v>
      </c>
      <c r="D16" s="1168" t="s">
        <v>679</v>
      </c>
      <c r="E16" s="1221" t="s">
        <v>180</v>
      </c>
      <c r="F16" s="1222">
        <v>1</v>
      </c>
      <c r="G16" s="1289"/>
      <c r="H16" s="1223">
        <f>ROUND(F16*G16,2)</f>
        <v>0</v>
      </c>
      <c r="I16" s="1289"/>
    </row>
    <row r="17" spans="1:9">
      <c r="A17" s="856"/>
      <c r="B17" s="864"/>
      <c r="C17" s="865"/>
      <c r="D17" s="866"/>
      <c r="E17" s="859"/>
      <c r="H17" s="867"/>
    </row>
    <row r="18" spans="1:9" ht="14.4">
      <c r="A18" s="856"/>
      <c r="B18" s="864"/>
      <c r="C18" s="865"/>
      <c r="D18" s="868" t="s">
        <v>181</v>
      </c>
      <c r="E18" s="869"/>
      <c r="F18" s="870"/>
      <c r="G18" s="871"/>
      <c r="H18" s="872">
        <f>H9+H13</f>
        <v>0</v>
      </c>
    </row>
    <row r="19" spans="1:9">
      <c r="A19" s="856"/>
      <c r="B19" s="873"/>
      <c r="C19" s="874"/>
      <c r="D19" s="875"/>
      <c r="E19" s="856"/>
    </row>
    <row r="20" spans="1:9">
      <c r="A20" s="856"/>
      <c r="B20" s="856"/>
      <c r="C20" s="856"/>
      <c r="E20" s="859"/>
    </row>
    <row r="21" spans="1:9" s="246" customFormat="1">
      <c r="A21" s="886"/>
      <c r="B21" s="838"/>
      <c r="C21" s="51"/>
      <c r="D21" s="51"/>
      <c r="E21" s="838"/>
      <c r="F21" s="860"/>
      <c r="G21" s="867"/>
      <c r="H21" s="860"/>
      <c r="I21" s="53"/>
    </row>
    <row r="22" spans="1:9" s="246" customFormat="1">
      <c r="A22" s="886"/>
      <c r="B22" s="838"/>
      <c r="C22" s="51"/>
      <c r="D22" s="51"/>
      <c r="E22" s="838"/>
      <c r="F22" s="860"/>
      <c r="G22" s="867"/>
      <c r="H22" s="860"/>
      <c r="I22" s="53"/>
    </row>
    <row r="23" spans="1:9" s="246" customFormat="1">
      <c r="A23" s="886"/>
      <c r="B23" s="838"/>
      <c r="C23" s="51"/>
      <c r="D23" s="51"/>
      <c r="E23" s="838"/>
      <c r="F23" s="860"/>
      <c r="G23" s="867"/>
      <c r="H23" s="860"/>
      <c r="I23" s="53"/>
    </row>
    <row r="24" spans="1:9" s="246" customFormat="1">
      <c r="A24" s="886"/>
      <c r="B24" s="838"/>
      <c r="C24" s="51"/>
      <c r="D24" s="51"/>
      <c r="E24" s="838"/>
      <c r="F24" s="860"/>
      <c r="G24" s="867"/>
      <c r="H24" s="860"/>
      <c r="I24" s="53"/>
    </row>
    <row r="25" spans="1:9" s="246" customFormat="1">
      <c r="A25" s="886"/>
      <c r="B25" s="838"/>
      <c r="C25" s="51"/>
      <c r="D25" s="51"/>
      <c r="E25" s="838"/>
      <c r="F25" s="860"/>
      <c r="G25" s="867"/>
      <c r="H25" s="860"/>
      <c r="I25" s="53"/>
    </row>
    <row r="26" spans="1:9" s="246" customFormat="1">
      <c r="A26" s="886"/>
      <c r="B26" s="838"/>
      <c r="C26" s="51"/>
      <c r="D26" s="51"/>
      <c r="E26" s="838"/>
      <c r="F26" s="860"/>
      <c r="G26" s="867"/>
      <c r="H26" s="860"/>
      <c r="I26" s="53"/>
    </row>
    <row r="27" spans="1:9">
      <c r="H27" s="51"/>
    </row>
    <row r="28" spans="1:9">
      <c r="H28" s="51"/>
    </row>
    <row r="29" spans="1:9">
      <c r="H29" s="51"/>
    </row>
    <row r="30" spans="1:9" s="72" customFormat="1">
      <c r="A30" s="886"/>
      <c r="B30" s="838"/>
      <c r="C30" s="51"/>
      <c r="D30" s="51"/>
      <c r="E30" s="838"/>
      <c r="F30" s="860"/>
      <c r="G30" s="867"/>
      <c r="H30" s="51"/>
      <c r="I30" s="53"/>
    </row>
    <row r="31" spans="1:9" s="72" customFormat="1">
      <c r="A31" s="886"/>
      <c r="B31" s="838"/>
      <c r="C31" s="51"/>
      <c r="D31" s="51"/>
      <c r="E31" s="838"/>
      <c r="F31" s="860"/>
      <c r="G31" s="867"/>
      <c r="H31" s="51"/>
      <c r="I31" s="53"/>
    </row>
    <row r="32" spans="1:9" s="72" customFormat="1">
      <c r="A32" s="886"/>
      <c r="B32" s="838"/>
      <c r="C32" s="51"/>
      <c r="D32" s="51"/>
      <c r="E32" s="838"/>
      <c r="F32" s="860"/>
      <c r="G32" s="867"/>
      <c r="H32" s="51"/>
      <c r="I3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6" xr:uid="{00000000-0002-0000-86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Hárok130">
    <tabColor rgb="FFFF99CC"/>
  </sheetPr>
  <dimension ref="A1:I53"/>
  <sheetViews>
    <sheetView view="pageBreakPreview" zoomScaleNormal="115" zoomScaleSheetLayoutView="100" workbookViewId="0">
      <selection activeCell="E24" sqref="E24"/>
    </sheetView>
  </sheetViews>
  <sheetFormatPr defaultColWidth="9.109375" defaultRowHeight="13.8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169" customFormat="1" ht="14.4" thickBot="1">
      <c r="A1" s="1186" t="s">
        <v>156</v>
      </c>
      <c r="B1" s="1187"/>
      <c r="C1" s="1188" t="s">
        <v>2</v>
      </c>
      <c r="D1" s="1188"/>
      <c r="E1" s="1187"/>
      <c r="H1" s="1189" t="s">
        <v>276</v>
      </c>
    </row>
    <row r="2" spans="1:9" s="169" customFormat="1">
      <c r="A2" s="1186"/>
      <c r="B2" s="1187"/>
      <c r="C2" s="1188"/>
      <c r="D2" s="1188"/>
      <c r="E2" s="1187"/>
      <c r="H2" s="1188"/>
    </row>
    <row r="3" spans="1:9" s="169" customFormat="1">
      <c r="A3" s="1186" t="s">
        <v>158</v>
      </c>
      <c r="B3" s="1187"/>
      <c r="C3" s="1188" t="s">
        <v>1519</v>
      </c>
      <c r="D3" s="1188"/>
      <c r="E3" s="1187"/>
      <c r="H3" s="1188"/>
    </row>
    <row r="4" spans="1:9">
      <c r="A4" s="833" t="s">
        <v>183</v>
      </c>
      <c r="B4" s="1190"/>
      <c r="C4" s="1191" t="s">
        <v>1520</v>
      </c>
      <c r="D4" s="169"/>
      <c r="E4" s="1190"/>
      <c r="F4" s="169"/>
      <c r="G4" s="169"/>
      <c r="H4" s="169"/>
    </row>
    <row r="5" spans="1:9" s="68" customFormat="1" ht="14.4" thickBot="1">
      <c r="A5" s="948"/>
      <c r="B5" s="886"/>
      <c r="C5" s="948"/>
      <c r="D5" s="948"/>
      <c r="E5" s="886"/>
      <c r="F5" s="948"/>
      <c r="G5" s="948"/>
      <c r="H5" s="948"/>
    </row>
    <row r="6" spans="1:9" ht="14.4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4.4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>
      <c r="A8" s="1199"/>
      <c r="B8" s="1200"/>
      <c r="C8" s="1199"/>
      <c r="D8" s="1199"/>
      <c r="E8" s="1200"/>
      <c r="F8" s="1199"/>
      <c r="G8" s="1199"/>
      <c r="H8" s="1199"/>
    </row>
    <row r="9" spans="1:9">
      <c r="A9" s="856"/>
      <c r="B9" s="900">
        <v>451120</v>
      </c>
      <c r="C9" s="841"/>
      <c r="D9" s="842" t="s">
        <v>185</v>
      </c>
      <c r="F9" s="51"/>
      <c r="G9" s="51"/>
      <c r="H9" s="846">
        <f>SUM(H11:H14)</f>
        <v>0</v>
      </c>
    </row>
    <row r="10" spans="1:9">
      <c r="A10" s="838"/>
      <c r="F10" s="51"/>
      <c r="G10" s="51"/>
      <c r="H10" s="51"/>
    </row>
    <row r="11" spans="1:9">
      <c r="A11" s="912" t="s">
        <v>173</v>
      </c>
      <c r="B11" s="848"/>
      <c r="C11" s="901" t="s">
        <v>425</v>
      </c>
      <c r="D11" s="913" t="s">
        <v>426</v>
      </c>
      <c r="E11" s="1192" t="s">
        <v>188</v>
      </c>
      <c r="F11" s="1193">
        <v>150</v>
      </c>
      <c r="G11" s="1274"/>
      <c r="H11" s="854">
        <f>ROUND(F11*G11,2)</f>
        <v>0</v>
      </c>
      <c r="I11" s="1274"/>
    </row>
    <row r="12" spans="1:9">
      <c r="A12" s="912" t="s">
        <v>177</v>
      </c>
      <c r="B12" s="848"/>
      <c r="C12" s="901" t="s">
        <v>186</v>
      </c>
      <c r="D12" s="913" t="s">
        <v>187</v>
      </c>
      <c r="E12" s="1192" t="s">
        <v>188</v>
      </c>
      <c r="F12" s="1193">
        <v>270</v>
      </c>
      <c r="G12" s="1274"/>
      <c r="H12" s="854">
        <f t="shared" ref="H12:H14" si="0">ROUND(F12*G12,2)</f>
        <v>0</v>
      </c>
      <c r="I12" s="1274"/>
    </row>
    <row r="13" spans="1:9">
      <c r="A13" s="912" t="s">
        <v>191</v>
      </c>
      <c r="B13" s="848"/>
      <c r="C13" s="901" t="s">
        <v>360</v>
      </c>
      <c r="D13" s="913" t="s">
        <v>361</v>
      </c>
      <c r="E13" s="1192" t="s">
        <v>188</v>
      </c>
      <c r="F13" s="1193">
        <v>420</v>
      </c>
      <c r="G13" s="1274"/>
      <c r="H13" s="854">
        <f t="shared" si="0"/>
        <v>0</v>
      </c>
      <c r="I13" s="1274"/>
    </row>
    <row r="14" spans="1:9">
      <c r="A14" s="912" t="s">
        <v>194</v>
      </c>
      <c r="B14" s="848"/>
      <c r="C14" s="901" t="s">
        <v>189</v>
      </c>
      <c r="D14" s="913" t="s">
        <v>377</v>
      </c>
      <c r="E14" s="1192" t="s">
        <v>176</v>
      </c>
      <c r="F14" s="1193">
        <v>150</v>
      </c>
      <c r="G14" s="1274"/>
      <c r="H14" s="854">
        <f t="shared" si="0"/>
        <v>0</v>
      </c>
      <c r="I14" s="1274"/>
    </row>
    <row r="15" spans="1:9">
      <c r="A15" s="856"/>
      <c r="B15" s="900"/>
      <c r="C15" s="841"/>
      <c r="D15" s="842"/>
      <c r="F15" s="51"/>
      <c r="G15" s="51"/>
      <c r="H15" s="846"/>
    </row>
    <row r="16" spans="1:9" ht="27.6">
      <c r="A16" s="856"/>
      <c r="B16" s="900">
        <v>452332</v>
      </c>
      <c r="C16" s="841"/>
      <c r="D16" s="842" t="s">
        <v>726</v>
      </c>
      <c r="F16" s="51"/>
      <c r="G16" s="51"/>
      <c r="H16" s="846">
        <f>SUM(H18)</f>
        <v>0</v>
      </c>
    </row>
    <row r="17" spans="1:9">
      <c r="A17" s="856"/>
      <c r="B17" s="900"/>
      <c r="C17" s="841"/>
      <c r="D17" s="842"/>
      <c r="F17" s="51"/>
      <c r="G17" s="51"/>
      <c r="H17" s="51"/>
    </row>
    <row r="18" spans="1:9" ht="27.6">
      <c r="A18" s="1196">
        <v>4</v>
      </c>
      <c r="B18" s="849"/>
      <c r="C18" s="901" t="s">
        <v>472</v>
      </c>
      <c r="D18" s="913" t="s">
        <v>697</v>
      </c>
      <c r="E18" s="1192" t="s">
        <v>197</v>
      </c>
      <c r="F18" s="1193">
        <v>250</v>
      </c>
      <c r="G18" s="1274"/>
      <c r="H18" s="854">
        <f>ROUND(F18*G18,2)</f>
        <v>0</v>
      </c>
      <c r="I18" s="1274"/>
    </row>
    <row r="19" spans="1:9">
      <c r="A19" s="921"/>
      <c r="B19" s="861"/>
      <c r="C19" s="906"/>
      <c r="D19" s="965"/>
      <c r="E19" s="1194"/>
      <c r="F19" s="1195"/>
      <c r="G19" s="845"/>
      <c r="H19" s="845"/>
      <c r="I19" s="845"/>
    </row>
    <row r="20" spans="1:9">
      <c r="A20" s="856"/>
      <c r="B20" s="900">
        <v>453155</v>
      </c>
      <c r="C20" s="841"/>
      <c r="D20" s="842" t="s">
        <v>1254</v>
      </c>
      <c r="F20" s="51"/>
      <c r="G20" s="51"/>
      <c r="H20" s="846">
        <f>SUM(H22:H23)</f>
        <v>0</v>
      </c>
    </row>
    <row r="21" spans="1:9">
      <c r="A21" s="856"/>
      <c r="B21" s="900"/>
      <c r="C21" s="841"/>
      <c r="D21" s="842"/>
      <c r="F21" s="51"/>
      <c r="G21" s="51"/>
      <c r="H21" s="846"/>
    </row>
    <row r="22" spans="1:9">
      <c r="A22" s="1196">
        <v>5</v>
      </c>
      <c r="B22" s="849"/>
      <c r="C22" s="901">
        <v>91090201</v>
      </c>
      <c r="D22" s="1224" t="s">
        <v>1255</v>
      </c>
      <c r="E22" s="1192" t="s">
        <v>176</v>
      </c>
      <c r="F22" s="1193">
        <v>1200</v>
      </c>
      <c r="G22" s="1274"/>
      <c r="H22" s="854">
        <f>ROUND(F22*G22,2)</f>
        <v>0</v>
      </c>
      <c r="I22" s="1274"/>
    </row>
    <row r="23" spans="1:9">
      <c r="A23" s="1196">
        <v>6</v>
      </c>
      <c r="B23" s="849"/>
      <c r="C23" s="901">
        <v>91100203</v>
      </c>
      <c r="D23" s="901" t="s">
        <v>1256</v>
      </c>
      <c r="E23" s="1192" t="s">
        <v>180</v>
      </c>
      <c r="F23" s="1193">
        <v>5</v>
      </c>
      <c r="G23" s="1274"/>
      <c r="H23" s="854">
        <f t="shared" ref="H23" si="1">ROUND(F23*G23,2)</f>
        <v>0</v>
      </c>
      <c r="I23" s="1274"/>
    </row>
    <row r="24" spans="1:9">
      <c r="A24" s="921"/>
      <c r="B24" s="861"/>
      <c r="C24" s="906"/>
      <c r="D24" s="906"/>
      <c r="E24" s="1194"/>
      <c r="F24" s="1195"/>
      <c r="G24" s="845"/>
      <c r="H24" s="845"/>
      <c r="I24" s="845"/>
    </row>
    <row r="25" spans="1:9">
      <c r="A25" s="921"/>
      <c r="B25" s="900">
        <v>453173</v>
      </c>
      <c r="C25" s="841"/>
      <c r="D25" s="842" t="s">
        <v>1257</v>
      </c>
      <c r="E25" s="1194"/>
      <c r="F25" s="1195"/>
      <c r="G25" s="845"/>
      <c r="H25" s="846">
        <f>H27</f>
        <v>0</v>
      </c>
      <c r="I25" s="845"/>
    </row>
    <row r="26" spans="1:9">
      <c r="A26" s="921"/>
      <c r="B26" s="900"/>
      <c r="C26" s="841"/>
      <c r="D26" s="842"/>
      <c r="E26" s="1194"/>
      <c r="F26" s="1195"/>
      <c r="G26" s="845"/>
      <c r="H26" s="845"/>
      <c r="I26" s="845"/>
    </row>
    <row r="27" spans="1:9">
      <c r="A27" s="1196">
        <v>6</v>
      </c>
      <c r="B27" s="912"/>
      <c r="C27" s="901">
        <v>91100207</v>
      </c>
      <c r="D27" s="901" t="s">
        <v>1258</v>
      </c>
      <c r="E27" s="1192" t="s">
        <v>180</v>
      </c>
      <c r="F27" s="1193">
        <v>3</v>
      </c>
      <c r="G27" s="1274"/>
      <c r="H27" s="854">
        <f>ROUND(F27*G27,2)</f>
        <v>0</v>
      </c>
      <c r="I27" s="1274"/>
    </row>
    <row r="28" spans="1:9">
      <c r="A28" s="921"/>
      <c r="B28" s="957"/>
      <c r="C28" s="906"/>
      <c r="D28" s="906"/>
      <c r="E28" s="1194"/>
      <c r="F28" s="1195"/>
      <c r="G28" s="845"/>
      <c r="H28" s="845"/>
    </row>
    <row r="29" spans="1:9" ht="14.4">
      <c r="A29" s="51"/>
      <c r="B29" s="859"/>
      <c r="C29" s="876"/>
      <c r="D29" s="868" t="s">
        <v>181</v>
      </c>
      <c r="F29" s="870"/>
      <c r="G29" s="871"/>
      <c r="H29" s="872">
        <f>SUM(H9,H16,H20,H25)</f>
        <v>0</v>
      </c>
      <c r="I29" s="1201"/>
    </row>
    <row r="30" spans="1:9">
      <c r="A30" s="856"/>
      <c r="B30" s="900"/>
      <c r="C30" s="841"/>
      <c r="D30" s="842"/>
      <c r="F30" s="51"/>
      <c r="G30" s="51"/>
      <c r="H30" s="846"/>
      <c r="I30" s="1201"/>
    </row>
    <row r="31" spans="1:9">
      <c r="A31" s="51"/>
      <c r="F31" s="51"/>
      <c r="G31" s="51"/>
      <c r="H31" s="51"/>
    </row>
    <row r="32" spans="1:9">
      <c r="A32" s="51"/>
      <c r="F32" s="51"/>
      <c r="G32" s="51"/>
      <c r="H32" s="51"/>
    </row>
    <row r="33" spans="2:5" s="51" customFormat="1">
      <c r="B33" s="838"/>
      <c r="E33" s="838"/>
    </row>
    <row r="34" spans="2:5" s="51" customFormat="1">
      <c r="B34" s="838"/>
      <c r="E34" s="838"/>
    </row>
    <row r="35" spans="2:5" s="51" customFormat="1">
      <c r="B35" s="838"/>
      <c r="E35" s="838"/>
    </row>
    <row r="36" spans="2:5" s="51" customFormat="1">
      <c r="B36" s="838"/>
      <c r="E36" s="838"/>
    </row>
    <row r="37" spans="2:5" s="51" customFormat="1">
      <c r="B37" s="838"/>
      <c r="E37" s="838"/>
    </row>
    <row r="38" spans="2:5" s="51" customFormat="1">
      <c r="B38" s="838"/>
      <c r="E38" s="838"/>
    </row>
    <row r="39" spans="2:5" s="51" customFormat="1">
      <c r="B39" s="838"/>
      <c r="E39" s="838"/>
    </row>
    <row r="40" spans="2:5" s="51" customFormat="1">
      <c r="B40" s="838"/>
      <c r="E40" s="838"/>
    </row>
    <row r="41" spans="2:5" s="51" customFormat="1">
      <c r="B41" s="838"/>
      <c r="E41" s="838"/>
    </row>
    <row r="42" spans="2:5" s="51" customFormat="1">
      <c r="B42" s="838"/>
      <c r="E42" s="838"/>
    </row>
    <row r="43" spans="2:5" s="51" customFormat="1">
      <c r="B43" s="838"/>
      <c r="E43" s="838"/>
    </row>
    <row r="44" spans="2:5" s="51" customFormat="1">
      <c r="B44" s="838"/>
      <c r="E44" s="838"/>
    </row>
    <row r="45" spans="2:5" s="51" customFormat="1">
      <c r="B45" s="838"/>
      <c r="E45" s="838"/>
    </row>
    <row r="46" spans="2:5" s="51" customFormat="1">
      <c r="B46" s="838"/>
      <c r="E46" s="838"/>
    </row>
    <row r="47" spans="2:5" s="51" customFormat="1">
      <c r="B47" s="838"/>
      <c r="E47" s="838"/>
    </row>
    <row r="48" spans="2:5" s="51" customFormat="1">
      <c r="B48" s="838"/>
      <c r="E48" s="838"/>
    </row>
    <row r="49" spans="2:5" s="51" customFormat="1">
      <c r="B49" s="838"/>
      <c r="E49" s="838"/>
    </row>
    <row r="50" spans="2:5" s="51" customFormat="1">
      <c r="B50" s="838"/>
      <c r="E50" s="838"/>
    </row>
    <row r="51" spans="2:5" s="51" customFormat="1">
      <c r="B51" s="838"/>
      <c r="E51" s="838"/>
    </row>
    <row r="52" spans="2:5" s="51" customFormat="1">
      <c r="B52" s="838"/>
      <c r="E52" s="838"/>
    </row>
    <row r="53" spans="2:5" s="51" customFormat="1">
      <c r="B53" s="838"/>
      <c r="E53" s="838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7" xr:uid="{00000000-0002-0000-87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Hárok131">
    <tabColor rgb="FFFFFF99"/>
  </sheetPr>
  <dimension ref="A1:K173"/>
  <sheetViews>
    <sheetView view="pageBreakPreview" topLeftCell="A25" zoomScaleNormal="115" zoomScaleSheetLayoutView="100" workbookViewId="0">
      <selection activeCell="F37" sqref="F37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1" width="9.109375" style="948"/>
    <col min="12" max="16384" width="9.109375" style="51"/>
  </cols>
  <sheetData>
    <row r="1" spans="1:11" s="896" customFormat="1" ht="14.4" thickBot="1">
      <c r="A1" s="892" t="s">
        <v>156</v>
      </c>
      <c r="B1" s="893"/>
      <c r="C1" s="894" t="s">
        <v>2</v>
      </c>
      <c r="D1" s="895"/>
      <c r="E1" s="893"/>
      <c r="H1" s="897" t="s">
        <v>157</v>
      </c>
      <c r="K1" s="899"/>
    </row>
    <row r="2" spans="1:11" s="896" customFormat="1" ht="13.8">
      <c r="A2" s="892"/>
      <c r="B2" s="893"/>
      <c r="C2" s="894"/>
      <c r="D2" s="894"/>
      <c r="E2" s="893"/>
      <c r="H2" s="894"/>
      <c r="K2" s="899"/>
    </row>
    <row r="3" spans="1:11" s="896" customFormat="1" ht="13.8">
      <c r="A3" s="892" t="s">
        <v>158</v>
      </c>
      <c r="B3" s="893"/>
      <c r="C3" s="894" t="s">
        <v>1719</v>
      </c>
      <c r="D3" s="894"/>
      <c r="E3" s="893"/>
      <c r="H3" s="894"/>
      <c r="K3" s="899"/>
    </row>
    <row r="4" spans="1:11" ht="13.8">
      <c r="A4" s="833" t="s">
        <v>160</v>
      </c>
      <c r="B4" s="898"/>
      <c r="C4" s="899" t="s">
        <v>1523</v>
      </c>
      <c r="D4" s="896"/>
      <c r="E4" s="898"/>
      <c r="F4" s="896"/>
      <c r="G4" s="896"/>
      <c r="H4" s="896"/>
    </row>
    <row r="5" spans="1:11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  <c r="K5" s="1015"/>
    </row>
    <row r="6" spans="1:11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11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11" ht="13.5" customHeight="1">
      <c r="A8" s="51"/>
      <c r="B8" s="837"/>
      <c r="C8" s="395"/>
      <c r="D8" s="395"/>
      <c r="F8" s="51"/>
      <c r="G8" s="51"/>
      <c r="H8" s="51"/>
      <c r="K8" s="51"/>
    </row>
    <row r="9" spans="1:11" s="81" customFormat="1" ht="12.75" customHeight="1">
      <c r="A9" s="839"/>
      <c r="B9" s="900">
        <v>451111</v>
      </c>
      <c r="C9" s="841"/>
      <c r="D9" s="842" t="s">
        <v>227</v>
      </c>
      <c r="E9" s="843"/>
      <c r="F9" s="844"/>
      <c r="G9" s="845"/>
      <c r="H9" s="846">
        <f>SUM(H11:H11)</f>
        <v>0</v>
      </c>
    </row>
    <row r="10" spans="1:11" s="81" customFormat="1" ht="12.75" customHeight="1">
      <c r="A10" s="425"/>
      <c r="B10" s="847"/>
      <c r="C10" s="425"/>
      <c r="D10" s="425"/>
      <c r="E10" s="847"/>
      <c r="F10" s="425"/>
      <c r="G10" s="425"/>
      <c r="H10" s="425"/>
    </row>
    <row r="11" spans="1:11" s="81" customFormat="1" ht="13.8">
      <c r="A11" s="848">
        <v>1</v>
      </c>
      <c r="B11" s="849"/>
      <c r="C11" s="955" t="s">
        <v>228</v>
      </c>
      <c r="D11" s="902" t="s">
        <v>229</v>
      </c>
      <c r="E11" s="1192" t="s">
        <v>188</v>
      </c>
      <c r="F11" s="1193">
        <v>48</v>
      </c>
      <c r="G11" s="1274"/>
      <c r="H11" s="854">
        <f>ROUND(F11*G11,2)</f>
        <v>0</v>
      </c>
      <c r="I11" s="1274"/>
    </row>
    <row r="12" spans="1:11" ht="13.8">
      <c r="A12" s="51"/>
      <c r="B12" s="837"/>
      <c r="C12" s="395"/>
      <c r="D12" s="395"/>
      <c r="F12" s="51"/>
      <c r="G12" s="51"/>
      <c r="H12" s="51"/>
      <c r="K12" s="51"/>
    </row>
    <row r="13" spans="1:11" s="81" customFormat="1" ht="13.8">
      <c r="A13" s="839"/>
      <c r="B13" s="900">
        <v>451120</v>
      </c>
      <c r="C13" s="841"/>
      <c r="D13" s="842" t="s">
        <v>185</v>
      </c>
      <c r="E13" s="843"/>
      <c r="F13" s="844"/>
      <c r="G13" s="845"/>
      <c r="H13" s="846">
        <f>SUM(H15:H16)</f>
        <v>0</v>
      </c>
      <c r="I13" s="845"/>
    </row>
    <row r="14" spans="1:11" s="81" customFormat="1" ht="13.8">
      <c r="A14" s="425"/>
      <c r="B14" s="847"/>
      <c r="C14" s="425"/>
      <c r="D14" s="425"/>
      <c r="E14" s="847"/>
      <c r="F14" s="425"/>
      <c r="G14" s="425"/>
      <c r="H14" s="425"/>
      <c r="I14" s="425"/>
    </row>
    <row r="15" spans="1:11" s="81" customFormat="1" ht="13.8">
      <c r="A15" s="848">
        <v>1</v>
      </c>
      <c r="B15" s="849"/>
      <c r="C15" s="955" t="s">
        <v>202</v>
      </c>
      <c r="D15" s="902" t="s">
        <v>230</v>
      </c>
      <c r="E15" s="1192" t="s">
        <v>188</v>
      </c>
      <c r="F15" s="1193">
        <v>440</v>
      </c>
      <c r="G15" s="1274"/>
      <c r="H15" s="854">
        <f>ROUND(F15*G15,2)</f>
        <v>0</v>
      </c>
      <c r="I15" s="1274"/>
    </row>
    <row r="16" spans="1:11" ht="13.8">
      <c r="A16" s="848">
        <f>A15+1</f>
        <v>2</v>
      </c>
      <c r="B16" s="849"/>
      <c r="C16" s="901" t="s">
        <v>231</v>
      </c>
      <c r="D16" s="902" t="s">
        <v>200</v>
      </c>
      <c r="E16" s="1192" t="s">
        <v>188</v>
      </c>
      <c r="F16" s="1193">
        <v>440</v>
      </c>
      <c r="G16" s="1274"/>
      <c r="H16" s="854">
        <f>ROUND(F16*G16,2)</f>
        <v>0</v>
      </c>
      <c r="I16" s="1274"/>
      <c r="K16" s="51"/>
    </row>
    <row r="17" spans="1:11" ht="13.8">
      <c r="A17" s="856"/>
      <c r="B17" s="857"/>
      <c r="D17" s="904"/>
      <c r="E17" s="859"/>
      <c r="G17" s="51"/>
      <c r="H17" s="51"/>
      <c r="K17" s="51"/>
    </row>
    <row r="18" spans="1:11" ht="13.8">
      <c r="A18" s="856"/>
      <c r="B18" s="900">
        <v>452341</v>
      </c>
      <c r="C18" s="841"/>
      <c r="D18" s="842" t="s">
        <v>172</v>
      </c>
      <c r="F18" s="51"/>
      <c r="G18" s="51"/>
      <c r="H18" s="846">
        <f>SUM(H20:H43)</f>
        <v>0</v>
      </c>
      <c r="K18" s="51"/>
    </row>
    <row r="19" spans="1:11" ht="13.8">
      <c r="A19" s="51"/>
      <c r="F19" s="51"/>
      <c r="G19" s="51"/>
      <c r="H19" s="51"/>
      <c r="K19" s="51"/>
    </row>
    <row r="20" spans="1:11" s="948" customFormat="1" ht="27.6">
      <c r="A20" s="848">
        <f>A16+1</f>
        <v>3</v>
      </c>
      <c r="B20" s="849"/>
      <c r="C20" s="955" t="s">
        <v>232</v>
      </c>
      <c r="D20" s="902" t="s">
        <v>1720</v>
      </c>
      <c r="E20" s="903" t="s">
        <v>180</v>
      </c>
      <c r="F20" s="1193">
        <v>1</v>
      </c>
      <c r="G20" s="1274"/>
      <c r="H20" s="854">
        <f>ROUND(F20*G20,2)</f>
        <v>0</v>
      </c>
      <c r="I20" s="1274"/>
    </row>
    <row r="21" spans="1:11" s="948" customFormat="1" ht="27.6">
      <c r="A21" s="848">
        <f t="shared" ref="A21:A43" si="0">A20+1</f>
        <v>4</v>
      </c>
      <c r="B21" s="849"/>
      <c r="C21" s="955" t="s">
        <v>232</v>
      </c>
      <c r="D21" s="902" t="s">
        <v>237</v>
      </c>
      <c r="E21" s="903" t="s">
        <v>180</v>
      </c>
      <c r="F21" s="1193">
        <v>35</v>
      </c>
      <c r="G21" s="1274"/>
      <c r="H21" s="854">
        <f t="shared" ref="H21:H43" si="1">ROUND(F21*G21,2)</f>
        <v>0</v>
      </c>
      <c r="I21" s="1274"/>
    </row>
    <row r="22" spans="1:11" s="948" customFormat="1" ht="27.6">
      <c r="A22" s="848">
        <f t="shared" si="0"/>
        <v>5</v>
      </c>
      <c r="B22" s="849"/>
      <c r="C22" s="955" t="s">
        <v>232</v>
      </c>
      <c r="D22" s="902" t="s">
        <v>1721</v>
      </c>
      <c r="E22" s="903" t="s">
        <v>180</v>
      </c>
      <c r="F22" s="1193">
        <v>4</v>
      </c>
      <c r="G22" s="1274"/>
      <c r="H22" s="854">
        <f t="shared" si="1"/>
        <v>0</v>
      </c>
      <c r="I22" s="1274"/>
    </row>
    <row r="23" spans="1:11" s="948" customFormat="1" ht="27.6">
      <c r="A23" s="848">
        <f t="shared" si="0"/>
        <v>6</v>
      </c>
      <c r="B23" s="849"/>
      <c r="C23" s="955" t="s">
        <v>239</v>
      </c>
      <c r="D23" s="902" t="s">
        <v>240</v>
      </c>
      <c r="E23" s="903" t="s">
        <v>180</v>
      </c>
      <c r="F23" s="1193">
        <v>3</v>
      </c>
      <c r="G23" s="1274"/>
      <c r="H23" s="854">
        <f t="shared" si="1"/>
        <v>0</v>
      </c>
      <c r="I23" s="1274"/>
    </row>
    <row r="24" spans="1:11" s="948" customFormat="1" ht="27.6">
      <c r="A24" s="848">
        <f t="shared" si="0"/>
        <v>7</v>
      </c>
      <c r="B24" s="849"/>
      <c r="C24" s="955" t="s">
        <v>241</v>
      </c>
      <c r="D24" s="902" t="s">
        <v>242</v>
      </c>
      <c r="E24" s="903" t="s">
        <v>180</v>
      </c>
      <c r="F24" s="1193">
        <v>115</v>
      </c>
      <c r="G24" s="1274"/>
      <c r="H24" s="854">
        <f t="shared" si="1"/>
        <v>0</v>
      </c>
      <c r="I24" s="1274"/>
    </row>
    <row r="25" spans="1:11" s="948" customFormat="1" ht="27.6">
      <c r="A25" s="848">
        <f t="shared" si="0"/>
        <v>8</v>
      </c>
      <c r="B25" s="849"/>
      <c r="C25" s="955" t="s">
        <v>241</v>
      </c>
      <c r="D25" s="902" t="s">
        <v>243</v>
      </c>
      <c r="E25" s="903" t="s">
        <v>180</v>
      </c>
      <c r="F25" s="1193">
        <v>47</v>
      </c>
      <c r="G25" s="1274"/>
      <c r="H25" s="854">
        <f t="shared" si="1"/>
        <v>0</v>
      </c>
      <c r="I25" s="1274"/>
    </row>
    <row r="26" spans="1:11" s="948" customFormat="1" ht="27.6">
      <c r="A26" s="848">
        <f t="shared" si="0"/>
        <v>9</v>
      </c>
      <c r="B26" s="849"/>
      <c r="C26" s="955" t="s">
        <v>241</v>
      </c>
      <c r="D26" s="902" t="s">
        <v>244</v>
      </c>
      <c r="E26" s="903" t="s">
        <v>180</v>
      </c>
      <c r="F26" s="1193">
        <v>126</v>
      </c>
      <c r="G26" s="1274"/>
      <c r="H26" s="854">
        <f t="shared" si="1"/>
        <v>0</v>
      </c>
      <c r="I26" s="1274"/>
    </row>
    <row r="27" spans="1:11" s="948" customFormat="1" ht="27.6">
      <c r="A27" s="848">
        <f t="shared" si="0"/>
        <v>10</v>
      </c>
      <c r="B27" s="849"/>
      <c r="C27" s="955" t="s">
        <v>245</v>
      </c>
      <c r="D27" s="902" t="s">
        <v>246</v>
      </c>
      <c r="E27" s="903" t="s">
        <v>180</v>
      </c>
      <c r="F27" s="1193">
        <v>7</v>
      </c>
      <c r="G27" s="1274"/>
      <c r="H27" s="854">
        <f t="shared" si="1"/>
        <v>0</v>
      </c>
      <c r="I27" s="1274"/>
    </row>
    <row r="28" spans="1:11" s="948" customFormat="1" ht="27.6">
      <c r="A28" s="848">
        <f t="shared" si="0"/>
        <v>11</v>
      </c>
      <c r="B28" s="849"/>
      <c r="C28" s="955" t="s">
        <v>245</v>
      </c>
      <c r="D28" s="902" t="s">
        <v>247</v>
      </c>
      <c r="E28" s="903" t="s">
        <v>180</v>
      </c>
      <c r="F28" s="1193">
        <v>35</v>
      </c>
      <c r="G28" s="1274"/>
      <c r="H28" s="854">
        <f t="shared" si="1"/>
        <v>0</v>
      </c>
      <c r="I28" s="1274"/>
    </row>
    <row r="29" spans="1:11" s="948" customFormat="1" ht="27.6">
      <c r="A29" s="848">
        <f t="shared" si="0"/>
        <v>12</v>
      </c>
      <c r="B29" s="849"/>
      <c r="C29" s="955" t="s">
        <v>245</v>
      </c>
      <c r="D29" s="902" t="s">
        <v>248</v>
      </c>
      <c r="E29" s="903" t="s">
        <v>180</v>
      </c>
      <c r="F29" s="1193">
        <v>32</v>
      </c>
      <c r="G29" s="1274"/>
      <c r="H29" s="854">
        <f t="shared" si="1"/>
        <v>0</v>
      </c>
      <c r="I29" s="1274"/>
    </row>
    <row r="30" spans="1:11" s="948" customFormat="1" ht="27.6">
      <c r="A30" s="848">
        <f t="shared" si="0"/>
        <v>13</v>
      </c>
      <c r="B30" s="849"/>
      <c r="C30" s="955" t="s">
        <v>249</v>
      </c>
      <c r="D30" s="902" t="s">
        <v>250</v>
      </c>
      <c r="E30" s="903" t="s">
        <v>180</v>
      </c>
      <c r="F30" s="1193">
        <v>61</v>
      </c>
      <c r="G30" s="1274"/>
      <c r="H30" s="854">
        <f t="shared" si="1"/>
        <v>0</v>
      </c>
      <c r="I30" s="1274"/>
    </row>
    <row r="31" spans="1:11" s="948" customFormat="1" ht="27.6">
      <c r="A31" s="848">
        <f t="shared" si="0"/>
        <v>14</v>
      </c>
      <c r="B31" s="849"/>
      <c r="C31" s="901" t="s">
        <v>251</v>
      </c>
      <c r="D31" s="902" t="s">
        <v>252</v>
      </c>
      <c r="E31" s="903" t="s">
        <v>180</v>
      </c>
      <c r="F31" s="1017">
        <v>1</v>
      </c>
      <c r="G31" s="1274"/>
      <c r="H31" s="854">
        <f t="shared" si="1"/>
        <v>0</v>
      </c>
      <c r="I31" s="1274"/>
    </row>
    <row r="32" spans="1:11" ht="27.6">
      <c r="A32" s="848">
        <f t="shared" si="0"/>
        <v>15</v>
      </c>
      <c r="B32" s="849"/>
      <c r="C32" s="955" t="s">
        <v>249</v>
      </c>
      <c r="D32" s="902" t="s">
        <v>254</v>
      </c>
      <c r="E32" s="903" t="s">
        <v>180</v>
      </c>
      <c r="F32" s="1193">
        <v>4</v>
      </c>
      <c r="G32" s="1274"/>
      <c r="H32" s="854">
        <f t="shared" si="1"/>
        <v>0</v>
      </c>
      <c r="I32" s="1274"/>
      <c r="K32" s="51"/>
    </row>
    <row r="33" spans="1:11" ht="13.8">
      <c r="A33" s="848">
        <f t="shared" si="0"/>
        <v>16</v>
      </c>
      <c r="B33" s="849"/>
      <c r="C33" s="955" t="s">
        <v>255</v>
      </c>
      <c r="D33" s="902" t="s">
        <v>256</v>
      </c>
      <c r="E33" s="903" t="s">
        <v>176</v>
      </c>
      <c r="F33" s="1193">
        <v>2200</v>
      </c>
      <c r="G33" s="1274"/>
      <c r="H33" s="854">
        <f t="shared" si="1"/>
        <v>0</v>
      </c>
      <c r="I33" s="1274"/>
      <c r="K33" s="51"/>
    </row>
    <row r="34" spans="1:11" ht="27.6">
      <c r="A34" s="848">
        <f t="shared" si="0"/>
        <v>17</v>
      </c>
      <c r="B34" s="849"/>
      <c r="C34" s="955" t="s">
        <v>257</v>
      </c>
      <c r="D34" s="902" t="s">
        <v>258</v>
      </c>
      <c r="E34" s="903" t="s">
        <v>176</v>
      </c>
      <c r="F34" s="1193">
        <v>720</v>
      </c>
      <c r="G34" s="1274"/>
      <c r="H34" s="854">
        <f t="shared" si="1"/>
        <v>0</v>
      </c>
      <c r="I34" s="1274"/>
      <c r="K34" s="51"/>
    </row>
    <row r="35" spans="1:11" ht="27.6">
      <c r="A35" s="848">
        <f t="shared" si="0"/>
        <v>18</v>
      </c>
      <c r="B35" s="849"/>
      <c r="C35" s="955" t="s">
        <v>249</v>
      </c>
      <c r="D35" s="902" t="s">
        <v>259</v>
      </c>
      <c r="E35" s="903" t="s">
        <v>180</v>
      </c>
      <c r="F35" s="1193">
        <v>2</v>
      </c>
      <c r="G35" s="1274"/>
      <c r="H35" s="854">
        <f t="shared" si="1"/>
        <v>0</v>
      </c>
      <c r="I35" s="1274"/>
      <c r="K35" s="51"/>
    </row>
    <row r="36" spans="1:11" ht="27.6">
      <c r="A36" s="848">
        <f t="shared" si="0"/>
        <v>19</v>
      </c>
      <c r="B36" s="849"/>
      <c r="C36" s="955" t="s">
        <v>260</v>
      </c>
      <c r="D36" s="902" t="s">
        <v>261</v>
      </c>
      <c r="E36" s="903" t="s">
        <v>180</v>
      </c>
      <c r="F36" s="1193">
        <v>36</v>
      </c>
      <c r="G36" s="1274"/>
      <c r="H36" s="854">
        <f t="shared" si="1"/>
        <v>0</v>
      </c>
      <c r="I36" s="1274"/>
      <c r="K36" s="51"/>
    </row>
    <row r="37" spans="1:11" ht="27.6">
      <c r="A37" s="848">
        <f t="shared" si="0"/>
        <v>20</v>
      </c>
      <c r="B37" s="849"/>
      <c r="C37" s="955" t="s">
        <v>262</v>
      </c>
      <c r="D37" s="902" t="s">
        <v>263</v>
      </c>
      <c r="E37" s="903" t="s">
        <v>180</v>
      </c>
      <c r="F37" s="1193">
        <v>65</v>
      </c>
      <c r="G37" s="1274"/>
      <c r="H37" s="854">
        <f t="shared" si="1"/>
        <v>0</v>
      </c>
      <c r="I37" s="1274"/>
      <c r="K37" s="51"/>
    </row>
    <row r="38" spans="1:11" ht="27.6">
      <c r="A38" s="848">
        <f t="shared" si="0"/>
        <v>21</v>
      </c>
      <c r="B38" s="849"/>
      <c r="C38" s="955" t="s">
        <v>264</v>
      </c>
      <c r="D38" s="902" t="s">
        <v>265</v>
      </c>
      <c r="E38" s="903" t="s">
        <v>176</v>
      </c>
      <c r="F38" s="1193">
        <v>720</v>
      </c>
      <c r="G38" s="1274"/>
      <c r="H38" s="854">
        <f t="shared" si="1"/>
        <v>0</v>
      </c>
      <c r="I38" s="1274"/>
      <c r="K38" s="51"/>
    </row>
    <row r="39" spans="1:11" ht="13.8">
      <c r="A39" s="848">
        <f t="shared" si="0"/>
        <v>22</v>
      </c>
      <c r="B39" s="849"/>
      <c r="C39" s="955" t="s">
        <v>1809</v>
      </c>
      <c r="D39" s="902" t="s">
        <v>266</v>
      </c>
      <c r="E39" s="903" t="s">
        <v>267</v>
      </c>
      <c r="F39" s="1193">
        <v>76</v>
      </c>
      <c r="G39" s="1274"/>
      <c r="H39" s="854">
        <f t="shared" si="1"/>
        <v>0</v>
      </c>
      <c r="I39" s="1274"/>
      <c r="K39" s="51"/>
    </row>
    <row r="40" spans="1:11" ht="13.8">
      <c r="A40" s="848">
        <f t="shared" si="0"/>
        <v>23</v>
      </c>
      <c r="B40" s="849"/>
      <c r="C40" s="139" t="s">
        <v>1810</v>
      </c>
      <c r="D40" s="902" t="s">
        <v>268</v>
      </c>
      <c r="E40" s="903" t="s">
        <v>267</v>
      </c>
      <c r="F40" s="1193">
        <v>200</v>
      </c>
      <c r="G40" s="1274"/>
      <c r="H40" s="854">
        <f t="shared" si="1"/>
        <v>0</v>
      </c>
      <c r="I40" s="1274"/>
      <c r="K40" s="51"/>
    </row>
    <row r="41" spans="1:11" ht="27.6">
      <c r="A41" s="848">
        <f t="shared" si="0"/>
        <v>24</v>
      </c>
      <c r="B41" s="849"/>
      <c r="C41" s="955" t="s">
        <v>269</v>
      </c>
      <c r="D41" s="902" t="s">
        <v>270</v>
      </c>
      <c r="E41" s="903" t="s">
        <v>267</v>
      </c>
      <c r="F41" s="1193">
        <v>24</v>
      </c>
      <c r="G41" s="1274"/>
      <c r="H41" s="854">
        <f t="shared" si="1"/>
        <v>0</v>
      </c>
      <c r="I41" s="1274"/>
      <c r="K41" s="51"/>
    </row>
    <row r="42" spans="1:11" ht="27.6">
      <c r="A42" s="848">
        <f t="shared" si="0"/>
        <v>25</v>
      </c>
      <c r="B42" s="849"/>
      <c r="C42" s="955" t="s">
        <v>269</v>
      </c>
      <c r="D42" s="902" t="s">
        <v>271</v>
      </c>
      <c r="E42" s="903" t="s">
        <v>267</v>
      </c>
      <c r="F42" s="1193">
        <v>32</v>
      </c>
      <c r="G42" s="1274"/>
      <c r="H42" s="854">
        <f t="shared" si="1"/>
        <v>0</v>
      </c>
      <c r="I42" s="1274"/>
      <c r="K42" s="51"/>
    </row>
    <row r="43" spans="1:11" ht="27.6">
      <c r="A43" s="848">
        <f t="shared" si="0"/>
        <v>26</v>
      </c>
      <c r="B43" s="849"/>
      <c r="C43" s="955" t="s">
        <v>269</v>
      </c>
      <c r="D43" s="902" t="s">
        <v>272</v>
      </c>
      <c r="E43" s="903" t="s">
        <v>180</v>
      </c>
      <c r="F43" s="1193">
        <v>1</v>
      </c>
      <c r="G43" s="1274"/>
      <c r="H43" s="854">
        <f t="shared" si="1"/>
        <v>0</v>
      </c>
      <c r="I43" s="1274"/>
      <c r="K43" s="51"/>
    </row>
    <row r="44" spans="1:11" ht="13.8">
      <c r="A44" s="847"/>
      <c r="B44" s="861"/>
      <c r="C44" s="1070"/>
      <c r="D44" s="425"/>
      <c r="E44" s="898"/>
      <c r="F44" s="1195"/>
      <c r="G44" s="845"/>
      <c r="H44" s="845"/>
      <c r="I44" s="845"/>
      <c r="K44" s="51"/>
    </row>
    <row r="45" spans="1:11" ht="13.8">
      <c r="A45" s="847"/>
      <c r="B45" s="900">
        <v>452623</v>
      </c>
      <c r="C45" s="841"/>
      <c r="D45" s="842" t="s">
        <v>273</v>
      </c>
      <c r="F45" s="51"/>
      <c r="G45" s="51"/>
      <c r="H45" s="846">
        <f>SUM(H47)</f>
        <v>0</v>
      </c>
      <c r="K45" s="51"/>
    </row>
    <row r="46" spans="1:11" ht="13.8">
      <c r="A46" s="847"/>
      <c r="B46" s="861"/>
      <c r="C46" s="1070"/>
      <c r="D46" s="425"/>
      <c r="E46" s="898"/>
      <c r="F46" s="1195"/>
      <c r="G46" s="845"/>
      <c r="H46" s="845"/>
      <c r="I46" s="845"/>
      <c r="K46" s="51"/>
    </row>
    <row r="47" spans="1:11" ht="13.8">
      <c r="A47" s="848">
        <f>A43+1</f>
        <v>27</v>
      </c>
      <c r="B47" s="849"/>
      <c r="C47" s="955" t="s">
        <v>274</v>
      </c>
      <c r="D47" s="902" t="s">
        <v>275</v>
      </c>
      <c r="E47" s="1192" t="s">
        <v>188</v>
      </c>
      <c r="F47" s="1193">
        <v>432.4</v>
      </c>
      <c r="G47" s="1274"/>
      <c r="H47" s="854">
        <f>ROUND(F47*G47,2)</f>
        <v>0</v>
      </c>
      <c r="I47" s="1274"/>
      <c r="K47" s="51"/>
    </row>
    <row r="48" spans="1:11" ht="13.8">
      <c r="A48" s="856"/>
      <c r="B48" s="864"/>
      <c r="C48" s="865"/>
      <c r="D48" s="866"/>
      <c r="E48" s="859"/>
      <c r="H48" s="867"/>
      <c r="I48" s="867"/>
      <c r="K48" s="51"/>
    </row>
    <row r="49" spans="1:11" ht="14.4">
      <c r="A49" s="856"/>
      <c r="B49" s="864"/>
      <c r="C49" s="865"/>
      <c r="D49" s="868" t="s">
        <v>181</v>
      </c>
      <c r="E49" s="869"/>
      <c r="F49" s="870"/>
      <c r="G49" s="871"/>
      <c r="H49" s="872">
        <f>H18+H13+H45+H9</f>
        <v>0</v>
      </c>
      <c r="I49" s="871"/>
      <c r="K49" s="51"/>
    </row>
    <row r="50" spans="1:11" ht="13.8">
      <c r="A50" s="856"/>
      <c r="B50" s="873"/>
      <c r="C50" s="874"/>
      <c r="D50" s="875"/>
      <c r="E50" s="856"/>
      <c r="I50" s="867"/>
      <c r="K50" s="51"/>
    </row>
    <row r="51" spans="1:11" s="52" customFormat="1" ht="13.8">
      <c r="A51" s="856"/>
      <c r="B51" s="856"/>
      <c r="C51" s="856"/>
      <c r="D51" s="51"/>
      <c r="E51" s="859"/>
      <c r="F51" s="860"/>
      <c r="G51" s="867"/>
      <c r="H51" s="860"/>
      <c r="I51" s="867"/>
    </row>
    <row r="52" spans="1:11" s="112" customFormat="1" ht="13.8">
      <c r="A52" s="856"/>
      <c r="B52" s="856"/>
      <c r="C52" s="856"/>
      <c r="E52" s="864"/>
      <c r="F52" s="860"/>
      <c r="G52" s="867"/>
      <c r="H52" s="860"/>
      <c r="I52" s="867"/>
    </row>
    <row r="53" spans="1:11" ht="13.8">
      <c r="A53" s="856"/>
      <c r="B53" s="856"/>
      <c r="C53" s="856"/>
      <c r="E53" s="864"/>
      <c r="I53" s="867"/>
      <c r="K53" s="51"/>
    </row>
    <row r="54" spans="1:11" ht="13.8">
      <c r="A54" s="856"/>
      <c r="B54" s="856"/>
      <c r="C54" s="856"/>
      <c r="E54" s="864"/>
      <c r="I54" s="867"/>
      <c r="K54" s="51"/>
    </row>
    <row r="55" spans="1:11" ht="13.8">
      <c r="A55" s="856"/>
      <c r="B55" s="856"/>
      <c r="C55" s="856"/>
      <c r="E55" s="859"/>
      <c r="I55" s="867"/>
      <c r="K55" s="51"/>
    </row>
    <row r="56" spans="1:11" ht="13.8">
      <c r="A56" s="856"/>
      <c r="B56" s="856"/>
      <c r="C56" s="856"/>
      <c r="E56" s="859"/>
      <c r="I56" s="867"/>
      <c r="K56" s="51"/>
    </row>
    <row r="57" spans="1:11" ht="13.8">
      <c r="A57" s="856"/>
      <c r="B57" s="856"/>
      <c r="C57" s="856"/>
      <c r="E57" s="859"/>
      <c r="I57" s="867"/>
      <c r="K57" s="51"/>
    </row>
    <row r="58" spans="1:11" ht="13.8">
      <c r="A58" s="856"/>
      <c r="B58" s="856"/>
      <c r="C58" s="856"/>
      <c r="E58" s="859"/>
      <c r="I58" s="867"/>
      <c r="K58" s="51"/>
    </row>
    <row r="59" spans="1:11" ht="13.8">
      <c r="A59" s="856"/>
      <c r="B59" s="856"/>
      <c r="C59" s="856"/>
      <c r="D59" s="875"/>
      <c r="E59" s="859"/>
      <c r="I59" s="867"/>
      <c r="K59" s="51"/>
    </row>
    <row r="60" spans="1:11" ht="13.8">
      <c r="A60" s="856"/>
      <c r="B60" s="856"/>
      <c r="C60" s="856"/>
      <c r="D60" s="876"/>
      <c r="E60" s="859"/>
      <c r="I60" s="867"/>
      <c r="K60" s="51"/>
    </row>
    <row r="61" spans="1:11" ht="13.8">
      <c r="A61" s="856"/>
      <c r="B61" s="856"/>
      <c r="C61" s="856"/>
      <c r="D61" s="875"/>
      <c r="E61" s="856"/>
      <c r="I61" s="867"/>
      <c r="K61" s="51"/>
    </row>
    <row r="62" spans="1:11" ht="13.8">
      <c r="A62" s="856"/>
      <c r="B62" s="856"/>
      <c r="C62" s="856"/>
      <c r="D62" s="877"/>
      <c r="E62" s="859"/>
      <c r="I62" s="867"/>
      <c r="K62" s="51"/>
    </row>
    <row r="63" spans="1:11" ht="13.8">
      <c r="A63" s="856"/>
      <c r="B63" s="856"/>
      <c r="C63" s="856"/>
      <c r="D63" s="866"/>
      <c r="E63" s="859"/>
      <c r="I63" s="867"/>
      <c r="K63" s="51"/>
    </row>
    <row r="64" spans="1:11" s="52" customFormat="1" ht="13.8">
      <c r="A64" s="856"/>
      <c r="B64" s="856"/>
      <c r="C64" s="856"/>
      <c r="D64" s="878"/>
      <c r="E64" s="859"/>
      <c r="F64" s="860"/>
      <c r="G64" s="867"/>
      <c r="H64" s="860"/>
      <c r="I64" s="867"/>
    </row>
    <row r="65" spans="1:11" s="52" customFormat="1" ht="13.8">
      <c r="A65" s="856"/>
      <c r="B65" s="856"/>
      <c r="C65" s="856"/>
      <c r="D65" s="878"/>
      <c r="E65" s="859"/>
      <c r="F65" s="860"/>
      <c r="G65" s="867"/>
      <c r="H65" s="860"/>
      <c r="I65" s="867"/>
    </row>
    <row r="66" spans="1:11" ht="13.8">
      <c r="A66" s="856"/>
      <c r="B66" s="864"/>
      <c r="C66" s="865"/>
      <c r="D66" s="878"/>
      <c r="E66" s="859"/>
      <c r="I66" s="867"/>
      <c r="K66" s="51"/>
    </row>
    <row r="67" spans="1:11" s="52" customFormat="1" ht="13.8">
      <c r="A67" s="856"/>
      <c r="B67" s="864"/>
      <c r="C67" s="865"/>
      <c r="D67" s="866"/>
      <c r="E67" s="859"/>
      <c r="F67" s="860"/>
      <c r="G67" s="867"/>
      <c r="H67" s="860"/>
      <c r="I67" s="867"/>
    </row>
    <row r="68" spans="1:11" ht="13.8">
      <c r="A68" s="856"/>
      <c r="B68" s="864"/>
      <c r="C68" s="865"/>
      <c r="D68" s="878"/>
      <c r="E68" s="859"/>
      <c r="I68" s="867"/>
      <c r="K68" s="51"/>
    </row>
    <row r="69" spans="1:11" ht="13.8">
      <c r="A69" s="856"/>
      <c r="B69" s="864"/>
      <c r="C69" s="865"/>
      <c r="D69" s="878"/>
      <c r="E69" s="859"/>
      <c r="I69" s="867"/>
      <c r="K69" s="51"/>
    </row>
    <row r="70" spans="1:11" ht="13.8">
      <c r="A70" s="856"/>
      <c r="B70" s="864"/>
      <c r="C70" s="865"/>
      <c r="D70" s="878"/>
      <c r="E70" s="859"/>
      <c r="I70" s="867"/>
      <c r="K70" s="51"/>
    </row>
    <row r="71" spans="1:11" ht="15.6">
      <c r="A71" s="856"/>
      <c r="B71" s="879"/>
      <c r="C71" s="880"/>
      <c r="D71" s="866"/>
      <c r="E71" s="881"/>
      <c r="I71" s="867"/>
    </row>
    <row r="72" spans="1:11" ht="13.8">
      <c r="A72" s="856"/>
      <c r="B72" s="873"/>
      <c r="C72" s="882"/>
      <c r="D72" s="875"/>
      <c r="E72" s="856"/>
      <c r="I72" s="867"/>
    </row>
    <row r="73" spans="1:11" s="52" customFormat="1" ht="13.8">
      <c r="A73" s="856"/>
      <c r="B73" s="864"/>
      <c r="C73" s="865"/>
      <c r="D73" s="877"/>
      <c r="E73" s="859"/>
      <c r="F73" s="860"/>
      <c r="G73" s="867"/>
      <c r="H73" s="860"/>
      <c r="I73" s="867"/>
      <c r="K73" s="1019"/>
    </row>
    <row r="74" spans="1:11" s="52" customFormat="1" ht="15.6">
      <c r="A74" s="856"/>
      <c r="B74" s="879"/>
      <c r="C74" s="880"/>
      <c r="D74" s="866"/>
      <c r="E74" s="881"/>
      <c r="F74" s="860"/>
      <c r="G74" s="867"/>
      <c r="H74" s="860"/>
      <c r="I74" s="867"/>
      <c r="K74" s="1019"/>
    </row>
    <row r="75" spans="1:11" ht="13.8">
      <c r="A75" s="856"/>
      <c r="B75" s="864"/>
      <c r="C75" s="865"/>
      <c r="D75" s="866"/>
      <c r="E75" s="859"/>
      <c r="I75" s="867"/>
    </row>
    <row r="76" spans="1:11" ht="13.8">
      <c r="A76" s="856"/>
      <c r="B76" s="864"/>
      <c r="C76" s="865"/>
      <c r="D76" s="866"/>
      <c r="E76" s="859"/>
      <c r="I76" s="867"/>
    </row>
    <row r="77" spans="1:11" s="54" customFormat="1" ht="13.8">
      <c r="A77" s="856"/>
      <c r="B77" s="864"/>
      <c r="C77" s="865"/>
      <c r="D77" s="878"/>
      <c r="E77" s="859"/>
      <c r="F77" s="860"/>
      <c r="G77" s="867"/>
      <c r="H77" s="860"/>
      <c r="I77" s="867"/>
      <c r="J77" s="51"/>
      <c r="K77" s="948"/>
    </row>
    <row r="78" spans="1:11" s="54" customFormat="1" ht="13.8">
      <c r="A78" s="856"/>
      <c r="B78" s="864"/>
      <c r="C78" s="865"/>
      <c r="D78" s="878"/>
      <c r="E78" s="859"/>
      <c r="F78" s="860"/>
      <c r="G78" s="867"/>
      <c r="H78" s="860"/>
      <c r="I78" s="867"/>
      <c r="J78" s="51"/>
      <c r="K78" s="948"/>
    </row>
    <row r="79" spans="1:11" s="54" customFormat="1" ht="13.8">
      <c r="A79" s="856"/>
      <c r="B79" s="864"/>
      <c r="C79" s="865"/>
      <c r="D79" s="878"/>
      <c r="E79" s="859"/>
      <c r="F79" s="860"/>
      <c r="G79" s="867"/>
      <c r="H79" s="860"/>
      <c r="I79" s="867"/>
      <c r="J79" s="51"/>
      <c r="K79" s="948"/>
    </row>
    <row r="80" spans="1:11" s="54" customFormat="1" ht="15.6">
      <c r="A80" s="856"/>
      <c r="B80" s="879"/>
      <c r="C80" s="880"/>
      <c r="D80" s="866"/>
      <c r="E80" s="881"/>
      <c r="F80" s="860"/>
      <c r="G80" s="867"/>
      <c r="H80" s="860"/>
      <c r="I80" s="867"/>
      <c r="J80" s="51"/>
      <c r="K80" s="948"/>
    </row>
    <row r="81" spans="1:11" s="54" customFormat="1" ht="15.6">
      <c r="A81" s="856"/>
      <c r="B81" s="879"/>
      <c r="C81" s="880"/>
      <c r="D81" s="883"/>
      <c r="E81" s="881"/>
      <c r="F81" s="860"/>
      <c r="G81" s="867"/>
      <c r="H81" s="860"/>
      <c r="I81" s="867"/>
      <c r="J81" s="51"/>
      <c r="K81" s="948"/>
    </row>
    <row r="82" spans="1:11" s="54" customFormat="1" ht="13.8">
      <c r="A82" s="856"/>
      <c r="B82" s="864"/>
      <c r="C82" s="865"/>
      <c r="D82" s="877"/>
      <c r="E82" s="859"/>
      <c r="F82" s="860"/>
      <c r="G82" s="867"/>
      <c r="H82" s="860"/>
      <c r="I82" s="867"/>
      <c r="J82" s="51"/>
      <c r="K82" s="948"/>
    </row>
    <row r="83" spans="1:11" s="54" customFormat="1" ht="13.8">
      <c r="A83" s="856"/>
      <c r="B83" s="864"/>
      <c r="C83" s="865"/>
      <c r="D83" s="866"/>
      <c r="E83" s="859"/>
      <c r="F83" s="860"/>
      <c r="G83" s="867"/>
      <c r="H83" s="860"/>
      <c r="I83" s="867"/>
      <c r="J83" s="51"/>
      <c r="K83" s="948"/>
    </row>
    <row r="84" spans="1:11" s="54" customFormat="1" ht="13.8">
      <c r="A84" s="856"/>
      <c r="B84" s="864"/>
      <c r="C84" s="865"/>
      <c r="D84" s="866"/>
      <c r="E84" s="859"/>
      <c r="F84" s="860"/>
      <c r="G84" s="867"/>
      <c r="H84" s="860"/>
      <c r="I84" s="867"/>
      <c r="J84" s="51"/>
      <c r="K84" s="948"/>
    </row>
    <row r="85" spans="1:11" s="54" customFormat="1" ht="13.8">
      <c r="A85" s="856"/>
      <c r="B85" s="864"/>
      <c r="C85" s="865"/>
      <c r="D85" s="878"/>
      <c r="E85" s="859"/>
      <c r="F85" s="860"/>
      <c r="G85" s="867"/>
      <c r="H85" s="860"/>
      <c r="I85" s="867"/>
      <c r="J85" s="51"/>
      <c r="K85" s="948"/>
    </row>
    <row r="86" spans="1:11" s="54" customFormat="1" ht="13.8">
      <c r="A86" s="856"/>
      <c r="B86" s="864"/>
      <c r="C86" s="865"/>
      <c r="D86" s="878"/>
      <c r="E86" s="859"/>
      <c r="F86" s="860"/>
      <c r="G86" s="867"/>
      <c r="H86" s="860"/>
      <c r="I86" s="867"/>
      <c r="J86" s="51"/>
      <c r="K86" s="948"/>
    </row>
    <row r="87" spans="1:11" s="54" customFormat="1" ht="13.8">
      <c r="A87" s="856"/>
      <c r="B87" s="864"/>
      <c r="C87" s="865"/>
      <c r="D87" s="878"/>
      <c r="E87" s="859"/>
      <c r="F87" s="860"/>
      <c r="G87" s="867"/>
      <c r="H87" s="860"/>
      <c r="I87" s="867"/>
      <c r="J87" s="51"/>
      <c r="K87" s="948"/>
    </row>
    <row r="88" spans="1:11" s="54" customFormat="1" ht="13.8">
      <c r="A88" s="856"/>
      <c r="B88" s="864"/>
      <c r="C88" s="865"/>
      <c r="D88" s="866"/>
      <c r="E88" s="859"/>
      <c r="F88" s="860"/>
      <c r="G88" s="867"/>
      <c r="H88" s="860"/>
      <c r="I88" s="867"/>
      <c r="J88" s="51"/>
      <c r="K88" s="948"/>
    </row>
    <row r="89" spans="1:11" s="54" customFormat="1" ht="13.8">
      <c r="A89" s="856"/>
      <c r="B89" s="864"/>
      <c r="C89" s="865"/>
      <c r="D89" s="878"/>
      <c r="E89" s="859"/>
      <c r="F89" s="860"/>
      <c r="G89" s="867"/>
      <c r="H89" s="860"/>
      <c r="I89" s="867"/>
      <c r="J89" s="51"/>
      <c r="K89" s="948"/>
    </row>
    <row r="90" spans="1:11" s="54" customFormat="1" ht="13.8">
      <c r="A90" s="856"/>
      <c r="B90" s="864"/>
      <c r="C90" s="865"/>
      <c r="D90" s="877"/>
      <c r="E90" s="859"/>
      <c r="F90" s="860"/>
      <c r="G90" s="867"/>
      <c r="H90" s="860"/>
      <c r="I90" s="867"/>
      <c r="J90" s="51"/>
      <c r="K90" s="948"/>
    </row>
    <row r="91" spans="1:11" s="54" customFormat="1" ht="13.5" customHeight="1">
      <c r="A91" s="856"/>
      <c r="B91" s="864"/>
      <c r="C91" s="865"/>
      <c r="D91" s="866"/>
      <c r="E91" s="859"/>
      <c r="F91" s="860"/>
      <c r="G91" s="867"/>
      <c r="H91" s="860"/>
      <c r="I91" s="867"/>
      <c r="J91" s="51"/>
      <c r="K91" s="948"/>
    </row>
    <row r="92" spans="1:11" s="54" customFormat="1" ht="13.5" customHeight="1">
      <c r="A92" s="856"/>
      <c r="B92" s="864"/>
      <c r="C92" s="865"/>
      <c r="D92" s="878"/>
      <c r="E92" s="859"/>
      <c r="F92" s="860"/>
      <c r="G92" s="867"/>
      <c r="H92" s="860"/>
      <c r="I92" s="867"/>
      <c r="J92" s="51"/>
      <c r="K92" s="948"/>
    </row>
    <row r="93" spans="1:11" s="52" customFormat="1" ht="13.8">
      <c r="A93" s="856"/>
      <c r="B93" s="864"/>
      <c r="C93" s="865"/>
      <c r="D93" s="878"/>
      <c r="E93" s="859"/>
      <c r="F93" s="860"/>
      <c r="G93" s="867"/>
      <c r="H93" s="860"/>
      <c r="I93" s="867"/>
      <c r="K93" s="1019"/>
    </row>
    <row r="94" spans="1:11" s="52" customFormat="1" ht="13.8">
      <c r="A94" s="856"/>
      <c r="B94" s="864"/>
      <c r="C94" s="865"/>
      <c r="D94" s="878"/>
      <c r="E94" s="859"/>
      <c r="F94" s="860"/>
      <c r="G94" s="867"/>
      <c r="H94" s="860"/>
      <c r="I94" s="867"/>
      <c r="K94" s="1019"/>
    </row>
    <row r="95" spans="1:11" s="52" customFormat="1" ht="13.8">
      <c r="A95" s="856"/>
      <c r="B95" s="864"/>
      <c r="C95" s="865"/>
      <c r="D95" s="866"/>
      <c r="E95" s="859"/>
      <c r="F95" s="860"/>
      <c r="G95" s="867"/>
      <c r="H95" s="860"/>
      <c r="I95" s="867"/>
      <c r="K95" s="1019"/>
    </row>
    <row r="96" spans="1:11" ht="13.5" customHeight="1">
      <c r="A96" s="856"/>
      <c r="B96" s="864"/>
      <c r="C96" s="865"/>
      <c r="D96" s="878"/>
      <c r="E96" s="859"/>
      <c r="I96" s="867"/>
    </row>
    <row r="97" spans="1:11" ht="13.5" customHeight="1">
      <c r="A97" s="856"/>
      <c r="B97" s="864"/>
      <c r="C97" s="865"/>
      <c r="D97" s="877"/>
      <c r="E97" s="859"/>
      <c r="I97" s="867"/>
    </row>
    <row r="98" spans="1:11" s="52" customFormat="1" ht="13.8">
      <c r="A98" s="856"/>
      <c r="B98" s="859"/>
      <c r="C98" s="876"/>
      <c r="D98" s="884"/>
      <c r="E98" s="859"/>
      <c r="F98" s="860"/>
      <c r="G98" s="867"/>
      <c r="H98" s="860"/>
      <c r="I98" s="867"/>
      <c r="K98" s="1019"/>
    </row>
    <row r="99" spans="1:11" s="52" customFormat="1" ht="13.8">
      <c r="A99" s="856"/>
      <c r="B99" s="859"/>
      <c r="C99" s="876"/>
      <c r="D99" s="876"/>
      <c r="E99" s="859"/>
      <c r="F99" s="860"/>
      <c r="G99" s="867"/>
      <c r="H99" s="860"/>
      <c r="I99" s="867"/>
      <c r="K99" s="1019"/>
    </row>
    <row r="100" spans="1:11" s="52" customFormat="1" ht="13.8">
      <c r="A100" s="856"/>
      <c r="B100" s="873"/>
      <c r="C100" s="882"/>
      <c r="D100" s="875"/>
      <c r="E100" s="856"/>
      <c r="F100" s="860"/>
      <c r="G100" s="867"/>
      <c r="H100" s="860"/>
      <c r="I100" s="867"/>
      <c r="K100" s="1019"/>
    </row>
    <row r="101" spans="1:11" s="52" customFormat="1" ht="13.8">
      <c r="A101" s="856"/>
      <c r="B101" s="864"/>
      <c r="C101" s="885"/>
      <c r="D101" s="878"/>
      <c r="E101" s="859"/>
      <c r="F101" s="860"/>
      <c r="G101" s="867"/>
      <c r="H101" s="860"/>
      <c r="I101" s="867"/>
      <c r="K101" s="1019"/>
    </row>
    <row r="102" spans="1:11" s="52" customFormat="1" ht="13.8">
      <c r="A102" s="856"/>
      <c r="B102" s="864"/>
      <c r="C102" s="885"/>
      <c r="D102" s="878"/>
      <c r="E102" s="859"/>
      <c r="F102" s="860"/>
      <c r="G102" s="867"/>
      <c r="H102" s="860"/>
      <c r="I102" s="867"/>
      <c r="K102" s="1019"/>
    </row>
    <row r="103" spans="1:11" s="52" customFormat="1" ht="13.8">
      <c r="A103" s="856"/>
      <c r="B103" s="859"/>
      <c r="C103" s="876"/>
      <c r="D103" s="884"/>
      <c r="E103" s="859"/>
      <c r="F103" s="860"/>
      <c r="G103" s="867"/>
      <c r="H103" s="860"/>
      <c r="I103" s="867"/>
      <c r="K103" s="1019"/>
    </row>
    <row r="104" spans="1:11" s="52" customFormat="1" ht="13.8">
      <c r="A104" s="856"/>
      <c r="B104" s="859"/>
      <c r="C104" s="876"/>
      <c r="D104" s="876"/>
      <c r="E104" s="859"/>
      <c r="F104" s="860"/>
      <c r="G104" s="867"/>
      <c r="H104" s="860"/>
      <c r="I104" s="867"/>
      <c r="K104" s="1019"/>
    </row>
    <row r="105" spans="1:11" s="52" customFormat="1" ht="13.8">
      <c r="A105" s="856"/>
      <c r="B105" s="873"/>
      <c r="C105" s="882"/>
      <c r="D105" s="875"/>
      <c r="E105" s="856"/>
      <c r="F105" s="860"/>
      <c r="G105" s="867"/>
      <c r="H105" s="860"/>
      <c r="I105" s="867"/>
      <c r="K105" s="1019"/>
    </row>
    <row r="106" spans="1:11" ht="13.5" customHeight="1">
      <c r="A106" s="856"/>
      <c r="B106" s="873"/>
      <c r="C106" s="882"/>
      <c r="D106" s="875"/>
      <c r="E106" s="856"/>
      <c r="I106" s="867"/>
    </row>
    <row r="107" spans="1:11" s="52" customFormat="1" ht="13.8">
      <c r="A107" s="856"/>
      <c r="B107" s="864"/>
      <c r="C107" s="885"/>
      <c r="D107" s="877"/>
      <c r="E107" s="859"/>
      <c r="F107" s="860"/>
      <c r="G107" s="867"/>
      <c r="H107" s="860"/>
      <c r="I107" s="867"/>
      <c r="K107" s="1019"/>
    </row>
    <row r="108" spans="1:11" s="52" customFormat="1" ht="13.8">
      <c r="A108" s="856"/>
      <c r="B108" s="864"/>
      <c r="C108" s="885"/>
      <c r="D108" s="878"/>
      <c r="E108" s="859"/>
      <c r="F108" s="860"/>
      <c r="G108" s="867"/>
      <c r="H108" s="860"/>
      <c r="I108" s="867"/>
      <c r="K108" s="1019"/>
    </row>
    <row r="109" spans="1:11" ht="13.5" customHeight="1">
      <c r="A109" s="856"/>
      <c r="B109" s="864"/>
      <c r="C109" s="885"/>
      <c r="D109" s="877"/>
      <c r="E109" s="859"/>
      <c r="I109" s="867"/>
    </row>
    <row r="110" spans="1:11" ht="13.5" customHeight="1">
      <c r="A110" s="856"/>
      <c r="B110" s="864"/>
      <c r="C110" s="885"/>
      <c r="D110" s="877"/>
      <c r="E110" s="859"/>
      <c r="I110" s="867"/>
    </row>
    <row r="111" spans="1:11" s="52" customFormat="1" ht="13.8">
      <c r="A111" s="856"/>
      <c r="B111" s="864"/>
      <c r="C111" s="885"/>
      <c r="D111" s="877"/>
      <c r="E111" s="859"/>
      <c r="F111" s="860"/>
      <c r="G111" s="867"/>
      <c r="H111" s="860"/>
      <c r="I111" s="867"/>
      <c r="K111" s="1019"/>
    </row>
    <row r="112" spans="1:11" s="52" customFormat="1" ht="13.8">
      <c r="A112" s="856"/>
      <c r="B112" s="864"/>
      <c r="C112" s="885"/>
      <c r="D112" s="878"/>
      <c r="E112" s="859"/>
      <c r="F112" s="860"/>
      <c r="G112" s="867"/>
      <c r="H112" s="860"/>
      <c r="I112" s="867"/>
      <c r="K112" s="1019"/>
    </row>
    <row r="113" spans="1:11" ht="13.5" customHeight="1">
      <c r="A113" s="856"/>
      <c r="B113" s="859"/>
      <c r="C113" s="876"/>
      <c r="D113" s="876"/>
      <c r="E113" s="859"/>
      <c r="I113" s="867"/>
    </row>
    <row r="114" spans="1:11" ht="13.5" customHeight="1">
      <c r="B114" s="839"/>
      <c r="C114" s="887"/>
      <c r="D114" s="888"/>
      <c r="E114" s="886"/>
      <c r="I114" s="867"/>
    </row>
    <row r="115" spans="1:11" ht="13.5" customHeight="1">
      <c r="B115" s="847"/>
      <c r="C115" s="889"/>
      <c r="D115" s="425"/>
      <c r="I115" s="867"/>
    </row>
    <row r="116" spans="1:11" ht="13.5" customHeight="1">
      <c r="I116" s="867"/>
    </row>
    <row r="117" spans="1:11" ht="13.5" customHeight="1">
      <c r="I117" s="867"/>
    </row>
    <row r="118" spans="1:11" ht="13.5" customHeight="1">
      <c r="B118" s="839"/>
      <c r="C118" s="887"/>
      <c r="D118" s="888"/>
      <c r="E118" s="886"/>
      <c r="I118" s="867"/>
    </row>
    <row r="119" spans="1:11" ht="13.5" customHeight="1">
      <c r="B119" s="847"/>
      <c r="C119" s="889"/>
      <c r="D119" s="425"/>
      <c r="I119" s="867"/>
    </row>
    <row r="120" spans="1:11" s="52" customFormat="1" ht="13.8">
      <c r="A120" s="886"/>
      <c r="B120" s="838"/>
      <c r="C120" s="51"/>
      <c r="D120" s="890"/>
      <c r="E120" s="838"/>
      <c r="F120" s="860"/>
      <c r="G120" s="867"/>
      <c r="H120" s="860"/>
      <c r="I120" s="867"/>
      <c r="K120" s="1019"/>
    </row>
    <row r="121" spans="1:11" ht="13.5" customHeight="1">
      <c r="D121" s="890"/>
      <c r="I121" s="867"/>
    </row>
    <row r="122" spans="1:11" ht="13.5" customHeight="1">
      <c r="D122" s="890"/>
      <c r="I122" s="867"/>
    </row>
    <row r="123" spans="1:11" ht="13.5" customHeight="1">
      <c r="D123" s="890"/>
      <c r="I123" s="867"/>
    </row>
    <row r="124" spans="1:11" ht="13.5" customHeight="1">
      <c r="D124" s="890"/>
      <c r="I124" s="867"/>
    </row>
    <row r="125" spans="1:11" ht="13.5" customHeight="1">
      <c r="I125" s="867"/>
    </row>
    <row r="126" spans="1:11" ht="13.5" customHeight="1">
      <c r="I126" s="867"/>
    </row>
    <row r="127" spans="1:11" ht="13.5" customHeight="1">
      <c r="B127" s="847"/>
      <c r="C127" s="889"/>
      <c r="D127" s="425"/>
      <c r="I127" s="867"/>
    </row>
    <row r="128" spans="1:11" ht="13.5" customHeight="1">
      <c r="D128" s="891"/>
      <c r="I128" s="867"/>
    </row>
    <row r="129" spans="1:11" ht="13.5" customHeight="1">
      <c r="I129" s="867"/>
    </row>
    <row r="130" spans="1:11" ht="13.5" customHeight="1">
      <c r="I130" s="867"/>
    </row>
    <row r="131" spans="1:11" ht="13.5" customHeight="1">
      <c r="I131" s="867"/>
    </row>
    <row r="132" spans="1:11" ht="13.5" customHeight="1">
      <c r="I132" s="867"/>
    </row>
    <row r="133" spans="1:11" ht="13.5" customHeight="1">
      <c r="I133" s="867"/>
    </row>
    <row r="134" spans="1:11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867"/>
      <c r="K134" s="1020"/>
    </row>
    <row r="135" spans="1:11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867"/>
      <c r="K135" s="1020"/>
    </row>
    <row r="136" spans="1:11" s="113" customFormat="1" ht="13.5" customHeight="1">
      <c r="A136" s="886"/>
      <c r="B136" s="838"/>
      <c r="C136" s="51"/>
      <c r="D136" s="51"/>
      <c r="E136" s="838"/>
      <c r="F136" s="860"/>
      <c r="G136" s="867"/>
      <c r="H136" s="860"/>
      <c r="I136" s="867"/>
      <c r="K136" s="1020"/>
    </row>
    <row r="137" spans="1:11" s="113" customFormat="1" ht="13.5" customHeight="1">
      <c r="A137" s="886"/>
      <c r="B137" s="838"/>
      <c r="C137" s="51"/>
      <c r="D137" s="51"/>
      <c r="E137" s="838"/>
      <c r="F137" s="860"/>
      <c r="G137" s="867"/>
      <c r="H137" s="860"/>
      <c r="I137" s="867"/>
      <c r="K137" s="1020"/>
    </row>
    <row r="138" spans="1:11" s="113" customFormat="1" ht="13.5" customHeight="1">
      <c r="A138" s="886"/>
      <c r="B138" s="838"/>
      <c r="C138" s="51"/>
      <c r="D138" s="51"/>
      <c r="E138" s="838"/>
      <c r="F138" s="860"/>
      <c r="G138" s="867"/>
      <c r="H138" s="860"/>
      <c r="I138" s="867"/>
      <c r="K138" s="1020"/>
    </row>
    <row r="139" spans="1:11" s="113" customFormat="1" ht="13.5" customHeight="1">
      <c r="A139" s="886"/>
      <c r="B139" s="838"/>
      <c r="C139" s="51"/>
      <c r="D139" s="51"/>
      <c r="E139" s="838"/>
      <c r="F139" s="860"/>
      <c r="G139" s="867"/>
      <c r="H139" s="860"/>
      <c r="I139" s="867"/>
      <c r="K139" s="1020"/>
    </row>
    <row r="140" spans="1:11" s="113" customFormat="1" ht="13.5" customHeight="1">
      <c r="A140" s="886"/>
      <c r="B140" s="838"/>
      <c r="C140" s="51"/>
      <c r="D140" s="51"/>
      <c r="E140" s="838"/>
      <c r="F140" s="860"/>
      <c r="G140" s="867"/>
      <c r="H140" s="860"/>
      <c r="I140" s="867"/>
      <c r="K140" s="1020"/>
    </row>
    <row r="141" spans="1:11" s="113" customFormat="1" ht="13.5" customHeight="1">
      <c r="A141" s="886"/>
      <c r="B141" s="838"/>
      <c r="C141" s="51"/>
      <c r="D141" s="51"/>
      <c r="E141" s="838"/>
      <c r="F141" s="860"/>
      <c r="G141" s="867"/>
      <c r="H141" s="860"/>
      <c r="I141" s="867"/>
      <c r="K141" s="1020"/>
    </row>
    <row r="142" spans="1:11" s="113" customFormat="1" ht="13.5" customHeight="1">
      <c r="A142" s="886"/>
      <c r="B142" s="838"/>
      <c r="C142" s="51"/>
      <c r="D142" s="51"/>
      <c r="E142" s="838"/>
      <c r="F142" s="860"/>
      <c r="G142" s="867"/>
      <c r="H142" s="860"/>
      <c r="I142" s="867"/>
      <c r="K142" s="1020"/>
    </row>
    <row r="143" spans="1:11" s="113" customFormat="1" ht="13.5" customHeight="1">
      <c r="A143" s="886"/>
      <c r="B143" s="838"/>
      <c r="C143" s="51"/>
      <c r="D143" s="51"/>
      <c r="E143" s="838"/>
      <c r="F143" s="860"/>
      <c r="G143" s="867"/>
      <c r="H143" s="860"/>
      <c r="I143" s="867"/>
      <c r="K143" s="1020"/>
    </row>
    <row r="144" spans="1:11" s="113" customFormat="1" ht="13.5" customHeight="1">
      <c r="A144" s="886"/>
      <c r="B144" s="838"/>
      <c r="C144" s="51"/>
      <c r="D144" s="51"/>
      <c r="E144" s="838"/>
      <c r="F144" s="860"/>
      <c r="G144" s="867"/>
      <c r="H144" s="860"/>
      <c r="I144" s="867"/>
      <c r="K144" s="1020"/>
    </row>
    <row r="145" spans="1:11" s="113" customFormat="1" ht="13.5" customHeight="1">
      <c r="A145" s="886"/>
      <c r="B145" s="838"/>
      <c r="C145" s="51"/>
      <c r="D145" s="51"/>
      <c r="E145" s="838"/>
      <c r="F145" s="860"/>
      <c r="G145" s="867"/>
      <c r="H145" s="860"/>
      <c r="I145" s="867"/>
      <c r="K145" s="1020"/>
    </row>
    <row r="146" spans="1:11" s="113" customFormat="1" ht="13.5" customHeight="1">
      <c r="A146" s="886"/>
      <c r="B146" s="838"/>
      <c r="C146" s="51"/>
      <c r="D146" s="51"/>
      <c r="E146" s="838"/>
      <c r="F146" s="860"/>
      <c r="G146" s="867"/>
      <c r="H146" s="860"/>
      <c r="I146" s="867"/>
      <c r="K146" s="1020"/>
    </row>
    <row r="147" spans="1:11" s="113" customFormat="1" ht="13.5" customHeight="1">
      <c r="A147" s="886"/>
      <c r="B147" s="838"/>
      <c r="C147" s="51"/>
      <c r="D147" s="51"/>
      <c r="E147" s="838"/>
      <c r="F147" s="860"/>
      <c r="G147" s="867"/>
      <c r="H147" s="860"/>
      <c r="I147" s="867"/>
      <c r="K147" s="1020"/>
    </row>
    <row r="148" spans="1:11" s="113" customFormat="1" ht="13.5" customHeight="1">
      <c r="A148" s="886"/>
      <c r="B148" s="838"/>
      <c r="C148" s="51"/>
      <c r="D148" s="51"/>
      <c r="E148" s="838"/>
      <c r="F148" s="860"/>
      <c r="G148" s="867"/>
      <c r="H148" s="860"/>
      <c r="I148" s="867"/>
      <c r="K148" s="1020"/>
    </row>
    <row r="149" spans="1:11" s="113" customFormat="1" ht="13.5" customHeight="1">
      <c r="A149" s="886"/>
      <c r="B149" s="838"/>
      <c r="C149" s="51"/>
      <c r="D149" s="51"/>
      <c r="E149" s="838"/>
      <c r="F149" s="860"/>
      <c r="G149" s="867"/>
      <c r="H149" s="860"/>
      <c r="I149" s="51"/>
      <c r="K149" s="1020"/>
    </row>
    <row r="150" spans="1:11" s="113" customFormat="1" ht="13.5" customHeight="1">
      <c r="A150" s="886"/>
      <c r="B150" s="838"/>
      <c r="C150" s="51"/>
      <c r="D150" s="51"/>
      <c r="E150" s="838"/>
      <c r="F150" s="860"/>
      <c r="G150" s="867"/>
      <c r="H150" s="860"/>
      <c r="I150" s="51"/>
      <c r="K150" s="1020"/>
    </row>
    <row r="151" spans="1:11" s="113" customFormat="1" ht="13.5" customHeight="1">
      <c r="A151" s="886"/>
      <c r="B151" s="838"/>
      <c r="C151" s="51"/>
      <c r="D151" s="51"/>
      <c r="E151" s="838"/>
      <c r="F151" s="860"/>
      <c r="G151" s="867"/>
      <c r="H151" s="860"/>
      <c r="I151" s="51"/>
      <c r="K151" s="1020"/>
    </row>
    <row r="152" spans="1:11" s="113" customFormat="1" ht="13.5" customHeight="1">
      <c r="A152" s="886"/>
      <c r="B152" s="838"/>
      <c r="C152" s="51"/>
      <c r="D152" s="51"/>
      <c r="E152" s="838"/>
      <c r="F152" s="860"/>
      <c r="G152" s="867"/>
      <c r="H152" s="860"/>
      <c r="I152" s="51"/>
      <c r="K152" s="1020"/>
    </row>
    <row r="153" spans="1:11" s="113" customFormat="1" ht="13.5" customHeight="1">
      <c r="A153" s="886"/>
      <c r="B153" s="838"/>
      <c r="C153" s="51"/>
      <c r="D153" s="51"/>
      <c r="E153" s="838"/>
      <c r="F153" s="860"/>
      <c r="G153" s="867"/>
      <c r="H153" s="860"/>
      <c r="I153" s="51"/>
      <c r="K153" s="1020"/>
    </row>
    <row r="154" spans="1:11" s="113" customFormat="1" ht="13.5" customHeight="1">
      <c r="A154" s="886"/>
      <c r="B154" s="838"/>
      <c r="C154" s="51"/>
      <c r="D154" s="51"/>
      <c r="E154" s="838"/>
      <c r="F154" s="860"/>
      <c r="G154" s="867"/>
      <c r="H154" s="860"/>
      <c r="I154" s="51"/>
      <c r="K154" s="1020"/>
    </row>
    <row r="155" spans="1:11" s="113" customFormat="1" ht="13.5" customHeight="1">
      <c r="A155" s="886"/>
      <c r="B155" s="838"/>
      <c r="C155" s="51"/>
      <c r="D155" s="51"/>
      <c r="E155" s="838"/>
      <c r="F155" s="860"/>
      <c r="G155" s="867"/>
      <c r="H155" s="860"/>
      <c r="I155" s="51"/>
      <c r="K155" s="1020"/>
    </row>
    <row r="156" spans="1:11" s="113" customFormat="1" ht="13.5" customHeight="1">
      <c r="A156" s="886"/>
      <c r="B156" s="838"/>
      <c r="C156" s="51"/>
      <c r="D156" s="51"/>
      <c r="E156" s="838"/>
      <c r="F156" s="860"/>
      <c r="G156" s="867"/>
      <c r="H156" s="860"/>
      <c r="I156" s="51"/>
      <c r="K156" s="1020"/>
    </row>
    <row r="157" spans="1:11" s="113" customFormat="1" ht="13.5" customHeight="1">
      <c r="A157" s="886"/>
      <c r="B157" s="838"/>
      <c r="C157" s="51"/>
      <c r="D157" s="51"/>
      <c r="E157" s="838"/>
      <c r="F157" s="860"/>
      <c r="G157" s="867"/>
      <c r="H157" s="860"/>
      <c r="I157" s="51"/>
      <c r="K157" s="1020"/>
    </row>
    <row r="158" spans="1:11" s="113" customFormat="1" ht="13.5" customHeight="1">
      <c r="A158" s="886"/>
      <c r="B158" s="838"/>
      <c r="C158" s="51"/>
      <c r="D158" s="51"/>
      <c r="E158" s="838"/>
      <c r="F158" s="860"/>
      <c r="G158" s="867"/>
      <c r="H158" s="860"/>
      <c r="I158" s="51"/>
      <c r="K158" s="1020"/>
    </row>
    <row r="159" spans="1:11" s="113" customFormat="1" ht="13.5" customHeight="1">
      <c r="A159" s="886"/>
      <c r="B159" s="838"/>
      <c r="C159" s="51"/>
      <c r="D159" s="51"/>
      <c r="E159" s="838"/>
      <c r="F159" s="860"/>
      <c r="G159" s="867"/>
      <c r="H159" s="860"/>
      <c r="I159" s="51"/>
      <c r="K159" s="1020"/>
    </row>
    <row r="160" spans="1:11" s="113" customFormat="1" ht="13.5" customHeight="1">
      <c r="A160" s="886"/>
      <c r="B160" s="838"/>
      <c r="C160" s="51"/>
      <c r="D160" s="51"/>
      <c r="E160" s="838"/>
      <c r="F160" s="860"/>
      <c r="G160" s="867"/>
      <c r="H160" s="860"/>
      <c r="I160" s="51"/>
      <c r="K160" s="1020"/>
    </row>
    <row r="161" spans="1:11" s="113" customFormat="1" ht="13.5" customHeight="1">
      <c r="A161" s="886"/>
      <c r="B161" s="838"/>
      <c r="C161" s="51"/>
      <c r="D161" s="51"/>
      <c r="E161" s="838"/>
      <c r="F161" s="860"/>
      <c r="G161" s="867"/>
      <c r="H161" s="860"/>
      <c r="I161" s="51"/>
      <c r="K161" s="1020"/>
    </row>
    <row r="162" spans="1:11" s="113" customFormat="1" ht="13.5" customHeight="1">
      <c r="A162" s="886"/>
      <c r="B162" s="838"/>
      <c r="C162" s="51"/>
      <c r="D162" s="51"/>
      <c r="E162" s="838"/>
      <c r="F162" s="860"/>
      <c r="G162" s="867"/>
      <c r="H162" s="860"/>
      <c r="I162" s="51"/>
      <c r="K162" s="1020"/>
    </row>
    <row r="163" spans="1:11" s="113" customFormat="1" ht="13.5" customHeight="1">
      <c r="A163" s="886"/>
      <c r="B163" s="838"/>
      <c r="C163" s="51"/>
      <c r="D163" s="51"/>
      <c r="E163" s="838"/>
      <c r="F163" s="860"/>
      <c r="G163" s="867"/>
      <c r="H163" s="860"/>
      <c r="I163" s="51"/>
      <c r="K163" s="1020"/>
    </row>
    <row r="164" spans="1:11" s="113" customFormat="1" ht="13.5" customHeight="1">
      <c r="A164" s="886"/>
      <c r="B164" s="838"/>
      <c r="C164" s="51"/>
      <c r="D164" s="51"/>
      <c r="E164" s="838"/>
      <c r="F164" s="860"/>
      <c r="G164" s="867"/>
      <c r="H164" s="860"/>
      <c r="I164" s="51"/>
      <c r="K164" s="1020"/>
    </row>
    <row r="165" spans="1:11" s="113" customFormat="1" ht="13.5" customHeight="1">
      <c r="A165" s="886"/>
      <c r="B165" s="838"/>
      <c r="C165" s="51"/>
      <c r="D165" s="51"/>
      <c r="E165" s="838"/>
      <c r="F165" s="860"/>
      <c r="G165" s="867"/>
      <c r="H165" s="860"/>
      <c r="I165" s="51"/>
      <c r="K165" s="1020"/>
    </row>
    <row r="166" spans="1:11" s="113" customFormat="1" ht="13.5" customHeight="1">
      <c r="A166" s="886"/>
      <c r="B166" s="838"/>
      <c r="C166" s="51"/>
      <c r="D166" s="51"/>
      <c r="E166" s="838"/>
      <c r="F166" s="860"/>
      <c r="G166" s="867"/>
      <c r="H166" s="860"/>
      <c r="I166" s="51"/>
      <c r="K166" s="1020"/>
    </row>
    <row r="167" spans="1:11" s="113" customFormat="1" ht="13.5" customHeight="1">
      <c r="A167" s="886"/>
      <c r="B167" s="838"/>
      <c r="C167" s="51"/>
      <c r="D167" s="51"/>
      <c r="E167" s="838"/>
      <c r="F167" s="860"/>
      <c r="G167" s="867"/>
      <c r="H167" s="860"/>
      <c r="I167" s="51"/>
      <c r="K167" s="1020"/>
    </row>
    <row r="168" spans="1:11" ht="13.5" customHeight="1">
      <c r="H168" s="51"/>
    </row>
    <row r="169" spans="1:11" ht="13.5" customHeight="1">
      <c r="H169" s="51"/>
    </row>
    <row r="170" spans="1:11" ht="13.5" customHeight="1">
      <c r="H170" s="51"/>
    </row>
    <row r="171" spans="1:11" ht="13.5" customHeight="1">
      <c r="H171" s="51"/>
    </row>
    <row r="172" spans="1:11" ht="13.5" customHeight="1">
      <c r="H172" s="51"/>
    </row>
    <row r="173" spans="1:11" ht="13.5" customHeight="1">
      <c r="H173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7" xr:uid="{00000000-0002-0000-88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Hárok132">
    <tabColor rgb="FFFFFF99"/>
  </sheetPr>
  <dimension ref="A1:I141"/>
  <sheetViews>
    <sheetView view="pageBreakPreview" zoomScaleNormal="115" zoomScaleSheetLayoutView="100" workbookViewId="0">
      <selection activeCell="F19" sqref="F19"/>
    </sheetView>
  </sheetViews>
  <sheetFormatPr defaultColWidth="9.109375" defaultRowHeight="13.5" customHeight="1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157</v>
      </c>
    </row>
    <row r="2" spans="1:9" s="896" customFormat="1" ht="13.8">
      <c r="A2" s="892"/>
      <c r="B2" s="893"/>
      <c r="C2" s="894"/>
      <c r="D2" s="894"/>
      <c r="E2" s="893"/>
      <c r="H2" s="894"/>
    </row>
    <row r="3" spans="1:9" s="896" customFormat="1" ht="13.8">
      <c r="A3" s="892" t="s">
        <v>158</v>
      </c>
      <c r="B3" s="893"/>
      <c r="C3" s="894" t="s">
        <v>1525</v>
      </c>
      <c r="D3" s="894"/>
      <c r="E3" s="893"/>
      <c r="H3" s="894"/>
    </row>
    <row r="4" spans="1:9" ht="13.8">
      <c r="A4" s="833" t="s">
        <v>183</v>
      </c>
      <c r="B4" s="898"/>
      <c r="C4" s="899" t="s">
        <v>1526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 ht="13.8">
      <c r="A9" s="856"/>
      <c r="B9" s="900">
        <v>451120</v>
      </c>
      <c r="C9" s="841"/>
      <c r="D9" s="842" t="s">
        <v>185</v>
      </c>
      <c r="F9" s="51"/>
      <c r="G9" s="51"/>
      <c r="H9" s="846">
        <f>SUM(H11:H12)</f>
        <v>0</v>
      </c>
    </row>
    <row r="10" spans="1:9" ht="13.8">
      <c r="A10" s="838"/>
      <c r="F10" s="51"/>
      <c r="G10" s="51"/>
      <c r="H10" s="51"/>
    </row>
    <row r="11" spans="1:9" ht="13.8">
      <c r="A11" s="952" t="s">
        <v>173</v>
      </c>
      <c r="B11" s="849"/>
      <c r="C11" s="955" t="s">
        <v>186</v>
      </c>
      <c r="D11" s="913" t="s">
        <v>187</v>
      </c>
      <c r="E11" s="1016" t="s">
        <v>188</v>
      </c>
      <c r="F11" s="1017">
        <v>6.6</v>
      </c>
      <c r="G11" s="1274"/>
      <c r="H11" s="854">
        <f>ROUND(F11*G11,2)</f>
        <v>0</v>
      </c>
      <c r="I11" s="1274"/>
    </row>
    <row r="12" spans="1:9" ht="13.8">
      <c r="A12" s="952" t="s">
        <v>177</v>
      </c>
      <c r="B12" s="849"/>
      <c r="C12" s="901" t="s">
        <v>199</v>
      </c>
      <c r="D12" s="902" t="s">
        <v>200</v>
      </c>
      <c r="E12" s="1016" t="s">
        <v>188</v>
      </c>
      <c r="F12" s="1017">
        <v>1.2</v>
      </c>
      <c r="G12" s="1274"/>
      <c r="H12" s="854">
        <f>ROUND(F12*G12,2)</f>
        <v>0</v>
      </c>
      <c r="I12" s="1274"/>
    </row>
    <row r="13" spans="1:9" ht="13.8">
      <c r="A13" s="856"/>
      <c r="B13" s="873"/>
      <c r="D13" s="875"/>
      <c r="E13" s="859"/>
      <c r="H13" s="867"/>
      <c r="I13" s="867"/>
    </row>
    <row r="14" spans="1:9" ht="13.8">
      <c r="A14" s="856"/>
      <c r="B14" s="900">
        <v>452341</v>
      </c>
      <c r="C14" s="841"/>
      <c r="D14" s="842" t="s">
        <v>172</v>
      </c>
      <c r="F14" s="51"/>
      <c r="G14" s="51"/>
      <c r="H14" s="846">
        <f>SUM(H16:H26)</f>
        <v>0</v>
      </c>
    </row>
    <row r="15" spans="1:9" ht="13.8">
      <c r="A15" s="856"/>
      <c r="B15" s="900"/>
      <c r="C15" s="841"/>
      <c r="D15" s="842"/>
      <c r="F15" s="51"/>
      <c r="G15" s="51"/>
      <c r="H15" s="51"/>
    </row>
    <row r="16" spans="1:9" ht="27.6">
      <c r="A16" s="952" t="s">
        <v>191</v>
      </c>
      <c r="B16" s="849"/>
      <c r="C16" s="955" t="s">
        <v>174</v>
      </c>
      <c r="D16" s="913" t="s">
        <v>281</v>
      </c>
      <c r="E16" s="1016" t="s">
        <v>176</v>
      </c>
      <c r="F16" s="1017">
        <v>310</v>
      </c>
      <c r="G16" s="1274"/>
      <c r="H16" s="854">
        <f>ROUND(F16*G16,2)</f>
        <v>0</v>
      </c>
      <c r="I16" s="1274"/>
    </row>
    <row r="17" spans="1:9" ht="27.6">
      <c r="A17" s="952" t="s">
        <v>194</v>
      </c>
      <c r="B17" s="849"/>
      <c r="C17" s="955" t="s">
        <v>178</v>
      </c>
      <c r="D17" s="913" t="s">
        <v>282</v>
      </c>
      <c r="E17" s="1016" t="s">
        <v>180</v>
      </c>
      <c r="F17" s="1017">
        <v>4</v>
      </c>
      <c r="G17" s="1274"/>
      <c r="H17" s="854">
        <f t="shared" ref="H17:H26" si="0">ROUND(F17*G17,2)</f>
        <v>0</v>
      </c>
      <c r="I17" s="1274"/>
    </row>
    <row r="18" spans="1:9" ht="27.6">
      <c r="A18" s="952" t="s">
        <v>198</v>
      </c>
      <c r="B18" s="849"/>
      <c r="C18" s="955" t="s">
        <v>178</v>
      </c>
      <c r="D18" s="913" t="s">
        <v>283</v>
      </c>
      <c r="E18" s="1016" t="s">
        <v>180</v>
      </c>
      <c r="F18" s="1017">
        <v>4</v>
      </c>
      <c r="G18" s="1274"/>
      <c r="H18" s="854">
        <f t="shared" si="0"/>
        <v>0</v>
      </c>
      <c r="I18" s="1274"/>
    </row>
    <row r="19" spans="1:9" ht="27.6">
      <c r="A19" s="952" t="s">
        <v>201</v>
      </c>
      <c r="B19" s="849"/>
      <c r="C19" s="955" t="s">
        <v>251</v>
      </c>
      <c r="D19" s="913" t="s">
        <v>284</v>
      </c>
      <c r="E19" s="1016" t="s">
        <v>180</v>
      </c>
      <c r="F19" s="1017">
        <v>1</v>
      </c>
      <c r="G19" s="1274"/>
      <c r="H19" s="854">
        <f t="shared" si="0"/>
        <v>0</v>
      </c>
      <c r="I19" s="1274"/>
    </row>
    <row r="20" spans="1:9" ht="27.6">
      <c r="A20" s="952" t="s">
        <v>204</v>
      </c>
      <c r="B20" s="849"/>
      <c r="C20" s="955" t="s">
        <v>251</v>
      </c>
      <c r="D20" s="913" t="s">
        <v>285</v>
      </c>
      <c r="E20" s="1016" t="s">
        <v>180</v>
      </c>
      <c r="F20" s="1017">
        <v>4</v>
      </c>
      <c r="G20" s="1274"/>
      <c r="H20" s="854">
        <f t="shared" si="0"/>
        <v>0</v>
      </c>
      <c r="I20" s="1274"/>
    </row>
    <row r="21" spans="1:9" ht="27.6">
      <c r="A21" s="952" t="s">
        <v>207</v>
      </c>
      <c r="B21" s="849"/>
      <c r="C21" s="955" t="s">
        <v>174</v>
      </c>
      <c r="D21" s="913" t="s">
        <v>286</v>
      </c>
      <c r="E21" s="1016" t="s">
        <v>176</v>
      </c>
      <c r="F21" s="1017">
        <v>20</v>
      </c>
      <c r="G21" s="1274"/>
      <c r="H21" s="854">
        <f t="shared" si="0"/>
        <v>0</v>
      </c>
      <c r="I21" s="1274"/>
    </row>
    <row r="22" spans="1:9" ht="27.6">
      <c r="A22" s="952" t="s">
        <v>209</v>
      </c>
      <c r="B22" s="849"/>
      <c r="C22" s="955" t="s">
        <v>287</v>
      </c>
      <c r="D22" s="913" t="s">
        <v>1393</v>
      </c>
      <c r="E22" s="1016" t="s">
        <v>176</v>
      </c>
      <c r="F22" s="1017">
        <v>20</v>
      </c>
      <c r="G22" s="1274"/>
      <c r="H22" s="854">
        <f t="shared" si="0"/>
        <v>0</v>
      </c>
      <c r="I22" s="1274"/>
    </row>
    <row r="23" spans="1:9" ht="27.6">
      <c r="A23" s="952" t="s">
        <v>211</v>
      </c>
      <c r="B23" s="849"/>
      <c r="C23" s="955" t="s">
        <v>287</v>
      </c>
      <c r="D23" s="913" t="s">
        <v>288</v>
      </c>
      <c r="E23" s="1016" t="s">
        <v>176</v>
      </c>
      <c r="F23" s="1017">
        <v>20</v>
      </c>
      <c r="G23" s="1274"/>
      <c r="H23" s="854">
        <f t="shared" si="0"/>
        <v>0</v>
      </c>
      <c r="I23" s="1274"/>
    </row>
    <row r="24" spans="1:9" ht="27.6">
      <c r="A24" s="952" t="s">
        <v>213</v>
      </c>
      <c r="B24" s="849"/>
      <c r="C24" s="955" t="s">
        <v>287</v>
      </c>
      <c r="D24" s="913" t="s">
        <v>289</v>
      </c>
      <c r="E24" s="1016" t="s">
        <v>176</v>
      </c>
      <c r="F24" s="1017">
        <v>20</v>
      </c>
      <c r="G24" s="1274"/>
      <c r="H24" s="854">
        <f t="shared" si="0"/>
        <v>0</v>
      </c>
      <c r="I24" s="1274"/>
    </row>
    <row r="25" spans="1:9" ht="27.6">
      <c r="A25" s="952" t="s">
        <v>215</v>
      </c>
      <c r="B25" s="849"/>
      <c r="C25" s="955" t="s">
        <v>269</v>
      </c>
      <c r="D25" s="902" t="s">
        <v>270</v>
      </c>
      <c r="E25" s="903" t="s">
        <v>267</v>
      </c>
      <c r="F25" s="1017">
        <v>12</v>
      </c>
      <c r="G25" s="1274"/>
      <c r="H25" s="854">
        <f t="shared" si="0"/>
        <v>0</v>
      </c>
      <c r="I25" s="1274"/>
    </row>
    <row r="26" spans="1:9" ht="27.6">
      <c r="A26" s="952" t="s">
        <v>217</v>
      </c>
      <c r="B26" s="849"/>
      <c r="C26" s="955" t="s">
        <v>269</v>
      </c>
      <c r="D26" s="902" t="s">
        <v>271</v>
      </c>
      <c r="E26" s="903" t="s">
        <v>267</v>
      </c>
      <c r="F26" s="1017">
        <v>18</v>
      </c>
      <c r="G26" s="1274"/>
      <c r="H26" s="854">
        <f t="shared" si="0"/>
        <v>0</v>
      </c>
      <c r="I26" s="1274"/>
    </row>
    <row r="27" spans="1:9" ht="13.8">
      <c r="A27" s="856"/>
      <c r="B27" s="864"/>
      <c r="C27" s="885"/>
      <c r="D27" s="877"/>
      <c r="E27" s="859"/>
    </row>
    <row r="28" spans="1:9" ht="14.4">
      <c r="A28" s="856"/>
      <c r="B28" s="859"/>
      <c r="C28" s="876"/>
      <c r="D28" s="868" t="s">
        <v>181</v>
      </c>
      <c r="E28" s="869"/>
      <c r="F28" s="870"/>
      <c r="G28" s="871"/>
      <c r="H28" s="872">
        <f>H9+H14</f>
        <v>0</v>
      </c>
    </row>
    <row r="29" spans="1:9" ht="13.8">
      <c r="A29" s="856"/>
      <c r="B29" s="873"/>
      <c r="C29" s="874"/>
      <c r="D29" s="875"/>
      <c r="E29" s="856"/>
    </row>
    <row r="30" spans="1:9" ht="13.8">
      <c r="A30" s="856"/>
      <c r="B30" s="873"/>
      <c r="C30" s="874"/>
      <c r="E30" s="859"/>
    </row>
    <row r="31" spans="1:9" ht="13.8">
      <c r="A31" s="856"/>
      <c r="B31" s="873"/>
      <c r="C31" s="874"/>
      <c r="D31" s="875"/>
      <c r="E31" s="859"/>
    </row>
    <row r="32" spans="1:9" s="52" customFormat="1" ht="12.75" customHeight="1">
      <c r="A32" s="856"/>
      <c r="B32" s="873"/>
      <c r="C32" s="874"/>
      <c r="D32" s="875"/>
      <c r="E32" s="859"/>
      <c r="F32" s="860"/>
      <c r="G32" s="867"/>
      <c r="H32" s="860"/>
    </row>
    <row r="33" spans="1:8" s="52" customFormat="1" ht="13.8">
      <c r="A33" s="856"/>
      <c r="B33" s="873"/>
      <c r="C33" s="874"/>
      <c r="D33" s="875"/>
      <c r="E33" s="859"/>
      <c r="F33" s="860"/>
      <c r="G33" s="867"/>
      <c r="H33" s="860"/>
    </row>
    <row r="34" spans="1:8" ht="13.8">
      <c r="A34" s="856"/>
      <c r="B34" s="873"/>
      <c r="C34" s="874"/>
      <c r="D34" s="875"/>
      <c r="E34" s="859"/>
    </row>
    <row r="35" spans="1:8" s="52" customFormat="1" ht="12.75" customHeight="1">
      <c r="A35" s="856"/>
      <c r="B35" s="873"/>
      <c r="C35" s="874"/>
      <c r="D35" s="875"/>
      <c r="E35" s="859"/>
      <c r="F35" s="860"/>
      <c r="G35" s="867"/>
      <c r="H35" s="860"/>
    </row>
    <row r="36" spans="1:8" ht="13.8">
      <c r="A36" s="856"/>
      <c r="B36" s="864"/>
      <c r="C36" s="865"/>
      <c r="D36" s="878"/>
      <c r="E36" s="859"/>
    </row>
    <row r="37" spans="1:8" ht="13.8">
      <c r="A37" s="856"/>
      <c r="B37" s="864"/>
      <c r="C37" s="865"/>
      <c r="D37" s="878"/>
      <c r="E37" s="859"/>
    </row>
    <row r="38" spans="1:8" ht="13.8">
      <c r="A38" s="856"/>
      <c r="B38" s="864"/>
      <c r="C38" s="865"/>
      <c r="D38" s="878"/>
      <c r="E38" s="859"/>
    </row>
    <row r="39" spans="1:8" ht="15.6">
      <c r="A39" s="856"/>
      <c r="B39" s="879"/>
      <c r="C39" s="880"/>
      <c r="D39" s="866"/>
      <c r="E39" s="881"/>
    </row>
    <row r="40" spans="1:8" ht="13.8">
      <c r="A40" s="856"/>
      <c r="B40" s="873"/>
      <c r="C40" s="882"/>
      <c r="D40" s="875"/>
      <c r="E40" s="856"/>
    </row>
    <row r="41" spans="1:8" s="52" customFormat="1" ht="12.75" customHeight="1">
      <c r="A41" s="856"/>
      <c r="B41" s="864"/>
      <c r="C41" s="865"/>
      <c r="D41" s="877"/>
      <c r="E41" s="859"/>
      <c r="F41" s="860"/>
      <c r="G41" s="867"/>
      <c r="H41" s="860"/>
    </row>
    <row r="42" spans="1:8" s="52" customFormat="1" ht="12.75" customHeight="1">
      <c r="A42" s="856"/>
      <c r="B42" s="879"/>
      <c r="C42" s="880"/>
      <c r="D42" s="866"/>
      <c r="E42" s="881"/>
      <c r="F42" s="860"/>
      <c r="G42" s="867"/>
      <c r="H42" s="860"/>
    </row>
    <row r="43" spans="1:8" ht="13.8">
      <c r="A43" s="856"/>
      <c r="B43" s="864"/>
      <c r="C43" s="865"/>
      <c r="D43" s="866"/>
      <c r="E43" s="859"/>
    </row>
    <row r="44" spans="1:8" ht="13.8">
      <c r="A44" s="856"/>
      <c r="B44" s="864"/>
      <c r="C44" s="865"/>
      <c r="D44" s="866"/>
      <c r="E44" s="859"/>
    </row>
    <row r="45" spans="1:8" ht="13.8">
      <c r="A45" s="856"/>
      <c r="B45" s="864"/>
      <c r="C45" s="865"/>
      <c r="D45" s="878"/>
      <c r="E45" s="859"/>
    </row>
    <row r="46" spans="1:8" ht="13.8">
      <c r="A46" s="856"/>
      <c r="B46" s="864"/>
      <c r="C46" s="865"/>
      <c r="D46" s="878"/>
      <c r="E46" s="859"/>
    </row>
    <row r="47" spans="1:8" ht="13.8">
      <c r="A47" s="856"/>
      <c r="B47" s="864"/>
      <c r="C47" s="865"/>
      <c r="D47" s="878"/>
      <c r="E47" s="859"/>
    </row>
    <row r="48" spans="1:8" ht="15.6">
      <c r="A48" s="856"/>
      <c r="B48" s="879"/>
      <c r="C48" s="880"/>
      <c r="D48" s="866"/>
      <c r="E48" s="881"/>
    </row>
    <row r="49" spans="1:8" ht="15.6">
      <c r="A49" s="856"/>
      <c r="B49" s="879"/>
      <c r="C49" s="880"/>
      <c r="D49" s="883"/>
      <c r="E49" s="881"/>
    </row>
    <row r="50" spans="1:8" ht="13.8">
      <c r="A50" s="856"/>
      <c r="B50" s="864"/>
      <c r="C50" s="865"/>
      <c r="D50" s="877"/>
      <c r="E50" s="859"/>
    </row>
    <row r="51" spans="1:8" ht="13.8">
      <c r="A51" s="856"/>
      <c r="B51" s="864"/>
      <c r="C51" s="865"/>
      <c r="D51" s="866"/>
      <c r="E51" s="859"/>
    </row>
    <row r="52" spans="1:8" ht="13.8">
      <c r="A52" s="856"/>
      <c r="B52" s="864"/>
      <c r="C52" s="865"/>
      <c r="D52" s="866"/>
      <c r="E52" s="859"/>
    </row>
    <row r="53" spans="1:8" ht="13.8">
      <c r="A53" s="856"/>
      <c r="B53" s="864"/>
      <c r="C53" s="865"/>
      <c r="D53" s="878"/>
      <c r="E53" s="859"/>
    </row>
    <row r="54" spans="1:8" ht="13.8">
      <c r="A54" s="856"/>
      <c r="B54" s="864"/>
      <c r="C54" s="865"/>
      <c r="D54" s="878"/>
      <c r="E54" s="859"/>
    </row>
    <row r="55" spans="1:8" ht="13.8">
      <c r="A55" s="856"/>
      <c r="B55" s="864"/>
      <c r="C55" s="865"/>
      <c r="D55" s="878"/>
      <c r="E55" s="859"/>
    </row>
    <row r="56" spans="1:8" ht="13.8">
      <c r="A56" s="856"/>
      <c r="B56" s="864"/>
      <c r="C56" s="865"/>
      <c r="D56" s="866"/>
      <c r="E56" s="859"/>
    </row>
    <row r="57" spans="1:8" ht="13.8">
      <c r="A57" s="856"/>
      <c r="B57" s="864"/>
      <c r="C57" s="865"/>
      <c r="D57" s="878"/>
      <c r="E57" s="859"/>
    </row>
    <row r="58" spans="1:8" ht="13.8">
      <c r="A58" s="856"/>
      <c r="B58" s="864"/>
      <c r="C58" s="865"/>
      <c r="D58" s="877"/>
      <c r="E58" s="859"/>
    </row>
    <row r="59" spans="1:8" ht="13.5" customHeight="1">
      <c r="A59" s="856"/>
      <c r="B59" s="864"/>
      <c r="C59" s="865"/>
      <c r="D59" s="866"/>
      <c r="E59" s="859"/>
    </row>
    <row r="60" spans="1:8" ht="13.5" customHeight="1">
      <c r="A60" s="856"/>
      <c r="B60" s="864"/>
      <c r="C60" s="865"/>
      <c r="D60" s="878"/>
      <c r="E60" s="859"/>
    </row>
    <row r="61" spans="1:8" s="52" customFormat="1" ht="13.8">
      <c r="A61" s="856"/>
      <c r="B61" s="864"/>
      <c r="C61" s="865"/>
      <c r="D61" s="878"/>
      <c r="E61" s="859"/>
      <c r="F61" s="860"/>
      <c r="G61" s="867"/>
      <c r="H61" s="860"/>
    </row>
    <row r="62" spans="1:8" s="52" customFormat="1" ht="13.8">
      <c r="A62" s="856"/>
      <c r="B62" s="864"/>
      <c r="C62" s="865"/>
      <c r="D62" s="878"/>
      <c r="E62" s="859"/>
      <c r="F62" s="860"/>
      <c r="G62" s="867"/>
      <c r="H62" s="860"/>
    </row>
    <row r="63" spans="1:8" s="52" customFormat="1" ht="13.8">
      <c r="A63" s="856"/>
      <c r="B63" s="864"/>
      <c r="C63" s="865"/>
      <c r="D63" s="866"/>
      <c r="E63" s="859"/>
      <c r="F63" s="860"/>
      <c r="G63" s="867"/>
      <c r="H63" s="860"/>
    </row>
    <row r="64" spans="1:8" ht="13.5" customHeight="1">
      <c r="A64" s="856"/>
      <c r="B64" s="864"/>
      <c r="C64" s="865"/>
      <c r="D64" s="878"/>
      <c r="E64" s="859"/>
    </row>
    <row r="65" spans="1:8" ht="13.5" customHeight="1">
      <c r="A65" s="856"/>
      <c r="B65" s="864"/>
      <c r="C65" s="865"/>
      <c r="D65" s="877"/>
      <c r="E65" s="859"/>
    </row>
    <row r="66" spans="1:8" s="52" customFormat="1" ht="13.8">
      <c r="A66" s="856"/>
      <c r="B66" s="859"/>
      <c r="C66" s="876"/>
      <c r="D66" s="884"/>
      <c r="E66" s="859"/>
      <c r="F66" s="860"/>
      <c r="G66" s="867"/>
      <c r="H66" s="860"/>
    </row>
    <row r="67" spans="1:8" s="52" customFormat="1" ht="13.8">
      <c r="A67" s="856"/>
      <c r="B67" s="859"/>
      <c r="C67" s="876"/>
      <c r="D67" s="876"/>
      <c r="E67" s="859"/>
      <c r="F67" s="860"/>
      <c r="G67" s="867"/>
      <c r="H67" s="860"/>
    </row>
    <row r="68" spans="1:8" s="52" customFormat="1" ht="13.8">
      <c r="A68" s="856"/>
      <c r="B68" s="873"/>
      <c r="C68" s="882"/>
      <c r="D68" s="875"/>
      <c r="E68" s="856"/>
      <c r="F68" s="860"/>
      <c r="G68" s="867"/>
      <c r="H68" s="860"/>
    </row>
    <row r="69" spans="1:8" s="52" customFormat="1" ht="13.8">
      <c r="A69" s="856"/>
      <c r="B69" s="864"/>
      <c r="C69" s="885"/>
      <c r="D69" s="878"/>
      <c r="E69" s="859"/>
      <c r="F69" s="860"/>
      <c r="G69" s="867"/>
      <c r="H69" s="860"/>
    </row>
    <row r="70" spans="1:8" s="52" customFormat="1" ht="13.8">
      <c r="A70" s="856"/>
      <c r="B70" s="864"/>
      <c r="C70" s="885"/>
      <c r="D70" s="878"/>
      <c r="E70" s="859"/>
      <c r="F70" s="860"/>
      <c r="G70" s="867"/>
      <c r="H70" s="860"/>
    </row>
    <row r="71" spans="1:8" s="52" customFormat="1" ht="13.8">
      <c r="A71" s="856"/>
      <c r="B71" s="859"/>
      <c r="C71" s="876"/>
      <c r="D71" s="884"/>
      <c r="E71" s="859"/>
      <c r="F71" s="860"/>
      <c r="G71" s="867"/>
      <c r="H71" s="860"/>
    </row>
    <row r="72" spans="1:8" s="52" customFormat="1" ht="13.8">
      <c r="A72" s="856"/>
      <c r="B72" s="859"/>
      <c r="C72" s="876"/>
      <c r="D72" s="876"/>
      <c r="E72" s="859"/>
      <c r="F72" s="860"/>
      <c r="G72" s="867"/>
      <c r="H72" s="860"/>
    </row>
    <row r="73" spans="1:8" s="52" customFormat="1" ht="13.8">
      <c r="A73" s="856"/>
      <c r="B73" s="873"/>
      <c r="C73" s="882"/>
      <c r="D73" s="875"/>
      <c r="E73" s="856"/>
      <c r="F73" s="860"/>
      <c r="G73" s="867"/>
      <c r="H73" s="860"/>
    </row>
    <row r="74" spans="1:8" ht="13.5" customHeight="1">
      <c r="A74" s="856"/>
      <c r="B74" s="873"/>
      <c r="C74" s="882"/>
      <c r="D74" s="875"/>
      <c r="E74" s="856"/>
    </row>
    <row r="75" spans="1:8" s="52" customFormat="1" ht="13.8">
      <c r="A75" s="856"/>
      <c r="B75" s="864"/>
      <c r="C75" s="885"/>
      <c r="D75" s="877"/>
      <c r="E75" s="859"/>
      <c r="F75" s="860"/>
      <c r="G75" s="867"/>
      <c r="H75" s="860"/>
    </row>
    <row r="76" spans="1:8" s="52" customFormat="1" ht="13.8">
      <c r="A76" s="856"/>
      <c r="B76" s="864"/>
      <c r="C76" s="885"/>
      <c r="D76" s="878"/>
      <c r="E76" s="859"/>
      <c r="F76" s="860"/>
      <c r="G76" s="867"/>
      <c r="H76" s="860"/>
    </row>
    <row r="77" spans="1:8" ht="13.5" customHeight="1">
      <c r="A77" s="856"/>
      <c r="B77" s="864"/>
      <c r="C77" s="885"/>
      <c r="D77" s="877"/>
      <c r="E77" s="859"/>
    </row>
    <row r="78" spans="1:8" ht="13.5" customHeight="1">
      <c r="A78" s="856"/>
      <c r="B78" s="864"/>
      <c r="C78" s="885"/>
      <c r="D78" s="877"/>
      <c r="E78" s="859"/>
    </row>
    <row r="79" spans="1:8" s="52" customFormat="1" ht="13.8">
      <c r="A79" s="856"/>
      <c r="B79" s="864"/>
      <c r="C79" s="885"/>
      <c r="D79" s="877"/>
      <c r="E79" s="859"/>
      <c r="F79" s="860"/>
      <c r="G79" s="867"/>
      <c r="H79" s="860"/>
    </row>
    <row r="80" spans="1:8" s="52" customFormat="1" ht="13.8">
      <c r="A80" s="856"/>
      <c r="B80" s="864"/>
      <c r="C80" s="885"/>
      <c r="D80" s="878"/>
      <c r="E80" s="859"/>
      <c r="F80" s="860"/>
      <c r="G80" s="867"/>
      <c r="H80" s="860"/>
    </row>
    <row r="81" spans="1:8" ht="13.5" customHeight="1">
      <c r="A81" s="856"/>
      <c r="B81" s="859"/>
      <c r="C81" s="876"/>
      <c r="D81" s="876"/>
      <c r="E81" s="859"/>
    </row>
    <row r="82" spans="1:8" ht="13.5" customHeight="1">
      <c r="B82" s="839"/>
      <c r="C82" s="887"/>
      <c r="D82" s="888"/>
      <c r="E82" s="886"/>
    </row>
    <row r="83" spans="1:8" ht="13.5" customHeight="1">
      <c r="B83" s="847"/>
      <c r="C83" s="889"/>
      <c r="D83" s="425"/>
    </row>
    <row r="86" spans="1:8" ht="13.5" customHeight="1">
      <c r="B86" s="839"/>
      <c r="C86" s="887"/>
      <c r="D86" s="888"/>
      <c r="E86" s="886"/>
    </row>
    <row r="87" spans="1:8" ht="13.5" customHeight="1">
      <c r="B87" s="847"/>
      <c r="C87" s="889"/>
      <c r="D87" s="425"/>
    </row>
    <row r="88" spans="1:8" s="52" customFormat="1" ht="13.8">
      <c r="A88" s="886"/>
      <c r="B88" s="838"/>
      <c r="C88" s="51"/>
      <c r="D88" s="890"/>
      <c r="E88" s="838"/>
      <c r="F88" s="860"/>
      <c r="G88" s="867"/>
      <c r="H88" s="860"/>
    </row>
    <row r="89" spans="1:8" ht="13.5" customHeight="1">
      <c r="D89" s="890"/>
    </row>
    <row r="90" spans="1:8" ht="13.5" customHeight="1">
      <c r="D90" s="890"/>
    </row>
    <row r="91" spans="1:8" ht="13.5" customHeight="1">
      <c r="D91" s="890"/>
    </row>
    <row r="92" spans="1:8" ht="13.5" customHeight="1">
      <c r="D92" s="890"/>
    </row>
    <row r="95" spans="1:8" ht="13.5" customHeight="1">
      <c r="B95" s="847"/>
      <c r="C95" s="889"/>
      <c r="D95" s="425"/>
    </row>
    <row r="96" spans="1:8" ht="13.5" customHeight="1">
      <c r="D96" s="891"/>
    </row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  <row r="141" spans="1:9" ht="13.5" customHeight="1">
      <c r="H141" s="51"/>
    </row>
  </sheetData>
  <sheetProtection algorithmName="SHA-512" hashValue="U1CBIZZ39QV8Zn1tdBQMkD/Jaaap5fZnyy2pimM1z+oBzsppVFQGolaSg5jpo3WNAqMScK44na6Utf9ebaKiBA==" saltValue="s1FIQH87TVsXmgLfh8K5Ng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6" xr:uid="{00000000-0002-0000-89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Hárok133">
    <tabColor rgb="FFFFFF99"/>
  </sheetPr>
  <dimension ref="A1:I141"/>
  <sheetViews>
    <sheetView view="pageBreakPreview" zoomScaleNormal="100" zoomScaleSheetLayoutView="100" workbookViewId="0">
      <selection activeCell="E21" sqref="E21"/>
    </sheetView>
  </sheetViews>
  <sheetFormatPr defaultColWidth="9.109375" defaultRowHeight="13.8"/>
  <cols>
    <col min="1" max="1" width="5.33203125" style="886" customWidth="1"/>
    <col min="2" max="2" width="7.5546875" style="838" customWidth="1"/>
    <col min="3" max="3" width="12.6640625" style="51" customWidth="1"/>
    <col min="4" max="4" width="60.6640625" style="51" customWidth="1"/>
    <col min="5" max="5" width="5.33203125" style="838" customWidth="1"/>
    <col min="6" max="6" width="10.6640625" style="860" customWidth="1"/>
    <col min="7" max="7" width="12.6640625" style="867" customWidth="1"/>
    <col min="8" max="8" width="14.6640625" style="860" customWidth="1"/>
    <col min="9" max="9" width="22.6640625" style="51" customWidth="1"/>
    <col min="10" max="10" width="9.5546875" style="51" bestFit="1" customWidth="1"/>
    <col min="11" max="16384" width="9.109375" style="51"/>
  </cols>
  <sheetData>
    <row r="1" spans="1:9" s="896" customFormat="1" ht="14.4" thickBot="1">
      <c r="A1" s="892" t="s">
        <v>156</v>
      </c>
      <c r="B1" s="893"/>
      <c r="C1" s="894" t="s">
        <v>2</v>
      </c>
      <c r="D1" s="894"/>
      <c r="E1" s="893"/>
      <c r="H1" s="897" t="s">
        <v>157</v>
      </c>
    </row>
    <row r="2" spans="1:9" s="896" customFormat="1">
      <c r="A2" s="892"/>
      <c r="B2" s="893"/>
      <c r="C2" s="894"/>
      <c r="D2" s="894"/>
      <c r="E2" s="893"/>
      <c r="H2" s="894"/>
    </row>
    <row r="3" spans="1:9" s="896" customFormat="1">
      <c r="A3" s="892" t="s">
        <v>158</v>
      </c>
      <c r="B3" s="893"/>
      <c r="C3" s="894" t="s">
        <v>1528</v>
      </c>
      <c r="D3" s="894"/>
      <c r="E3" s="893"/>
      <c r="H3" s="894"/>
    </row>
    <row r="4" spans="1:9">
      <c r="A4" s="833" t="s">
        <v>183</v>
      </c>
      <c r="B4" s="898"/>
      <c r="C4" s="899" t="s">
        <v>1529</v>
      </c>
      <c r="D4" s="896"/>
      <c r="E4" s="898"/>
      <c r="F4" s="896"/>
      <c r="G4" s="896"/>
      <c r="H4" s="896"/>
    </row>
    <row r="5" spans="1:9" s="68" customFormat="1" ht="13.5" customHeight="1" thickBot="1">
      <c r="A5" s="1739"/>
      <c r="B5" s="1739"/>
      <c r="C5" s="1739"/>
      <c r="D5" s="1739"/>
      <c r="E5" s="1739"/>
      <c r="F5" s="1739"/>
      <c r="G5" s="1739"/>
      <c r="H5" s="1739"/>
    </row>
    <row r="6" spans="1:9" ht="13.5" customHeight="1" thickBot="1">
      <c r="A6" s="1740" t="s">
        <v>162</v>
      </c>
      <c r="B6" s="1741"/>
      <c r="C6" s="1742"/>
      <c r="D6" s="1743" t="s">
        <v>163</v>
      </c>
      <c r="E6" s="1745" t="s">
        <v>164</v>
      </c>
      <c r="F6" s="1747" t="s">
        <v>165</v>
      </c>
      <c r="G6" s="1736" t="s">
        <v>166</v>
      </c>
      <c r="H6" s="1736" t="s">
        <v>167</v>
      </c>
      <c r="I6" s="1736" t="s">
        <v>1735</v>
      </c>
    </row>
    <row r="7" spans="1:9" ht="13.5" customHeight="1" thickBot="1">
      <c r="A7" s="836" t="s">
        <v>168</v>
      </c>
      <c r="B7" s="836" t="s">
        <v>169</v>
      </c>
      <c r="C7" s="836" t="s">
        <v>170</v>
      </c>
      <c r="D7" s="1744"/>
      <c r="E7" s="1746"/>
      <c r="F7" s="1748"/>
      <c r="G7" s="1737"/>
      <c r="H7" s="1737" t="s">
        <v>171</v>
      </c>
      <c r="I7" s="1737"/>
    </row>
    <row r="8" spans="1:9" ht="13.5" customHeight="1">
      <c r="A8" s="51"/>
      <c r="B8" s="837"/>
      <c r="C8" s="395"/>
      <c r="D8" s="395"/>
      <c r="F8" s="51"/>
      <c r="G8" s="51"/>
      <c r="H8" s="51"/>
    </row>
    <row r="9" spans="1:9">
      <c r="A9" s="856"/>
      <c r="B9" s="900">
        <v>451120</v>
      </c>
      <c r="C9" s="841"/>
      <c r="D9" s="842" t="s">
        <v>185</v>
      </c>
      <c r="F9" s="51"/>
      <c r="G9" s="51"/>
      <c r="H9" s="846">
        <f>SUM(H11:H12)</f>
        <v>0</v>
      </c>
    </row>
    <row r="10" spans="1:9">
      <c r="A10" s="838"/>
      <c r="F10" s="51"/>
      <c r="G10" s="51"/>
      <c r="H10" s="51"/>
    </row>
    <row r="11" spans="1:9">
      <c r="A11" s="952" t="s">
        <v>173</v>
      </c>
      <c r="B11" s="849"/>
      <c r="C11" s="955" t="s">
        <v>186</v>
      </c>
      <c r="D11" s="913" t="s">
        <v>187</v>
      </c>
      <c r="E11" s="1145" t="s">
        <v>188</v>
      </c>
      <c r="F11" s="1134">
        <v>72.52</v>
      </c>
      <c r="G11" s="1274"/>
      <c r="H11" s="854">
        <f>ROUND(F11*G11,2)</f>
        <v>0</v>
      </c>
      <c r="I11" s="1274"/>
    </row>
    <row r="12" spans="1:9">
      <c r="A12" s="952" t="s">
        <v>177</v>
      </c>
      <c r="B12" s="849"/>
      <c r="C12" s="901" t="s">
        <v>199</v>
      </c>
      <c r="D12" s="902" t="s">
        <v>200</v>
      </c>
      <c r="E12" s="1145" t="s">
        <v>188</v>
      </c>
      <c r="F12" s="1134">
        <v>8</v>
      </c>
      <c r="G12" s="1274"/>
      <c r="H12" s="854">
        <f>ROUND(F12*G12,2)</f>
        <v>0</v>
      </c>
      <c r="I12" s="1274"/>
    </row>
    <row r="13" spans="1:9">
      <c r="A13" s="856"/>
      <c r="B13" s="873"/>
      <c r="D13" s="875"/>
      <c r="E13" s="859"/>
      <c r="H13" s="867"/>
      <c r="I13" s="867"/>
    </row>
    <row r="14" spans="1:9">
      <c r="A14" s="856"/>
      <c r="B14" s="900">
        <v>452341</v>
      </c>
      <c r="C14" s="841"/>
      <c r="D14" s="842" t="s">
        <v>172</v>
      </c>
      <c r="F14" s="51"/>
      <c r="G14" s="51"/>
      <c r="H14" s="846">
        <f>SUM(H16:H18)</f>
        <v>0</v>
      </c>
    </row>
    <row r="15" spans="1:9">
      <c r="A15" s="856"/>
      <c r="B15" s="900"/>
      <c r="C15" s="841"/>
      <c r="D15" s="842"/>
      <c r="F15" s="51"/>
      <c r="G15" s="51"/>
      <c r="H15" s="51"/>
    </row>
    <row r="16" spans="1:9" ht="27.6">
      <c r="A16" s="952" t="s">
        <v>191</v>
      </c>
      <c r="B16" s="849"/>
      <c r="C16" s="955" t="s">
        <v>298</v>
      </c>
      <c r="D16" s="913" t="s">
        <v>299</v>
      </c>
      <c r="E16" s="1145" t="s">
        <v>180</v>
      </c>
      <c r="F16" s="1134">
        <v>4</v>
      </c>
      <c r="G16" s="1274"/>
      <c r="H16" s="854">
        <f>ROUND(F16*G16,2)</f>
        <v>0</v>
      </c>
      <c r="I16" s="1274"/>
    </row>
    <row r="17" spans="1:9" ht="27.6">
      <c r="A17" s="952" t="s">
        <v>194</v>
      </c>
      <c r="B17" s="849"/>
      <c r="C17" s="955" t="s">
        <v>251</v>
      </c>
      <c r="D17" s="913" t="s">
        <v>285</v>
      </c>
      <c r="E17" s="1145" t="s">
        <v>180</v>
      </c>
      <c r="F17" s="1134">
        <v>4</v>
      </c>
      <c r="G17" s="1274"/>
      <c r="H17" s="854">
        <f t="shared" ref="H17:H18" si="0">ROUND(F17*G17,2)</f>
        <v>0</v>
      </c>
      <c r="I17" s="1274"/>
    </row>
    <row r="18" spans="1:9" ht="27.6">
      <c r="A18" s="952" t="s">
        <v>198</v>
      </c>
      <c r="B18" s="849"/>
      <c r="C18" s="955" t="s">
        <v>298</v>
      </c>
      <c r="D18" s="913" t="s">
        <v>300</v>
      </c>
      <c r="E18" s="1145" t="s">
        <v>176</v>
      </c>
      <c r="F18" s="1134">
        <v>295</v>
      </c>
      <c r="G18" s="1274"/>
      <c r="H18" s="854">
        <f t="shared" si="0"/>
        <v>0</v>
      </c>
      <c r="I18" s="1274"/>
    </row>
    <row r="19" spans="1:9">
      <c r="A19" s="856"/>
      <c r="B19" s="864"/>
      <c r="C19" s="885"/>
      <c r="D19" s="877"/>
      <c r="E19" s="859"/>
    </row>
    <row r="20" spans="1:9" ht="14.4">
      <c r="A20" s="856"/>
      <c r="B20" s="859"/>
      <c r="C20" s="876"/>
      <c r="D20" s="868" t="s">
        <v>181</v>
      </c>
      <c r="E20" s="869"/>
      <c r="F20" s="870"/>
      <c r="G20" s="871"/>
      <c r="H20" s="872">
        <f>H9+H14</f>
        <v>0</v>
      </c>
    </row>
    <row r="21" spans="1:9">
      <c r="A21" s="51"/>
      <c r="F21" s="51"/>
      <c r="G21" s="51"/>
      <c r="H21" s="51"/>
    </row>
    <row r="22" spans="1:9">
      <c r="A22" s="51"/>
      <c r="F22" s="51"/>
      <c r="G22" s="51"/>
      <c r="H22" s="51"/>
    </row>
    <row r="23" spans="1:9">
      <c r="A23" s="51"/>
      <c r="F23" s="51"/>
      <c r="G23" s="51"/>
      <c r="H23" s="51"/>
    </row>
    <row r="24" spans="1:9">
      <c r="A24" s="51"/>
      <c r="F24" s="51"/>
      <c r="G24" s="51"/>
      <c r="H24" s="51"/>
    </row>
    <row r="25" spans="1:9">
      <c r="A25" s="51"/>
      <c r="F25" s="51"/>
      <c r="G25" s="51"/>
      <c r="H25" s="51"/>
    </row>
    <row r="26" spans="1:9">
      <c r="A26" s="51"/>
      <c r="F26" s="51"/>
      <c r="G26" s="51"/>
      <c r="H26" s="51"/>
    </row>
    <row r="27" spans="1:9">
      <c r="A27" s="51"/>
      <c r="F27" s="51"/>
      <c r="G27" s="51"/>
      <c r="H27" s="51"/>
    </row>
    <row r="28" spans="1:9">
      <c r="A28" s="51"/>
      <c r="F28" s="51"/>
      <c r="G28" s="51"/>
      <c r="H28" s="51"/>
    </row>
    <row r="29" spans="1:9">
      <c r="A29" s="856"/>
      <c r="B29" s="873"/>
      <c r="C29" s="874"/>
      <c r="D29" s="875"/>
      <c r="E29" s="856"/>
    </row>
    <row r="30" spans="1:9">
      <c r="A30" s="856"/>
      <c r="B30" s="873"/>
      <c r="C30" s="874"/>
      <c r="E30" s="859"/>
    </row>
    <row r="31" spans="1:9">
      <c r="A31" s="856"/>
      <c r="B31" s="873"/>
      <c r="C31" s="874"/>
      <c r="D31" s="875"/>
      <c r="E31" s="859"/>
    </row>
    <row r="32" spans="1:9" s="52" customFormat="1" ht="12.75" customHeight="1">
      <c r="A32" s="856"/>
      <c r="B32" s="873"/>
      <c r="C32" s="874"/>
      <c r="D32" s="875"/>
      <c r="E32" s="859"/>
      <c r="F32" s="860"/>
      <c r="G32" s="867"/>
      <c r="H32" s="860"/>
    </row>
    <row r="33" spans="1:8" s="52" customFormat="1">
      <c r="A33" s="856"/>
      <c r="B33" s="873"/>
      <c r="C33" s="874"/>
      <c r="D33" s="875"/>
      <c r="E33" s="859"/>
      <c r="F33" s="860"/>
      <c r="G33" s="867"/>
      <c r="H33" s="860"/>
    </row>
    <row r="34" spans="1:8">
      <c r="A34" s="856"/>
      <c r="B34" s="873"/>
      <c r="C34" s="874"/>
      <c r="D34" s="875"/>
      <c r="E34" s="859"/>
    </row>
    <row r="35" spans="1:8" s="52" customFormat="1" ht="12.75" customHeight="1">
      <c r="A35" s="856"/>
      <c r="B35" s="873"/>
      <c r="C35" s="874"/>
      <c r="D35" s="875"/>
      <c r="E35" s="859"/>
      <c r="F35" s="860"/>
      <c r="G35" s="867"/>
      <c r="H35" s="860"/>
    </row>
    <row r="36" spans="1:8">
      <c r="A36" s="856"/>
      <c r="B36" s="864"/>
      <c r="C36" s="865"/>
      <c r="D36" s="878"/>
      <c r="E36" s="859"/>
    </row>
    <row r="37" spans="1:8">
      <c r="A37" s="856"/>
      <c r="B37" s="864"/>
      <c r="C37" s="865"/>
      <c r="D37" s="878"/>
      <c r="E37" s="859"/>
    </row>
    <row r="38" spans="1:8">
      <c r="A38" s="856"/>
      <c r="B38" s="864"/>
      <c r="C38" s="865"/>
      <c r="D38" s="878"/>
      <c r="E38" s="859"/>
    </row>
    <row r="39" spans="1:8" ht="15.6">
      <c r="A39" s="856"/>
      <c r="B39" s="879"/>
      <c r="C39" s="880"/>
      <c r="D39" s="866"/>
      <c r="E39" s="881"/>
    </row>
    <row r="40" spans="1:8">
      <c r="A40" s="856"/>
      <c r="B40" s="873"/>
      <c r="C40" s="882"/>
      <c r="D40" s="875"/>
      <c r="E40" s="856"/>
    </row>
    <row r="41" spans="1:8" s="52" customFormat="1" ht="12.75" customHeight="1">
      <c r="A41" s="856"/>
      <c r="B41" s="864"/>
      <c r="C41" s="865"/>
      <c r="D41" s="877"/>
      <c r="E41" s="859"/>
      <c r="F41" s="860"/>
      <c r="G41" s="867"/>
      <c r="H41" s="860"/>
    </row>
    <row r="42" spans="1:8" s="52" customFormat="1" ht="12.75" customHeight="1">
      <c r="A42" s="856"/>
      <c r="B42" s="879"/>
      <c r="C42" s="880"/>
      <c r="D42" s="866"/>
      <c r="E42" s="881"/>
      <c r="F42" s="860"/>
      <c r="G42" s="867"/>
      <c r="H42" s="860"/>
    </row>
    <row r="43" spans="1:8">
      <c r="A43" s="856"/>
      <c r="B43" s="864"/>
      <c r="C43" s="865"/>
      <c r="D43" s="866"/>
      <c r="E43" s="859"/>
    </row>
    <row r="44" spans="1:8">
      <c r="A44" s="856"/>
      <c r="B44" s="864"/>
      <c r="C44" s="865"/>
      <c r="D44" s="866"/>
      <c r="E44" s="859"/>
    </row>
    <row r="45" spans="1:8">
      <c r="A45" s="856"/>
      <c r="B45" s="864"/>
      <c r="C45" s="865"/>
      <c r="D45" s="878"/>
      <c r="E45" s="859"/>
    </row>
    <row r="46" spans="1:8">
      <c r="A46" s="856"/>
      <c r="B46" s="864"/>
      <c r="C46" s="865"/>
      <c r="D46" s="878"/>
      <c r="E46" s="859"/>
    </row>
    <row r="47" spans="1:8">
      <c r="A47" s="856"/>
      <c r="B47" s="864"/>
      <c r="C47" s="865"/>
      <c r="D47" s="878"/>
      <c r="E47" s="859"/>
    </row>
    <row r="48" spans="1:8" ht="15.6">
      <c r="A48" s="856"/>
      <c r="B48" s="879"/>
      <c r="C48" s="880"/>
      <c r="D48" s="866"/>
      <c r="E48" s="881"/>
    </row>
    <row r="49" spans="1:8" ht="15.6">
      <c r="A49" s="856"/>
      <c r="B49" s="879"/>
      <c r="C49" s="880"/>
      <c r="D49" s="883"/>
      <c r="E49" s="881"/>
    </row>
    <row r="50" spans="1:8">
      <c r="A50" s="856"/>
      <c r="B50" s="864"/>
      <c r="C50" s="865"/>
      <c r="D50" s="877"/>
      <c r="E50" s="859"/>
    </row>
    <row r="51" spans="1:8">
      <c r="A51" s="856"/>
      <c r="B51" s="864"/>
      <c r="C51" s="865"/>
      <c r="D51" s="866"/>
      <c r="E51" s="859"/>
    </row>
    <row r="52" spans="1:8">
      <c r="A52" s="856"/>
      <c r="B52" s="864"/>
      <c r="C52" s="865"/>
      <c r="D52" s="866"/>
      <c r="E52" s="859"/>
    </row>
    <row r="53" spans="1:8">
      <c r="A53" s="856"/>
      <c r="B53" s="864"/>
      <c r="C53" s="865"/>
      <c r="D53" s="878"/>
      <c r="E53" s="859"/>
    </row>
    <row r="54" spans="1:8">
      <c r="A54" s="856"/>
      <c r="B54" s="864"/>
      <c r="C54" s="865"/>
      <c r="D54" s="878"/>
      <c r="E54" s="859"/>
    </row>
    <row r="55" spans="1:8">
      <c r="A55" s="856"/>
      <c r="B55" s="864"/>
      <c r="C55" s="865"/>
      <c r="D55" s="878"/>
      <c r="E55" s="859"/>
    </row>
    <row r="56" spans="1:8">
      <c r="A56" s="856"/>
      <c r="B56" s="864"/>
      <c r="C56" s="865"/>
      <c r="D56" s="866"/>
      <c r="E56" s="859"/>
    </row>
    <row r="57" spans="1:8">
      <c r="A57" s="856"/>
      <c r="B57" s="864"/>
      <c r="C57" s="865"/>
      <c r="D57" s="878"/>
      <c r="E57" s="859"/>
    </row>
    <row r="58" spans="1:8">
      <c r="A58" s="856"/>
      <c r="B58" s="864"/>
      <c r="C58" s="865"/>
      <c r="D58" s="877"/>
      <c r="E58" s="859"/>
    </row>
    <row r="59" spans="1:8" ht="13.5" customHeight="1">
      <c r="A59" s="856"/>
      <c r="B59" s="864"/>
      <c r="C59" s="865"/>
      <c r="D59" s="866"/>
      <c r="E59" s="859"/>
    </row>
    <row r="60" spans="1:8" ht="13.5" customHeight="1">
      <c r="A60" s="856"/>
      <c r="B60" s="864"/>
      <c r="C60" s="865"/>
      <c r="D60" s="878"/>
      <c r="E60" s="859"/>
    </row>
    <row r="61" spans="1:8" s="52" customFormat="1">
      <c r="A61" s="856"/>
      <c r="B61" s="864"/>
      <c r="C61" s="865"/>
      <c r="D61" s="878"/>
      <c r="E61" s="859"/>
      <c r="F61" s="860"/>
      <c r="G61" s="867"/>
      <c r="H61" s="860"/>
    </row>
    <row r="62" spans="1:8" s="52" customFormat="1">
      <c r="A62" s="856"/>
      <c r="B62" s="864"/>
      <c r="C62" s="865"/>
      <c r="D62" s="878"/>
      <c r="E62" s="859"/>
      <c r="F62" s="860"/>
      <c r="G62" s="867"/>
      <c r="H62" s="860"/>
    </row>
    <row r="63" spans="1:8" s="52" customFormat="1">
      <c r="A63" s="856"/>
      <c r="B63" s="864"/>
      <c r="C63" s="865"/>
      <c r="D63" s="866"/>
      <c r="E63" s="859"/>
      <c r="F63" s="860"/>
      <c r="G63" s="867"/>
      <c r="H63" s="860"/>
    </row>
    <row r="64" spans="1:8" ht="13.5" customHeight="1">
      <c r="A64" s="856"/>
      <c r="B64" s="864"/>
      <c r="C64" s="865"/>
      <c r="D64" s="878"/>
      <c r="E64" s="859"/>
    </row>
    <row r="65" spans="1:8" ht="13.5" customHeight="1">
      <c r="A65" s="856"/>
      <c r="B65" s="864"/>
      <c r="C65" s="865"/>
      <c r="D65" s="877"/>
      <c r="E65" s="859"/>
    </row>
    <row r="66" spans="1:8" s="52" customFormat="1">
      <c r="A66" s="856"/>
      <c r="B66" s="859"/>
      <c r="C66" s="876"/>
      <c r="D66" s="884"/>
      <c r="E66" s="859"/>
      <c r="F66" s="860"/>
      <c r="G66" s="867"/>
      <c r="H66" s="860"/>
    </row>
    <row r="67" spans="1:8" s="52" customFormat="1">
      <c r="A67" s="856"/>
      <c r="B67" s="859"/>
      <c r="C67" s="876"/>
      <c r="D67" s="876"/>
      <c r="E67" s="859"/>
      <c r="F67" s="860"/>
      <c r="G67" s="867"/>
      <c r="H67" s="860"/>
    </row>
    <row r="68" spans="1:8" s="52" customFormat="1">
      <c r="A68" s="856"/>
      <c r="B68" s="873"/>
      <c r="C68" s="882"/>
      <c r="D68" s="875"/>
      <c r="E68" s="856"/>
      <c r="F68" s="860"/>
      <c r="G68" s="867"/>
      <c r="H68" s="860"/>
    </row>
    <row r="69" spans="1:8" s="52" customFormat="1">
      <c r="A69" s="856"/>
      <c r="B69" s="864"/>
      <c r="C69" s="885"/>
      <c r="D69" s="878"/>
      <c r="E69" s="859"/>
      <c r="F69" s="860"/>
      <c r="G69" s="867"/>
      <c r="H69" s="860"/>
    </row>
    <row r="70" spans="1:8" s="52" customFormat="1">
      <c r="A70" s="856"/>
      <c r="B70" s="864"/>
      <c r="C70" s="885"/>
      <c r="D70" s="878"/>
      <c r="E70" s="859"/>
      <c r="F70" s="860"/>
      <c r="G70" s="867"/>
      <c r="H70" s="860"/>
    </row>
    <row r="71" spans="1:8" s="52" customFormat="1">
      <c r="A71" s="856"/>
      <c r="B71" s="859"/>
      <c r="C71" s="876"/>
      <c r="D71" s="884"/>
      <c r="E71" s="859"/>
      <c r="F71" s="860"/>
      <c r="G71" s="867"/>
      <c r="H71" s="860"/>
    </row>
    <row r="72" spans="1:8" s="52" customFormat="1">
      <c r="A72" s="856"/>
      <c r="B72" s="859"/>
      <c r="C72" s="876"/>
      <c r="D72" s="876"/>
      <c r="E72" s="859"/>
      <c r="F72" s="860"/>
      <c r="G72" s="867"/>
      <c r="H72" s="860"/>
    </row>
    <row r="73" spans="1:8" s="52" customFormat="1">
      <c r="A73" s="856"/>
      <c r="B73" s="873"/>
      <c r="C73" s="882"/>
      <c r="D73" s="875"/>
      <c r="E73" s="856"/>
      <c r="F73" s="860"/>
      <c r="G73" s="867"/>
      <c r="H73" s="860"/>
    </row>
    <row r="74" spans="1:8" ht="13.5" customHeight="1">
      <c r="A74" s="856"/>
      <c r="B74" s="873"/>
      <c r="C74" s="882"/>
      <c r="D74" s="875"/>
      <c r="E74" s="856"/>
    </row>
    <row r="75" spans="1:8" s="52" customFormat="1">
      <c r="A75" s="856"/>
      <c r="B75" s="864"/>
      <c r="C75" s="885"/>
      <c r="D75" s="877"/>
      <c r="E75" s="859"/>
      <c r="F75" s="860"/>
      <c r="G75" s="867"/>
      <c r="H75" s="860"/>
    </row>
    <row r="76" spans="1:8" s="52" customFormat="1">
      <c r="A76" s="856"/>
      <c r="B76" s="864"/>
      <c r="C76" s="885"/>
      <c r="D76" s="878"/>
      <c r="E76" s="859"/>
      <c r="F76" s="860"/>
      <c r="G76" s="867"/>
      <c r="H76" s="860"/>
    </row>
    <row r="77" spans="1:8" ht="13.5" customHeight="1">
      <c r="A77" s="856"/>
      <c r="B77" s="864"/>
      <c r="C77" s="885"/>
      <c r="D77" s="877"/>
      <c r="E77" s="859"/>
    </row>
    <row r="78" spans="1:8" ht="13.5" customHeight="1">
      <c r="A78" s="856"/>
      <c r="B78" s="864"/>
      <c r="C78" s="885"/>
      <c r="D78" s="877"/>
      <c r="E78" s="859"/>
    </row>
    <row r="79" spans="1:8" s="52" customFormat="1">
      <c r="A79" s="856"/>
      <c r="B79" s="864"/>
      <c r="C79" s="885"/>
      <c r="D79" s="877"/>
      <c r="E79" s="859"/>
      <c r="F79" s="860"/>
      <c r="G79" s="867"/>
      <c r="H79" s="860"/>
    </row>
    <row r="80" spans="1:8" s="52" customFormat="1">
      <c r="A80" s="856"/>
      <c r="B80" s="864"/>
      <c r="C80" s="885"/>
      <c r="D80" s="878"/>
      <c r="E80" s="859"/>
      <c r="F80" s="860"/>
      <c r="G80" s="867"/>
      <c r="H80" s="860"/>
    </row>
    <row r="81" spans="1:8" ht="13.5" customHeight="1">
      <c r="A81" s="856"/>
      <c r="B81" s="859"/>
      <c r="C81" s="876"/>
      <c r="D81" s="876"/>
      <c r="E81" s="859"/>
    </row>
    <row r="82" spans="1:8" ht="13.5" customHeight="1">
      <c r="B82" s="839"/>
      <c r="C82" s="887"/>
      <c r="D82" s="888"/>
      <c r="E82" s="886"/>
    </row>
    <row r="83" spans="1:8" ht="13.5" customHeight="1">
      <c r="B83" s="847"/>
      <c r="C83" s="889"/>
      <c r="D83" s="425"/>
    </row>
    <row r="84" spans="1:8" ht="13.5" customHeight="1"/>
    <row r="85" spans="1:8" ht="13.5" customHeight="1"/>
    <row r="86" spans="1:8" ht="13.5" customHeight="1">
      <c r="B86" s="839"/>
      <c r="C86" s="887"/>
      <c r="D86" s="888"/>
      <c r="E86" s="886"/>
    </row>
    <row r="87" spans="1:8" ht="13.5" customHeight="1">
      <c r="B87" s="847"/>
      <c r="C87" s="889"/>
      <c r="D87" s="425"/>
    </row>
    <row r="88" spans="1:8" s="52" customFormat="1">
      <c r="A88" s="886"/>
      <c r="B88" s="838"/>
      <c r="C88" s="51"/>
      <c r="D88" s="890"/>
      <c r="E88" s="838"/>
      <c r="F88" s="860"/>
      <c r="G88" s="867"/>
      <c r="H88" s="860"/>
    </row>
    <row r="89" spans="1:8" ht="13.5" customHeight="1">
      <c r="D89" s="890"/>
    </row>
    <row r="90" spans="1:8" ht="13.5" customHeight="1">
      <c r="D90" s="890"/>
    </row>
    <row r="91" spans="1:8" ht="13.5" customHeight="1">
      <c r="D91" s="890"/>
    </row>
    <row r="92" spans="1:8" ht="13.5" customHeight="1">
      <c r="D92" s="890"/>
    </row>
    <row r="93" spans="1:8" ht="13.5" customHeight="1"/>
    <row r="94" spans="1:8" ht="13.5" customHeight="1"/>
    <row r="95" spans="1:8" ht="13.5" customHeight="1">
      <c r="B95" s="847"/>
      <c r="C95" s="889"/>
      <c r="D95" s="425"/>
    </row>
    <row r="96" spans="1:8" ht="13.5" customHeight="1">
      <c r="D96" s="891"/>
    </row>
    <row r="97" spans="1:9" ht="13.5" customHeight="1"/>
    <row r="98" spans="1:9" ht="13.5" customHeight="1"/>
    <row r="99" spans="1:9" ht="13.5" customHeight="1"/>
    <row r="100" spans="1:9" ht="13.5" customHeight="1"/>
    <row r="101" spans="1:9" ht="13.5" customHeight="1"/>
    <row r="102" spans="1:9" s="113" customFormat="1" ht="13.5" customHeight="1">
      <c r="A102" s="886"/>
      <c r="B102" s="838"/>
      <c r="C102" s="51"/>
      <c r="D102" s="51"/>
      <c r="E102" s="838"/>
      <c r="F102" s="860"/>
      <c r="G102" s="867"/>
      <c r="H102" s="860"/>
      <c r="I102" s="51"/>
    </row>
    <row r="103" spans="1:9" s="113" customFormat="1" ht="13.5" customHeight="1">
      <c r="A103" s="886"/>
      <c r="B103" s="838"/>
      <c r="C103" s="51"/>
      <c r="D103" s="51"/>
      <c r="E103" s="838"/>
      <c r="F103" s="860"/>
      <c r="G103" s="867"/>
      <c r="H103" s="860"/>
      <c r="I103" s="51"/>
    </row>
    <row r="104" spans="1:9" s="113" customFormat="1" ht="13.5" customHeight="1">
      <c r="A104" s="886"/>
      <c r="B104" s="838"/>
      <c r="C104" s="51"/>
      <c r="D104" s="51"/>
      <c r="E104" s="838"/>
      <c r="F104" s="860"/>
      <c r="G104" s="867"/>
      <c r="H104" s="860"/>
      <c r="I104" s="51"/>
    </row>
    <row r="105" spans="1:9" s="113" customFormat="1" ht="13.5" customHeight="1">
      <c r="A105" s="886"/>
      <c r="B105" s="838"/>
      <c r="C105" s="51"/>
      <c r="D105" s="51"/>
      <c r="E105" s="838"/>
      <c r="F105" s="860"/>
      <c r="G105" s="867"/>
      <c r="H105" s="860"/>
      <c r="I105" s="51"/>
    </row>
    <row r="106" spans="1:9" s="113" customFormat="1" ht="13.5" customHeight="1">
      <c r="A106" s="886"/>
      <c r="B106" s="838"/>
      <c r="C106" s="51"/>
      <c r="D106" s="51"/>
      <c r="E106" s="838"/>
      <c r="F106" s="860"/>
      <c r="G106" s="867"/>
      <c r="H106" s="860"/>
      <c r="I106" s="51"/>
    </row>
    <row r="107" spans="1:9" s="113" customFormat="1" ht="13.5" customHeight="1">
      <c r="A107" s="886"/>
      <c r="B107" s="838"/>
      <c r="C107" s="51"/>
      <c r="D107" s="51"/>
      <c r="E107" s="838"/>
      <c r="F107" s="860"/>
      <c r="G107" s="867"/>
      <c r="H107" s="860"/>
      <c r="I107" s="51"/>
    </row>
    <row r="108" spans="1:9" s="113" customFormat="1" ht="13.5" customHeight="1">
      <c r="A108" s="886"/>
      <c r="B108" s="838"/>
      <c r="C108" s="51"/>
      <c r="D108" s="51"/>
      <c r="E108" s="838"/>
      <c r="F108" s="860"/>
      <c r="G108" s="867"/>
      <c r="H108" s="860"/>
      <c r="I108" s="51"/>
    </row>
    <row r="109" spans="1:9" s="113" customFormat="1" ht="13.5" customHeight="1">
      <c r="A109" s="886"/>
      <c r="B109" s="838"/>
      <c r="C109" s="51"/>
      <c r="D109" s="51"/>
      <c r="E109" s="838"/>
      <c r="F109" s="860"/>
      <c r="G109" s="867"/>
      <c r="H109" s="860"/>
      <c r="I109" s="51"/>
    </row>
    <row r="110" spans="1:9" s="113" customFormat="1" ht="13.5" customHeight="1">
      <c r="A110" s="886"/>
      <c r="B110" s="838"/>
      <c r="C110" s="51"/>
      <c r="D110" s="51"/>
      <c r="E110" s="838"/>
      <c r="F110" s="860"/>
      <c r="G110" s="867"/>
      <c r="H110" s="860"/>
      <c r="I110" s="51"/>
    </row>
    <row r="111" spans="1:9" s="113" customFormat="1" ht="13.5" customHeight="1">
      <c r="A111" s="886"/>
      <c r="B111" s="838"/>
      <c r="C111" s="51"/>
      <c r="D111" s="51"/>
      <c r="E111" s="838"/>
      <c r="F111" s="860"/>
      <c r="G111" s="867"/>
      <c r="H111" s="860"/>
      <c r="I111" s="51"/>
    </row>
    <row r="112" spans="1:9" s="113" customFormat="1" ht="13.5" customHeight="1">
      <c r="A112" s="886"/>
      <c r="B112" s="838"/>
      <c r="C112" s="51"/>
      <c r="D112" s="51"/>
      <c r="E112" s="838"/>
      <c r="F112" s="860"/>
      <c r="G112" s="867"/>
      <c r="H112" s="860"/>
      <c r="I112" s="51"/>
    </row>
    <row r="113" spans="1:9" s="113" customFormat="1" ht="13.5" customHeight="1">
      <c r="A113" s="886"/>
      <c r="B113" s="838"/>
      <c r="C113" s="51"/>
      <c r="D113" s="51"/>
      <c r="E113" s="838"/>
      <c r="F113" s="860"/>
      <c r="G113" s="867"/>
      <c r="H113" s="860"/>
      <c r="I113" s="51"/>
    </row>
    <row r="114" spans="1:9" s="113" customFormat="1" ht="13.5" customHeight="1">
      <c r="A114" s="886"/>
      <c r="B114" s="838"/>
      <c r="C114" s="51"/>
      <c r="D114" s="51"/>
      <c r="E114" s="838"/>
      <c r="F114" s="860"/>
      <c r="G114" s="867"/>
      <c r="H114" s="860"/>
      <c r="I114" s="51"/>
    </row>
    <row r="115" spans="1:9" s="113" customFormat="1" ht="13.5" customHeight="1">
      <c r="A115" s="886"/>
      <c r="B115" s="838"/>
      <c r="C115" s="51"/>
      <c r="D115" s="51"/>
      <c r="E115" s="838"/>
      <c r="F115" s="860"/>
      <c r="G115" s="867"/>
      <c r="H115" s="860"/>
      <c r="I115" s="51"/>
    </row>
    <row r="116" spans="1:9" s="113" customFormat="1" ht="13.5" customHeight="1">
      <c r="A116" s="886"/>
      <c r="B116" s="838"/>
      <c r="C116" s="51"/>
      <c r="D116" s="51"/>
      <c r="E116" s="838"/>
      <c r="F116" s="860"/>
      <c r="G116" s="867"/>
      <c r="H116" s="860"/>
      <c r="I116" s="51"/>
    </row>
    <row r="117" spans="1:9" s="113" customFormat="1" ht="13.5" customHeight="1">
      <c r="A117" s="886"/>
      <c r="B117" s="838"/>
      <c r="C117" s="51"/>
      <c r="D117" s="51"/>
      <c r="E117" s="838"/>
      <c r="F117" s="860"/>
      <c r="G117" s="867"/>
      <c r="H117" s="860"/>
      <c r="I117" s="51"/>
    </row>
    <row r="118" spans="1:9" s="113" customFormat="1" ht="13.5" customHeight="1">
      <c r="A118" s="886"/>
      <c r="B118" s="838"/>
      <c r="C118" s="51"/>
      <c r="D118" s="51"/>
      <c r="E118" s="838"/>
      <c r="F118" s="860"/>
      <c r="G118" s="867"/>
      <c r="H118" s="860"/>
      <c r="I118" s="51"/>
    </row>
    <row r="119" spans="1:9" s="113" customFormat="1" ht="13.5" customHeight="1">
      <c r="A119" s="886"/>
      <c r="B119" s="838"/>
      <c r="C119" s="51"/>
      <c r="D119" s="51"/>
      <c r="E119" s="838"/>
      <c r="F119" s="860"/>
      <c r="G119" s="867"/>
      <c r="H119" s="860"/>
      <c r="I119" s="51"/>
    </row>
    <row r="120" spans="1:9" s="113" customFormat="1" ht="13.5" customHeight="1">
      <c r="A120" s="886"/>
      <c r="B120" s="838"/>
      <c r="C120" s="51"/>
      <c r="D120" s="51"/>
      <c r="E120" s="838"/>
      <c r="F120" s="860"/>
      <c r="G120" s="867"/>
      <c r="H120" s="860"/>
      <c r="I120" s="51"/>
    </row>
    <row r="121" spans="1:9" s="113" customFormat="1" ht="13.5" customHeight="1">
      <c r="A121" s="886"/>
      <c r="B121" s="838"/>
      <c r="C121" s="51"/>
      <c r="D121" s="51"/>
      <c r="E121" s="838"/>
      <c r="F121" s="860"/>
      <c r="G121" s="867"/>
      <c r="H121" s="860"/>
      <c r="I121" s="51"/>
    </row>
    <row r="122" spans="1:9" s="113" customFormat="1" ht="13.5" customHeight="1">
      <c r="A122" s="886"/>
      <c r="B122" s="838"/>
      <c r="C122" s="51"/>
      <c r="D122" s="51"/>
      <c r="E122" s="838"/>
      <c r="F122" s="860"/>
      <c r="G122" s="867"/>
      <c r="H122" s="860"/>
      <c r="I122" s="51"/>
    </row>
    <row r="123" spans="1:9" s="113" customFormat="1" ht="13.5" customHeight="1">
      <c r="A123" s="886"/>
      <c r="B123" s="838"/>
      <c r="C123" s="51"/>
      <c r="D123" s="51"/>
      <c r="E123" s="838"/>
      <c r="F123" s="860"/>
      <c r="G123" s="867"/>
      <c r="H123" s="860"/>
      <c r="I123" s="51"/>
    </row>
    <row r="124" spans="1:9" s="113" customFormat="1" ht="13.5" customHeight="1">
      <c r="A124" s="886"/>
      <c r="B124" s="838"/>
      <c r="C124" s="51"/>
      <c r="D124" s="51"/>
      <c r="E124" s="838"/>
      <c r="F124" s="860"/>
      <c r="G124" s="867"/>
      <c r="H124" s="860"/>
      <c r="I124" s="51"/>
    </row>
    <row r="125" spans="1:9" s="113" customFormat="1" ht="13.5" customHeight="1">
      <c r="A125" s="886"/>
      <c r="B125" s="838"/>
      <c r="C125" s="51"/>
      <c r="D125" s="51"/>
      <c r="E125" s="838"/>
      <c r="F125" s="860"/>
      <c r="G125" s="867"/>
      <c r="H125" s="860"/>
      <c r="I125" s="51"/>
    </row>
    <row r="126" spans="1:9" s="113" customFormat="1" ht="13.5" customHeight="1">
      <c r="A126" s="886"/>
      <c r="B126" s="838"/>
      <c r="C126" s="51"/>
      <c r="D126" s="51"/>
      <c r="E126" s="838"/>
      <c r="F126" s="860"/>
      <c r="G126" s="867"/>
      <c r="H126" s="860"/>
      <c r="I126" s="51"/>
    </row>
    <row r="127" spans="1:9" s="113" customFormat="1" ht="13.5" customHeight="1">
      <c r="A127" s="886"/>
      <c r="B127" s="838"/>
      <c r="C127" s="51"/>
      <c r="D127" s="51"/>
      <c r="E127" s="838"/>
      <c r="F127" s="860"/>
      <c r="G127" s="867"/>
      <c r="H127" s="860"/>
      <c r="I127" s="51"/>
    </row>
    <row r="128" spans="1:9" s="113" customFormat="1" ht="13.5" customHeight="1">
      <c r="A128" s="886"/>
      <c r="B128" s="838"/>
      <c r="C128" s="51"/>
      <c r="D128" s="51"/>
      <c r="E128" s="838"/>
      <c r="F128" s="860"/>
      <c r="G128" s="867"/>
      <c r="H128" s="860"/>
      <c r="I128" s="51"/>
    </row>
    <row r="129" spans="1:9" s="113" customFormat="1" ht="13.5" customHeight="1">
      <c r="A129" s="886"/>
      <c r="B129" s="838"/>
      <c r="C129" s="51"/>
      <c r="D129" s="51"/>
      <c r="E129" s="838"/>
      <c r="F129" s="860"/>
      <c r="G129" s="867"/>
      <c r="H129" s="860"/>
      <c r="I129" s="51"/>
    </row>
    <row r="130" spans="1:9" s="113" customFormat="1" ht="13.5" customHeight="1">
      <c r="A130" s="886"/>
      <c r="B130" s="838"/>
      <c r="C130" s="51"/>
      <c r="D130" s="51"/>
      <c r="E130" s="838"/>
      <c r="F130" s="860"/>
      <c r="G130" s="867"/>
      <c r="H130" s="860"/>
      <c r="I130" s="51"/>
    </row>
    <row r="131" spans="1:9" s="113" customFormat="1" ht="13.5" customHeight="1">
      <c r="A131" s="886"/>
      <c r="B131" s="838"/>
      <c r="C131" s="51"/>
      <c r="D131" s="51"/>
      <c r="E131" s="838"/>
      <c r="F131" s="860"/>
      <c r="G131" s="867"/>
      <c r="H131" s="860"/>
      <c r="I131" s="51"/>
    </row>
    <row r="132" spans="1:9" s="113" customFormat="1" ht="13.5" customHeight="1">
      <c r="A132" s="886"/>
      <c r="B132" s="838"/>
      <c r="C132" s="51"/>
      <c r="D132" s="51"/>
      <c r="E132" s="838"/>
      <c r="F132" s="860"/>
      <c r="G132" s="867"/>
      <c r="H132" s="860"/>
      <c r="I132" s="51"/>
    </row>
    <row r="133" spans="1:9" s="113" customFormat="1" ht="13.5" customHeight="1">
      <c r="A133" s="886"/>
      <c r="B133" s="838"/>
      <c r="C133" s="51"/>
      <c r="D133" s="51"/>
      <c r="E133" s="838"/>
      <c r="F133" s="860"/>
      <c r="G133" s="867"/>
      <c r="H133" s="860"/>
      <c r="I133" s="51"/>
    </row>
    <row r="134" spans="1:9" s="113" customFormat="1" ht="13.5" customHeight="1">
      <c r="A134" s="886"/>
      <c r="B134" s="838"/>
      <c r="C134" s="51"/>
      <c r="D134" s="51"/>
      <c r="E134" s="838"/>
      <c r="F134" s="860"/>
      <c r="G134" s="867"/>
      <c r="H134" s="860"/>
      <c r="I134" s="51"/>
    </row>
    <row r="135" spans="1:9" s="113" customFormat="1" ht="13.5" customHeight="1">
      <c r="A135" s="886"/>
      <c r="B135" s="838"/>
      <c r="C135" s="51"/>
      <c r="D135" s="51"/>
      <c r="E135" s="838"/>
      <c r="F135" s="860"/>
      <c r="G135" s="867"/>
      <c r="H135" s="860"/>
      <c r="I135" s="51"/>
    </row>
    <row r="136" spans="1:9" ht="13.5" customHeight="1">
      <c r="H136" s="51"/>
    </row>
    <row r="137" spans="1:9" ht="13.5" customHeight="1">
      <c r="H137" s="51"/>
    </row>
    <row r="138" spans="1:9" ht="13.5" customHeight="1">
      <c r="H138" s="51"/>
    </row>
    <row r="139" spans="1:9" ht="13.5" customHeight="1">
      <c r="H139" s="51"/>
    </row>
    <row r="140" spans="1:9" ht="13.5" customHeight="1">
      <c r="H140" s="51"/>
    </row>
    <row r="141" spans="1:9" ht="13.5" customHeight="1">
      <c r="H141" s="51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8" xr:uid="{00000000-0002-0000-8A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21">
    <tabColor rgb="FFCCFFFF"/>
  </sheetPr>
  <dimension ref="A1:I122"/>
  <sheetViews>
    <sheetView view="pageBreakPreview" zoomScaleNormal="115" zoomScaleSheetLayoutView="100" workbookViewId="0">
      <selection activeCell="F24" sqref="F24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27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28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3.8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0">
        <v>240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0">
        <v>20</v>
      </c>
      <c r="G12" s="1252"/>
      <c r="H12" s="90">
        <f t="shared" ref="H12:H13" si="0">ROUND(F12*G12,2)</f>
        <v>0</v>
      </c>
      <c r="I12" s="1252"/>
    </row>
    <row r="13" spans="1:9" ht="13.8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0">
        <v>20</v>
      </c>
      <c r="G13" s="1252"/>
      <c r="H13" s="90">
        <f t="shared" si="0"/>
        <v>0</v>
      </c>
      <c r="I13" s="1252"/>
    </row>
    <row r="14" spans="1:9" ht="13.8">
      <c r="A14" s="53"/>
      <c r="B14" s="70"/>
      <c r="C14" s="71"/>
      <c r="D14" s="71"/>
      <c r="F14" s="53"/>
      <c r="G14" s="53"/>
      <c r="H14" s="53"/>
      <c r="I14" s="53"/>
    </row>
    <row r="15" spans="1:9" ht="13.8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3.8">
      <c r="A16" s="53"/>
      <c r="F16" s="53"/>
      <c r="G16" s="53"/>
      <c r="H16" s="53"/>
      <c r="I16" s="53"/>
    </row>
    <row r="17" spans="1:9" ht="13.8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0">
        <v>2</v>
      </c>
      <c r="G17" s="1252"/>
      <c r="H17" s="90">
        <f>ROUND(F17*G17,2)</f>
        <v>0</v>
      </c>
      <c r="I17" s="1252"/>
    </row>
    <row r="18" spans="1:9" ht="13.8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2"/>
      <c r="H18" s="90">
        <f t="shared" ref="H18:H22" si="1">ROUND(F18*G18,2)</f>
        <v>0</v>
      </c>
      <c r="I18" s="1252"/>
    </row>
    <row r="19" spans="1:9" ht="13.8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0">
        <v>1</v>
      </c>
      <c r="G19" s="1252"/>
      <c r="H19" s="90">
        <f t="shared" si="1"/>
        <v>0</v>
      </c>
      <c r="I19" s="1252"/>
    </row>
    <row r="20" spans="1:9" ht="13.8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0">
        <v>230</v>
      </c>
      <c r="G20" s="1252"/>
      <c r="H20" s="90">
        <f t="shared" si="1"/>
        <v>0</v>
      </c>
      <c r="I20" s="1252"/>
    </row>
    <row r="21" spans="1:9" ht="13.8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0">
        <v>240</v>
      </c>
      <c r="G21" s="1252"/>
      <c r="H21" s="90">
        <f t="shared" si="1"/>
        <v>0</v>
      </c>
      <c r="I21" s="1252"/>
    </row>
    <row r="22" spans="1:9" ht="13.8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0">
        <v>4</v>
      </c>
      <c r="G22" s="1252"/>
      <c r="H22" s="90">
        <f t="shared" si="1"/>
        <v>0</v>
      </c>
      <c r="I22" s="1252"/>
    </row>
    <row r="23" spans="1:9" ht="13.8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3.8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3.8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3.8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0">
        <v>8</v>
      </c>
      <c r="G26" s="1252"/>
      <c r="H26" s="90">
        <f>ROUND(F26*G26,2)</f>
        <v>0</v>
      </c>
      <c r="I26" s="1252"/>
    </row>
    <row r="27" spans="1:9" ht="13.8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0">
        <v>2</v>
      </c>
      <c r="G27" s="1252"/>
      <c r="H27" s="90">
        <f t="shared" ref="H27:H28" si="2">ROUND(F27*G27,2)</f>
        <v>0</v>
      </c>
      <c r="I27" s="1252"/>
    </row>
    <row r="28" spans="1:9" ht="13.8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0">
        <v>10</v>
      </c>
      <c r="G28" s="1252"/>
      <c r="H28" s="90">
        <f t="shared" si="2"/>
        <v>0</v>
      </c>
      <c r="I28" s="1252"/>
    </row>
    <row r="29" spans="1:9" ht="13.8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3.8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3.8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3.8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0">
        <v>265</v>
      </c>
      <c r="G32" s="1252"/>
      <c r="H32" s="90">
        <f>ROUND(F32*G32,2)</f>
        <v>0</v>
      </c>
      <c r="I32" s="1252"/>
    </row>
    <row r="33" spans="1:9" ht="13.8">
      <c r="A33" s="83"/>
      <c r="B33" s="97"/>
      <c r="C33" s="177"/>
      <c r="D33" s="82"/>
      <c r="E33" s="135"/>
      <c r="F33" s="200"/>
      <c r="G33" s="200"/>
      <c r="H33" s="79"/>
    </row>
    <row r="34" spans="1:9" ht="14.4">
      <c r="A34" s="92"/>
      <c r="B34" s="100"/>
      <c r="C34" s="101"/>
      <c r="D34" s="103" t="s">
        <v>181</v>
      </c>
      <c r="E34" s="104"/>
      <c r="F34" s="105"/>
      <c r="G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3.8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3.8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3.8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3.8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3.8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3.8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3.8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3.8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3.8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32" xr:uid="{00000000-0002-0000-0D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22">
    <tabColor rgb="FFCCFFFF"/>
  </sheetPr>
  <dimension ref="A1:I122"/>
  <sheetViews>
    <sheetView view="pageBreakPreview" zoomScaleNormal="115" zoomScaleSheetLayoutView="100" workbookViewId="0">
      <selection activeCell="D25" sqref="D25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29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30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3.8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0">
        <v>210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0">
        <v>20</v>
      </c>
      <c r="G12" s="1252"/>
      <c r="H12" s="90">
        <f t="shared" ref="H12:H13" si="0">ROUND(F12*G12,2)</f>
        <v>0</v>
      </c>
      <c r="I12" s="1252"/>
    </row>
    <row r="13" spans="1:9" ht="13.8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0">
        <v>20</v>
      </c>
      <c r="G13" s="1252"/>
      <c r="H13" s="90">
        <f t="shared" si="0"/>
        <v>0</v>
      </c>
      <c r="I13" s="1252"/>
    </row>
    <row r="14" spans="1:9" ht="13.8">
      <c r="A14" s="53"/>
      <c r="B14" s="70"/>
      <c r="C14" s="71"/>
      <c r="D14" s="71"/>
      <c r="F14" s="53"/>
      <c r="G14" s="53"/>
      <c r="H14" s="53"/>
      <c r="I14" s="53"/>
    </row>
    <row r="15" spans="1:9" ht="13.8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3.8">
      <c r="A16" s="53"/>
      <c r="F16" s="53"/>
      <c r="G16" s="53"/>
      <c r="H16" s="53"/>
      <c r="I16" s="53"/>
    </row>
    <row r="17" spans="1:9" ht="13.8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0">
        <v>2</v>
      </c>
      <c r="G17" s="1252"/>
      <c r="H17" s="90">
        <f>ROUND(F17*G17,2)</f>
        <v>0</v>
      </c>
      <c r="I17" s="1252"/>
    </row>
    <row r="18" spans="1:9" ht="13.8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2"/>
      <c r="H18" s="90">
        <f t="shared" ref="H18:H22" si="1">ROUND(F18*G18,2)</f>
        <v>0</v>
      </c>
      <c r="I18" s="1252"/>
    </row>
    <row r="19" spans="1:9" ht="13.8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0">
        <v>1</v>
      </c>
      <c r="G19" s="1252"/>
      <c r="H19" s="90">
        <f t="shared" si="1"/>
        <v>0</v>
      </c>
      <c r="I19" s="1252"/>
    </row>
    <row r="20" spans="1:9" ht="13.8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0">
        <v>170</v>
      </c>
      <c r="G20" s="1252"/>
      <c r="H20" s="90">
        <f t="shared" si="1"/>
        <v>0</v>
      </c>
      <c r="I20" s="1252"/>
    </row>
    <row r="21" spans="1:9" ht="13.8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0">
        <v>210</v>
      </c>
      <c r="G21" s="1252"/>
      <c r="H21" s="90">
        <f t="shared" si="1"/>
        <v>0</v>
      </c>
      <c r="I21" s="1252"/>
    </row>
    <row r="22" spans="1:9" ht="13.8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0">
        <v>4</v>
      </c>
      <c r="G22" s="1252"/>
      <c r="H22" s="90">
        <f t="shared" si="1"/>
        <v>0</v>
      </c>
      <c r="I22" s="1252"/>
    </row>
    <row r="23" spans="1:9" ht="13.8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3.8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3.8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3.8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0">
        <v>8</v>
      </c>
      <c r="G26" s="1252"/>
      <c r="H26" s="90">
        <f>ROUND(F26*G26,2)</f>
        <v>0</v>
      </c>
      <c r="I26" s="1252"/>
    </row>
    <row r="27" spans="1:9" ht="13.8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0">
        <v>2</v>
      </c>
      <c r="G27" s="1252"/>
      <c r="H27" s="90">
        <f t="shared" ref="H27:H28" si="2">ROUND(F27*G27,2)</f>
        <v>0</v>
      </c>
      <c r="I27" s="1252"/>
    </row>
    <row r="28" spans="1:9" ht="13.8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0">
        <v>10</v>
      </c>
      <c r="G28" s="1252"/>
      <c r="H28" s="90">
        <f t="shared" si="2"/>
        <v>0</v>
      </c>
      <c r="I28" s="1252"/>
    </row>
    <row r="29" spans="1:9" ht="13.8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3.8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3.8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3.8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0">
        <v>170</v>
      </c>
      <c r="G32" s="1252"/>
      <c r="H32" s="90">
        <f>ROUND(F32*G32,2)</f>
        <v>0</v>
      </c>
      <c r="I32" s="1252"/>
    </row>
    <row r="33" spans="1:9" ht="13.8">
      <c r="A33" s="83"/>
      <c r="B33" s="97"/>
      <c r="C33" s="177"/>
      <c r="D33" s="82"/>
      <c r="E33" s="135"/>
      <c r="F33" s="200"/>
      <c r="G33" s="512"/>
      <c r="H33" s="79"/>
    </row>
    <row r="34" spans="1:9" ht="14.4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3.8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3.8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3.8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3.8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3.8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3.8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3.8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3.8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3.8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2" xr:uid="{00000000-0002-0000-0E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23">
    <tabColor rgb="FFCCFFFF"/>
  </sheetPr>
  <dimension ref="A1:I122"/>
  <sheetViews>
    <sheetView view="pageBreakPreview" zoomScaleNormal="115" zoomScaleSheetLayoutView="100" workbookViewId="0">
      <selection activeCell="D24" sqref="D24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31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32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3.8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0">
        <v>160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0">
        <v>45</v>
      </c>
      <c r="G12" s="1252"/>
      <c r="H12" s="90">
        <f t="shared" ref="H12:H13" si="0">ROUND(F12*G12,2)</f>
        <v>0</v>
      </c>
      <c r="I12" s="1252"/>
    </row>
    <row r="13" spans="1:9" ht="13.8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0">
        <v>45</v>
      </c>
      <c r="G13" s="1252"/>
      <c r="H13" s="90">
        <f t="shared" si="0"/>
        <v>0</v>
      </c>
      <c r="I13" s="1252"/>
    </row>
    <row r="14" spans="1:9" ht="13.8">
      <c r="A14" s="53"/>
      <c r="B14" s="70"/>
      <c r="C14" s="71"/>
      <c r="D14" s="71"/>
      <c r="F14" s="53"/>
      <c r="G14" s="53"/>
      <c r="H14" s="53"/>
      <c r="I14" s="53"/>
    </row>
    <row r="15" spans="1:9" ht="13.8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3.8">
      <c r="A16" s="53"/>
      <c r="F16" s="53"/>
      <c r="G16" s="53"/>
      <c r="H16" s="53"/>
      <c r="I16" s="53"/>
    </row>
    <row r="17" spans="1:9" ht="13.8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0">
        <v>2</v>
      </c>
      <c r="G17" s="1252"/>
      <c r="H17" s="90">
        <f>ROUND(F17*G17,2)</f>
        <v>0</v>
      </c>
      <c r="I17" s="1252"/>
    </row>
    <row r="18" spans="1:9" ht="13.8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2"/>
      <c r="H18" s="90">
        <f t="shared" ref="H18:H22" si="1">ROUND(F18*G18,2)</f>
        <v>0</v>
      </c>
      <c r="I18" s="1252"/>
    </row>
    <row r="19" spans="1:9" ht="13.8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0">
        <v>1</v>
      </c>
      <c r="G19" s="1252"/>
      <c r="H19" s="90">
        <f t="shared" si="1"/>
        <v>0</v>
      </c>
      <c r="I19" s="1252"/>
    </row>
    <row r="20" spans="1:9" ht="13.8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0">
        <v>140</v>
      </c>
      <c r="G20" s="1252"/>
      <c r="H20" s="90">
        <f t="shared" si="1"/>
        <v>0</v>
      </c>
      <c r="I20" s="1252"/>
    </row>
    <row r="21" spans="1:9" ht="13.8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0">
        <v>160</v>
      </c>
      <c r="G21" s="1252"/>
      <c r="H21" s="90">
        <f t="shared" si="1"/>
        <v>0</v>
      </c>
      <c r="I21" s="1252"/>
    </row>
    <row r="22" spans="1:9" ht="13.8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0">
        <v>4</v>
      </c>
      <c r="G22" s="1252"/>
      <c r="H22" s="90">
        <f t="shared" si="1"/>
        <v>0</v>
      </c>
      <c r="I22" s="1252"/>
    </row>
    <row r="23" spans="1:9" ht="13.8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3.8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3.8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3.8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0">
        <v>8</v>
      </c>
      <c r="G26" s="1252"/>
      <c r="H26" s="90">
        <f>ROUND(F26*G26,2)</f>
        <v>0</v>
      </c>
      <c r="I26" s="1252"/>
    </row>
    <row r="27" spans="1:9" ht="13.8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0">
        <v>2</v>
      </c>
      <c r="G27" s="1252"/>
      <c r="H27" s="90">
        <f t="shared" ref="H27:H28" si="2">ROUND(F27*G27,2)</f>
        <v>0</v>
      </c>
      <c r="I27" s="1252"/>
    </row>
    <row r="28" spans="1:9" ht="13.8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0">
        <v>10</v>
      </c>
      <c r="G28" s="1252"/>
      <c r="H28" s="90">
        <f t="shared" si="2"/>
        <v>0</v>
      </c>
      <c r="I28" s="1252"/>
    </row>
    <row r="29" spans="1:9" ht="13.8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3.8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3.8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3.8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0">
        <v>165</v>
      </c>
      <c r="G32" s="1252"/>
      <c r="H32" s="90">
        <f>ROUND(F32*G32,2)</f>
        <v>0</v>
      </c>
      <c r="I32" s="1252"/>
    </row>
    <row r="33" spans="1:9" ht="13.8">
      <c r="A33" s="83"/>
      <c r="B33" s="97"/>
      <c r="C33" s="177"/>
      <c r="D33" s="82"/>
      <c r="E33" s="135"/>
      <c r="F33" s="200"/>
      <c r="G33" s="512"/>
      <c r="H33" s="79"/>
    </row>
    <row r="34" spans="1:9" ht="14.4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3.8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3.8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3.8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3.8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3.8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3.8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3.8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3.8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3.8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2" xr:uid="{00000000-0002-0000-0F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24">
    <tabColor rgb="FFCCFFFF"/>
  </sheetPr>
  <dimension ref="A1:I122"/>
  <sheetViews>
    <sheetView view="pageBreakPreview" zoomScaleNormal="115" zoomScaleSheetLayoutView="100" workbookViewId="0">
      <selection activeCell="D24" sqref="D24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33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34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3.8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0">
        <v>180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0">
        <v>60</v>
      </c>
      <c r="G12" s="1252"/>
      <c r="H12" s="90">
        <f t="shared" ref="H12:H13" si="0">ROUND(F12*G12,2)</f>
        <v>0</v>
      </c>
      <c r="I12" s="1252"/>
    </row>
    <row r="13" spans="1:9" ht="13.8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0">
        <v>60</v>
      </c>
      <c r="G13" s="1252"/>
      <c r="H13" s="90">
        <f t="shared" si="0"/>
        <v>0</v>
      </c>
      <c r="I13" s="1252"/>
    </row>
    <row r="14" spans="1:9" ht="13.8">
      <c r="A14" s="53"/>
      <c r="B14" s="70"/>
      <c r="C14" s="71"/>
      <c r="D14" s="71"/>
      <c r="F14" s="53"/>
      <c r="G14" s="53"/>
      <c r="H14" s="53"/>
      <c r="I14" s="53"/>
    </row>
    <row r="15" spans="1:9" ht="13.8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3.8">
      <c r="A16" s="53"/>
      <c r="F16" s="53"/>
      <c r="G16" s="53"/>
      <c r="H16" s="53"/>
      <c r="I16" s="53"/>
    </row>
    <row r="17" spans="1:9" ht="13.8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0">
        <v>2</v>
      </c>
      <c r="G17" s="1252"/>
      <c r="H17" s="90">
        <f>ROUND(F17*G17,2)</f>
        <v>0</v>
      </c>
      <c r="I17" s="1252"/>
    </row>
    <row r="18" spans="1:9" ht="13.8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2"/>
      <c r="H18" s="90">
        <f t="shared" ref="H18:H22" si="1">ROUND(F18*G18,2)</f>
        <v>0</v>
      </c>
      <c r="I18" s="1252"/>
    </row>
    <row r="19" spans="1:9" ht="13.8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0">
        <v>1</v>
      </c>
      <c r="G19" s="1252"/>
      <c r="H19" s="90">
        <f t="shared" si="1"/>
        <v>0</v>
      </c>
      <c r="I19" s="1252"/>
    </row>
    <row r="20" spans="1:9" ht="13.8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0">
        <v>135</v>
      </c>
      <c r="G20" s="1252"/>
      <c r="H20" s="90">
        <f t="shared" si="1"/>
        <v>0</v>
      </c>
      <c r="I20" s="1252"/>
    </row>
    <row r="21" spans="1:9" ht="13.8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0">
        <v>180</v>
      </c>
      <c r="G21" s="1252"/>
      <c r="H21" s="90">
        <f t="shared" si="1"/>
        <v>0</v>
      </c>
      <c r="I21" s="1252"/>
    </row>
    <row r="22" spans="1:9" ht="13.8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0">
        <v>4</v>
      </c>
      <c r="G22" s="1252"/>
      <c r="H22" s="90">
        <f t="shared" si="1"/>
        <v>0</v>
      </c>
      <c r="I22" s="1252"/>
    </row>
    <row r="23" spans="1:9" ht="13.8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3.8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3.8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3.8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0">
        <v>8</v>
      </c>
      <c r="G26" s="1252"/>
      <c r="H26" s="90">
        <f>ROUND(F26*G26,2)</f>
        <v>0</v>
      </c>
      <c r="I26" s="1252"/>
    </row>
    <row r="27" spans="1:9" ht="13.8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0">
        <v>2</v>
      </c>
      <c r="G27" s="1252"/>
      <c r="H27" s="90">
        <f t="shared" ref="H27:H28" si="2">ROUND(F27*G27,2)</f>
        <v>0</v>
      </c>
      <c r="I27" s="1252"/>
    </row>
    <row r="28" spans="1:9" ht="13.8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0">
        <v>10</v>
      </c>
      <c r="G28" s="1252"/>
      <c r="H28" s="90">
        <f t="shared" si="2"/>
        <v>0</v>
      </c>
      <c r="I28" s="1252"/>
    </row>
    <row r="29" spans="1:9" ht="13.8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3.8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3.8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3.8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0">
        <v>190</v>
      </c>
      <c r="G32" s="1252"/>
      <c r="H32" s="90">
        <f>ROUND(F32*G32,2)</f>
        <v>0</v>
      </c>
      <c r="I32" s="1252"/>
    </row>
    <row r="33" spans="1:9" ht="13.8">
      <c r="A33" s="83"/>
      <c r="B33" s="97"/>
      <c r="C33" s="177"/>
      <c r="D33" s="82"/>
      <c r="E33" s="135"/>
      <c r="F33" s="200"/>
      <c r="G33" s="512"/>
      <c r="H33" s="79"/>
    </row>
    <row r="34" spans="1:9" ht="14.4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3.8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3.8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3.8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3.8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3.8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3.8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3.8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3.8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3.8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2" xr:uid="{00000000-0002-0000-10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colBreaks count="1" manualBreakCount="1">
    <brk id="9" max="3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25">
    <tabColor rgb="FFCCFFFF"/>
  </sheetPr>
  <dimension ref="A1:I122"/>
  <sheetViews>
    <sheetView view="pageBreakPreview" zoomScaleNormal="115" zoomScaleSheetLayoutView="100" workbookViewId="0">
      <selection activeCell="H41" sqref="H41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35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36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3.8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0">
        <v>285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0">
        <v>65</v>
      </c>
      <c r="G12" s="1252"/>
      <c r="H12" s="90">
        <f t="shared" ref="H12:H13" si="0">ROUND(F12*G12,2)</f>
        <v>0</v>
      </c>
      <c r="I12" s="1252"/>
    </row>
    <row r="13" spans="1:9" ht="13.8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0">
        <v>65</v>
      </c>
      <c r="G13" s="1252"/>
      <c r="H13" s="90">
        <f t="shared" si="0"/>
        <v>0</v>
      </c>
      <c r="I13" s="1252"/>
    </row>
    <row r="14" spans="1:9" ht="13.8">
      <c r="A14" s="53"/>
      <c r="B14" s="70"/>
      <c r="C14" s="71"/>
      <c r="D14" s="71"/>
      <c r="F14" s="53"/>
      <c r="G14" s="53"/>
      <c r="H14" s="53"/>
      <c r="I14" s="53"/>
    </row>
    <row r="15" spans="1:9" ht="13.8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3.8">
      <c r="A16" s="53"/>
      <c r="F16" s="53"/>
      <c r="G16" s="53"/>
      <c r="H16" s="53"/>
      <c r="I16" s="53"/>
    </row>
    <row r="17" spans="1:9" ht="13.8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0">
        <v>2</v>
      </c>
      <c r="G17" s="1252"/>
      <c r="H17" s="90">
        <f>ROUND(F17*G17,2)</f>
        <v>0</v>
      </c>
      <c r="I17" s="1252"/>
    </row>
    <row r="18" spans="1:9" ht="13.8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2"/>
      <c r="H18" s="90">
        <f t="shared" ref="H18:H22" si="1">ROUND(F18*G18,2)</f>
        <v>0</v>
      </c>
      <c r="I18" s="1252"/>
    </row>
    <row r="19" spans="1:9" ht="13.8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0">
        <v>1</v>
      </c>
      <c r="G19" s="1252"/>
      <c r="H19" s="90">
        <f t="shared" si="1"/>
        <v>0</v>
      </c>
      <c r="I19" s="1252"/>
    </row>
    <row r="20" spans="1:9" ht="13.8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0">
        <v>220</v>
      </c>
      <c r="G20" s="1252"/>
      <c r="H20" s="90">
        <f t="shared" si="1"/>
        <v>0</v>
      </c>
      <c r="I20" s="1252"/>
    </row>
    <row r="21" spans="1:9" ht="13.8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0">
        <v>285</v>
      </c>
      <c r="G21" s="1252"/>
      <c r="H21" s="90">
        <f t="shared" si="1"/>
        <v>0</v>
      </c>
      <c r="I21" s="1252"/>
    </row>
    <row r="22" spans="1:9" ht="13.8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0">
        <v>4</v>
      </c>
      <c r="G22" s="1252"/>
      <c r="H22" s="90">
        <f t="shared" si="1"/>
        <v>0</v>
      </c>
      <c r="I22" s="1252"/>
    </row>
    <row r="23" spans="1:9" ht="13.8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3.8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3.8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3.8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0">
        <v>8</v>
      </c>
      <c r="G26" s="1252"/>
      <c r="H26" s="90">
        <f>ROUND(F26*G26,2)</f>
        <v>0</v>
      </c>
      <c r="I26" s="1252"/>
    </row>
    <row r="27" spans="1:9" ht="13.8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0">
        <v>2</v>
      </c>
      <c r="G27" s="1252"/>
      <c r="H27" s="90">
        <f t="shared" ref="H27:H28" si="2">ROUND(F27*G27,2)</f>
        <v>0</v>
      </c>
      <c r="I27" s="1252"/>
    </row>
    <row r="28" spans="1:9" ht="13.8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0">
        <v>10</v>
      </c>
      <c r="G28" s="1252"/>
      <c r="H28" s="90">
        <f t="shared" si="2"/>
        <v>0</v>
      </c>
      <c r="I28" s="1252"/>
    </row>
    <row r="29" spans="1:9" ht="13.8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3.8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3.8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3.8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0">
        <v>280</v>
      </c>
      <c r="G32" s="1252"/>
      <c r="H32" s="90">
        <f>ROUND(F32*G32,2)</f>
        <v>0</v>
      </c>
      <c r="I32" s="1252"/>
    </row>
    <row r="33" spans="1:9" ht="13.8">
      <c r="A33" s="83"/>
      <c r="B33" s="97"/>
      <c r="C33" s="177"/>
      <c r="D33" s="82"/>
      <c r="E33" s="135"/>
      <c r="F33" s="200"/>
      <c r="G33" s="512"/>
      <c r="H33" s="79"/>
    </row>
    <row r="34" spans="1:9" ht="14.4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3.8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3.8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3.8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3.8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3.8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3.8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3.8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3.8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3.8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32" xr:uid="{00000000-0002-0000-11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26">
    <tabColor rgb="FFCCFFFF"/>
  </sheetPr>
  <dimension ref="A1:I122"/>
  <sheetViews>
    <sheetView view="pageBreakPreview" zoomScaleNormal="115" zoomScaleSheetLayoutView="100" workbookViewId="0">
      <selection activeCell="D25" sqref="D25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37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376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F8" s="53"/>
      <c r="G8" s="53"/>
      <c r="H8" s="53"/>
    </row>
    <row r="9" spans="1:9" ht="13.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SUM(H11:H13)</f>
        <v>0</v>
      </c>
    </row>
    <row r="10" spans="1:9" ht="13.5" customHeight="1">
      <c r="A10" s="82"/>
      <c r="B10" s="83"/>
      <c r="C10" s="82"/>
      <c r="D10" s="82"/>
      <c r="E10" s="83"/>
      <c r="F10" s="82"/>
      <c r="G10" s="82"/>
      <c r="H10" s="82"/>
    </row>
    <row r="11" spans="1:9" ht="13.8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0">
        <v>285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0">
        <v>65</v>
      </c>
      <c r="G12" s="1252"/>
      <c r="H12" s="90">
        <f t="shared" ref="H12:H13" si="0">ROUND(F12*G12,2)</f>
        <v>0</v>
      </c>
      <c r="I12" s="1252"/>
    </row>
    <row r="13" spans="1:9" ht="13.8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0">
        <v>65</v>
      </c>
      <c r="G13" s="1252"/>
      <c r="H13" s="90">
        <f t="shared" si="0"/>
        <v>0</v>
      </c>
      <c r="I13" s="1252"/>
    </row>
    <row r="14" spans="1:9" ht="13.8">
      <c r="A14" s="53"/>
      <c r="B14" s="70"/>
      <c r="C14" s="71"/>
      <c r="D14" s="71"/>
      <c r="F14" s="53"/>
      <c r="G14" s="53"/>
      <c r="H14" s="53"/>
      <c r="I14" s="53"/>
    </row>
    <row r="15" spans="1:9" ht="13.8">
      <c r="A15" s="92"/>
      <c r="B15" s="137">
        <v>453162</v>
      </c>
      <c r="C15" s="75"/>
      <c r="D15" s="76" t="s">
        <v>362</v>
      </c>
      <c r="F15" s="53"/>
      <c r="G15" s="53"/>
      <c r="H15" s="80">
        <f>SUM(H17:H22)</f>
        <v>0</v>
      </c>
      <c r="I15" s="53"/>
    </row>
    <row r="16" spans="1:9" ht="13.8">
      <c r="A16" s="53"/>
      <c r="F16" s="53"/>
      <c r="G16" s="53"/>
      <c r="H16" s="53"/>
      <c r="I16" s="53"/>
    </row>
    <row r="17" spans="1:9" ht="13.8">
      <c r="A17" s="84">
        <v>4</v>
      </c>
      <c r="B17" s="85"/>
      <c r="C17" s="143" t="s">
        <v>363</v>
      </c>
      <c r="D17" s="144" t="s">
        <v>364</v>
      </c>
      <c r="E17" s="147" t="s">
        <v>180</v>
      </c>
      <c r="F17" s="770">
        <v>1</v>
      </c>
      <c r="G17" s="1252"/>
      <c r="H17" s="90">
        <f>ROUND(F17*G17,2)</f>
        <v>0</v>
      </c>
      <c r="I17" s="1252"/>
    </row>
    <row r="18" spans="1:9" ht="13.8">
      <c r="A18" s="84">
        <v>5</v>
      </c>
      <c r="B18" s="85"/>
      <c r="C18" s="143" t="s">
        <v>365</v>
      </c>
      <c r="D18" s="144" t="s">
        <v>366</v>
      </c>
      <c r="E18" s="147" t="s">
        <v>180</v>
      </c>
      <c r="F18" s="162">
        <v>1</v>
      </c>
      <c r="G18" s="1252"/>
      <c r="H18" s="90">
        <f t="shared" ref="H18:H22" si="1">ROUND(F18*G18,2)</f>
        <v>0</v>
      </c>
      <c r="I18" s="1252"/>
    </row>
    <row r="19" spans="1:9" ht="13.8">
      <c r="A19" s="84">
        <v>6</v>
      </c>
      <c r="B19" s="85"/>
      <c r="C19" s="143" t="s">
        <v>356</v>
      </c>
      <c r="D19" s="144" t="s">
        <v>357</v>
      </c>
      <c r="E19" s="147" t="s">
        <v>180</v>
      </c>
      <c r="F19" s="770">
        <v>1</v>
      </c>
      <c r="G19" s="1252"/>
      <c r="H19" s="90">
        <f t="shared" si="1"/>
        <v>0</v>
      </c>
      <c r="I19" s="1252"/>
    </row>
    <row r="20" spans="1:9" ht="13.8">
      <c r="A20" s="84">
        <v>7</v>
      </c>
      <c r="B20" s="85"/>
      <c r="C20" s="143" t="s">
        <v>367</v>
      </c>
      <c r="D20" s="144" t="s">
        <v>368</v>
      </c>
      <c r="E20" s="147" t="s">
        <v>176</v>
      </c>
      <c r="F20" s="770">
        <v>160</v>
      </c>
      <c r="G20" s="1252"/>
      <c r="H20" s="90">
        <f t="shared" si="1"/>
        <v>0</v>
      </c>
      <c r="I20" s="1252"/>
    </row>
    <row r="21" spans="1:9" ht="13.8">
      <c r="A21" s="84">
        <v>8</v>
      </c>
      <c r="B21" s="85"/>
      <c r="C21" s="143" t="s">
        <v>369</v>
      </c>
      <c r="D21" s="144" t="s">
        <v>370</v>
      </c>
      <c r="E21" s="147" t="s">
        <v>176</v>
      </c>
      <c r="F21" s="770">
        <v>190</v>
      </c>
      <c r="G21" s="1252"/>
      <c r="H21" s="90">
        <f t="shared" si="1"/>
        <v>0</v>
      </c>
      <c r="I21" s="1252"/>
    </row>
    <row r="22" spans="1:9" ht="13.8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0">
        <v>2</v>
      </c>
      <c r="G22" s="1252"/>
      <c r="H22" s="90">
        <f t="shared" si="1"/>
        <v>0</v>
      </c>
      <c r="I22" s="1252"/>
    </row>
    <row r="23" spans="1:9" ht="13.8">
      <c r="A23" s="83"/>
      <c r="B23" s="97"/>
      <c r="C23" s="177"/>
      <c r="D23" s="82"/>
      <c r="E23" s="135"/>
      <c r="F23" s="200"/>
      <c r="G23" s="79"/>
      <c r="H23" s="79"/>
      <c r="I23" s="79"/>
    </row>
    <row r="24" spans="1:9" ht="13.8">
      <c r="A24" s="92"/>
      <c r="B24" s="137">
        <v>453140</v>
      </c>
      <c r="C24" s="75"/>
      <c r="D24" s="76" t="s">
        <v>343</v>
      </c>
      <c r="F24" s="53"/>
      <c r="G24" s="53"/>
      <c r="H24" s="80">
        <f>SUM(H26:H28)</f>
        <v>0</v>
      </c>
      <c r="I24" s="53"/>
    </row>
    <row r="25" spans="1:9" ht="13.8">
      <c r="A25" s="83"/>
      <c r="B25" s="97"/>
      <c r="C25" s="177"/>
      <c r="D25" s="82"/>
      <c r="E25" s="135"/>
      <c r="F25" s="200"/>
      <c r="G25" s="79"/>
      <c r="H25" s="79"/>
      <c r="I25" s="79"/>
    </row>
    <row r="26" spans="1:9" ht="13.8">
      <c r="A26" s="84">
        <v>10</v>
      </c>
      <c r="B26" s="85"/>
      <c r="C26" s="143" t="s">
        <v>350</v>
      </c>
      <c r="D26" s="144" t="s">
        <v>351</v>
      </c>
      <c r="E26" s="147" t="s">
        <v>176</v>
      </c>
      <c r="F26" s="770">
        <v>8</v>
      </c>
      <c r="G26" s="1252"/>
      <c r="H26" s="90">
        <f>ROUND(F26*G26,2)</f>
        <v>0</v>
      </c>
      <c r="I26" s="1252"/>
    </row>
    <row r="27" spans="1:9" ht="13.8">
      <c r="A27" s="84">
        <v>11</v>
      </c>
      <c r="B27" s="85"/>
      <c r="C27" s="143" t="s">
        <v>346</v>
      </c>
      <c r="D27" s="144" t="s">
        <v>347</v>
      </c>
      <c r="E27" s="147" t="s">
        <v>180</v>
      </c>
      <c r="F27" s="770">
        <v>1</v>
      </c>
      <c r="G27" s="1252"/>
      <c r="H27" s="90">
        <f t="shared" ref="H27:H28" si="2">ROUND(F27*G27,2)</f>
        <v>0</v>
      </c>
      <c r="I27" s="1252"/>
    </row>
    <row r="28" spans="1:9" ht="13.8">
      <c r="A28" s="84">
        <v>12</v>
      </c>
      <c r="B28" s="85"/>
      <c r="C28" s="143" t="s">
        <v>348</v>
      </c>
      <c r="D28" s="144" t="s">
        <v>349</v>
      </c>
      <c r="E28" s="147" t="s">
        <v>176</v>
      </c>
      <c r="F28" s="770">
        <v>10</v>
      </c>
      <c r="G28" s="1252"/>
      <c r="H28" s="90">
        <f t="shared" si="2"/>
        <v>0</v>
      </c>
      <c r="I28" s="1252"/>
    </row>
    <row r="29" spans="1:9" ht="13.8">
      <c r="A29" s="83"/>
      <c r="B29" s="97"/>
      <c r="C29" s="177"/>
      <c r="D29" s="82"/>
      <c r="E29" s="135"/>
      <c r="F29" s="200"/>
      <c r="G29" s="79"/>
      <c r="H29" s="79"/>
      <c r="I29" s="79"/>
    </row>
    <row r="30" spans="1:9" ht="13.8">
      <c r="A30" s="83"/>
      <c r="B30" s="137">
        <v>453156</v>
      </c>
      <c r="C30" s="177"/>
      <c r="D30" s="76" t="s">
        <v>373</v>
      </c>
      <c r="E30" s="135"/>
      <c r="F30" s="200"/>
      <c r="G30" s="79"/>
      <c r="H30" s="80">
        <f>SUM(H32:H33)</f>
        <v>0</v>
      </c>
      <c r="I30" s="79"/>
    </row>
    <row r="31" spans="1:9" ht="13.8">
      <c r="A31" s="83"/>
      <c r="B31" s="97"/>
      <c r="C31" s="177"/>
      <c r="D31" s="82"/>
      <c r="E31" s="135"/>
      <c r="F31" s="200"/>
      <c r="G31" s="79"/>
      <c r="H31" s="79"/>
      <c r="I31" s="79"/>
    </row>
    <row r="32" spans="1:9" ht="13.8">
      <c r="A32" s="84">
        <v>13</v>
      </c>
      <c r="B32" s="85"/>
      <c r="C32" s="143" t="s">
        <v>374</v>
      </c>
      <c r="D32" s="144" t="s">
        <v>375</v>
      </c>
      <c r="E32" s="147" t="s">
        <v>176</v>
      </c>
      <c r="F32" s="770">
        <v>250</v>
      </c>
      <c r="G32" s="1252"/>
      <c r="H32" s="90">
        <f>ROUND(F32*G32,2)</f>
        <v>0</v>
      </c>
      <c r="I32" s="1252"/>
    </row>
    <row r="33" spans="1:9" ht="13.8">
      <c r="A33" s="83"/>
      <c r="B33" s="97"/>
      <c r="C33" s="177"/>
      <c r="D33" s="82"/>
      <c r="E33" s="135"/>
      <c r="F33" s="200"/>
      <c r="G33" s="512"/>
      <c r="H33" s="79"/>
    </row>
    <row r="34" spans="1:9" ht="14.4">
      <c r="A34" s="92"/>
      <c r="B34" s="100"/>
      <c r="C34" s="101"/>
      <c r="D34" s="103" t="s">
        <v>181</v>
      </c>
      <c r="E34" s="104"/>
      <c r="F34" s="105"/>
      <c r="H34" s="107">
        <f>H9+H15+H24+H30</f>
        <v>0</v>
      </c>
    </row>
    <row r="35" spans="1:9" ht="13.5" customHeight="1">
      <c r="A35" s="92"/>
      <c r="B35" s="108"/>
      <c r="C35" s="109"/>
      <c r="D35" s="110"/>
      <c r="E35" s="92"/>
    </row>
    <row r="36" spans="1:9" ht="13.5" customHeight="1">
      <c r="A36" s="92"/>
      <c r="B36" s="92"/>
      <c r="C36" s="92"/>
      <c r="E36" s="100"/>
    </row>
    <row r="37" spans="1:9" ht="13.8">
      <c r="A37" s="92"/>
      <c r="B37" s="92"/>
      <c r="C37" s="92"/>
      <c r="E37" s="100"/>
      <c r="I37" s="113"/>
    </row>
    <row r="38" spans="1:9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9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9" ht="13.5" customHeight="1">
      <c r="A40" s="92"/>
      <c r="B40" s="100"/>
      <c r="C40" s="101"/>
      <c r="D40" s="102"/>
      <c r="E40" s="95"/>
    </row>
    <row r="41" spans="1:9" ht="13.5" customHeight="1">
      <c r="A41" s="92"/>
      <c r="B41" s="100"/>
      <c r="C41" s="101"/>
      <c r="D41" s="116"/>
      <c r="E41" s="95"/>
    </row>
    <row r="42" spans="1:9" s="52" customFormat="1" ht="13.8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3.8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3.8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3.8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3.8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3.8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3.8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3.8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2" xr:uid="{00000000-0002-0000-12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B1:I15"/>
  <sheetViews>
    <sheetView view="pageBreakPreview" zoomScaleNormal="100" zoomScaleSheetLayoutView="100" workbookViewId="0">
      <selection activeCell="K33" sqref="K33"/>
    </sheetView>
  </sheetViews>
  <sheetFormatPr defaultRowHeight="13.8"/>
  <cols>
    <col min="1" max="1" width="1.6640625" style="1246" customWidth="1"/>
    <col min="2" max="2" width="12.5546875" style="1245" customWidth="1"/>
    <col min="3" max="3" width="62.33203125" style="1246" customWidth="1"/>
    <col min="4" max="4" width="15.6640625" style="1248" customWidth="1"/>
    <col min="5" max="5" width="15.6640625" style="1246" customWidth="1"/>
    <col min="6" max="8" width="9.109375" style="1246"/>
    <col min="9" max="9" width="16.88671875" style="1246" bestFit="1" customWidth="1"/>
    <col min="10" max="250" width="9.109375" style="1246"/>
    <col min="251" max="251" width="1.6640625" style="1246" customWidth="1"/>
    <col min="252" max="252" width="12.5546875" style="1246" customWidth="1"/>
    <col min="253" max="253" width="73" style="1246" customWidth="1"/>
    <col min="254" max="257" width="15.6640625" style="1246" customWidth="1"/>
    <col min="258" max="258" width="17.6640625" style="1246" customWidth="1"/>
    <col min="259" max="264" width="9.109375" style="1246"/>
    <col min="265" max="265" width="16.88671875" style="1246" bestFit="1" customWidth="1"/>
    <col min="266" max="506" width="9.109375" style="1246"/>
    <col min="507" max="507" width="1.6640625" style="1246" customWidth="1"/>
    <col min="508" max="508" width="12.5546875" style="1246" customWidth="1"/>
    <col min="509" max="509" width="73" style="1246" customWidth="1"/>
    <col min="510" max="513" width="15.6640625" style="1246" customWidth="1"/>
    <col min="514" max="514" width="17.6640625" style="1246" customWidth="1"/>
    <col min="515" max="520" width="9.109375" style="1246"/>
    <col min="521" max="521" width="16.88671875" style="1246" bestFit="1" customWidth="1"/>
    <col min="522" max="762" width="9.109375" style="1246"/>
    <col min="763" max="763" width="1.6640625" style="1246" customWidth="1"/>
    <col min="764" max="764" width="12.5546875" style="1246" customWidth="1"/>
    <col min="765" max="765" width="73" style="1246" customWidth="1"/>
    <col min="766" max="769" width="15.6640625" style="1246" customWidth="1"/>
    <col min="770" max="770" width="17.6640625" style="1246" customWidth="1"/>
    <col min="771" max="776" width="9.109375" style="1246"/>
    <col min="777" max="777" width="16.88671875" style="1246" bestFit="1" customWidth="1"/>
    <col min="778" max="1018" width="9.109375" style="1246"/>
    <col min="1019" max="1019" width="1.6640625" style="1246" customWidth="1"/>
    <col min="1020" max="1020" width="12.5546875" style="1246" customWidth="1"/>
    <col min="1021" max="1021" width="73" style="1246" customWidth="1"/>
    <col min="1022" max="1025" width="15.6640625" style="1246" customWidth="1"/>
    <col min="1026" max="1026" width="17.6640625" style="1246" customWidth="1"/>
    <col min="1027" max="1032" width="9.109375" style="1246"/>
    <col min="1033" max="1033" width="16.88671875" style="1246" bestFit="1" customWidth="1"/>
    <col min="1034" max="1274" width="9.109375" style="1246"/>
    <col min="1275" max="1275" width="1.6640625" style="1246" customWidth="1"/>
    <col min="1276" max="1276" width="12.5546875" style="1246" customWidth="1"/>
    <col min="1277" max="1277" width="73" style="1246" customWidth="1"/>
    <col min="1278" max="1281" width="15.6640625" style="1246" customWidth="1"/>
    <col min="1282" max="1282" width="17.6640625" style="1246" customWidth="1"/>
    <col min="1283" max="1288" width="9.109375" style="1246"/>
    <col min="1289" max="1289" width="16.88671875" style="1246" bestFit="1" customWidth="1"/>
    <col min="1290" max="1530" width="9.109375" style="1246"/>
    <col min="1531" max="1531" width="1.6640625" style="1246" customWidth="1"/>
    <col min="1532" max="1532" width="12.5546875" style="1246" customWidth="1"/>
    <col min="1533" max="1533" width="73" style="1246" customWidth="1"/>
    <col min="1534" max="1537" width="15.6640625" style="1246" customWidth="1"/>
    <col min="1538" max="1538" width="17.6640625" style="1246" customWidth="1"/>
    <col min="1539" max="1544" width="9.109375" style="1246"/>
    <col min="1545" max="1545" width="16.88671875" style="1246" bestFit="1" customWidth="1"/>
    <col min="1546" max="1786" width="9.109375" style="1246"/>
    <col min="1787" max="1787" width="1.6640625" style="1246" customWidth="1"/>
    <col min="1788" max="1788" width="12.5546875" style="1246" customWidth="1"/>
    <col min="1789" max="1789" width="73" style="1246" customWidth="1"/>
    <col min="1790" max="1793" width="15.6640625" style="1246" customWidth="1"/>
    <col min="1794" max="1794" width="17.6640625" style="1246" customWidth="1"/>
    <col min="1795" max="1800" width="9.109375" style="1246"/>
    <col min="1801" max="1801" width="16.88671875" style="1246" bestFit="1" customWidth="1"/>
    <col min="1802" max="2042" width="9.109375" style="1246"/>
    <col min="2043" max="2043" width="1.6640625" style="1246" customWidth="1"/>
    <col min="2044" max="2044" width="12.5546875" style="1246" customWidth="1"/>
    <col min="2045" max="2045" width="73" style="1246" customWidth="1"/>
    <col min="2046" max="2049" width="15.6640625" style="1246" customWidth="1"/>
    <col min="2050" max="2050" width="17.6640625" style="1246" customWidth="1"/>
    <col min="2051" max="2056" width="9.109375" style="1246"/>
    <col min="2057" max="2057" width="16.88671875" style="1246" bestFit="1" customWidth="1"/>
    <col min="2058" max="2298" width="9.109375" style="1246"/>
    <col min="2299" max="2299" width="1.6640625" style="1246" customWidth="1"/>
    <col min="2300" max="2300" width="12.5546875" style="1246" customWidth="1"/>
    <col min="2301" max="2301" width="73" style="1246" customWidth="1"/>
    <col min="2302" max="2305" width="15.6640625" style="1246" customWidth="1"/>
    <col min="2306" max="2306" width="17.6640625" style="1246" customWidth="1"/>
    <col min="2307" max="2312" width="9.109375" style="1246"/>
    <col min="2313" max="2313" width="16.88671875" style="1246" bestFit="1" customWidth="1"/>
    <col min="2314" max="2554" width="9.109375" style="1246"/>
    <col min="2555" max="2555" width="1.6640625" style="1246" customWidth="1"/>
    <col min="2556" max="2556" width="12.5546875" style="1246" customWidth="1"/>
    <col min="2557" max="2557" width="73" style="1246" customWidth="1"/>
    <col min="2558" max="2561" width="15.6640625" style="1246" customWidth="1"/>
    <col min="2562" max="2562" width="17.6640625" style="1246" customWidth="1"/>
    <col min="2563" max="2568" width="9.109375" style="1246"/>
    <col min="2569" max="2569" width="16.88671875" style="1246" bestFit="1" customWidth="1"/>
    <col min="2570" max="2810" width="9.109375" style="1246"/>
    <col min="2811" max="2811" width="1.6640625" style="1246" customWidth="1"/>
    <col min="2812" max="2812" width="12.5546875" style="1246" customWidth="1"/>
    <col min="2813" max="2813" width="73" style="1246" customWidth="1"/>
    <col min="2814" max="2817" width="15.6640625" style="1246" customWidth="1"/>
    <col min="2818" max="2818" width="17.6640625" style="1246" customWidth="1"/>
    <col min="2819" max="2824" width="9.109375" style="1246"/>
    <col min="2825" max="2825" width="16.88671875" style="1246" bestFit="1" customWidth="1"/>
    <col min="2826" max="3066" width="9.109375" style="1246"/>
    <col min="3067" max="3067" width="1.6640625" style="1246" customWidth="1"/>
    <col min="3068" max="3068" width="12.5546875" style="1246" customWidth="1"/>
    <col min="3069" max="3069" width="73" style="1246" customWidth="1"/>
    <col min="3070" max="3073" width="15.6640625" style="1246" customWidth="1"/>
    <col min="3074" max="3074" width="17.6640625" style="1246" customWidth="1"/>
    <col min="3075" max="3080" width="9.109375" style="1246"/>
    <col min="3081" max="3081" width="16.88671875" style="1246" bestFit="1" customWidth="1"/>
    <col min="3082" max="3322" width="9.109375" style="1246"/>
    <col min="3323" max="3323" width="1.6640625" style="1246" customWidth="1"/>
    <col min="3324" max="3324" width="12.5546875" style="1246" customWidth="1"/>
    <col min="3325" max="3325" width="73" style="1246" customWidth="1"/>
    <col min="3326" max="3329" width="15.6640625" style="1246" customWidth="1"/>
    <col min="3330" max="3330" width="17.6640625" style="1246" customWidth="1"/>
    <col min="3331" max="3336" width="9.109375" style="1246"/>
    <col min="3337" max="3337" width="16.88671875" style="1246" bestFit="1" customWidth="1"/>
    <col min="3338" max="3578" width="9.109375" style="1246"/>
    <col min="3579" max="3579" width="1.6640625" style="1246" customWidth="1"/>
    <col min="3580" max="3580" width="12.5546875" style="1246" customWidth="1"/>
    <col min="3581" max="3581" width="73" style="1246" customWidth="1"/>
    <col min="3582" max="3585" width="15.6640625" style="1246" customWidth="1"/>
    <col min="3586" max="3586" width="17.6640625" style="1246" customWidth="1"/>
    <col min="3587" max="3592" width="9.109375" style="1246"/>
    <col min="3593" max="3593" width="16.88671875" style="1246" bestFit="1" customWidth="1"/>
    <col min="3594" max="3834" width="9.109375" style="1246"/>
    <col min="3835" max="3835" width="1.6640625" style="1246" customWidth="1"/>
    <col min="3836" max="3836" width="12.5546875" style="1246" customWidth="1"/>
    <col min="3837" max="3837" width="73" style="1246" customWidth="1"/>
    <col min="3838" max="3841" width="15.6640625" style="1246" customWidth="1"/>
    <col min="3842" max="3842" width="17.6640625" style="1246" customWidth="1"/>
    <col min="3843" max="3848" width="9.109375" style="1246"/>
    <col min="3849" max="3849" width="16.88671875" style="1246" bestFit="1" customWidth="1"/>
    <col min="3850" max="4090" width="9.109375" style="1246"/>
    <col min="4091" max="4091" width="1.6640625" style="1246" customWidth="1"/>
    <col min="4092" max="4092" width="12.5546875" style="1246" customWidth="1"/>
    <col min="4093" max="4093" width="73" style="1246" customWidth="1"/>
    <col min="4094" max="4097" width="15.6640625" style="1246" customWidth="1"/>
    <col min="4098" max="4098" width="17.6640625" style="1246" customWidth="1"/>
    <col min="4099" max="4104" width="9.109375" style="1246"/>
    <col min="4105" max="4105" width="16.88671875" style="1246" bestFit="1" customWidth="1"/>
    <col min="4106" max="4346" width="9.109375" style="1246"/>
    <col min="4347" max="4347" width="1.6640625" style="1246" customWidth="1"/>
    <col min="4348" max="4348" width="12.5546875" style="1246" customWidth="1"/>
    <col min="4349" max="4349" width="73" style="1246" customWidth="1"/>
    <col min="4350" max="4353" width="15.6640625" style="1246" customWidth="1"/>
    <col min="4354" max="4354" width="17.6640625" style="1246" customWidth="1"/>
    <col min="4355" max="4360" width="9.109375" style="1246"/>
    <col min="4361" max="4361" width="16.88671875" style="1246" bestFit="1" customWidth="1"/>
    <col min="4362" max="4602" width="9.109375" style="1246"/>
    <col min="4603" max="4603" width="1.6640625" style="1246" customWidth="1"/>
    <col min="4604" max="4604" width="12.5546875" style="1246" customWidth="1"/>
    <col min="4605" max="4605" width="73" style="1246" customWidth="1"/>
    <col min="4606" max="4609" width="15.6640625" style="1246" customWidth="1"/>
    <col min="4610" max="4610" width="17.6640625" style="1246" customWidth="1"/>
    <col min="4611" max="4616" width="9.109375" style="1246"/>
    <col min="4617" max="4617" width="16.88671875" style="1246" bestFit="1" customWidth="1"/>
    <col min="4618" max="4858" width="9.109375" style="1246"/>
    <col min="4859" max="4859" width="1.6640625" style="1246" customWidth="1"/>
    <col min="4860" max="4860" width="12.5546875" style="1246" customWidth="1"/>
    <col min="4861" max="4861" width="73" style="1246" customWidth="1"/>
    <col min="4862" max="4865" width="15.6640625" style="1246" customWidth="1"/>
    <col min="4866" max="4866" width="17.6640625" style="1246" customWidth="1"/>
    <col min="4867" max="4872" width="9.109375" style="1246"/>
    <col min="4873" max="4873" width="16.88671875" style="1246" bestFit="1" customWidth="1"/>
    <col min="4874" max="5114" width="9.109375" style="1246"/>
    <col min="5115" max="5115" width="1.6640625" style="1246" customWidth="1"/>
    <col min="5116" max="5116" width="12.5546875" style="1246" customWidth="1"/>
    <col min="5117" max="5117" width="73" style="1246" customWidth="1"/>
    <col min="5118" max="5121" width="15.6640625" style="1246" customWidth="1"/>
    <col min="5122" max="5122" width="17.6640625" style="1246" customWidth="1"/>
    <col min="5123" max="5128" width="9.109375" style="1246"/>
    <col min="5129" max="5129" width="16.88671875" style="1246" bestFit="1" customWidth="1"/>
    <col min="5130" max="5370" width="9.109375" style="1246"/>
    <col min="5371" max="5371" width="1.6640625" style="1246" customWidth="1"/>
    <col min="5372" max="5372" width="12.5546875" style="1246" customWidth="1"/>
    <col min="5373" max="5373" width="73" style="1246" customWidth="1"/>
    <col min="5374" max="5377" width="15.6640625" style="1246" customWidth="1"/>
    <col min="5378" max="5378" width="17.6640625" style="1246" customWidth="1"/>
    <col min="5379" max="5384" width="9.109375" style="1246"/>
    <col min="5385" max="5385" width="16.88671875" style="1246" bestFit="1" customWidth="1"/>
    <col min="5386" max="5626" width="9.109375" style="1246"/>
    <col min="5627" max="5627" width="1.6640625" style="1246" customWidth="1"/>
    <col min="5628" max="5628" width="12.5546875" style="1246" customWidth="1"/>
    <col min="5629" max="5629" width="73" style="1246" customWidth="1"/>
    <col min="5630" max="5633" width="15.6640625" style="1246" customWidth="1"/>
    <col min="5634" max="5634" width="17.6640625" style="1246" customWidth="1"/>
    <col min="5635" max="5640" width="9.109375" style="1246"/>
    <col min="5641" max="5641" width="16.88671875" style="1246" bestFit="1" customWidth="1"/>
    <col min="5642" max="5882" width="9.109375" style="1246"/>
    <col min="5883" max="5883" width="1.6640625" style="1246" customWidth="1"/>
    <col min="5884" max="5884" width="12.5546875" style="1246" customWidth="1"/>
    <col min="5885" max="5885" width="73" style="1246" customWidth="1"/>
    <col min="5886" max="5889" width="15.6640625" style="1246" customWidth="1"/>
    <col min="5890" max="5890" width="17.6640625" style="1246" customWidth="1"/>
    <col min="5891" max="5896" width="9.109375" style="1246"/>
    <col min="5897" max="5897" width="16.88671875" style="1246" bestFit="1" customWidth="1"/>
    <col min="5898" max="6138" width="9.109375" style="1246"/>
    <col min="6139" max="6139" width="1.6640625" style="1246" customWidth="1"/>
    <col min="6140" max="6140" width="12.5546875" style="1246" customWidth="1"/>
    <col min="6141" max="6141" width="73" style="1246" customWidth="1"/>
    <col min="6142" max="6145" width="15.6640625" style="1246" customWidth="1"/>
    <col min="6146" max="6146" width="17.6640625" style="1246" customWidth="1"/>
    <col min="6147" max="6152" width="9.109375" style="1246"/>
    <col min="6153" max="6153" width="16.88671875" style="1246" bestFit="1" customWidth="1"/>
    <col min="6154" max="6394" width="9.109375" style="1246"/>
    <col min="6395" max="6395" width="1.6640625" style="1246" customWidth="1"/>
    <col min="6396" max="6396" width="12.5546875" style="1246" customWidth="1"/>
    <col min="6397" max="6397" width="73" style="1246" customWidth="1"/>
    <col min="6398" max="6401" width="15.6640625" style="1246" customWidth="1"/>
    <col min="6402" max="6402" width="17.6640625" style="1246" customWidth="1"/>
    <col min="6403" max="6408" width="9.109375" style="1246"/>
    <col min="6409" max="6409" width="16.88671875" style="1246" bestFit="1" customWidth="1"/>
    <col min="6410" max="6650" width="9.109375" style="1246"/>
    <col min="6651" max="6651" width="1.6640625" style="1246" customWidth="1"/>
    <col min="6652" max="6652" width="12.5546875" style="1246" customWidth="1"/>
    <col min="6653" max="6653" width="73" style="1246" customWidth="1"/>
    <col min="6654" max="6657" width="15.6640625" style="1246" customWidth="1"/>
    <col min="6658" max="6658" width="17.6640625" style="1246" customWidth="1"/>
    <col min="6659" max="6664" width="9.109375" style="1246"/>
    <col min="6665" max="6665" width="16.88671875" style="1246" bestFit="1" customWidth="1"/>
    <col min="6666" max="6906" width="9.109375" style="1246"/>
    <col min="6907" max="6907" width="1.6640625" style="1246" customWidth="1"/>
    <col min="6908" max="6908" width="12.5546875" style="1246" customWidth="1"/>
    <col min="6909" max="6909" width="73" style="1246" customWidth="1"/>
    <col min="6910" max="6913" width="15.6640625" style="1246" customWidth="1"/>
    <col min="6914" max="6914" width="17.6640625" style="1246" customWidth="1"/>
    <col min="6915" max="6920" width="9.109375" style="1246"/>
    <col min="6921" max="6921" width="16.88671875" style="1246" bestFit="1" customWidth="1"/>
    <col min="6922" max="7162" width="9.109375" style="1246"/>
    <col min="7163" max="7163" width="1.6640625" style="1246" customWidth="1"/>
    <col min="7164" max="7164" width="12.5546875" style="1246" customWidth="1"/>
    <col min="7165" max="7165" width="73" style="1246" customWidth="1"/>
    <col min="7166" max="7169" width="15.6640625" style="1246" customWidth="1"/>
    <col min="7170" max="7170" width="17.6640625" style="1246" customWidth="1"/>
    <col min="7171" max="7176" width="9.109375" style="1246"/>
    <col min="7177" max="7177" width="16.88671875" style="1246" bestFit="1" customWidth="1"/>
    <col min="7178" max="7418" width="9.109375" style="1246"/>
    <col min="7419" max="7419" width="1.6640625" style="1246" customWidth="1"/>
    <col min="7420" max="7420" width="12.5546875" style="1246" customWidth="1"/>
    <col min="7421" max="7421" width="73" style="1246" customWidth="1"/>
    <col min="7422" max="7425" width="15.6640625" style="1246" customWidth="1"/>
    <col min="7426" max="7426" width="17.6640625" style="1246" customWidth="1"/>
    <col min="7427" max="7432" width="9.109375" style="1246"/>
    <col min="7433" max="7433" width="16.88671875" style="1246" bestFit="1" customWidth="1"/>
    <col min="7434" max="7674" width="9.109375" style="1246"/>
    <col min="7675" max="7675" width="1.6640625" style="1246" customWidth="1"/>
    <col min="7676" max="7676" width="12.5546875" style="1246" customWidth="1"/>
    <col min="7677" max="7677" width="73" style="1246" customWidth="1"/>
    <col min="7678" max="7681" width="15.6640625" style="1246" customWidth="1"/>
    <col min="7682" max="7682" width="17.6640625" style="1246" customWidth="1"/>
    <col min="7683" max="7688" width="9.109375" style="1246"/>
    <col min="7689" max="7689" width="16.88671875" style="1246" bestFit="1" customWidth="1"/>
    <col min="7690" max="7930" width="9.109375" style="1246"/>
    <col min="7931" max="7931" width="1.6640625" style="1246" customWidth="1"/>
    <col min="7932" max="7932" width="12.5546875" style="1246" customWidth="1"/>
    <col min="7933" max="7933" width="73" style="1246" customWidth="1"/>
    <col min="7934" max="7937" width="15.6640625" style="1246" customWidth="1"/>
    <col min="7938" max="7938" width="17.6640625" style="1246" customWidth="1"/>
    <col min="7939" max="7944" width="9.109375" style="1246"/>
    <col min="7945" max="7945" width="16.88671875" style="1246" bestFit="1" customWidth="1"/>
    <col min="7946" max="8186" width="9.109375" style="1246"/>
    <col min="8187" max="8187" width="1.6640625" style="1246" customWidth="1"/>
    <col min="8188" max="8188" width="12.5546875" style="1246" customWidth="1"/>
    <col min="8189" max="8189" width="73" style="1246" customWidth="1"/>
    <col min="8190" max="8193" width="15.6640625" style="1246" customWidth="1"/>
    <col min="8194" max="8194" width="17.6640625" style="1246" customWidth="1"/>
    <col min="8195" max="8200" width="9.109375" style="1246"/>
    <col min="8201" max="8201" width="16.88671875" style="1246" bestFit="1" customWidth="1"/>
    <col min="8202" max="8442" width="9.109375" style="1246"/>
    <col min="8443" max="8443" width="1.6640625" style="1246" customWidth="1"/>
    <col min="8444" max="8444" width="12.5546875" style="1246" customWidth="1"/>
    <col min="8445" max="8445" width="73" style="1246" customWidth="1"/>
    <col min="8446" max="8449" width="15.6640625" style="1246" customWidth="1"/>
    <col min="8450" max="8450" width="17.6640625" style="1246" customWidth="1"/>
    <col min="8451" max="8456" width="9.109375" style="1246"/>
    <col min="8457" max="8457" width="16.88671875" style="1246" bestFit="1" customWidth="1"/>
    <col min="8458" max="8698" width="9.109375" style="1246"/>
    <col min="8699" max="8699" width="1.6640625" style="1246" customWidth="1"/>
    <col min="8700" max="8700" width="12.5546875" style="1246" customWidth="1"/>
    <col min="8701" max="8701" width="73" style="1246" customWidth="1"/>
    <col min="8702" max="8705" width="15.6640625" style="1246" customWidth="1"/>
    <col min="8706" max="8706" width="17.6640625" style="1246" customWidth="1"/>
    <col min="8707" max="8712" width="9.109375" style="1246"/>
    <col min="8713" max="8713" width="16.88671875" style="1246" bestFit="1" customWidth="1"/>
    <col min="8714" max="8954" width="9.109375" style="1246"/>
    <col min="8955" max="8955" width="1.6640625" style="1246" customWidth="1"/>
    <col min="8956" max="8956" width="12.5546875" style="1246" customWidth="1"/>
    <col min="8957" max="8957" width="73" style="1246" customWidth="1"/>
    <col min="8958" max="8961" width="15.6640625" style="1246" customWidth="1"/>
    <col min="8962" max="8962" width="17.6640625" style="1246" customWidth="1"/>
    <col min="8963" max="8968" width="9.109375" style="1246"/>
    <col min="8969" max="8969" width="16.88671875" style="1246" bestFit="1" customWidth="1"/>
    <col min="8970" max="9210" width="9.109375" style="1246"/>
    <col min="9211" max="9211" width="1.6640625" style="1246" customWidth="1"/>
    <col min="9212" max="9212" width="12.5546875" style="1246" customWidth="1"/>
    <col min="9213" max="9213" width="73" style="1246" customWidth="1"/>
    <col min="9214" max="9217" width="15.6640625" style="1246" customWidth="1"/>
    <col min="9218" max="9218" width="17.6640625" style="1246" customWidth="1"/>
    <col min="9219" max="9224" width="9.109375" style="1246"/>
    <col min="9225" max="9225" width="16.88671875" style="1246" bestFit="1" customWidth="1"/>
    <col min="9226" max="9466" width="9.109375" style="1246"/>
    <col min="9467" max="9467" width="1.6640625" style="1246" customWidth="1"/>
    <col min="9468" max="9468" width="12.5546875" style="1246" customWidth="1"/>
    <col min="9469" max="9469" width="73" style="1246" customWidth="1"/>
    <col min="9470" max="9473" width="15.6640625" style="1246" customWidth="1"/>
    <col min="9474" max="9474" width="17.6640625" style="1246" customWidth="1"/>
    <col min="9475" max="9480" width="9.109375" style="1246"/>
    <col min="9481" max="9481" width="16.88671875" style="1246" bestFit="1" customWidth="1"/>
    <col min="9482" max="9722" width="9.109375" style="1246"/>
    <col min="9723" max="9723" width="1.6640625" style="1246" customWidth="1"/>
    <col min="9724" max="9724" width="12.5546875" style="1246" customWidth="1"/>
    <col min="9725" max="9725" width="73" style="1246" customWidth="1"/>
    <col min="9726" max="9729" width="15.6640625" style="1246" customWidth="1"/>
    <col min="9730" max="9730" width="17.6640625" style="1246" customWidth="1"/>
    <col min="9731" max="9736" width="9.109375" style="1246"/>
    <col min="9737" max="9737" width="16.88671875" style="1246" bestFit="1" customWidth="1"/>
    <col min="9738" max="9978" width="9.109375" style="1246"/>
    <col min="9979" max="9979" width="1.6640625" style="1246" customWidth="1"/>
    <col min="9980" max="9980" width="12.5546875" style="1246" customWidth="1"/>
    <col min="9981" max="9981" width="73" style="1246" customWidth="1"/>
    <col min="9982" max="9985" width="15.6640625" style="1246" customWidth="1"/>
    <col min="9986" max="9986" width="17.6640625" style="1246" customWidth="1"/>
    <col min="9987" max="9992" width="9.109375" style="1246"/>
    <col min="9993" max="9993" width="16.88671875" style="1246" bestFit="1" customWidth="1"/>
    <col min="9994" max="10234" width="9.109375" style="1246"/>
    <col min="10235" max="10235" width="1.6640625" style="1246" customWidth="1"/>
    <col min="10236" max="10236" width="12.5546875" style="1246" customWidth="1"/>
    <col min="10237" max="10237" width="73" style="1246" customWidth="1"/>
    <col min="10238" max="10241" width="15.6640625" style="1246" customWidth="1"/>
    <col min="10242" max="10242" width="17.6640625" style="1246" customWidth="1"/>
    <col min="10243" max="10248" width="9.109375" style="1246"/>
    <col min="10249" max="10249" width="16.88671875" style="1246" bestFit="1" customWidth="1"/>
    <col min="10250" max="10490" width="9.109375" style="1246"/>
    <col min="10491" max="10491" width="1.6640625" style="1246" customWidth="1"/>
    <col min="10492" max="10492" width="12.5546875" style="1246" customWidth="1"/>
    <col min="10493" max="10493" width="73" style="1246" customWidth="1"/>
    <col min="10494" max="10497" width="15.6640625" style="1246" customWidth="1"/>
    <col min="10498" max="10498" width="17.6640625" style="1246" customWidth="1"/>
    <col min="10499" max="10504" width="9.109375" style="1246"/>
    <col min="10505" max="10505" width="16.88671875" style="1246" bestFit="1" customWidth="1"/>
    <col min="10506" max="10746" width="9.109375" style="1246"/>
    <col min="10747" max="10747" width="1.6640625" style="1246" customWidth="1"/>
    <col min="10748" max="10748" width="12.5546875" style="1246" customWidth="1"/>
    <col min="10749" max="10749" width="73" style="1246" customWidth="1"/>
    <col min="10750" max="10753" width="15.6640625" style="1246" customWidth="1"/>
    <col min="10754" max="10754" width="17.6640625" style="1246" customWidth="1"/>
    <col min="10755" max="10760" width="9.109375" style="1246"/>
    <col min="10761" max="10761" width="16.88671875" style="1246" bestFit="1" customWidth="1"/>
    <col min="10762" max="11002" width="9.109375" style="1246"/>
    <col min="11003" max="11003" width="1.6640625" style="1246" customWidth="1"/>
    <col min="11004" max="11004" width="12.5546875" style="1246" customWidth="1"/>
    <col min="11005" max="11005" width="73" style="1246" customWidth="1"/>
    <col min="11006" max="11009" width="15.6640625" style="1246" customWidth="1"/>
    <col min="11010" max="11010" width="17.6640625" style="1246" customWidth="1"/>
    <col min="11011" max="11016" width="9.109375" style="1246"/>
    <col min="11017" max="11017" width="16.88671875" style="1246" bestFit="1" customWidth="1"/>
    <col min="11018" max="11258" width="9.109375" style="1246"/>
    <col min="11259" max="11259" width="1.6640625" style="1246" customWidth="1"/>
    <col min="11260" max="11260" width="12.5546875" style="1246" customWidth="1"/>
    <col min="11261" max="11261" width="73" style="1246" customWidth="1"/>
    <col min="11262" max="11265" width="15.6640625" style="1246" customWidth="1"/>
    <col min="11266" max="11266" width="17.6640625" style="1246" customWidth="1"/>
    <col min="11267" max="11272" width="9.109375" style="1246"/>
    <col min="11273" max="11273" width="16.88671875" style="1246" bestFit="1" customWidth="1"/>
    <col min="11274" max="11514" width="9.109375" style="1246"/>
    <col min="11515" max="11515" width="1.6640625" style="1246" customWidth="1"/>
    <col min="11516" max="11516" width="12.5546875" style="1246" customWidth="1"/>
    <col min="11517" max="11517" width="73" style="1246" customWidth="1"/>
    <col min="11518" max="11521" width="15.6640625" style="1246" customWidth="1"/>
    <col min="11522" max="11522" width="17.6640625" style="1246" customWidth="1"/>
    <col min="11523" max="11528" width="9.109375" style="1246"/>
    <col min="11529" max="11529" width="16.88671875" style="1246" bestFit="1" customWidth="1"/>
    <col min="11530" max="11770" width="9.109375" style="1246"/>
    <col min="11771" max="11771" width="1.6640625" style="1246" customWidth="1"/>
    <col min="11772" max="11772" width="12.5546875" style="1246" customWidth="1"/>
    <col min="11773" max="11773" width="73" style="1246" customWidth="1"/>
    <col min="11774" max="11777" width="15.6640625" style="1246" customWidth="1"/>
    <col min="11778" max="11778" width="17.6640625" style="1246" customWidth="1"/>
    <col min="11779" max="11784" width="9.109375" style="1246"/>
    <col min="11785" max="11785" width="16.88671875" style="1246" bestFit="1" customWidth="1"/>
    <col min="11786" max="12026" width="9.109375" style="1246"/>
    <col min="12027" max="12027" width="1.6640625" style="1246" customWidth="1"/>
    <col min="12028" max="12028" width="12.5546875" style="1246" customWidth="1"/>
    <col min="12029" max="12029" width="73" style="1246" customWidth="1"/>
    <col min="12030" max="12033" width="15.6640625" style="1246" customWidth="1"/>
    <col min="12034" max="12034" width="17.6640625" style="1246" customWidth="1"/>
    <col min="12035" max="12040" width="9.109375" style="1246"/>
    <col min="12041" max="12041" width="16.88671875" style="1246" bestFit="1" customWidth="1"/>
    <col min="12042" max="12282" width="9.109375" style="1246"/>
    <col min="12283" max="12283" width="1.6640625" style="1246" customWidth="1"/>
    <col min="12284" max="12284" width="12.5546875" style="1246" customWidth="1"/>
    <col min="12285" max="12285" width="73" style="1246" customWidth="1"/>
    <col min="12286" max="12289" width="15.6640625" style="1246" customWidth="1"/>
    <col min="12290" max="12290" width="17.6640625" style="1246" customWidth="1"/>
    <col min="12291" max="12296" width="9.109375" style="1246"/>
    <col min="12297" max="12297" width="16.88671875" style="1246" bestFit="1" customWidth="1"/>
    <col min="12298" max="12538" width="9.109375" style="1246"/>
    <col min="12539" max="12539" width="1.6640625" style="1246" customWidth="1"/>
    <col min="12540" max="12540" width="12.5546875" style="1246" customWidth="1"/>
    <col min="12541" max="12541" width="73" style="1246" customWidth="1"/>
    <col min="12542" max="12545" width="15.6640625" style="1246" customWidth="1"/>
    <col min="12546" max="12546" width="17.6640625" style="1246" customWidth="1"/>
    <col min="12547" max="12552" width="9.109375" style="1246"/>
    <col min="12553" max="12553" width="16.88671875" style="1246" bestFit="1" customWidth="1"/>
    <col min="12554" max="12794" width="9.109375" style="1246"/>
    <col min="12795" max="12795" width="1.6640625" style="1246" customWidth="1"/>
    <col min="12796" max="12796" width="12.5546875" style="1246" customWidth="1"/>
    <col min="12797" max="12797" width="73" style="1246" customWidth="1"/>
    <col min="12798" max="12801" width="15.6640625" style="1246" customWidth="1"/>
    <col min="12802" max="12802" width="17.6640625" style="1246" customWidth="1"/>
    <col min="12803" max="12808" width="9.109375" style="1246"/>
    <col min="12809" max="12809" width="16.88671875" style="1246" bestFit="1" customWidth="1"/>
    <col min="12810" max="13050" width="9.109375" style="1246"/>
    <col min="13051" max="13051" width="1.6640625" style="1246" customWidth="1"/>
    <col min="13052" max="13052" width="12.5546875" style="1246" customWidth="1"/>
    <col min="13053" max="13053" width="73" style="1246" customWidth="1"/>
    <col min="13054" max="13057" width="15.6640625" style="1246" customWidth="1"/>
    <col min="13058" max="13058" width="17.6640625" style="1246" customWidth="1"/>
    <col min="13059" max="13064" width="9.109375" style="1246"/>
    <col min="13065" max="13065" width="16.88671875" style="1246" bestFit="1" customWidth="1"/>
    <col min="13066" max="13306" width="9.109375" style="1246"/>
    <col min="13307" max="13307" width="1.6640625" style="1246" customWidth="1"/>
    <col min="13308" max="13308" width="12.5546875" style="1246" customWidth="1"/>
    <col min="13309" max="13309" width="73" style="1246" customWidth="1"/>
    <col min="13310" max="13313" width="15.6640625" style="1246" customWidth="1"/>
    <col min="13314" max="13314" width="17.6640625" style="1246" customWidth="1"/>
    <col min="13315" max="13320" width="9.109375" style="1246"/>
    <col min="13321" max="13321" width="16.88671875" style="1246" bestFit="1" customWidth="1"/>
    <col min="13322" max="13562" width="9.109375" style="1246"/>
    <col min="13563" max="13563" width="1.6640625" style="1246" customWidth="1"/>
    <col min="13564" max="13564" width="12.5546875" style="1246" customWidth="1"/>
    <col min="13565" max="13565" width="73" style="1246" customWidth="1"/>
    <col min="13566" max="13569" width="15.6640625" style="1246" customWidth="1"/>
    <col min="13570" max="13570" width="17.6640625" style="1246" customWidth="1"/>
    <col min="13571" max="13576" width="9.109375" style="1246"/>
    <col min="13577" max="13577" width="16.88671875" style="1246" bestFit="1" customWidth="1"/>
    <col min="13578" max="13818" width="9.109375" style="1246"/>
    <col min="13819" max="13819" width="1.6640625" style="1246" customWidth="1"/>
    <col min="13820" max="13820" width="12.5546875" style="1246" customWidth="1"/>
    <col min="13821" max="13821" width="73" style="1246" customWidth="1"/>
    <col min="13822" max="13825" width="15.6640625" style="1246" customWidth="1"/>
    <col min="13826" max="13826" width="17.6640625" style="1246" customWidth="1"/>
    <col min="13827" max="13832" width="9.109375" style="1246"/>
    <col min="13833" max="13833" width="16.88671875" style="1246" bestFit="1" customWidth="1"/>
    <col min="13834" max="14074" width="9.109375" style="1246"/>
    <col min="14075" max="14075" width="1.6640625" style="1246" customWidth="1"/>
    <col min="14076" max="14076" width="12.5546875" style="1246" customWidth="1"/>
    <col min="14077" max="14077" width="73" style="1246" customWidth="1"/>
    <col min="14078" max="14081" width="15.6640625" style="1246" customWidth="1"/>
    <col min="14082" max="14082" width="17.6640625" style="1246" customWidth="1"/>
    <col min="14083" max="14088" width="9.109375" style="1246"/>
    <col min="14089" max="14089" width="16.88671875" style="1246" bestFit="1" customWidth="1"/>
    <col min="14090" max="14330" width="9.109375" style="1246"/>
    <col min="14331" max="14331" width="1.6640625" style="1246" customWidth="1"/>
    <col min="14332" max="14332" width="12.5546875" style="1246" customWidth="1"/>
    <col min="14333" max="14333" width="73" style="1246" customWidth="1"/>
    <col min="14334" max="14337" width="15.6640625" style="1246" customWidth="1"/>
    <col min="14338" max="14338" width="17.6640625" style="1246" customWidth="1"/>
    <col min="14339" max="14344" width="9.109375" style="1246"/>
    <col min="14345" max="14345" width="16.88671875" style="1246" bestFit="1" customWidth="1"/>
    <col min="14346" max="14586" width="9.109375" style="1246"/>
    <col min="14587" max="14587" width="1.6640625" style="1246" customWidth="1"/>
    <col min="14588" max="14588" width="12.5546875" style="1246" customWidth="1"/>
    <col min="14589" max="14589" width="73" style="1246" customWidth="1"/>
    <col min="14590" max="14593" width="15.6640625" style="1246" customWidth="1"/>
    <col min="14594" max="14594" width="17.6640625" style="1246" customWidth="1"/>
    <col min="14595" max="14600" width="9.109375" style="1246"/>
    <col min="14601" max="14601" width="16.88671875" style="1246" bestFit="1" customWidth="1"/>
    <col min="14602" max="14842" width="9.109375" style="1246"/>
    <col min="14843" max="14843" width="1.6640625" style="1246" customWidth="1"/>
    <col min="14844" max="14844" width="12.5546875" style="1246" customWidth="1"/>
    <col min="14845" max="14845" width="73" style="1246" customWidth="1"/>
    <col min="14846" max="14849" width="15.6640625" style="1246" customWidth="1"/>
    <col min="14850" max="14850" width="17.6640625" style="1246" customWidth="1"/>
    <col min="14851" max="14856" width="9.109375" style="1246"/>
    <col min="14857" max="14857" width="16.88671875" style="1246" bestFit="1" customWidth="1"/>
    <col min="14858" max="15098" width="9.109375" style="1246"/>
    <col min="15099" max="15099" width="1.6640625" style="1246" customWidth="1"/>
    <col min="15100" max="15100" width="12.5546875" style="1246" customWidth="1"/>
    <col min="15101" max="15101" width="73" style="1246" customWidth="1"/>
    <col min="15102" max="15105" width="15.6640625" style="1246" customWidth="1"/>
    <col min="15106" max="15106" width="17.6640625" style="1246" customWidth="1"/>
    <col min="15107" max="15112" width="9.109375" style="1246"/>
    <col min="15113" max="15113" width="16.88671875" style="1246" bestFit="1" customWidth="1"/>
    <col min="15114" max="15354" width="9.109375" style="1246"/>
    <col min="15355" max="15355" width="1.6640625" style="1246" customWidth="1"/>
    <col min="15356" max="15356" width="12.5546875" style="1246" customWidth="1"/>
    <col min="15357" max="15357" width="73" style="1246" customWidth="1"/>
    <col min="15358" max="15361" width="15.6640625" style="1246" customWidth="1"/>
    <col min="15362" max="15362" width="17.6640625" style="1246" customWidth="1"/>
    <col min="15363" max="15368" width="9.109375" style="1246"/>
    <col min="15369" max="15369" width="16.88671875" style="1246" bestFit="1" customWidth="1"/>
    <col min="15370" max="15610" width="9.109375" style="1246"/>
    <col min="15611" max="15611" width="1.6640625" style="1246" customWidth="1"/>
    <col min="15612" max="15612" width="12.5546875" style="1246" customWidth="1"/>
    <col min="15613" max="15613" width="73" style="1246" customWidth="1"/>
    <col min="15614" max="15617" width="15.6640625" style="1246" customWidth="1"/>
    <col min="15618" max="15618" width="17.6640625" style="1246" customWidth="1"/>
    <col min="15619" max="15624" width="9.109375" style="1246"/>
    <col min="15625" max="15625" width="16.88671875" style="1246" bestFit="1" customWidth="1"/>
    <col min="15626" max="15866" width="9.109375" style="1246"/>
    <col min="15867" max="15867" width="1.6640625" style="1246" customWidth="1"/>
    <col min="15868" max="15868" width="12.5546875" style="1246" customWidth="1"/>
    <col min="15869" max="15869" width="73" style="1246" customWidth="1"/>
    <col min="15870" max="15873" width="15.6640625" style="1246" customWidth="1"/>
    <col min="15874" max="15874" width="17.6640625" style="1246" customWidth="1"/>
    <col min="15875" max="15880" width="9.109375" style="1246"/>
    <col min="15881" max="15881" width="16.88671875" style="1246" bestFit="1" customWidth="1"/>
    <col min="15882" max="16122" width="9.109375" style="1246"/>
    <col min="16123" max="16123" width="1.6640625" style="1246" customWidth="1"/>
    <col min="16124" max="16124" width="12.5546875" style="1246" customWidth="1"/>
    <col min="16125" max="16125" width="73" style="1246" customWidth="1"/>
    <col min="16126" max="16129" width="15.6640625" style="1246" customWidth="1"/>
    <col min="16130" max="16130" width="17.6640625" style="1246" customWidth="1"/>
    <col min="16131" max="16136" width="9.109375" style="1246"/>
    <col min="16137" max="16137" width="16.88671875" style="1246" bestFit="1" customWidth="1"/>
    <col min="16138" max="16384" width="9.109375" style="1246"/>
  </cols>
  <sheetData>
    <row r="1" spans="2:9" s="1233" customFormat="1" ht="20.100000000000001" customHeight="1">
      <c r="B1" s="2" t="s">
        <v>1738</v>
      </c>
      <c r="C1" s="1"/>
      <c r="D1" s="1"/>
    </row>
    <row r="2" spans="2:9" s="1233" customFormat="1" ht="20.100000000000001" customHeight="1">
      <c r="B2" s="4"/>
      <c r="C2" s="5"/>
      <c r="D2" s="5"/>
    </row>
    <row r="3" spans="2:9" s="1233" customFormat="1" ht="20.100000000000001" customHeight="1">
      <c r="B3" s="7" t="s">
        <v>1</v>
      </c>
      <c r="C3" s="1681" t="s">
        <v>2</v>
      </c>
      <c r="D3" s="1681"/>
    </row>
    <row r="4" spans="2:9" s="1233" customFormat="1" ht="20.100000000000001" customHeight="1">
      <c r="B4" s="7"/>
      <c r="C4" s="9"/>
      <c r="D4" s="9"/>
    </row>
    <row r="5" spans="2:9" s="1233" customFormat="1" ht="20.100000000000001" customHeight="1">
      <c r="B5" s="12" t="s">
        <v>4</v>
      </c>
      <c r="C5" s="13" t="s">
        <v>5</v>
      </c>
      <c r="D5" s="1234"/>
    </row>
    <row r="6" spans="2:9" s="1233" customFormat="1" ht="20.100000000000001" customHeight="1">
      <c r="B6" s="793" t="s">
        <v>1419</v>
      </c>
      <c r="C6" s="794" t="s">
        <v>1420</v>
      </c>
      <c r="D6" s="1234"/>
    </row>
    <row r="7" spans="2:9" s="1233" customFormat="1" ht="14.4" thickBot="1">
      <c r="B7" s="1235"/>
      <c r="D7" s="1236"/>
    </row>
    <row r="8" spans="2:9" s="1237" customFormat="1" ht="22.5" customHeight="1" thickBot="1">
      <c r="B8" s="1684" t="s">
        <v>1739</v>
      </c>
      <c r="C8" s="1684" t="s">
        <v>163</v>
      </c>
      <c r="D8" s="1250" t="s">
        <v>1733</v>
      </c>
      <c r="E8" s="1251" t="s">
        <v>1743</v>
      </c>
    </row>
    <row r="9" spans="2:9" s="1237" customFormat="1" ht="14.25" customHeight="1">
      <c r="B9" s="1685"/>
      <c r="C9" s="1685"/>
      <c r="D9" s="1249" t="s">
        <v>1740</v>
      </c>
      <c r="E9" s="1249" t="s">
        <v>1740</v>
      </c>
    </row>
    <row r="10" spans="2:9" s="1237" customFormat="1" ht="14.25" customHeight="1" thickBot="1">
      <c r="B10" s="1686"/>
      <c r="C10" s="1686"/>
      <c r="D10" s="1238" t="s">
        <v>8</v>
      </c>
      <c r="E10" s="1238" t="s">
        <v>8</v>
      </c>
    </row>
    <row r="11" spans="2:9" s="1233" customFormat="1" ht="24.9" customHeight="1">
      <c r="B11" s="1239">
        <v>1</v>
      </c>
      <c r="C11" s="1240" t="s">
        <v>1741</v>
      </c>
      <c r="D11" s="1517"/>
      <c r="E11" s="1517"/>
    </row>
    <row r="12" spans="2:9" s="1233" customFormat="1" ht="24.9" customHeight="1" thickBot="1">
      <c r="B12" s="1241">
        <v>2</v>
      </c>
      <c r="C12" s="1242" t="s">
        <v>1808</v>
      </c>
      <c r="D12" s="1518"/>
      <c r="E12" s="1518"/>
    </row>
    <row r="13" spans="2:9" s="1244" customFormat="1" ht="24.9" customHeight="1" thickBot="1">
      <c r="B13" s="1682" t="s">
        <v>1742</v>
      </c>
      <c r="C13" s="1683"/>
      <c r="D13" s="1243">
        <f>SUM(D11:D12)</f>
        <v>0</v>
      </c>
      <c r="E13" s="1243">
        <f>SUM(E11:E12)</f>
        <v>0</v>
      </c>
    </row>
    <row r="15" spans="2:9">
      <c r="D15" s="1247"/>
      <c r="I15" s="1228"/>
    </row>
  </sheetData>
  <sheetProtection password="CC33" sheet="1" objects="1" scenarios="1"/>
  <mergeCells count="4">
    <mergeCell ref="C3:D3"/>
    <mergeCell ref="B13:C13"/>
    <mergeCell ref="B8:B10"/>
    <mergeCell ref="C8:C10"/>
  </mergeCells>
  <dataValidations count="1">
    <dataValidation type="decimal" operator="equal" allowBlank="1" showInputMessage="1" showErrorMessage="1" error="Neplatný počet desatinných miest" sqref="D11 E11:E12" xr:uid="{00000000-0002-0000-0100-000000000000}">
      <formula1>ROUND(D11:D12,2)</formula1>
    </dataValidation>
  </dataValidations>
  <pageMargins left="0.78740157480314965" right="0.11811023622047245" top="0.86614173228346458" bottom="1.1417322834645669" header="0.62992125984251968" footer="0.59055118110236227"/>
  <pageSetup paperSize="9" scale="85" orientation="portrait" r:id="rId1"/>
  <headerFooter alignWithMargins="0">
    <oddFooter xml:space="preserve">&amp;L&amp;"-,Normálne"Združenie MET Košice&amp;C&amp;"-,Normálne"&amp;P&amp;R&amp;"-,Normálne"DSP&amp;"Arial CE,Normálne"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7">
    <tabColor rgb="FFCCFFFF"/>
  </sheetPr>
  <dimension ref="A1:I167"/>
  <sheetViews>
    <sheetView view="pageBreakPreview" zoomScaleNormal="115" zoomScaleSheetLayoutView="100" workbookViewId="0">
      <selection activeCell="D22" sqref="D22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39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5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451120</v>
      </c>
      <c r="C9" s="75"/>
      <c r="D9" s="76" t="s">
        <v>185</v>
      </c>
      <c r="E9" s="77"/>
      <c r="F9" s="78"/>
      <c r="G9" s="79"/>
      <c r="H9" s="80">
        <f>SUM(H11:H14)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3.8">
      <c r="A11" s="84">
        <v>1</v>
      </c>
      <c r="B11" s="85"/>
      <c r="C11" s="143" t="s">
        <v>358</v>
      </c>
      <c r="D11" s="144" t="s">
        <v>359</v>
      </c>
      <c r="E11" s="147" t="s">
        <v>176</v>
      </c>
      <c r="F11" s="770">
        <v>3015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186</v>
      </c>
      <c r="D12" s="144" t="s">
        <v>187</v>
      </c>
      <c r="E12" s="147" t="s">
        <v>188</v>
      </c>
      <c r="F12" s="770">
        <v>190</v>
      </c>
      <c r="G12" s="1252"/>
      <c r="H12" s="90">
        <f t="shared" ref="H12:H14" si="0">ROUND(F12*G12,2)</f>
        <v>0</v>
      </c>
      <c r="I12" s="1252"/>
    </row>
    <row r="13" spans="1:9" ht="13.8">
      <c r="A13" s="84">
        <v>3</v>
      </c>
      <c r="B13" s="85"/>
      <c r="C13" s="143" t="s">
        <v>360</v>
      </c>
      <c r="D13" s="144" t="s">
        <v>361</v>
      </c>
      <c r="E13" s="147" t="s">
        <v>188</v>
      </c>
      <c r="F13" s="770">
        <v>190</v>
      </c>
      <c r="G13" s="1252"/>
      <c r="H13" s="90">
        <f t="shared" si="0"/>
        <v>0</v>
      </c>
      <c r="I13" s="1252"/>
    </row>
    <row r="14" spans="1:9" ht="13.8">
      <c r="A14" s="84">
        <v>4</v>
      </c>
      <c r="B14" s="85"/>
      <c r="C14" s="143" t="s">
        <v>189</v>
      </c>
      <c r="D14" s="144" t="s">
        <v>377</v>
      </c>
      <c r="E14" s="147" t="s">
        <v>176</v>
      </c>
      <c r="F14" s="770">
        <v>410</v>
      </c>
      <c r="G14" s="1252"/>
      <c r="H14" s="90">
        <f t="shared" si="0"/>
        <v>0</v>
      </c>
      <c r="I14" s="1252"/>
    </row>
    <row r="15" spans="1:9" ht="13.8">
      <c r="A15" s="83"/>
      <c r="B15" s="97"/>
      <c r="C15" s="177"/>
      <c r="D15" s="82"/>
      <c r="E15" s="135"/>
      <c r="F15" s="200"/>
      <c r="G15" s="79"/>
      <c r="H15" s="79"/>
      <c r="I15" s="79"/>
    </row>
    <row r="16" spans="1:9" ht="13.8">
      <c r="A16" s="92"/>
      <c r="B16" s="137">
        <v>453162</v>
      </c>
      <c r="C16" s="75"/>
      <c r="D16" s="76" t="s">
        <v>362</v>
      </c>
      <c r="F16" s="53"/>
      <c r="G16" s="53"/>
      <c r="H16" s="80">
        <f>SUM(H18:H28)</f>
        <v>0</v>
      </c>
      <c r="I16" s="53"/>
    </row>
    <row r="17" spans="1:9" ht="13.8">
      <c r="A17" s="53"/>
      <c r="F17" s="53"/>
      <c r="G17" s="53"/>
      <c r="H17" s="53"/>
      <c r="I17" s="53"/>
    </row>
    <row r="18" spans="1:9" ht="13.8">
      <c r="A18" s="84">
        <v>5</v>
      </c>
      <c r="B18" s="85"/>
      <c r="C18" s="143" t="s">
        <v>378</v>
      </c>
      <c r="D18" s="144" t="s">
        <v>379</v>
      </c>
      <c r="E18" s="147" t="s">
        <v>176</v>
      </c>
      <c r="F18" s="162">
        <v>360</v>
      </c>
      <c r="G18" s="1252"/>
      <c r="H18" s="90">
        <f>ROUND(F18*G18,2)</f>
        <v>0</v>
      </c>
      <c r="I18" s="1252"/>
    </row>
    <row r="19" spans="1:9" ht="13.8">
      <c r="A19" s="84">
        <v>6</v>
      </c>
      <c r="B19" s="85"/>
      <c r="C19" s="143" t="s">
        <v>367</v>
      </c>
      <c r="D19" s="144" t="s">
        <v>368</v>
      </c>
      <c r="E19" s="147" t="s">
        <v>176</v>
      </c>
      <c r="F19" s="770">
        <v>5140</v>
      </c>
      <c r="G19" s="1252"/>
      <c r="H19" s="90">
        <f t="shared" ref="H19:H28" si="1">ROUND(F19*G19,2)</f>
        <v>0</v>
      </c>
      <c r="I19" s="1252"/>
    </row>
    <row r="20" spans="1:9" ht="13.8">
      <c r="A20" s="84">
        <v>7</v>
      </c>
      <c r="B20" s="85"/>
      <c r="C20" s="143" t="s">
        <v>380</v>
      </c>
      <c r="D20" s="144" t="s">
        <v>381</v>
      </c>
      <c r="E20" s="147" t="s">
        <v>180</v>
      </c>
      <c r="F20" s="770">
        <v>53</v>
      </c>
      <c r="G20" s="1252"/>
      <c r="H20" s="90">
        <f t="shared" si="1"/>
        <v>0</v>
      </c>
      <c r="I20" s="1252"/>
    </row>
    <row r="21" spans="1:9" ht="13.8">
      <c r="A21" s="84">
        <v>8</v>
      </c>
      <c r="B21" s="85"/>
      <c r="C21" s="143" t="s">
        <v>382</v>
      </c>
      <c r="D21" s="144" t="s">
        <v>383</v>
      </c>
      <c r="E21" s="147" t="s">
        <v>180</v>
      </c>
      <c r="F21" s="162">
        <v>41</v>
      </c>
      <c r="G21" s="1252"/>
      <c r="H21" s="90">
        <f t="shared" si="1"/>
        <v>0</v>
      </c>
      <c r="I21" s="1252"/>
    </row>
    <row r="22" spans="1:9" ht="13.8">
      <c r="A22" s="84">
        <v>9</v>
      </c>
      <c r="B22" s="85"/>
      <c r="C22" s="143" t="s">
        <v>371</v>
      </c>
      <c r="D22" s="144" t="s">
        <v>372</v>
      </c>
      <c r="E22" s="147" t="s">
        <v>180</v>
      </c>
      <c r="F22" s="770">
        <v>53</v>
      </c>
      <c r="G22" s="1252"/>
      <c r="H22" s="90">
        <f t="shared" si="1"/>
        <v>0</v>
      </c>
      <c r="I22" s="1252"/>
    </row>
    <row r="23" spans="1:9" ht="13.8">
      <c r="A23" s="84">
        <v>10</v>
      </c>
      <c r="B23" s="85"/>
      <c r="C23" s="143" t="s">
        <v>369</v>
      </c>
      <c r="D23" s="144" t="s">
        <v>370</v>
      </c>
      <c r="E23" s="147" t="s">
        <v>176</v>
      </c>
      <c r="F23" s="770">
        <v>4350</v>
      </c>
      <c r="G23" s="1252"/>
      <c r="H23" s="90">
        <f t="shared" si="1"/>
        <v>0</v>
      </c>
      <c r="I23" s="1252"/>
    </row>
    <row r="24" spans="1:9" ht="13.8">
      <c r="A24" s="84">
        <v>11</v>
      </c>
      <c r="B24" s="85"/>
      <c r="C24" s="143" t="s">
        <v>384</v>
      </c>
      <c r="D24" s="144" t="s">
        <v>385</v>
      </c>
      <c r="E24" s="147" t="s">
        <v>180</v>
      </c>
      <c r="F24" s="770">
        <v>1</v>
      </c>
      <c r="G24" s="1252"/>
      <c r="H24" s="90">
        <f t="shared" si="1"/>
        <v>0</v>
      </c>
      <c r="I24" s="1252"/>
    </row>
    <row r="25" spans="1:9" ht="13.8">
      <c r="A25" s="84">
        <v>12</v>
      </c>
      <c r="B25" s="85"/>
      <c r="C25" s="143" t="s">
        <v>386</v>
      </c>
      <c r="D25" s="144" t="s">
        <v>387</v>
      </c>
      <c r="E25" s="147" t="s">
        <v>180</v>
      </c>
      <c r="F25" s="162">
        <v>44</v>
      </c>
      <c r="G25" s="1252"/>
      <c r="H25" s="90">
        <f t="shared" si="1"/>
        <v>0</v>
      </c>
      <c r="I25" s="1252"/>
    </row>
    <row r="26" spans="1:9" ht="13.8">
      <c r="A26" s="84">
        <v>13</v>
      </c>
      <c r="B26" s="85"/>
      <c r="C26" s="143" t="s">
        <v>386</v>
      </c>
      <c r="D26" s="144" t="s">
        <v>387</v>
      </c>
      <c r="E26" s="147" t="s">
        <v>180</v>
      </c>
      <c r="F26" s="162">
        <v>11</v>
      </c>
      <c r="G26" s="1252"/>
      <c r="H26" s="90">
        <f t="shared" si="1"/>
        <v>0</v>
      </c>
      <c r="I26" s="1252"/>
    </row>
    <row r="27" spans="1:9" ht="13.8">
      <c r="A27" s="84">
        <v>14</v>
      </c>
      <c r="B27" s="85"/>
      <c r="C27" s="143" t="s">
        <v>354</v>
      </c>
      <c r="D27" s="144" t="s">
        <v>355</v>
      </c>
      <c r="E27" s="147" t="s">
        <v>180</v>
      </c>
      <c r="F27" s="162">
        <v>1</v>
      </c>
      <c r="G27" s="1252"/>
      <c r="H27" s="90">
        <f t="shared" si="1"/>
        <v>0</v>
      </c>
      <c r="I27" s="1252"/>
    </row>
    <row r="28" spans="1:9" ht="13.8">
      <c r="A28" s="84">
        <v>15</v>
      </c>
      <c r="B28" s="85"/>
      <c r="C28" s="143" t="s">
        <v>356</v>
      </c>
      <c r="D28" s="144" t="s">
        <v>357</v>
      </c>
      <c r="E28" s="147" t="s">
        <v>180</v>
      </c>
      <c r="F28" s="162">
        <v>1</v>
      </c>
      <c r="G28" s="1252"/>
      <c r="H28" s="90">
        <f t="shared" si="1"/>
        <v>0</v>
      </c>
      <c r="I28" s="1252"/>
    </row>
    <row r="29" spans="1:9" ht="13.8">
      <c r="A29" s="92"/>
      <c r="B29" s="100"/>
      <c r="C29" s="101"/>
      <c r="D29" s="102"/>
      <c r="E29" s="95"/>
      <c r="H29" s="96"/>
      <c r="I29" s="96"/>
    </row>
    <row r="30" spans="1:9" ht="13.8">
      <c r="A30" s="92"/>
      <c r="B30" s="137">
        <v>453140</v>
      </c>
      <c r="C30" s="75"/>
      <c r="D30" s="76" t="s">
        <v>343</v>
      </c>
      <c r="F30" s="53"/>
      <c r="G30" s="53"/>
      <c r="H30" s="80">
        <f>SUM(H32:H37)</f>
        <v>0</v>
      </c>
      <c r="I30" s="53"/>
    </row>
    <row r="31" spans="1:9" ht="13.8">
      <c r="A31" s="53"/>
      <c r="F31" s="53"/>
      <c r="G31" s="53"/>
      <c r="H31" s="53"/>
      <c r="I31" s="53"/>
    </row>
    <row r="32" spans="1:9" ht="13.8">
      <c r="A32" s="84">
        <v>16</v>
      </c>
      <c r="B32" s="85"/>
      <c r="C32" s="143" t="s">
        <v>344</v>
      </c>
      <c r="D32" s="144" t="s">
        <v>345</v>
      </c>
      <c r="E32" s="147" t="s">
        <v>180</v>
      </c>
      <c r="F32" s="162">
        <v>1</v>
      </c>
      <c r="G32" s="1252"/>
      <c r="H32" s="90">
        <f>ROUND(F32*G32,2)</f>
        <v>0</v>
      </c>
      <c r="I32" s="1252"/>
    </row>
    <row r="33" spans="1:9" ht="13.8">
      <c r="A33" s="84">
        <v>17</v>
      </c>
      <c r="B33" s="85"/>
      <c r="C33" s="143" t="s">
        <v>344</v>
      </c>
      <c r="D33" s="144" t="s">
        <v>345</v>
      </c>
      <c r="E33" s="147" t="s">
        <v>180</v>
      </c>
      <c r="F33" s="162">
        <v>12</v>
      </c>
      <c r="G33" s="1252"/>
      <c r="H33" s="90">
        <f t="shared" ref="H33:H37" si="2">ROUND(F33*G33,2)</f>
        <v>0</v>
      </c>
      <c r="I33" s="1252"/>
    </row>
    <row r="34" spans="1:9" ht="13.8">
      <c r="A34" s="84">
        <v>18</v>
      </c>
      <c r="B34" s="85"/>
      <c r="C34" s="143" t="s">
        <v>346</v>
      </c>
      <c r="D34" s="144" t="s">
        <v>347</v>
      </c>
      <c r="E34" s="147" t="s">
        <v>180</v>
      </c>
      <c r="F34" s="162">
        <v>12</v>
      </c>
      <c r="G34" s="1252"/>
      <c r="H34" s="90">
        <f t="shared" si="2"/>
        <v>0</v>
      </c>
      <c r="I34" s="1252"/>
    </row>
    <row r="35" spans="1:9" ht="13.8">
      <c r="A35" s="84">
        <v>19</v>
      </c>
      <c r="B35" s="85"/>
      <c r="C35" s="143" t="s">
        <v>348</v>
      </c>
      <c r="D35" s="144" t="s">
        <v>349</v>
      </c>
      <c r="E35" s="147" t="s">
        <v>176</v>
      </c>
      <c r="F35" s="770">
        <v>155</v>
      </c>
      <c r="G35" s="1252"/>
      <c r="H35" s="90">
        <f t="shared" si="2"/>
        <v>0</v>
      </c>
      <c r="I35" s="1252"/>
    </row>
    <row r="36" spans="1:9" ht="13.8">
      <c r="A36" s="84">
        <v>20</v>
      </c>
      <c r="B36" s="85"/>
      <c r="C36" s="143" t="s">
        <v>350</v>
      </c>
      <c r="D36" s="144" t="s">
        <v>351</v>
      </c>
      <c r="E36" s="147" t="s">
        <v>176</v>
      </c>
      <c r="F36" s="770">
        <v>168</v>
      </c>
      <c r="G36" s="1252"/>
      <c r="H36" s="90">
        <f t="shared" si="2"/>
        <v>0</v>
      </c>
      <c r="I36" s="1252"/>
    </row>
    <row r="37" spans="1:9" ht="13.8">
      <c r="A37" s="84">
        <v>21</v>
      </c>
      <c r="B37" s="85"/>
      <c r="C37" s="143" t="s">
        <v>352</v>
      </c>
      <c r="D37" s="144" t="s">
        <v>353</v>
      </c>
      <c r="E37" s="147" t="s">
        <v>176</v>
      </c>
      <c r="F37" s="770">
        <v>540</v>
      </c>
      <c r="G37" s="1252"/>
      <c r="H37" s="90">
        <f t="shared" si="2"/>
        <v>0</v>
      </c>
      <c r="I37" s="1252"/>
    </row>
    <row r="38" spans="1:9" ht="13.8">
      <c r="A38" s="92"/>
      <c r="B38" s="100"/>
      <c r="C38" s="101"/>
      <c r="D38" s="102"/>
      <c r="E38" s="95"/>
      <c r="H38" s="96"/>
      <c r="I38" s="96"/>
    </row>
    <row r="39" spans="1:9" ht="13.8">
      <c r="A39" s="83"/>
      <c r="B39" s="137">
        <v>453156</v>
      </c>
      <c r="C39" s="177"/>
      <c r="D39" s="76" t="s">
        <v>373</v>
      </c>
      <c r="E39" s="135"/>
      <c r="F39" s="200"/>
      <c r="G39" s="79"/>
      <c r="H39" s="80">
        <f>SUM(H41)</f>
        <v>0</v>
      </c>
      <c r="I39" s="79"/>
    </row>
    <row r="40" spans="1:9" ht="13.8">
      <c r="A40" s="83"/>
      <c r="B40" s="97"/>
      <c r="C40" s="177"/>
      <c r="D40" s="82"/>
      <c r="E40" s="135"/>
      <c r="F40" s="200"/>
      <c r="G40" s="79"/>
      <c r="H40" s="79"/>
      <c r="I40" s="79"/>
    </row>
    <row r="41" spans="1:9" ht="13.8">
      <c r="A41" s="84">
        <v>21</v>
      </c>
      <c r="B41" s="85"/>
      <c r="C41" s="143" t="s">
        <v>374</v>
      </c>
      <c r="D41" s="144" t="s">
        <v>375</v>
      </c>
      <c r="E41" s="147" t="s">
        <v>176</v>
      </c>
      <c r="F41" s="770">
        <v>4610</v>
      </c>
      <c r="G41" s="1252"/>
      <c r="H41" s="90">
        <f>ROUND(F41*G41,2)</f>
        <v>0</v>
      </c>
      <c r="I41" s="1252"/>
    </row>
    <row r="42" spans="1:9" ht="13.8">
      <c r="A42" s="83"/>
      <c r="B42" s="97"/>
      <c r="C42" s="177"/>
      <c r="D42" s="82"/>
      <c r="E42" s="135"/>
      <c r="F42" s="200"/>
      <c r="G42" s="512"/>
      <c r="H42" s="79"/>
    </row>
    <row r="43" spans="1:9" ht="14.4">
      <c r="A43" s="92"/>
      <c r="B43" s="100"/>
      <c r="C43" s="101"/>
      <c r="D43" s="103" t="s">
        <v>181</v>
      </c>
      <c r="E43" s="104"/>
      <c r="F43" s="105"/>
      <c r="G43" s="106"/>
      <c r="H43" s="107">
        <f>H16+H9+H30+H39</f>
        <v>0</v>
      </c>
    </row>
    <row r="44" spans="1:9" ht="13.5" customHeight="1">
      <c r="A44" s="92"/>
      <c r="B44" s="108"/>
      <c r="C44" s="109"/>
      <c r="D44" s="110"/>
      <c r="E44" s="92"/>
    </row>
    <row r="45" spans="1:9" s="52" customFormat="1" ht="13.8">
      <c r="A45" s="92"/>
      <c r="B45" s="92"/>
      <c r="C45" s="92"/>
      <c r="D45" s="53"/>
      <c r="E45" s="95"/>
      <c r="F45" s="54"/>
      <c r="G45" s="96"/>
      <c r="H45" s="54"/>
      <c r="I45" s="51"/>
    </row>
    <row r="46" spans="1:9" s="112" customFormat="1" ht="13.8">
      <c r="A46" s="92"/>
      <c r="B46" s="92"/>
      <c r="C46" s="92"/>
      <c r="D46" s="111"/>
      <c r="E46" s="100"/>
      <c r="F46" s="54"/>
      <c r="G46" s="96"/>
      <c r="H46" s="54"/>
      <c r="I46" s="51"/>
    </row>
    <row r="47" spans="1:9" ht="13.5" customHeight="1">
      <c r="A47" s="92"/>
      <c r="B47" s="92"/>
      <c r="C47" s="92"/>
      <c r="E47" s="100"/>
    </row>
    <row r="48" spans="1:9" ht="13.8">
      <c r="A48" s="92"/>
      <c r="B48" s="92"/>
      <c r="C48" s="92"/>
      <c r="E48" s="100"/>
      <c r="I48" s="113"/>
    </row>
    <row r="49" spans="1:8" ht="13.8">
      <c r="A49" s="92"/>
      <c r="B49" s="92"/>
      <c r="C49" s="92"/>
      <c r="E49" s="95"/>
    </row>
    <row r="50" spans="1:8" ht="13.8">
      <c r="A50" s="92"/>
      <c r="B50" s="92"/>
      <c r="C50" s="92"/>
      <c r="E50" s="95"/>
    </row>
    <row r="51" spans="1:8" ht="13.8">
      <c r="A51" s="92"/>
      <c r="B51" s="92"/>
      <c r="C51" s="92"/>
      <c r="E51" s="95"/>
    </row>
    <row r="52" spans="1:8" ht="13.8">
      <c r="A52" s="92"/>
      <c r="B52" s="92"/>
      <c r="C52" s="92"/>
      <c r="E52" s="95"/>
    </row>
    <row r="53" spans="1:8" ht="13.8">
      <c r="A53" s="92"/>
      <c r="B53" s="92"/>
      <c r="C53" s="92"/>
      <c r="D53" s="110"/>
      <c r="E53" s="95"/>
    </row>
    <row r="54" spans="1:8" ht="13.8">
      <c r="A54" s="92"/>
      <c r="B54" s="92"/>
      <c r="C54" s="92"/>
      <c r="D54" s="114"/>
      <c r="E54" s="95"/>
    </row>
    <row r="55" spans="1:8" ht="13.8">
      <c r="A55" s="92"/>
      <c r="B55" s="92"/>
      <c r="C55" s="92"/>
      <c r="D55" s="110"/>
      <c r="E55" s="92"/>
    </row>
    <row r="56" spans="1:8" ht="13.8">
      <c r="A56" s="92"/>
      <c r="B56" s="92"/>
      <c r="C56" s="92"/>
      <c r="D56" s="115"/>
      <c r="E56" s="95"/>
    </row>
    <row r="57" spans="1:8" ht="13.8">
      <c r="A57" s="92"/>
      <c r="B57" s="92"/>
      <c r="C57" s="92"/>
      <c r="D57" s="102"/>
      <c r="E57" s="95"/>
    </row>
    <row r="58" spans="1:8" s="52" customFormat="1" ht="12.75" customHeight="1">
      <c r="A58" s="92"/>
      <c r="B58" s="92"/>
      <c r="C58" s="92"/>
      <c r="D58" s="116"/>
      <c r="E58" s="95"/>
      <c r="F58" s="54"/>
      <c r="G58" s="96"/>
      <c r="H58" s="54"/>
    </row>
    <row r="59" spans="1:8" s="52" customFormat="1" ht="13.8">
      <c r="A59" s="92"/>
      <c r="B59" s="92"/>
      <c r="C59" s="92"/>
      <c r="D59" s="116"/>
      <c r="E59" s="95"/>
      <c r="F59" s="54"/>
      <c r="G59" s="96"/>
      <c r="H59" s="54"/>
    </row>
    <row r="60" spans="1:8" ht="13.8">
      <c r="A60" s="92"/>
      <c r="B60" s="100"/>
      <c r="C60" s="101"/>
      <c r="D60" s="116"/>
      <c r="E60" s="95"/>
    </row>
    <row r="61" spans="1:8" s="52" customFormat="1" ht="12.75" customHeight="1">
      <c r="A61" s="92"/>
      <c r="B61" s="100"/>
      <c r="C61" s="101"/>
      <c r="D61" s="102"/>
      <c r="E61" s="95"/>
      <c r="F61" s="54"/>
      <c r="G61" s="96"/>
      <c r="H61" s="54"/>
    </row>
    <row r="62" spans="1:8" ht="13.8">
      <c r="A62" s="92"/>
      <c r="B62" s="100"/>
      <c r="C62" s="101"/>
      <c r="D62" s="116"/>
      <c r="E62" s="95"/>
    </row>
    <row r="63" spans="1:8" ht="13.8">
      <c r="A63" s="92"/>
      <c r="B63" s="100"/>
      <c r="C63" s="101"/>
      <c r="D63" s="116"/>
      <c r="E63" s="95"/>
    </row>
    <row r="64" spans="1:8" ht="13.8">
      <c r="A64" s="92"/>
      <c r="B64" s="100"/>
      <c r="C64" s="101"/>
      <c r="D64" s="116"/>
      <c r="E64" s="95"/>
    </row>
    <row r="65" spans="1:8" ht="15.6">
      <c r="A65" s="92"/>
      <c r="B65" s="117"/>
      <c r="C65" s="118"/>
      <c r="D65" s="102"/>
      <c r="E65" s="119"/>
    </row>
    <row r="66" spans="1:8" ht="13.8">
      <c r="A66" s="92"/>
      <c r="B66" s="108"/>
      <c r="C66" s="120"/>
      <c r="D66" s="110"/>
      <c r="E66" s="92"/>
    </row>
    <row r="67" spans="1:8" s="52" customFormat="1" ht="12.75" customHeight="1">
      <c r="A67" s="92"/>
      <c r="B67" s="100"/>
      <c r="C67" s="101"/>
      <c r="D67" s="115"/>
      <c r="E67" s="95"/>
      <c r="F67" s="54"/>
      <c r="G67" s="96"/>
      <c r="H67" s="54"/>
    </row>
    <row r="68" spans="1:8" s="52" customFormat="1" ht="12.75" customHeight="1">
      <c r="A68" s="92"/>
      <c r="B68" s="117"/>
      <c r="C68" s="118"/>
      <c r="D68" s="102"/>
      <c r="E68" s="119"/>
      <c r="F68" s="54"/>
      <c r="G68" s="96"/>
      <c r="H68" s="54"/>
    </row>
    <row r="69" spans="1:8" ht="13.8">
      <c r="A69" s="92"/>
      <c r="B69" s="100"/>
      <c r="C69" s="101"/>
      <c r="D69" s="102"/>
      <c r="E69" s="95"/>
    </row>
    <row r="70" spans="1:8" ht="13.8">
      <c r="A70" s="92"/>
      <c r="B70" s="100"/>
      <c r="C70" s="101"/>
      <c r="D70" s="102"/>
      <c r="E70" s="95"/>
    </row>
    <row r="71" spans="1:8" ht="13.8">
      <c r="A71" s="92"/>
      <c r="B71" s="100"/>
      <c r="C71" s="101"/>
      <c r="D71" s="116"/>
      <c r="E71" s="95"/>
    </row>
    <row r="72" spans="1:8" ht="13.8">
      <c r="A72" s="92"/>
      <c r="B72" s="100"/>
      <c r="C72" s="101"/>
      <c r="D72" s="116"/>
      <c r="E72" s="95"/>
    </row>
    <row r="73" spans="1:8" ht="13.8">
      <c r="A73" s="92"/>
      <c r="B73" s="100"/>
      <c r="C73" s="101"/>
      <c r="D73" s="116"/>
      <c r="E73" s="95"/>
    </row>
    <row r="74" spans="1:8" ht="15.6">
      <c r="A74" s="92"/>
      <c r="B74" s="117"/>
      <c r="C74" s="118"/>
      <c r="D74" s="102"/>
      <c r="E74" s="119"/>
    </row>
    <row r="75" spans="1:8" ht="15.6">
      <c r="A75" s="92"/>
      <c r="B75" s="117"/>
      <c r="C75" s="118"/>
      <c r="D75" s="121"/>
      <c r="E75" s="119"/>
    </row>
    <row r="76" spans="1:8" ht="13.8">
      <c r="A76" s="92"/>
      <c r="B76" s="100"/>
      <c r="C76" s="101"/>
      <c r="D76" s="115"/>
      <c r="E76" s="95"/>
    </row>
    <row r="77" spans="1:8" ht="13.8">
      <c r="A77" s="92"/>
      <c r="B77" s="100"/>
      <c r="C77" s="101"/>
      <c r="D77" s="102"/>
      <c r="E77" s="95"/>
    </row>
    <row r="78" spans="1:8" ht="13.8">
      <c r="A78" s="92"/>
      <c r="B78" s="100"/>
      <c r="C78" s="101"/>
      <c r="D78" s="102"/>
      <c r="E78" s="95"/>
    </row>
    <row r="79" spans="1:8" ht="13.8">
      <c r="A79" s="92"/>
      <c r="B79" s="100"/>
      <c r="C79" s="101"/>
      <c r="D79" s="116"/>
      <c r="E79" s="95"/>
    </row>
    <row r="80" spans="1:8" ht="13.8">
      <c r="A80" s="92"/>
      <c r="B80" s="100"/>
      <c r="C80" s="101"/>
      <c r="D80" s="116"/>
      <c r="E80" s="95"/>
    </row>
    <row r="81" spans="1:8" ht="13.8">
      <c r="A81" s="92"/>
      <c r="B81" s="100"/>
      <c r="C81" s="101"/>
      <c r="D81" s="116"/>
      <c r="E81" s="95"/>
    </row>
    <row r="82" spans="1:8" ht="13.8">
      <c r="A82" s="92"/>
      <c r="B82" s="100"/>
      <c r="C82" s="101"/>
      <c r="D82" s="102"/>
      <c r="E82" s="95"/>
    </row>
    <row r="83" spans="1:8" ht="13.8">
      <c r="A83" s="92"/>
      <c r="B83" s="100"/>
      <c r="C83" s="101"/>
      <c r="D83" s="116"/>
      <c r="E83" s="95"/>
    </row>
    <row r="84" spans="1:8" ht="13.8">
      <c r="A84" s="92"/>
      <c r="B84" s="100"/>
      <c r="C84" s="101"/>
      <c r="D84" s="115"/>
      <c r="E84" s="95"/>
    </row>
    <row r="85" spans="1:8" ht="13.5" customHeight="1">
      <c r="A85" s="92"/>
      <c r="B85" s="100"/>
      <c r="C85" s="101"/>
      <c r="D85" s="102"/>
      <c r="E85" s="95"/>
    </row>
    <row r="86" spans="1:8" ht="13.5" customHeight="1">
      <c r="A86" s="92"/>
      <c r="B86" s="100"/>
      <c r="C86" s="101"/>
      <c r="D86" s="116"/>
      <c r="E86" s="95"/>
    </row>
    <row r="87" spans="1:8" s="52" customFormat="1" ht="13.8">
      <c r="A87" s="92"/>
      <c r="B87" s="100"/>
      <c r="C87" s="101"/>
      <c r="D87" s="116"/>
      <c r="E87" s="95"/>
      <c r="F87" s="54"/>
      <c r="G87" s="96"/>
      <c r="H87" s="54"/>
    </row>
    <row r="88" spans="1:8" s="52" customFormat="1" ht="13.8">
      <c r="A88" s="92"/>
      <c r="B88" s="100"/>
      <c r="C88" s="101"/>
      <c r="D88" s="116"/>
      <c r="E88" s="95"/>
      <c r="F88" s="54"/>
      <c r="G88" s="96"/>
      <c r="H88" s="54"/>
    </row>
    <row r="89" spans="1:8" s="52" customFormat="1" ht="13.8">
      <c r="A89" s="92"/>
      <c r="B89" s="100"/>
      <c r="C89" s="101"/>
      <c r="D89" s="102"/>
      <c r="E89" s="95"/>
      <c r="F89" s="54"/>
      <c r="G89" s="96"/>
      <c r="H89" s="54"/>
    </row>
    <row r="90" spans="1:8" ht="13.5" customHeight="1">
      <c r="A90" s="92"/>
      <c r="B90" s="100"/>
      <c r="C90" s="101"/>
      <c r="D90" s="116"/>
      <c r="E90" s="95"/>
    </row>
    <row r="91" spans="1:8" ht="13.5" customHeight="1">
      <c r="A91" s="92"/>
      <c r="B91" s="100"/>
      <c r="C91" s="101"/>
      <c r="D91" s="115"/>
      <c r="E91" s="95"/>
    </row>
    <row r="92" spans="1:8" s="52" customFormat="1" ht="13.8">
      <c r="A92" s="92"/>
      <c r="B92" s="95"/>
      <c r="C92" s="114"/>
      <c r="D92" s="122"/>
      <c r="E92" s="95"/>
      <c r="F92" s="54"/>
      <c r="G92" s="96"/>
      <c r="H92" s="54"/>
    </row>
    <row r="93" spans="1:8" s="52" customFormat="1" ht="13.8">
      <c r="A93" s="92"/>
      <c r="B93" s="95"/>
      <c r="C93" s="114"/>
      <c r="D93" s="114"/>
      <c r="E93" s="95"/>
      <c r="F93" s="54"/>
      <c r="G93" s="96"/>
      <c r="H93" s="54"/>
    </row>
    <row r="94" spans="1:8" s="52" customFormat="1" ht="13.8">
      <c r="A94" s="92"/>
      <c r="B94" s="108"/>
      <c r="C94" s="120"/>
      <c r="D94" s="110"/>
      <c r="E94" s="92"/>
      <c r="F94" s="54"/>
      <c r="G94" s="96"/>
      <c r="H94" s="54"/>
    </row>
    <row r="95" spans="1:8" s="52" customFormat="1" ht="13.8">
      <c r="A95" s="92"/>
      <c r="B95" s="100"/>
      <c r="C95" s="123"/>
      <c r="D95" s="116"/>
      <c r="E95" s="95"/>
      <c r="F95" s="54"/>
      <c r="G95" s="96"/>
      <c r="H95" s="54"/>
    </row>
    <row r="96" spans="1:8" s="52" customFormat="1" ht="13.8">
      <c r="A96" s="92"/>
      <c r="B96" s="100"/>
      <c r="C96" s="123"/>
      <c r="D96" s="116"/>
      <c r="E96" s="95"/>
      <c r="F96" s="54"/>
      <c r="G96" s="96"/>
      <c r="H96" s="54"/>
    </row>
    <row r="97" spans="1:8" s="52" customFormat="1" ht="13.8">
      <c r="A97" s="92"/>
      <c r="B97" s="95"/>
      <c r="C97" s="114"/>
      <c r="D97" s="122"/>
      <c r="E97" s="95"/>
      <c r="F97" s="54"/>
      <c r="G97" s="96"/>
      <c r="H97" s="54"/>
    </row>
    <row r="98" spans="1:8" s="52" customFormat="1" ht="13.8">
      <c r="A98" s="92"/>
      <c r="B98" s="95"/>
      <c r="C98" s="114"/>
      <c r="D98" s="114"/>
      <c r="E98" s="95"/>
      <c r="F98" s="54"/>
      <c r="G98" s="96"/>
      <c r="H98" s="54"/>
    </row>
    <row r="99" spans="1:8" s="52" customFormat="1" ht="13.8">
      <c r="A99" s="92"/>
      <c r="B99" s="108"/>
      <c r="C99" s="120"/>
      <c r="D99" s="110"/>
      <c r="E99" s="92"/>
      <c r="F99" s="54"/>
      <c r="G99" s="96"/>
      <c r="H99" s="54"/>
    </row>
    <row r="100" spans="1:8" ht="13.5" customHeight="1">
      <c r="A100" s="92"/>
      <c r="B100" s="108"/>
      <c r="C100" s="120"/>
      <c r="D100" s="110"/>
      <c r="E100" s="92"/>
    </row>
    <row r="101" spans="1:8" s="52" customFormat="1" ht="13.8">
      <c r="A101" s="92"/>
      <c r="B101" s="100"/>
      <c r="C101" s="123"/>
      <c r="D101" s="115"/>
      <c r="E101" s="95"/>
      <c r="F101" s="54"/>
      <c r="G101" s="96"/>
      <c r="H101" s="54"/>
    </row>
    <row r="102" spans="1:8" s="52" customFormat="1" ht="13.8">
      <c r="A102" s="92"/>
      <c r="B102" s="100"/>
      <c r="C102" s="123"/>
      <c r="D102" s="116"/>
      <c r="E102" s="95"/>
      <c r="F102" s="54"/>
      <c r="G102" s="96"/>
      <c r="H102" s="54"/>
    </row>
    <row r="103" spans="1:8" ht="13.5" customHeight="1">
      <c r="A103" s="92"/>
      <c r="B103" s="100"/>
      <c r="C103" s="123"/>
      <c r="D103" s="115"/>
      <c r="E103" s="95"/>
    </row>
    <row r="104" spans="1:8" ht="13.5" customHeight="1">
      <c r="A104" s="92"/>
      <c r="B104" s="100"/>
      <c r="C104" s="123"/>
      <c r="D104" s="115"/>
      <c r="E104" s="95"/>
    </row>
    <row r="105" spans="1:8" s="52" customFormat="1" ht="13.8">
      <c r="A105" s="92"/>
      <c r="B105" s="100"/>
      <c r="C105" s="123"/>
      <c r="D105" s="115"/>
      <c r="E105" s="95"/>
      <c r="F105" s="54"/>
      <c r="G105" s="96"/>
      <c r="H105" s="54"/>
    </row>
    <row r="106" spans="1:8" s="52" customFormat="1" ht="13.8">
      <c r="A106" s="92"/>
      <c r="B106" s="100"/>
      <c r="C106" s="123"/>
      <c r="D106" s="116"/>
      <c r="E106" s="95"/>
      <c r="F106" s="54"/>
      <c r="G106" s="96"/>
      <c r="H106" s="54"/>
    </row>
    <row r="107" spans="1:8" ht="13.5" customHeight="1">
      <c r="A107" s="92"/>
      <c r="B107" s="95"/>
      <c r="C107" s="114"/>
      <c r="D107" s="114"/>
      <c r="E107" s="95"/>
    </row>
    <row r="108" spans="1:8" ht="13.5" customHeight="1">
      <c r="B108" s="73"/>
      <c r="C108" s="125"/>
      <c r="D108" s="126"/>
      <c r="E108" s="124"/>
    </row>
    <row r="109" spans="1:8" ht="13.5" customHeight="1">
      <c r="B109" s="83"/>
      <c r="C109" s="127"/>
      <c r="D109" s="82"/>
    </row>
    <row r="112" spans="1:8" ht="13.5" customHeight="1">
      <c r="B112" s="73"/>
      <c r="C112" s="125"/>
      <c r="D112" s="126"/>
      <c r="E112" s="124"/>
    </row>
    <row r="113" spans="1:9" ht="13.5" customHeight="1">
      <c r="B113" s="83"/>
      <c r="C113" s="127"/>
      <c r="D113" s="82"/>
    </row>
    <row r="114" spans="1:9" s="52" customFormat="1" ht="13.8">
      <c r="A114" s="124"/>
      <c r="B114" s="72"/>
      <c r="C114" s="53"/>
      <c r="D114" s="128"/>
      <c r="E114" s="72"/>
      <c r="F114" s="54"/>
      <c r="G114" s="96"/>
      <c r="H114" s="54"/>
    </row>
    <row r="115" spans="1:9" ht="13.5" customHeight="1">
      <c r="D115" s="128"/>
    </row>
    <row r="116" spans="1:9" ht="13.5" customHeight="1">
      <c r="D116" s="128"/>
    </row>
    <row r="117" spans="1:9" ht="13.5" customHeight="1">
      <c r="D117" s="128"/>
    </row>
    <row r="118" spans="1:9" ht="13.5" customHeight="1">
      <c r="D118" s="128"/>
    </row>
    <row r="121" spans="1:9" ht="13.5" customHeight="1">
      <c r="B121" s="83"/>
      <c r="C121" s="127"/>
      <c r="D121" s="82"/>
    </row>
    <row r="122" spans="1:9" ht="13.5" customHeight="1">
      <c r="D122" s="129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ht="13.5" customHeight="1">
      <c r="H162" s="53"/>
    </row>
    <row r="163" spans="1:9" ht="13.5" customHeight="1">
      <c r="H163" s="53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1" xr:uid="{00000000-0002-0000-13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0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43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8">
    <tabColor rgb="FFCCFFFF"/>
  </sheetPr>
  <dimension ref="A1:I164"/>
  <sheetViews>
    <sheetView view="pageBreakPreview" zoomScaleNormal="115" zoomScaleSheetLayoutView="100" workbookViewId="0">
      <selection activeCell="E24" sqref="E24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41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42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453121</v>
      </c>
      <c r="C9" s="75"/>
      <c r="D9" s="76" t="s">
        <v>388</v>
      </c>
      <c r="E9" s="77"/>
      <c r="F9" s="78"/>
      <c r="G9" s="79"/>
      <c r="H9" s="80">
        <f>SUM(H11:H21)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3.8">
      <c r="A11" s="84">
        <v>1</v>
      </c>
      <c r="B11" s="85"/>
      <c r="C11" s="143" t="s">
        <v>348</v>
      </c>
      <c r="D11" s="144" t="s">
        <v>349</v>
      </c>
      <c r="E11" s="147" t="s">
        <v>176</v>
      </c>
      <c r="F11" s="770">
        <v>50</v>
      </c>
      <c r="G11" s="1252"/>
      <c r="H11" s="90">
        <f>ROUND(F11*G11,2)</f>
        <v>0</v>
      </c>
      <c r="I11" s="1252"/>
    </row>
    <row r="12" spans="1:9" ht="13.8">
      <c r="A12" s="84">
        <v>2</v>
      </c>
      <c r="B12" s="85"/>
      <c r="C12" s="143" t="s">
        <v>389</v>
      </c>
      <c r="D12" s="144" t="s">
        <v>390</v>
      </c>
      <c r="E12" s="147" t="s">
        <v>176</v>
      </c>
      <c r="F12" s="770">
        <v>50</v>
      </c>
      <c r="G12" s="1252"/>
      <c r="H12" s="90">
        <f t="shared" ref="H12:H21" si="0">ROUND(F12*G12,2)</f>
        <v>0</v>
      </c>
      <c r="I12" s="1252"/>
    </row>
    <row r="13" spans="1:9" ht="13.8">
      <c r="A13" s="84">
        <v>3</v>
      </c>
      <c r="B13" s="85"/>
      <c r="C13" s="143" t="s">
        <v>391</v>
      </c>
      <c r="D13" s="144" t="s">
        <v>392</v>
      </c>
      <c r="E13" s="147" t="s">
        <v>176</v>
      </c>
      <c r="F13" s="770">
        <v>450</v>
      </c>
      <c r="G13" s="1252"/>
      <c r="H13" s="90">
        <f t="shared" si="0"/>
        <v>0</v>
      </c>
      <c r="I13" s="1252"/>
    </row>
    <row r="14" spans="1:9" ht="13.8">
      <c r="A14" s="84">
        <v>4</v>
      </c>
      <c r="B14" s="85"/>
      <c r="C14" s="143" t="s">
        <v>352</v>
      </c>
      <c r="D14" s="144" t="s">
        <v>353</v>
      </c>
      <c r="E14" s="147" t="s">
        <v>176</v>
      </c>
      <c r="F14" s="770">
        <v>390</v>
      </c>
      <c r="G14" s="1252"/>
      <c r="H14" s="90">
        <f t="shared" si="0"/>
        <v>0</v>
      </c>
      <c r="I14" s="1252"/>
    </row>
    <row r="15" spans="1:9" ht="13.8">
      <c r="A15" s="84">
        <v>5</v>
      </c>
      <c r="B15" s="85"/>
      <c r="C15" s="143" t="s">
        <v>393</v>
      </c>
      <c r="D15" s="144" t="s">
        <v>394</v>
      </c>
      <c r="E15" s="147" t="s">
        <v>180</v>
      </c>
      <c r="F15" s="770">
        <v>1</v>
      </c>
      <c r="G15" s="1252"/>
      <c r="H15" s="90">
        <f t="shared" si="0"/>
        <v>0</v>
      </c>
      <c r="I15" s="1252"/>
    </row>
    <row r="16" spans="1:9" ht="13.8">
      <c r="A16" s="84">
        <v>6</v>
      </c>
      <c r="B16" s="85"/>
      <c r="C16" s="143" t="s">
        <v>395</v>
      </c>
      <c r="D16" s="144" t="s">
        <v>396</v>
      </c>
      <c r="E16" s="147" t="s">
        <v>180</v>
      </c>
      <c r="F16" s="162">
        <v>13</v>
      </c>
      <c r="G16" s="1252"/>
      <c r="H16" s="90">
        <f t="shared" si="0"/>
        <v>0</v>
      </c>
      <c r="I16" s="1252"/>
    </row>
    <row r="17" spans="1:9" ht="13.8">
      <c r="A17" s="84">
        <v>7</v>
      </c>
      <c r="B17" s="85"/>
      <c r="C17" s="143" t="s">
        <v>397</v>
      </c>
      <c r="D17" s="144" t="s">
        <v>398</v>
      </c>
      <c r="E17" s="147" t="s">
        <v>180</v>
      </c>
      <c r="F17" s="770">
        <v>1</v>
      </c>
      <c r="G17" s="1252"/>
      <c r="H17" s="90">
        <f t="shared" si="0"/>
        <v>0</v>
      </c>
      <c r="I17" s="1252"/>
    </row>
    <row r="18" spans="1:9" ht="13.8">
      <c r="A18" s="84">
        <v>8</v>
      </c>
      <c r="B18" s="85"/>
      <c r="C18" s="143" t="s">
        <v>399</v>
      </c>
      <c r="D18" s="144" t="s">
        <v>400</v>
      </c>
      <c r="E18" s="147" t="s">
        <v>180</v>
      </c>
      <c r="F18" s="162">
        <v>40</v>
      </c>
      <c r="G18" s="1252"/>
      <c r="H18" s="90">
        <f t="shared" si="0"/>
        <v>0</v>
      </c>
      <c r="I18" s="1252"/>
    </row>
    <row r="19" spans="1:9" ht="13.8">
      <c r="A19" s="84">
        <v>9</v>
      </c>
      <c r="B19" s="85"/>
      <c r="C19" s="143" t="s">
        <v>384</v>
      </c>
      <c r="D19" s="144" t="s">
        <v>385</v>
      </c>
      <c r="E19" s="147" t="s">
        <v>180</v>
      </c>
      <c r="F19" s="770">
        <v>1</v>
      </c>
      <c r="G19" s="1252"/>
      <c r="H19" s="90">
        <f t="shared" si="0"/>
        <v>0</v>
      </c>
      <c r="I19" s="1252"/>
    </row>
    <row r="20" spans="1:9" ht="13.8">
      <c r="A20" s="84">
        <v>10</v>
      </c>
      <c r="B20" s="85"/>
      <c r="C20" s="143" t="s">
        <v>354</v>
      </c>
      <c r="D20" s="144" t="s">
        <v>355</v>
      </c>
      <c r="E20" s="147" t="s">
        <v>180</v>
      </c>
      <c r="F20" s="162">
        <v>1</v>
      </c>
      <c r="G20" s="1252"/>
      <c r="H20" s="90">
        <f t="shared" si="0"/>
        <v>0</v>
      </c>
      <c r="I20" s="1252"/>
    </row>
    <row r="21" spans="1:9" ht="13.8">
      <c r="A21" s="84">
        <v>11</v>
      </c>
      <c r="B21" s="85"/>
      <c r="C21" s="143" t="s">
        <v>356</v>
      </c>
      <c r="D21" s="144" t="s">
        <v>357</v>
      </c>
      <c r="E21" s="147" t="s">
        <v>180</v>
      </c>
      <c r="F21" s="162">
        <v>1</v>
      </c>
      <c r="G21" s="1252"/>
      <c r="H21" s="90">
        <f t="shared" si="0"/>
        <v>0</v>
      </c>
      <c r="I21" s="1252"/>
    </row>
    <row r="22" spans="1:9" ht="13.8">
      <c r="A22" s="92"/>
      <c r="B22" s="100"/>
      <c r="C22" s="101"/>
      <c r="D22" s="102"/>
      <c r="E22" s="95"/>
      <c r="H22" s="96"/>
      <c r="I22" s="96"/>
    </row>
    <row r="23" spans="1:9" ht="13.8">
      <c r="A23" s="92"/>
      <c r="B23" s="137">
        <v>453122</v>
      </c>
      <c r="C23" s="75"/>
      <c r="D23" s="76" t="s">
        <v>401</v>
      </c>
      <c r="F23" s="53"/>
      <c r="G23" s="53"/>
      <c r="H23" s="80">
        <f>SUM(H25:H38)</f>
        <v>0</v>
      </c>
      <c r="I23" s="53"/>
    </row>
    <row r="24" spans="1:9" ht="13.8">
      <c r="A24" s="53"/>
      <c r="F24" s="53"/>
      <c r="G24" s="53"/>
      <c r="H24" s="53"/>
      <c r="I24" s="53"/>
    </row>
    <row r="25" spans="1:9" ht="13.8">
      <c r="A25" s="84">
        <v>12</v>
      </c>
      <c r="B25" s="85"/>
      <c r="C25" s="143" t="s">
        <v>348</v>
      </c>
      <c r="D25" s="144" t="s">
        <v>349</v>
      </c>
      <c r="E25" s="147" t="s">
        <v>176</v>
      </c>
      <c r="F25" s="162">
        <v>50</v>
      </c>
      <c r="G25" s="1252"/>
      <c r="H25" s="90">
        <f>ROUND(F25*G25,2)</f>
        <v>0</v>
      </c>
      <c r="I25" s="1252"/>
    </row>
    <row r="26" spans="1:9" ht="13.8">
      <c r="A26" s="84">
        <v>13</v>
      </c>
      <c r="B26" s="85"/>
      <c r="C26" s="143" t="s">
        <v>389</v>
      </c>
      <c r="D26" s="144" t="s">
        <v>390</v>
      </c>
      <c r="E26" s="147" t="s">
        <v>176</v>
      </c>
      <c r="F26" s="162">
        <v>50</v>
      </c>
      <c r="G26" s="1252"/>
      <c r="H26" s="90">
        <f t="shared" ref="H26:H38" si="1">ROUND(F26*G26,2)</f>
        <v>0</v>
      </c>
      <c r="I26" s="1252"/>
    </row>
    <row r="27" spans="1:9" ht="13.8">
      <c r="A27" s="84">
        <v>14</v>
      </c>
      <c r="B27" s="85"/>
      <c r="C27" s="143" t="s">
        <v>402</v>
      </c>
      <c r="D27" s="144" t="s">
        <v>403</v>
      </c>
      <c r="E27" s="147" t="s">
        <v>176</v>
      </c>
      <c r="F27" s="162">
        <v>3950</v>
      </c>
      <c r="G27" s="1252"/>
      <c r="H27" s="90">
        <f t="shared" si="1"/>
        <v>0</v>
      </c>
      <c r="I27" s="1252"/>
    </row>
    <row r="28" spans="1:9" ht="27.6">
      <c r="A28" s="84">
        <v>15</v>
      </c>
      <c r="B28" s="85"/>
      <c r="C28" s="143" t="s">
        <v>404</v>
      </c>
      <c r="D28" s="144" t="s">
        <v>405</v>
      </c>
      <c r="E28" s="147" t="s">
        <v>176</v>
      </c>
      <c r="F28" s="770">
        <v>950</v>
      </c>
      <c r="G28" s="1252"/>
      <c r="H28" s="90">
        <f t="shared" si="1"/>
        <v>0</v>
      </c>
      <c r="I28" s="1252"/>
    </row>
    <row r="29" spans="1:9" ht="13.8">
      <c r="A29" s="84">
        <v>16</v>
      </c>
      <c r="B29" s="85"/>
      <c r="C29" s="143" t="s">
        <v>384</v>
      </c>
      <c r="D29" s="144" t="s">
        <v>406</v>
      </c>
      <c r="E29" s="147" t="s">
        <v>180</v>
      </c>
      <c r="F29" s="770">
        <v>1</v>
      </c>
      <c r="G29" s="1252"/>
      <c r="H29" s="90">
        <f t="shared" si="1"/>
        <v>0</v>
      </c>
      <c r="I29" s="1252"/>
    </row>
    <row r="30" spans="1:9" ht="13.8">
      <c r="A30" s="84">
        <v>17</v>
      </c>
      <c r="B30" s="85"/>
      <c r="C30" s="143" t="s">
        <v>407</v>
      </c>
      <c r="D30" s="144" t="s">
        <v>408</v>
      </c>
      <c r="E30" s="147" t="s">
        <v>180</v>
      </c>
      <c r="F30" s="770">
        <v>4</v>
      </c>
      <c r="G30" s="1252"/>
      <c r="H30" s="90">
        <f t="shared" si="1"/>
        <v>0</v>
      </c>
      <c r="I30" s="1252"/>
    </row>
    <row r="31" spans="1:9" ht="13.8">
      <c r="A31" s="84">
        <v>18</v>
      </c>
      <c r="B31" s="85"/>
      <c r="C31" s="143" t="s">
        <v>409</v>
      </c>
      <c r="D31" s="144" t="s">
        <v>410</v>
      </c>
      <c r="E31" s="147" t="s">
        <v>180</v>
      </c>
      <c r="F31" s="770">
        <v>35</v>
      </c>
      <c r="G31" s="1252"/>
      <c r="H31" s="90">
        <f t="shared" si="1"/>
        <v>0</v>
      </c>
      <c r="I31" s="1252"/>
    </row>
    <row r="32" spans="1:9" ht="13.8">
      <c r="A32" s="84">
        <v>19</v>
      </c>
      <c r="B32" s="85"/>
      <c r="C32" s="143" t="s">
        <v>411</v>
      </c>
      <c r="D32" s="144" t="s">
        <v>412</v>
      </c>
      <c r="E32" s="147" t="s">
        <v>180</v>
      </c>
      <c r="F32" s="770">
        <v>65</v>
      </c>
      <c r="G32" s="1252"/>
      <c r="H32" s="90">
        <f t="shared" si="1"/>
        <v>0</v>
      </c>
      <c r="I32" s="1252"/>
    </row>
    <row r="33" spans="1:9" ht="13.8">
      <c r="A33" s="84">
        <v>20</v>
      </c>
      <c r="B33" s="85"/>
      <c r="C33" s="143" t="s">
        <v>413</v>
      </c>
      <c r="D33" s="144" t="s">
        <v>414</v>
      </c>
      <c r="E33" s="147" t="s">
        <v>180</v>
      </c>
      <c r="F33" s="770">
        <v>1</v>
      </c>
      <c r="G33" s="1252"/>
      <c r="H33" s="90">
        <f t="shared" si="1"/>
        <v>0</v>
      </c>
      <c r="I33" s="1252"/>
    </row>
    <row r="34" spans="1:9" ht="13.8">
      <c r="A34" s="84">
        <v>21</v>
      </c>
      <c r="B34" s="85"/>
      <c r="C34" s="143" t="s">
        <v>415</v>
      </c>
      <c r="D34" s="144" t="s">
        <v>416</v>
      </c>
      <c r="E34" s="147" t="s">
        <v>180</v>
      </c>
      <c r="F34" s="770">
        <v>1</v>
      </c>
      <c r="G34" s="1252"/>
      <c r="H34" s="90">
        <f t="shared" si="1"/>
        <v>0</v>
      </c>
      <c r="I34" s="1252"/>
    </row>
    <row r="35" spans="1:9" ht="13.8">
      <c r="A35" s="84">
        <v>22</v>
      </c>
      <c r="B35" s="85"/>
      <c r="C35" s="143" t="s">
        <v>417</v>
      </c>
      <c r="D35" s="144" t="s">
        <v>418</v>
      </c>
      <c r="E35" s="147" t="s">
        <v>180</v>
      </c>
      <c r="F35" s="770">
        <v>1</v>
      </c>
      <c r="G35" s="1252"/>
      <c r="H35" s="90">
        <f t="shared" si="1"/>
        <v>0</v>
      </c>
      <c r="I35" s="1252"/>
    </row>
    <row r="36" spans="1:9" ht="13.8">
      <c r="A36" s="84">
        <v>23</v>
      </c>
      <c r="B36" s="85"/>
      <c r="C36" s="143" t="s">
        <v>419</v>
      </c>
      <c r="D36" s="144" t="s">
        <v>420</v>
      </c>
      <c r="E36" s="147" t="s">
        <v>180</v>
      </c>
      <c r="F36" s="770">
        <v>3</v>
      </c>
      <c r="G36" s="1252"/>
      <c r="H36" s="90">
        <f t="shared" si="1"/>
        <v>0</v>
      </c>
      <c r="I36" s="1252"/>
    </row>
    <row r="37" spans="1:9" ht="13.8">
      <c r="A37" s="84">
        <v>24</v>
      </c>
      <c r="B37" s="85"/>
      <c r="C37" s="143" t="s">
        <v>354</v>
      </c>
      <c r="D37" s="144" t="s">
        <v>355</v>
      </c>
      <c r="E37" s="147" t="s">
        <v>180</v>
      </c>
      <c r="F37" s="162">
        <v>1</v>
      </c>
      <c r="G37" s="1252"/>
      <c r="H37" s="90">
        <f t="shared" si="1"/>
        <v>0</v>
      </c>
      <c r="I37" s="1252"/>
    </row>
    <row r="38" spans="1:9" ht="13.8">
      <c r="A38" s="84">
        <v>25</v>
      </c>
      <c r="B38" s="85"/>
      <c r="C38" s="143" t="s">
        <v>356</v>
      </c>
      <c r="D38" s="144" t="s">
        <v>357</v>
      </c>
      <c r="E38" s="147" t="s">
        <v>180</v>
      </c>
      <c r="F38" s="162">
        <v>1</v>
      </c>
      <c r="G38" s="1252"/>
      <c r="H38" s="90">
        <f t="shared" si="1"/>
        <v>0</v>
      </c>
      <c r="I38" s="1252"/>
    </row>
    <row r="39" spans="1:9" ht="13.8">
      <c r="A39" s="92"/>
      <c r="B39" s="100"/>
      <c r="C39" s="101"/>
      <c r="D39" s="102"/>
      <c r="E39" s="95"/>
      <c r="H39" s="96"/>
    </row>
    <row r="40" spans="1:9" ht="14.4">
      <c r="A40" s="92"/>
      <c r="B40" s="100"/>
      <c r="C40" s="101"/>
      <c r="D40" s="103" t="s">
        <v>181</v>
      </c>
      <c r="E40" s="104"/>
      <c r="F40" s="105"/>
      <c r="G40" s="106"/>
      <c r="H40" s="107">
        <f>H9+H23</f>
        <v>0</v>
      </c>
    </row>
    <row r="41" spans="1:9" ht="13.5" customHeight="1">
      <c r="A41" s="92"/>
      <c r="B41" s="108"/>
      <c r="C41" s="109"/>
      <c r="D41" s="110"/>
      <c r="E41" s="92"/>
    </row>
    <row r="42" spans="1:9" s="52" customFormat="1" ht="13.8">
      <c r="A42" s="92"/>
      <c r="B42" s="92"/>
      <c r="C42" s="92"/>
      <c r="D42" s="53"/>
      <c r="E42" s="95"/>
      <c r="F42" s="54"/>
      <c r="G42" s="96"/>
      <c r="H42" s="54"/>
      <c r="I42" s="51"/>
    </row>
    <row r="43" spans="1:9" s="112" customFormat="1" ht="13.8">
      <c r="A43" s="92"/>
      <c r="B43" s="92"/>
      <c r="C43" s="92"/>
      <c r="D43" s="111"/>
      <c r="E43" s="100"/>
      <c r="F43" s="54"/>
      <c r="G43" s="96"/>
      <c r="H43" s="54"/>
      <c r="I43" s="51"/>
    </row>
    <row r="44" spans="1:9" ht="13.5" customHeight="1">
      <c r="A44" s="92"/>
      <c r="B44" s="92"/>
      <c r="C44" s="92"/>
      <c r="E44" s="100"/>
    </row>
    <row r="45" spans="1:9" ht="13.8">
      <c r="A45" s="92"/>
      <c r="B45" s="92"/>
      <c r="C45" s="92"/>
      <c r="E45" s="100"/>
      <c r="I45" s="113"/>
    </row>
    <row r="46" spans="1:9" ht="13.8">
      <c r="A46" s="92"/>
      <c r="B46" s="92"/>
      <c r="C46" s="92"/>
      <c r="E46" s="95"/>
    </row>
    <row r="47" spans="1:9" ht="13.8">
      <c r="A47" s="92"/>
      <c r="B47" s="92"/>
      <c r="C47" s="92"/>
      <c r="E47" s="95"/>
    </row>
    <row r="48" spans="1:9" ht="13.8">
      <c r="A48" s="92"/>
      <c r="B48" s="92"/>
      <c r="C48" s="92"/>
      <c r="E48" s="95"/>
    </row>
    <row r="49" spans="1:8" ht="13.8">
      <c r="A49" s="92"/>
      <c r="B49" s="92"/>
      <c r="C49" s="92"/>
      <c r="E49" s="95"/>
    </row>
    <row r="50" spans="1:8" ht="13.8">
      <c r="A50" s="92"/>
      <c r="B50" s="92"/>
      <c r="C50" s="92"/>
      <c r="D50" s="110"/>
      <c r="E50" s="95"/>
    </row>
    <row r="51" spans="1:8" ht="13.8">
      <c r="A51" s="92"/>
      <c r="B51" s="92"/>
      <c r="C51" s="92"/>
      <c r="D51" s="114"/>
      <c r="E51" s="95"/>
    </row>
    <row r="52" spans="1:8" ht="13.8">
      <c r="A52" s="92"/>
      <c r="B52" s="92"/>
      <c r="C52" s="92"/>
      <c r="D52" s="110"/>
      <c r="E52" s="92"/>
    </row>
    <row r="53" spans="1:8" ht="13.8">
      <c r="A53" s="92"/>
      <c r="B53" s="92"/>
      <c r="C53" s="92"/>
      <c r="D53" s="115"/>
      <c r="E53" s="95"/>
    </row>
    <row r="54" spans="1:8" ht="13.8">
      <c r="A54" s="92"/>
      <c r="B54" s="92"/>
      <c r="C54" s="92"/>
      <c r="D54" s="102"/>
      <c r="E54" s="95"/>
    </row>
    <row r="55" spans="1:8" s="52" customFormat="1" ht="12.75" customHeight="1">
      <c r="A55" s="92"/>
      <c r="B55" s="92"/>
      <c r="C55" s="92"/>
      <c r="D55" s="116"/>
      <c r="E55" s="95"/>
      <c r="F55" s="54"/>
      <c r="G55" s="96"/>
      <c r="H55" s="54"/>
    </row>
    <row r="56" spans="1:8" s="52" customFormat="1" ht="13.8">
      <c r="A56" s="92"/>
      <c r="B56" s="92"/>
      <c r="C56" s="92"/>
      <c r="D56" s="116"/>
      <c r="E56" s="95"/>
      <c r="F56" s="54"/>
      <c r="G56" s="96"/>
      <c r="H56" s="54"/>
    </row>
    <row r="57" spans="1:8" ht="13.8">
      <c r="A57" s="92"/>
      <c r="B57" s="100"/>
      <c r="C57" s="101"/>
      <c r="D57" s="116"/>
      <c r="E57" s="95"/>
    </row>
    <row r="58" spans="1:8" s="52" customFormat="1" ht="12.75" customHeight="1">
      <c r="A58" s="92"/>
      <c r="B58" s="100"/>
      <c r="C58" s="101"/>
      <c r="D58" s="102"/>
      <c r="E58" s="95"/>
      <c r="F58" s="54"/>
      <c r="G58" s="96"/>
      <c r="H58" s="54"/>
    </row>
    <row r="59" spans="1:8" ht="13.8">
      <c r="A59" s="92"/>
      <c r="B59" s="100"/>
      <c r="C59" s="101"/>
      <c r="D59" s="116"/>
      <c r="E59" s="95"/>
    </row>
    <row r="60" spans="1:8" ht="13.8">
      <c r="A60" s="92"/>
      <c r="B60" s="100"/>
      <c r="C60" s="101"/>
      <c r="D60" s="116"/>
      <c r="E60" s="95"/>
    </row>
    <row r="61" spans="1:8" ht="13.8">
      <c r="A61" s="92"/>
      <c r="B61" s="100"/>
      <c r="C61" s="101"/>
      <c r="D61" s="116"/>
      <c r="E61" s="95"/>
    </row>
    <row r="62" spans="1:8" ht="15.6">
      <c r="A62" s="92"/>
      <c r="B62" s="117"/>
      <c r="C62" s="118"/>
      <c r="D62" s="102"/>
      <c r="E62" s="119"/>
    </row>
    <row r="63" spans="1:8" ht="13.8">
      <c r="A63" s="92"/>
      <c r="B63" s="108"/>
      <c r="C63" s="120"/>
      <c r="D63" s="110"/>
      <c r="E63" s="92"/>
    </row>
    <row r="64" spans="1:8" s="52" customFormat="1" ht="12.75" customHeight="1">
      <c r="A64" s="92"/>
      <c r="B64" s="100"/>
      <c r="C64" s="101"/>
      <c r="D64" s="115"/>
      <c r="E64" s="95"/>
      <c r="F64" s="54"/>
      <c r="G64" s="96"/>
      <c r="H64" s="54"/>
    </row>
    <row r="65" spans="1:8" s="52" customFormat="1" ht="12.75" customHeight="1">
      <c r="A65" s="92"/>
      <c r="B65" s="117"/>
      <c r="C65" s="118"/>
      <c r="D65" s="102"/>
      <c r="E65" s="119"/>
      <c r="F65" s="54"/>
      <c r="G65" s="96"/>
      <c r="H65" s="54"/>
    </row>
    <row r="66" spans="1:8" ht="13.8">
      <c r="A66" s="92"/>
      <c r="B66" s="100"/>
      <c r="C66" s="101"/>
      <c r="D66" s="102"/>
      <c r="E66" s="95"/>
    </row>
    <row r="67" spans="1:8" ht="13.8">
      <c r="A67" s="92"/>
      <c r="B67" s="100"/>
      <c r="C67" s="101"/>
      <c r="D67" s="102"/>
      <c r="E67" s="95"/>
    </row>
    <row r="68" spans="1:8" ht="13.8">
      <c r="A68" s="92"/>
      <c r="B68" s="100"/>
      <c r="C68" s="101"/>
      <c r="D68" s="116"/>
      <c r="E68" s="95"/>
    </row>
    <row r="69" spans="1:8" ht="13.8">
      <c r="A69" s="92"/>
      <c r="B69" s="100"/>
      <c r="C69" s="101"/>
      <c r="D69" s="116"/>
      <c r="E69" s="95"/>
    </row>
    <row r="70" spans="1:8" ht="13.8">
      <c r="A70" s="92"/>
      <c r="B70" s="100"/>
      <c r="C70" s="101"/>
      <c r="D70" s="116"/>
      <c r="E70" s="95"/>
    </row>
    <row r="71" spans="1:8" ht="15.6">
      <c r="A71" s="92"/>
      <c r="B71" s="117"/>
      <c r="C71" s="118"/>
      <c r="D71" s="102"/>
      <c r="E71" s="119"/>
    </row>
    <row r="72" spans="1:8" ht="15.6">
      <c r="A72" s="92"/>
      <c r="B72" s="117"/>
      <c r="C72" s="118"/>
      <c r="D72" s="121"/>
      <c r="E72" s="119"/>
    </row>
    <row r="73" spans="1:8" ht="13.8">
      <c r="A73" s="92"/>
      <c r="B73" s="100"/>
      <c r="C73" s="101"/>
      <c r="D73" s="115"/>
      <c r="E73" s="95"/>
    </row>
    <row r="74" spans="1:8" ht="13.8">
      <c r="A74" s="92"/>
      <c r="B74" s="100"/>
      <c r="C74" s="101"/>
      <c r="D74" s="102"/>
      <c r="E74" s="95"/>
    </row>
    <row r="75" spans="1:8" ht="13.8">
      <c r="A75" s="92"/>
      <c r="B75" s="100"/>
      <c r="C75" s="101"/>
      <c r="D75" s="102"/>
      <c r="E75" s="95"/>
    </row>
    <row r="76" spans="1:8" ht="13.8">
      <c r="A76" s="92"/>
      <c r="B76" s="100"/>
      <c r="C76" s="101"/>
      <c r="D76" s="116"/>
      <c r="E76" s="95"/>
    </row>
    <row r="77" spans="1:8" ht="13.8">
      <c r="A77" s="92"/>
      <c r="B77" s="100"/>
      <c r="C77" s="101"/>
      <c r="D77" s="116"/>
      <c r="E77" s="95"/>
    </row>
    <row r="78" spans="1:8" ht="13.8">
      <c r="A78" s="92"/>
      <c r="B78" s="100"/>
      <c r="C78" s="101"/>
      <c r="D78" s="116"/>
      <c r="E78" s="95"/>
    </row>
    <row r="79" spans="1:8" ht="13.8">
      <c r="A79" s="92"/>
      <c r="B79" s="100"/>
      <c r="C79" s="101"/>
      <c r="D79" s="102"/>
      <c r="E79" s="95"/>
    </row>
    <row r="80" spans="1:8" ht="13.8">
      <c r="A80" s="92"/>
      <c r="B80" s="100"/>
      <c r="C80" s="101"/>
      <c r="D80" s="116"/>
      <c r="E80" s="95"/>
    </row>
    <row r="81" spans="1:8" ht="13.8">
      <c r="A81" s="92"/>
      <c r="B81" s="100"/>
      <c r="C81" s="101"/>
      <c r="D81" s="115"/>
      <c r="E81" s="95"/>
    </row>
    <row r="82" spans="1:8" ht="13.5" customHeight="1">
      <c r="A82" s="92"/>
      <c r="B82" s="100"/>
      <c r="C82" s="101"/>
      <c r="D82" s="102"/>
      <c r="E82" s="95"/>
    </row>
    <row r="83" spans="1:8" ht="13.5" customHeight="1">
      <c r="A83" s="92"/>
      <c r="B83" s="100"/>
      <c r="C83" s="101"/>
      <c r="D83" s="116"/>
      <c r="E83" s="95"/>
    </row>
    <row r="84" spans="1:8" s="52" customFormat="1" ht="13.8">
      <c r="A84" s="92"/>
      <c r="B84" s="100"/>
      <c r="C84" s="101"/>
      <c r="D84" s="116"/>
      <c r="E84" s="95"/>
      <c r="F84" s="54"/>
      <c r="G84" s="96"/>
      <c r="H84" s="54"/>
    </row>
    <row r="85" spans="1:8" s="52" customFormat="1" ht="13.8">
      <c r="A85" s="92"/>
      <c r="B85" s="100"/>
      <c r="C85" s="101"/>
      <c r="D85" s="116"/>
      <c r="E85" s="95"/>
      <c r="F85" s="54"/>
      <c r="G85" s="96"/>
      <c r="H85" s="54"/>
    </row>
    <row r="86" spans="1:8" s="52" customFormat="1" ht="13.8">
      <c r="A86" s="92"/>
      <c r="B86" s="100"/>
      <c r="C86" s="101"/>
      <c r="D86" s="102"/>
      <c r="E86" s="95"/>
      <c r="F86" s="54"/>
      <c r="G86" s="96"/>
      <c r="H86" s="54"/>
    </row>
    <row r="87" spans="1:8" ht="13.5" customHeight="1">
      <c r="A87" s="92"/>
      <c r="B87" s="100"/>
      <c r="C87" s="101"/>
      <c r="D87" s="116"/>
      <c r="E87" s="95"/>
    </row>
    <row r="88" spans="1:8" ht="13.5" customHeight="1">
      <c r="A88" s="92"/>
      <c r="B88" s="100"/>
      <c r="C88" s="101"/>
      <c r="D88" s="115"/>
      <c r="E88" s="95"/>
    </row>
    <row r="89" spans="1:8" s="52" customFormat="1" ht="13.8">
      <c r="A89" s="92"/>
      <c r="B89" s="95"/>
      <c r="C89" s="114"/>
      <c r="D89" s="122"/>
      <c r="E89" s="95"/>
      <c r="F89" s="54"/>
      <c r="G89" s="96"/>
      <c r="H89" s="54"/>
    </row>
    <row r="90" spans="1:8" s="52" customFormat="1" ht="13.8">
      <c r="A90" s="92"/>
      <c r="B90" s="95"/>
      <c r="C90" s="114"/>
      <c r="D90" s="114"/>
      <c r="E90" s="95"/>
      <c r="F90" s="54"/>
      <c r="G90" s="96"/>
      <c r="H90" s="54"/>
    </row>
    <row r="91" spans="1:8" s="52" customFormat="1" ht="13.8">
      <c r="A91" s="92"/>
      <c r="B91" s="108"/>
      <c r="C91" s="120"/>
      <c r="D91" s="110"/>
      <c r="E91" s="92"/>
      <c r="F91" s="54"/>
      <c r="G91" s="96"/>
      <c r="H91" s="54"/>
    </row>
    <row r="92" spans="1:8" s="52" customFormat="1" ht="13.8">
      <c r="A92" s="92"/>
      <c r="B92" s="100"/>
      <c r="C92" s="123"/>
      <c r="D92" s="116"/>
      <c r="E92" s="95"/>
      <c r="F92" s="54"/>
      <c r="G92" s="96"/>
      <c r="H92" s="54"/>
    </row>
    <row r="93" spans="1:8" s="52" customFormat="1" ht="13.8">
      <c r="A93" s="92"/>
      <c r="B93" s="100"/>
      <c r="C93" s="123"/>
      <c r="D93" s="116"/>
      <c r="E93" s="95"/>
      <c r="F93" s="54"/>
      <c r="G93" s="96"/>
      <c r="H93" s="54"/>
    </row>
    <row r="94" spans="1:8" s="52" customFormat="1" ht="13.8">
      <c r="A94" s="92"/>
      <c r="B94" s="95"/>
      <c r="C94" s="114"/>
      <c r="D94" s="122"/>
      <c r="E94" s="95"/>
      <c r="F94" s="54"/>
      <c r="G94" s="96"/>
      <c r="H94" s="54"/>
    </row>
    <row r="95" spans="1:8" s="52" customFormat="1" ht="13.8">
      <c r="A95" s="92"/>
      <c r="B95" s="95"/>
      <c r="C95" s="114"/>
      <c r="D95" s="114"/>
      <c r="E95" s="95"/>
      <c r="F95" s="54"/>
      <c r="G95" s="96"/>
      <c r="H95" s="54"/>
    </row>
    <row r="96" spans="1:8" s="52" customFormat="1" ht="13.8">
      <c r="A96" s="92"/>
      <c r="B96" s="108"/>
      <c r="C96" s="120"/>
      <c r="D96" s="110"/>
      <c r="E96" s="92"/>
      <c r="F96" s="54"/>
      <c r="G96" s="96"/>
      <c r="H96" s="54"/>
    </row>
    <row r="97" spans="1:8" ht="13.5" customHeight="1">
      <c r="A97" s="92"/>
      <c r="B97" s="108"/>
      <c r="C97" s="120"/>
      <c r="D97" s="110"/>
      <c r="E97" s="92"/>
    </row>
    <row r="98" spans="1:8" s="52" customFormat="1" ht="13.8">
      <c r="A98" s="92"/>
      <c r="B98" s="100"/>
      <c r="C98" s="123"/>
      <c r="D98" s="115"/>
      <c r="E98" s="95"/>
      <c r="F98" s="54"/>
      <c r="G98" s="96"/>
      <c r="H98" s="54"/>
    </row>
    <row r="99" spans="1:8" s="52" customFormat="1" ht="13.8">
      <c r="A99" s="92"/>
      <c r="B99" s="100"/>
      <c r="C99" s="123"/>
      <c r="D99" s="116"/>
      <c r="E99" s="95"/>
      <c r="F99" s="54"/>
      <c r="G99" s="96"/>
      <c r="H99" s="54"/>
    </row>
    <row r="100" spans="1:8" ht="13.5" customHeight="1">
      <c r="A100" s="92"/>
      <c r="B100" s="100"/>
      <c r="C100" s="123"/>
      <c r="D100" s="115"/>
      <c r="E100" s="95"/>
    </row>
    <row r="101" spans="1:8" ht="13.5" customHeight="1">
      <c r="A101" s="92"/>
      <c r="B101" s="100"/>
      <c r="C101" s="123"/>
      <c r="D101" s="115"/>
      <c r="E101" s="95"/>
    </row>
    <row r="102" spans="1:8" s="52" customFormat="1" ht="13.8">
      <c r="A102" s="92"/>
      <c r="B102" s="100"/>
      <c r="C102" s="123"/>
      <c r="D102" s="115"/>
      <c r="E102" s="95"/>
      <c r="F102" s="54"/>
      <c r="G102" s="96"/>
      <c r="H102" s="54"/>
    </row>
    <row r="103" spans="1:8" s="52" customFormat="1" ht="13.8">
      <c r="A103" s="92"/>
      <c r="B103" s="100"/>
      <c r="C103" s="123"/>
      <c r="D103" s="116"/>
      <c r="E103" s="95"/>
      <c r="F103" s="54"/>
      <c r="G103" s="96"/>
      <c r="H103" s="54"/>
    </row>
    <row r="104" spans="1:8" ht="13.5" customHeight="1">
      <c r="A104" s="92"/>
      <c r="B104" s="95"/>
      <c r="C104" s="114"/>
      <c r="D104" s="114"/>
      <c r="E104" s="95"/>
    </row>
    <row r="105" spans="1:8" ht="13.5" customHeight="1">
      <c r="B105" s="73"/>
      <c r="C105" s="125"/>
      <c r="D105" s="126"/>
      <c r="E105" s="124"/>
    </row>
    <row r="106" spans="1:8" ht="13.5" customHeight="1">
      <c r="B106" s="83"/>
      <c r="C106" s="127"/>
      <c r="D106" s="82"/>
    </row>
    <row r="109" spans="1:8" ht="13.5" customHeight="1">
      <c r="B109" s="73"/>
      <c r="C109" s="125"/>
      <c r="D109" s="126"/>
      <c r="E109" s="124"/>
    </row>
    <row r="110" spans="1:8" ht="13.5" customHeight="1">
      <c r="B110" s="83"/>
      <c r="C110" s="127"/>
      <c r="D110" s="82"/>
    </row>
    <row r="111" spans="1:8" s="52" customFormat="1" ht="13.8">
      <c r="A111" s="124"/>
      <c r="B111" s="72"/>
      <c r="C111" s="53"/>
      <c r="D111" s="128"/>
      <c r="E111" s="72"/>
      <c r="F111" s="54"/>
      <c r="G111" s="96"/>
      <c r="H111" s="54"/>
    </row>
    <row r="112" spans="1:8" ht="13.5" customHeight="1">
      <c r="D112" s="128"/>
    </row>
    <row r="113" spans="1:9" ht="13.5" customHeight="1">
      <c r="D113" s="128"/>
    </row>
    <row r="114" spans="1:9" ht="13.5" customHeight="1">
      <c r="D114" s="128"/>
    </row>
    <row r="115" spans="1:9" ht="13.5" customHeight="1">
      <c r="D115" s="128"/>
    </row>
    <row r="118" spans="1:9" ht="13.5" customHeight="1">
      <c r="B118" s="83"/>
      <c r="C118" s="127"/>
      <c r="D118" s="82"/>
    </row>
    <row r="119" spans="1:9" ht="13.5" customHeight="1">
      <c r="D119" s="129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ht="13.5" customHeight="1">
      <c r="H159" s="53"/>
    </row>
    <row r="160" spans="1:9" ht="13.5" customHeight="1">
      <c r="H160" s="53"/>
    </row>
    <row r="161" spans="8:8" ht="13.5" customHeight="1">
      <c r="H161" s="53"/>
    </row>
    <row r="162" spans="8:8" ht="13.5" customHeight="1">
      <c r="H162" s="53"/>
    </row>
    <row r="163" spans="8:8" ht="13.5" customHeight="1">
      <c r="H163" s="53"/>
    </row>
    <row r="164" spans="8:8" ht="13.5" customHeight="1">
      <c r="H16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8" xr:uid="{00000000-0002-0000-14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9">
    <tabColor rgb="FFFF99CC"/>
  </sheetPr>
  <dimension ref="A1:K35"/>
  <sheetViews>
    <sheetView view="pageBreakPreview" zoomScaleNormal="85" zoomScaleSheetLayoutView="100" workbookViewId="0">
      <selection activeCell="D23" sqref="D23"/>
    </sheetView>
  </sheetViews>
  <sheetFormatPr defaultColWidth="9.109375" defaultRowHeight="13.8"/>
  <cols>
    <col min="1" max="1" width="5.33203125" style="1319" customWidth="1"/>
    <col min="2" max="2" width="7.5546875" style="53" customWidth="1"/>
    <col min="3" max="3" width="12.6640625" style="53" customWidth="1"/>
    <col min="4" max="4" width="60.6640625" style="53" customWidth="1"/>
    <col min="5" max="5" width="8.5546875" style="72" customWidth="1"/>
    <col min="6" max="6" width="11.664062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10" s="1302" customFormat="1" ht="14.4" thickBot="1">
      <c r="A1" s="1297" t="s">
        <v>156</v>
      </c>
      <c r="B1" s="1298"/>
      <c r="C1" s="1298" t="s">
        <v>2</v>
      </c>
      <c r="D1" s="1299"/>
      <c r="E1" s="1298"/>
      <c r="F1" s="1300"/>
      <c r="G1" s="1300"/>
      <c r="H1" s="1301" t="s">
        <v>276</v>
      </c>
      <c r="J1" s="1303"/>
    </row>
    <row r="2" spans="1:10" s="1302" customFormat="1">
      <c r="A2" s="1297"/>
      <c r="B2" s="1298"/>
      <c r="C2" s="1298"/>
      <c r="D2" s="1298"/>
      <c r="E2" s="1298"/>
      <c r="F2" s="1300"/>
      <c r="G2" s="1300"/>
      <c r="H2" s="1292"/>
      <c r="J2" s="1303"/>
    </row>
    <row r="3" spans="1:10" s="1302" customFormat="1">
      <c r="A3" s="1297" t="s">
        <v>158</v>
      </c>
      <c r="B3" s="1298"/>
      <c r="C3" s="1298" t="s">
        <v>1745</v>
      </c>
      <c r="D3" s="1298"/>
      <c r="E3" s="1298"/>
      <c r="F3" s="1300"/>
      <c r="G3" s="1300"/>
      <c r="H3" s="1292"/>
      <c r="J3" s="1303"/>
    </row>
    <row r="4" spans="1:10">
      <c r="A4" s="172" t="s">
        <v>160</v>
      </c>
      <c r="B4" s="1304"/>
      <c r="C4" s="1297" t="s">
        <v>44</v>
      </c>
      <c r="D4" s="1304"/>
      <c r="E4" s="1304"/>
      <c r="F4" s="1304"/>
      <c r="G4" s="1304"/>
      <c r="H4" s="1304"/>
    </row>
    <row r="5" spans="1:10">
      <c r="A5" s="1292" t="s">
        <v>911</v>
      </c>
      <c r="B5" s="1304"/>
      <c r="C5" s="1297" t="s">
        <v>1759</v>
      </c>
      <c r="D5" s="1304"/>
      <c r="E5" s="1304"/>
      <c r="F5" s="1304"/>
      <c r="G5" s="1304"/>
      <c r="H5" s="1304"/>
    </row>
    <row r="6" spans="1:10" s="68" customFormat="1" ht="14.4" thickBot="1">
      <c r="A6" s="1717"/>
      <c r="B6" s="1717"/>
      <c r="C6" s="1717"/>
      <c r="D6" s="1717"/>
      <c r="E6" s="1717"/>
      <c r="F6" s="1717"/>
      <c r="G6" s="1717"/>
      <c r="H6" s="1717"/>
    </row>
    <row r="7" spans="1:10" ht="14.4" thickBot="1">
      <c r="A7" s="1708" t="s">
        <v>162</v>
      </c>
      <c r="B7" s="1709"/>
      <c r="C7" s="1710"/>
      <c r="D7" s="1718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10" ht="14.4" thickBot="1">
      <c r="A8" s="69" t="s">
        <v>168</v>
      </c>
      <c r="B8" s="69" t="s">
        <v>169</v>
      </c>
      <c r="C8" s="69" t="s">
        <v>170</v>
      </c>
      <c r="D8" s="1719"/>
      <c r="E8" s="1714"/>
      <c r="F8" s="1716"/>
      <c r="G8" s="1705"/>
      <c r="H8" s="1705" t="s">
        <v>171</v>
      </c>
      <c r="I8" s="1705"/>
    </row>
    <row r="9" spans="1:10">
      <c r="A9" s="1305"/>
      <c r="B9" s="76"/>
      <c r="C9" s="75"/>
      <c r="D9" s="76"/>
      <c r="E9" s="51"/>
      <c r="F9" s="51"/>
      <c r="G9" s="51"/>
      <c r="H9" s="80"/>
    </row>
    <row r="10" spans="1:10">
      <c r="A10" s="1305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6"/>
      <c r="C12" s="1307" t="s">
        <v>186</v>
      </c>
      <c r="D12" s="1293" t="s">
        <v>187</v>
      </c>
      <c r="E12" s="1294" t="s">
        <v>188</v>
      </c>
      <c r="F12" s="1308">
        <v>130</v>
      </c>
      <c r="G12" s="1252"/>
      <c r="H12" s="90">
        <f t="shared" ref="H12:H13" si="0">ROUND(F12*G12,2)</f>
        <v>0</v>
      </c>
      <c r="I12" s="1252"/>
    </row>
    <row r="13" spans="1:10">
      <c r="A13" s="84">
        <v>2</v>
      </c>
      <c r="B13" s="1306"/>
      <c r="C13" s="1307" t="s">
        <v>360</v>
      </c>
      <c r="D13" s="1293" t="s">
        <v>361</v>
      </c>
      <c r="E13" s="1294" t="s">
        <v>188</v>
      </c>
      <c r="F13" s="1308">
        <v>166.4</v>
      </c>
      <c r="G13" s="1252"/>
      <c r="H13" s="90">
        <f t="shared" si="0"/>
        <v>0</v>
      </c>
      <c r="I13" s="1252"/>
    </row>
    <row r="14" spans="1:10">
      <c r="A14" s="84">
        <v>3</v>
      </c>
      <c r="B14" s="1306"/>
      <c r="C14" s="1307" t="s">
        <v>192</v>
      </c>
      <c r="D14" s="1293" t="s">
        <v>193</v>
      </c>
      <c r="E14" s="1294" t="s">
        <v>188</v>
      </c>
      <c r="F14" s="1308">
        <v>130</v>
      </c>
      <c r="G14" s="1252"/>
      <c r="H14" s="90">
        <f>ROUND(F14*G14,2)</f>
        <v>0</v>
      </c>
      <c r="I14" s="1252"/>
    </row>
    <row r="15" spans="1:10">
      <c r="A15" s="1305"/>
      <c r="B15" s="76"/>
      <c r="C15" s="75"/>
      <c r="D15" s="76"/>
      <c r="E15" s="51"/>
      <c r="F15" s="51"/>
      <c r="G15" s="51"/>
      <c r="H15" s="80"/>
    </row>
    <row r="16" spans="1:10">
      <c r="A16" s="1305"/>
      <c r="B16" s="76">
        <v>453143</v>
      </c>
      <c r="C16" s="75"/>
      <c r="D16" s="76" t="s">
        <v>445</v>
      </c>
      <c r="E16" s="51"/>
      <c r="F16" s="51"/>
      <c r="G16" s="51"/>
      <c r="H16" s="80">
        <f>SUM(H18:H18)</f>
        <v>0</v>
      </c>
    </row>
    <row r="17" spans="1:10" s="81" customFormat="1"/>
    <row r="18" spans="1:10" ht="27.6">
      <c r="A18" s="84">
        <v>4</v>
      </c>
      <c r="B18" s="1306"/>
      <c r="C18" s="1296">
        <v>92020403</v>
      </c>
      <c r="D18" s="1293" t="s">
        <v>446</v>
      </c>
      <c r="E18" s="1294" t="s">
        <v>176</v>
      </c>
      <c r="F18" s="1308">
        <v>130</v>
      </c>
      <c r="G18" s="1252"/>
      <c r="H18" s="90">
        <f>ROUND(F18*G18,2)</f>
        <v>0</v>
      </c>
      <c r="I18" s="1252"/>
    </row>
    <row r="19" spans="1:10">
      <c r="A19" s="1305"/>
      <c r="B19" s="1309"/>
      <c r="C19" s="1310"/>
      <c r="D19" s="1311"/>
      <c r="E19" s="1312"/>
      <c r="F19" s="1313"/>
      <c r="H19" s="96"/>
    </row>
    <row r="20" spans="1:10" ht="14.4">
      <c r="A20" s="1305"/>
      <c r="B20" s="1309"/>
      <c r="C20" s="1310"/>
      <c r="D20" s="103" t="s">
        <v>181</v>
      </c>
      <c r="E20" s="1314"/>
      <c r="F20" s="1315"/>
      <c r="G20" s="106"/>
      <c r="H20" s="107">
        <f>H10+H16</f>
        <v>0</v>
      </c>
    </row>
    <row r="21" spans="1:10">
      <c r="A21" s="1305"/>
      <c r="B21" s="1316"/>
      <c r="C21" s="1317"/>
      <c r="D21" s="1318"/>
      <c r="E21" s="1305"/>
      <c r="F21" s="1313"/>
    </row>
    <row r="22" spans="1:10" s="52" customFormat="1">
      <c r="A22" s="1305"/>
      <c r="B22" s="1305"/>
      <c r="C22" s="1305"/>
      <c r="E22" s="1312"/>
      <c r="F22" s="1313"/>
      <c r="G22" s="96"/>
      <c r="H22" s="54"/>
    </row>
    <row r="23" spans="1:10" s="113" customFormat="1">
      <c r="A23" s="1319"/>
      <c r="B23" s="53"/>
      <c r="C23" s="53"/>
      <c r="D23" s="53"/>
      <c r="E23" s="72"/>
      <c r="F23" s="54"/>
      <c r="G23" s="96"/>
      <c r="H23" s="54"/>
      <c r="I23" s="51"/>
      <c r="J23" s="51"/>
    </row>
    <row r="24" spans="1:10" s="113" customFormat="1">
      <c r="A24" s="1319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19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19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19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19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19"/>
      <c r="B29" s="53"/>
      <c r="C29" s="53"/>
      <c r="D29" s="53"/>
      <c r="E29" s="72"/>
      <c r="F29" s="54"/>
      <c r="G29" s="96"/>
      <c r="H29" s="54"/>
      <c r="I29" s="51"/>
      <c r="J29" s="51"/>
    </row>
    <row r="30" spans="1:10">
      <c r="H30" s="51"/>
    </row>
    <row r="31" spans="1:10">
      <c r="H31" s="51"/>
    </row>
    <row r="32" spans="1:10">
      <c r="H32" s="51"/>
    </row>
    <row r="33" spans="1:11" s="72" customFormat="1">
      <c r="A33" s="1319"/>
      <c r="B33" s="53"/>
      <c r="C33" s="53"/>
      <c r="D33" s="53"/>
      <c r="F33" s="54"/>
      <c r="G33" s="96"/>
      <c r="H33" s="51"/>
      <c r="I33" s="51"/>
      <c r="J33" s="51"/>
      <c r="K33" s="51"/>
    </row>
    <row r="34" spans="1:11" s="72" customFormat="1">
      <c r="A34" s="1319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19"/>
      <c r="B35" s="53"/>
      <c r="C35" s="53"/>
      <c r="D35" s="53"/>
      <c r="F35" s="54"/>
      <c r="G35" s="96"/>
      <c r="H35" s="51"/>
      <c r="I35" s="51"/>
      <c r="J35" s="51"/>
      <c r="K35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8" xr:uid="{00000000-0002-0000-15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104">
    <tabColor rgb="FFFF99CC"/>
  </sheetPr>
  <dimension ref="A1:K36"/>
  <sheetViews>
    <sheetView view="pageBreakPreview" zoomScaleNormal="85" zoomScaleSheetLayoutView="100" workbookViewId="0">
      <selection activeCell="D23" sqref="D23"/>
    </sheetView>
  </sheetViews>
  <sheetFormatPr defaultColWidth="9.109375" defaultRowHeight="13.8"/>
  <cols>
    <col min="1" max="1" width="5.6640625" style="1319" customWidth="1"/>
    <col min="2" max="2" width="8.6640625" style="53" customWidth="1"/>
    <col min="3" max="3" width="12.6640625" style="53" customWidth="1"/>
    <col min="4" max="4" width="60.6640625" style="53" customWidth="1"/>
    <col min="5" max="5" width="8.5546875" style="72" customWidth="1"/>
    <col min="6" max="6" width="11.664062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10" s="1302" customFormat="1" ht="14.4" thickBot="1">
      <c r="A1" s="1297" t="s">
        <v>156</v>
      </c>
      <c r="B1" s="1298"/>
      <c r="C1" s="1298" t="s">
        <v>2</v>
      </c>
      <c r="D1" s="1299"/>
      <c r="E1" s="1298"/>
      <c r="F1" s="1300"/>
      <c r="G1" s="1300"/>
      <c r="H1" s="1301" t="s">
        <v>276</v>
      </c>
      <c r="J1" s="1303"/>
    </row>
    <row r="2" spans="1:10" s="1302" customFormat="1">
      <c r="A2" s="1297"/>
      <c r="B2" s="1298"/>
      <c r="C2" s="1298"/>
      <c r="D2" s="1298"/>
      <c r="E2" s="1298"/>
      <c r="F2" s="1300"/>
      <c r="G2" s="1300"/>
      <c r="H2" s="1292"/>
      <c r="J2" s="1303"/>
    </row>
    <row r="3" spans="1:10" s="1302" customFormat="1">
      <c r="A3" s="1297" t="s">
        <v>158</v>
      </c>
      <c r="B3" s="1298"/>
      <c r="C3" s="1298" t="s">
        <v>1747</v>
      </c>
      <c r="D3" s="1298"/>
      <c r="E3" s="1298"/>
      <c r="F3" s="1300"/>
      <c r="G3" s="1300"/>
      <c r="H3" s="1292"/>
      <c r="J3" s="1303"/>
    </row>
    <row r="4" spans="1:10">
      <c r="A4" s="172" t="s">
        <v>160</v>
      </c>
      <c r="B4" s="1304"/>
      <c r="C4" s="1297" t="s">
        <v>44</v>
      </c>
      <c r="D4" s="1304"/>
      <c r="E4" s="1304"/>
      <c r="F4" s="1304"/>
      <c r="G4" s="1304"/>
      <c r="H4" s="1304"/>
    </row>
    <row r="5" spans="1:10">
      <c r="A5" s="1292" t="s">
        <v>911</v>
      </c>
      <c r="B5" s="1304"/>
      <c r="C5" s="1297" t="s">
        <v>1760</v>
      </c>
      <c r="D5" s="1304"/>
      <c r="E5" s="1304"/>
      <c r="F5" s="1304"/>
      <c r="G5" s="1304"/>
      <c r="H5" s="1304"/>
    </row>
    <row r="6" spans="1:10" s="68" customFormat="1" ht="14.4" thickBot="1">
      <c r="A6" s="1717"/>
      <c r="B6" s="1717"/>
      <c r="C6" s="1717"/>
      <c r="D6" s="1717"/>
      <c r="E6" s="1717"/>
      <c r="F6" s="1717"/>
      <c r="G6" s="1717"/>
      <c r="H6" s="1717"/>
    </row>
    <row r="7" spans="1:10" ht="14.4" thickBot="1">
      <c r="A7" s="1708" t="s">
        <v>162</v>
      </c>
      <c r="B7" s="1709"/>
      <c r="C7" s="1710"/>
      <c r="D7" s="1718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10" ht="14.4" thickBot="1">
      <c r="A8" s="69" t="s">
        <v>168</v>
      </c>
      <c r="B8" s="69" t="s">
        <v>169</v>
      </c>
      <c r="C8" s="69" t="s">
        <v>170</v>
      </c>
      <c r="D8" s="1719"/>
      <c r="E8" s="1714"/>
      <c r="F8" s="1716"/>
      <c r="G8" s="1705"/>
      <c r="H8" s="1705" t="s">
        <v>171</v>
      </c>
      <c r="I8" s="1705"/>
    </row>
    <row r="9" spans="1:10">
      <c r="A9" s="1305"/>
      <c r="B9" s="76"/>
      <c r="C9" s="75"/>
      <c r="D9" s="76"/>
      <c r="E9" s="51"/>
      <c r="F9" s="51"/>
      <c r="G9" s="51"/>
      <c r="H9" s="80"/>
    </row>
    <row r="10" spans="1:10">
      <c r="A10" s="1305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6"/>
      <c r="C12" s="1307" t="s">
        <v>186</v>
      </c>
      <c r="D12" s="1293" t="s">
        <v>187</v>
      </c>
      <c r="E12" s="1294" t="s">
        <v>188</v>
      </c>
      <c r="F12" s="1308">
        <v>30</v>
      </c>
      <c r="G12" s="1252"/>
      <c r="H12" s="90">
        <f>ROUND(F12*G12,2)</f>
        <v>0</v>
      </c>
      <c r="I12" s="1252"/>
    </row>
    <row r="13" spans="1:10">
      <c r="A13" s="84">
        <v>2</v>
      </c>
      <c r="B13" s="1306"/>
      <c r="C13" s="1307" t="s">
        <v>360</v>
      </c>
      <c r="D13" s="1293" t="s">
        <v>361</v>
      </c>
      <c r="E13" s="1294" t="s">
        <v>188</v>
      </c>
      <c r="F13" s="1308">
        <v>38.4</v>
      </c>
      <c r="G13" s="1252"/>
      <c r="H13" s="90">
        <f t="shared" ref="H13:H14" si="0">ROUND(F13*G13,2)</f>
        <v>0</v>
      </c>
      <c r="I13" s="1252"/>
    </row>
    <row r="14" spans="1:10">
      <c r="A14" s="84">
        <v>3</v>
      </c>
      <c r="B14" s="1306"/>
      <c r="C14" s="1307" t="s">
        <v>192</v>
      </c>
      <c r="D14" s="1293" t="s">
        <v>193</v>
      </c>
      <c r="E14" s="1294" t="s">
        <v>188</v>
      </c>
      <c r="F14" s="1308">
        <v>30</v>
      </c>
      <c r="G14" s="1252"/>
      <c r="H14" s="90">
        <f t="shared" si="0"/>
        <v>0</v>
      </c>
      <c r="I14" s="1252"/>
    </row>
    <row r="15" spans="1:10">
      <c r="A15" s="1305"/>
      <c r="B15" s="76"/>
      <c r="C15" s="75"/>
      <c r="D15" s="76"/>
      <c r="E15" s="51"/>
      <c r="F15" s="51"/>
      <c r="G15" s="51"/>
      <c r="H15" s="80"/>
    </row>
    <row r="16" spans="1:10">
      <c r="A16" s="1305"/>
      <c r="B16" s="76">
        <v>453143</v>
      </c>
      <c r="C16" s="75"/>
      <c r="D16" s="76" t="s">
        <v>445</v>
      </c>
      <c r="E16" s="51"/>
      <c r="F16" s="51"/>
      <c r="G16" s="51"/>
      <c r="H16" s="80">
        <f>SUM(H18:H19)</f>
        <v>0</v>
      </c>
    </row>
    <row r="17" spans="1:10" s="81" customFormat="1"/>
    <row r="18" spans="1:10">
      <c r="A18" s="84">
        <v>4</v>
      </c>
      <c r="B18" s="1306"/>
      <c r="C18" s="1296">
        <v>92020401</v>
      </c>
      <c r="D18" s="1293" t="s">
        <v>370</v>
      </c>
      <c r="E18" s="1294" t="s">
        <v>176</v>
      </c>
      <c r="F18" s="1308">
        <v>30</v>
      </c>
      <c r="G18" s="1252"/>
      <c r="H18" s="90">
        <f>ROUND(F18*G18,2)</f>
        <v>0</v>
      </c>
      <c r="I18" s="1252"/>
    </row>
    <row r="19" spans="1:10" ht="27.6">
      <c r="A19" s="84">
        <v>5</v>
      </c>
      <c r="B19" s="1306"/>
      <c r="C19" s="1296">
        <v>92020403</v>
      </c>
      <c r="D19" s="1293" t="s">
        <v>446</v>
      </c>
      <c r="E19" s="1294" t="s">
        <v>176</v>
      </c>
      <c r="F19" s="1308">
        <v>30</v>
      </c>
      <c r="G19" s="1252"/>
      <c r="H19" s="90">
        <f>ROUND(F19*G19,2)</f>
        <v>0</v>
      </c>
      <c r="I19" s="1252"/>
    </row>
    <row r="20" spans="1:10">
      <c r="A20" s="1305"/>
      <c r="B20" s="1309"/>
      <c r="C20" s="1310"/>
      <c r="D20" s="1311"/>
      <c r="E20" s="1312"/>
      <c r="F20" s="1313"/>
      <c r="H20" s="96"/>
    </row>
    <row r="21" spans="1:10" ht="14.4">
      <c r="A21" s="1305"/>
      <c r="B21" s="1309"/>
      <c r="C21" s="1310"/>
      <c r="D21" s="103" t="s">
        <v>181</v>
      </c>
      <c r="E21" s="1314"/>
      <c r="F21" s="1315"/>
      <c r="G21" s="106"/>
      <c r="H21" s="107">
        <f>H10+H16</f>
        <v>0</v>
      </c>
    </row>
    <row r="22" spans="1:10">
      <c r="A22" s="1305"/>
      <c r="B22" s="1316"/>
      <c r="C22" s="1317"/>
      <c r="D22" s="1318"/>
      <c r="E22" s="1305"/>
      <c r="F22" s="1313"/>
    </row>
    <row r="23" spans="1:10" s="52" customFormat="1">
      <c r="A23" s="1305"/>
      <c r="B23" s="1305"/>
      <c r="C23" s="1305"/>
      <c r="E23" s="1312"/>
      <c r="F23" s="1313"/>
      <c r="G23" s="96"/>
      <c r="H23" s="54"/>
    </row>
    <row r="24" spans="1:10" s="113" customFormat="1">
      <c r="A24" s="1319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19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19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19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19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19"/>
      <c r="B29" s="53"/>
      <c r="C29" s="53"/>
      <c r="D29" s="53"/>
      <c r="E29" s="72"/>
      <c r="F29" s="54"/>
      <c r="G29" s="96"/>
      <c r="H29" s="54"/>
      <c r="I29" s="51"/>
      <c r="J29" s="51"/>
    </row>
    <row r="30" spans="1:10" s="113" customFormat="1">
      <c r="A30" s="1319"/>
      <c r="B30" s="53"/>
      <c r="C30" s="53"/>
      <c r="D30" s="53"/>
      <c r="E30" s="72"/>
      <c r="F30" s="54"/>
      <c r="G30" s="96"/>
      <c r="H30" s="54"/>
      <c r="I30" s="51"/>
      <c r="J30" s="51"/>
    </row>
    <row r="31" spans="1:10">
      <c r="H31" s="51"/>
    </row>
    <row r="32" spans="1:10">
      <c r="H32" s="51"/>
    </row>
    <row r="33" spans="1:11">
      <c r="H33" s="51"/>
    </row>
    <row r="34" spans="1:11" s="72" customFormat="1">
      <c r="A34" s="1319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19"/>
      <c r="B35" s="53"/>
      <c r="C35" s="53"/>
      <c r="D35" s="53"/>
      <c r="F35" s="54"/>
      <c r="G35" s="96"/>
      <c r="H35" s="51"/>
      <c r="I35" s="51"/>
      <c r="J35" s="51"/>
      <c r="K35" s="51"/>
    </row>
    <row r="36" spans="1:11" s="72" customFormat="1">
      <c r="A36" s="1319"/>
      <c r="B36" s="53"/>
      <c r="C36" s="53"/>
      <c r="D36" s="53"/>
      <c r="F36" s="54"/>
      <c r="G36" s="96"/>
      <c r="H36" s="51"/>
      <c r="I36" s="51"/>
      <c r="J36" s="51"/>
      <c r="K36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 xr:uid="{00000000-0002-0000-16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18">
    <tabColor rgb="FFFF99CC"/>
  </sheetPr>
  <dimension ref="A1:K36"/>
  <sheetViews>
    <sheetView view="pageBreakPreview" zoomScaleNormal="85" zoomScaleSheetLayoutView="100" workbookViewId="0">
      <selection activeCell="D24" sqref="D24"/>
    </sheetView>
  </sheetViews>
  <sheetFormatPr defaultColWidth="9.109375" defaultRowHeight="13.8"/>
  <cols>
    <col min="1" max="1" width="5.6640625" style="1319" customWidth="1"/>
    <col min="2" max="2" width="8.6640625" style="53" customWidth="1"/>
    <col min="3" max="3" width="12.6640625" style="53" customWidth="1"/>
    <col min="4" max="4" width="60.6640625" style="53" customWidth="1"/>
    <col min="5" max="5" width="8.5546875" style="72" customWidth="1"/>
    <col min="6" max="6" width="11.664062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10" s="1302" customFormat="1" ht="14.4" thickBot="1">
      <c r="A1" s="1297" t="s">
        <v>156</v>
      </c>
      <c r="B1" s="1298"/>
      <c r="C1" s="1298" t="s">
        <v>2</v>
      </c>
      <c r="D1" s="1299"/>
      <c r="E1" s="1298"/>
      <c r="F1" s="1300"/>
      <c r="G1" s="1300"/>
      <c r="H1" s="1301" t="s">
        <v>276</v>
      </c>
      <c r="J1" s="1303"/>
    </row>
    <row r="2" spans="1:10" s="1302" customFormat="1">
      <c r="A2" s="1297"/>
      <c r="B2" s="1298"/>
      <c r="C2" s="1298"/>
      <c r="D2" s="1298"/>
      <c r="E2" s="1298"/>
      <c r="F2" s="1300"/>
      <c r="G2" s="1300"/>
      <c r="H2" s="1292"/>
      <c r="J2" s="1303"/>
    </row>
    <row r="3" spans="1:10" s="1302" customFormat="1">
      <c r="A3" s="1297" t="s">
        <v>158</v>
      </c>
      <c r="B3" s="1298"/>
      <c r="C3" s="1298" t="s">
        <v>1749</v>
      </c>
      <c r="D3" s="1298"/>
      <c r="E3" s="1298"/>
      <c r="F3" s="1300"/>
      <c r="G3" s="1300"/>
      <c r="H3" s="1292"/>
      <c r="J3" s="1303"/>
    </row>
    <row r="4" spans="1:10">
      <c r="A4" s="172" t="s">
        <v>160</v>
      </c>
      <c r="B4" s="1304"/>
      <c r="C4" s="1297" t="s">
        <v>44</v>
      </c>
      <c r="D4" s="1304"/>
      <c r="E4" s="1304"/>
      <c r="F4" s="1304"/>
      <c r="G4" s="1304"/>
      <c r="H4" s="1304"/>
    </row>
    <row r="5" spans="1:10">
      <c r="A5" s="1292" t="s">
        <v>911</v>
      </c>
      <c r="B5" s="1304"/>
      <c r="C5" s="1297" t="s">
        <v>1761</v>
      </c>
      <c r="D5" s="1304"/>
      <c r="E5" s="1304"/>
      <c r="F5" s="1304"/>
      <c r="G5" s="1304"/>
      <c r="H5" s="1304"/>
    </row>
    <row r="6" spans="1:10" s="68" customFormat="1" ht="14.4" thickBot="1">
      <c r="A6" s="1717"/>
      <c r="B6" s="1717"/>
      <c r="C6" s="1717"/>
      <c r="D6" s="1717"/>
      <c r="E6" s="1717"/>
      <c r="F6" s="1717"/>
      <c r="G6" s="1717"/>
      <c r="H6" s="1717"/>
    </row>
    <row r="7" spans="1:10" ht="14.4" thickBot="1">
      <c r="A7" s="1708" t="s">
        <v>162</v>
      </c>
      <c r="B7" s="1709"/>
      <c r="C7" s="1710"/>
      <c r="D7" s="1718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10" ht="14.4" thickBot="1">
      <c r="A8" s="69" t="s">
        <v>168</v>
      </c>
      <c r="B8" s="69" t="s">
        <v>169</v>
      </c>
      <c r="C8" s="69" t="s">
        <v>170</v>
      </c>
      <c r="D8" s="1719"/>
      <c r="E8" s="1714"/>
      <c r="F8" s="1716"/>
      <c r="G8" s="1705"/>
      <c r="H8" s="1705" t="s">
        <v>171</v>
      </c>
      <c r="I8" s="1705"/>
    </row>
    <row r="9" spans="1:10">
      <c r="A9" s="1305"/>
      <c r="B9" s="76"/>
      <c r="C9" s="75"/>
      <c r="D9" s="76"/>
      <c r="E9" s="51"/>
      <c r="F9" s="51"/>
      <c r="G9" s="51"/>
      <c r="H9" s="80"/>
    </row>
    <row r="10" spans="1:10">
      <c r="A10" s="1305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6"/>
      <c r="C12" s="1307" t="s">
        <v>186</v>
      </c>
      <c r="D12" s="1293" t="s">
        <v>187</v>
      </c>
      <c r="E12" s="1294" t="s">
        <v>188</v>
      </c>
      <c r="F12" s="1308">
        <v>15</v>
      </c>
      <c r="G12" s="1252"/>
      <c r="H12" s="90">
        <f>ROUND(F12*G12,2)</f>
        <v>0</v>
      </c>
      <c r="I12" s="1252"/>
    </row>
    <row r="13" spans="1:10">
      <c r="A13" s="84">
        <v>2</v>
      </c>
      <c r="B13" s="1306"/>
      <c r="C13" s="1307" t="s">
        <v>360</v>
      </c>
      <c r="D13" s="1293" t="s">
        <v>361</v>
      </c>
      <c r="E13" s="1294" t="s">
        <v>188</v>
      </c>
      <c r="F13" s="1308">
        <v>19.2</v>
      </c>
      <c r="G13" s="1252"/>
      <c r="H13" s="90">
        <f t="shared" ref="H13:H14" si="0">ROUND(F13*G13,2)</f>
        <v>0</v>
      </c>
      <c r="I13" s="1252"/>
    </row>
    <row r="14" spans="1:10">
      <c r="A14" s="84">
        <v>3</v>
      </c>
      <c r="B14" s="1306"/>
      <c r="C14" s="1307" t="s">
        <v>192</v>
      </c>
      <c r="D14" s="1293" t="s">
        <v>193</v>
      </c>
      <c r="E14" s="1294" t="s">
        <v>188</v>
      </c>
      <c r="F14" s="1308">
        <v>15</v>
      </c>
      <c r="G14" s="1252"/>
      <c r="H14" s="90">
        <f t="shared" si="0"/>
        <v>0</v>
      </c>
      <c r="I14" s="1252"/>
    </row>
    <row r="15" spans="1:10">
      <c r="A15" s="1305"/>
      <c r="B15" s="76"/>
      <c r="C15" s="75"/>
      <c r="D15" s="76"/>
      <c r="E15" s="51"/>
      <c r="F15" s="51"/>
      <c r="G15" s="51"/>
      <c r="H15" s="80"/>
    </row>
    <row r="16" spans="1:10">
      <c r="A16" s="1305"/>
      <c r="B16" s="76">
        <v>453143</v>
      </c>
      <c r="C16" s="75"/>
      <c r="D16" s="76" t="s">
        <v>445</v>
      </c>
      <c r="E16" s="51"/>
      <c r="F16" s="51"/>
      <c r="G16" s="51"/>
      <c r="H16" s="80">
        <f>SUM(H18:H19)</f>
        <v>0</v>
      </c>
    </row>
    <row r="17" spans="1:10" s="81" customFormat="1"/>
    <row r="18" spans="1:10">
      <c r="A18" s="84">
        <v>4</v>
      </c>
      <c r="B18" s="1306"/>
      <c r="C18" s="1296">
        <v>92020401</v>
      </c>
      <c r="D18" s="1293" t="s">
        <v>370</v>
      </c>
      <c r="E18" s="1294" t="s">
        <v>176</v>
      </c>
      <c r="F18" s="1308">
        <v>15</v>
      </c>
      <c r="G18" s="1252"/>
      <c r="H18" s="90">
        <f>ROUND(F18*G18,2)</f>
        <v>0</v>
      </c>
      <c r="I18" s="1252"/>
    </row>
    <row r="19" spans="1:10" ht="27.6">
      <c r="A19" s="84">
        <v>5</v>
      </c>
      <c r="B19" s="1306"/>
      <c r="C19" s="1296">
        <v>92020403</v>
      </c>
      <c r="D19" s="1293" t="s">
        <v>446</v>
      </c>
      <c r="E19" s="1294" t="s">
        <v>176</v>
      </c>
      <c r="F19" s="1308">
        <v>15</v>
      </c>
      <c r="G19" s="1252"/>
      <c r="H19" s="90">
        <f>ROUND(F19*G19,2)</f>
        <v>0</v>
      </c>
      <c r="I19" s="1252"/>
    </row>
    <row r="20" spans="1:10">
      <c r="A20" s="1305"/>
      <c r="B20" s="1309"/>
      <c r="C20" s="1310"/>
      <c r="D20" s="1311"/>
      <c r="E20" s="1312"/>
      <c r="F20" s="1313"/>
      <c r="H20" s="96"/>
    </row>
    <row r="21" spans="1:10" ht="14.4">
      <c r="A21" s="1305"/>
      <c r="B21" s="1309"/>
      <c r="C21" s="1310"/>
      <c r="D21" s="103" t="s">
        <v>181</v>
      </c>
      <c r="E21" s="1314"/>
      <c r="F21" s="1315"/>
      <c r="G21" s="106"/>
      <c r="H21" s="107">
        <f>H10+H16</f>
        <v>0</v>
      </c>
    </row>
    <row r="22" spans="1:10">
      <c r="A22" s="1305"/>
      <c r="B22" s="1316"/>
      <c r="C22" s="1317"/>
      <c r="D22" s="1318"/>
      <c r="E22" s="1305"/>
      <c r="F22" s="1313"/>
    </row>
    <row r="23" spans="1:10" s="52" customFormat="1">
      <c r="A23" s="1305"/>
      <c r="B23" s="1305"/>
      <c r="C23" s="1305"/>
      <c r="E23" s="1312"/>
      <c r="F23" s="1313"/>
      <c r="G23" s="96"/>
      <c r="H23" s="54"/>
    </row>
    <row r="24" spans="1:10" s="113" customFormat="1">
      <c r="A24" s="1319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19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19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19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19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19"/>
      <c r="B29" s="53"/>
      <c r="C29" s="53"/>
      <c r="D29" s="53"/>
      <c r="E29" s="72"/>
      <c r="F29" s="54"/>
      <c r="G29" s="96"/>
      <c r="H29" s="54"/>
      <c r="I29" s="51"/>
      <c r="J29" s="51"/>
    </row>
    <row r="30" spans="1:10" s="113" customFormat="1">
      <c r="A30" s="1319"/>
      <c r="B30" s="53"/>
      <c r="C30" s="53"/>
      <c r="D30" s="53"/>
      <c r="E30" s="72"/>
      <c r="F30" s="54"/>
      <c r="G30" s="96"/>
      <c r="H30" s="54"/>
      <c r="I30" s="51"/>
      <c r="J30" s="51"/>
    </row>
    <row r="31" spans="1:10">
      <c r="H31" s="51"/>
    </row>
    <row r="32" spans="1:10">
      <c r="H32" s="51"/>
    </row>
    <row r="33" spans="1:11">
      <c r="H33" s="51"/>
    </row>
    <row r="34" spans="1:11" s="72" customFormat="1">
      <c r="A34" s="1319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19"/>
      <c r="B35" s="53"/>
      <c r="C35" s="53"/>
      <c r="D35" s="53"/>
      <c r="F35" s="54"/>
      <c r="G35" s="96"/>
      <c r="H35" s="51"/>
      <c r="I35" s="51"/>
      <c r="J35" s="51"/>
      <c r="K35" s="51"/>
    </row>
    <row r="36" spans="1:11" s="72" customFormat="1">
      <c r="A36" s="1319"/>
      <c r="B36" s="53"/>
      <c r="C36" s="53"/>
      <c r="D36" s="53"/>
      <c r="F36" s="54"/>
      <c r="G36" s="96"/>
      <c r="H36" s="51"/>
      <c r="I36" s="51"/>
      <c r="J36" s="51"/>
      <c r="K36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 xr:uid="{00000000-0002-0000-17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19">
    <tabColor rgb="FFFF99CC"/>
  </sheetPr>
  <dimension ref="A1:I47"/>
  <sheetViews>
    <sheetView view="pageBreakPreview" zoomScaleNormal="100" zoomScaleSheetLayoutView="100" workbookViewId="0">
      <selection activeCell="D25" sqref="D25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3" customWidth="1"/>
    <col min="10" max="16384" width="9.109375" style="53"/>
  </cols>
  <sheetData>
    <row r="1" spans="1:9" s="1324" customFormat="1" ht="14.4" thickBot="1">
      <c r="A1" s="1320" t="s">
        <v>156</v>
      </c>
      <c r="B1" s="1321"/>
      <c r="C1" s="1322" t="s">
        <v>2</v>
      </c>
      <c r="D1" s="1323"/>
      <c r="E1" s="1321"/>
      <c r="H1" s="1325" t="s">
        <v>276</v>
      </c>
    </row>
    <row r="2" spans="1:9" s="1324" customFormat="1">
      <c r="A2" s="1320"/>
      <c r="B2" s="1321"/>
      <c r="C2" s="1322"/>
      <c r="D2" s="1322"/>
      <c r="E2" s="1321"/>
      <c r="H2" s="1322"/>
    </row>
    <row r="3" spans="1:9" s="1324" customFormat="1">
      <c r="A3" s="1320" t="s">
        <v>158</v>
      </c>
      <c r="B3" s="1321"/>
      <c r="C3" s="1322" t="s">
        <v>1751</v>
      </c>
      <c r="D3" s="1322"/>
      <c r="E3" s="1321"/>
      <c r="H3" s="1322"/>
    </row>
    <row r="4" spans="1:9">
      <c r="A4" s="65" t="s">
        <v>160</v>
      </c>
      <c r="B4" s="1326"/>
      <c r="C4" s="1327" t="s">
        <v>44</v>
      </c>
      <c r="D4" s="1324"/>
      <c r="E4" s="1326"/>
      <c r="F4" s="1324"/>
      <c r="G4" s="1324"/>
      <c r="H4" s="1324"/>
    </row>
    <row r="5" spans="1:9">
      <c r="A5" s="65" t="s">
        <v>904</v>
      </c>
      <c r="B5" s="1326"/>
      <c r="C5" s="1327" t="s">
        <v>1762</v>
      </c>
      <c r="D5" s="1324"/>
      <c r="E5" s="1326"/>
      <c r="F5" s="1324"/>
      <c r="G5" s="1324"/>
      <c r="H5" s="1324"/>
    </row>
    <row r="6" spans="1:9" s="220" customFormat="1" ht="14.4" thickBot="1">
      <c r="A6" s="1707"/>
      <c r="B6" s="1707"/>
      <c r="C6" s="1707"/>
      <c r="D6" s="1707"/>
      <c r="E6" s="1707"/>
      <c r="F6" s="1707"/>
      <c r="G6" s="1707"/>
      <c r="H6" s="1707"/>
    </row>
    <row r="7" spans="1:9" ht="14.4" thickBot="1">
      <c r="A7" s="1708" t="s">
        <v>162</v>
      </c>
      <c r="B7" s="1709"/>
      <c r="C7" s="1710"/>
      <c r="D7" s="1718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9"/>
      <c r="E8" s="1714"/>
      <c r="F8" s="1716"/>
      <c r="G8" s="1705"/>
      <c r="H8" s="1705" t="s">
        <v>171</v>
      </c>
      <c r="I8" s="1705"/>
    </row>
    <row r="9" spans="1:9">
      <c r="A9" s="92"/>
      <c r="B9" s="137"/>
      <c r="C9" s="75"/>
      <c r="D9" s="76"/>
      <c r="F9" s="53"/>
      <c r="G9" s="53"/>
      <c r="H9" s="80"/>
    </row>
    <row r="10" spans="1:9">
      <c r="A10" s="92"/>
      <c r="B10" s="137">
        <v>451120</v>
      </c>
      <c r="C10" s="75"/>
      <c r="D10" s="76" t="s">
        <v>185</v>
      </c>
      <c r="F10" s="53"/>
      <c r="G10" s="53"/>
      <c r="H10" s="80">
        <f>SUM(H12:H19)</f>
        <v>0</v>
      </c>
    </row>
    <row r="11" spans="1:9" s="82" customFormat="1">
      <c r="B11" s="83"/>
      <c r="E11" s="83"/>
    </row>
    <row r="12" spans="1:9" s="82" customFormat="1">
      <c r="A12" s="84">
        <v>1</v>
      </c>
      <c r="B12" s="85"/>
      <c r="C12" s="143" t="s">
        <v>358</v>
      </c>
      <c r="D12" s="144" t="s">
        <v>359</v>
      </c>
      <c r="E12" s="1328" t="s">
        <v>176</v>
      </c>
      <c r="F12" s="1510">
        <v>45</v>
      </c>
      <c r="G12" s="1519"/>
      <c r="H12" s="90">
        <f>ROUND(F12*G12,2)</f>
        <v>0</v>
      </c>
      <c r="I12" s="1519"/>
    </row>
    <row r="13" spans="1:9">
      <c r="A13" s="84">
        <v>2</v>
      </c>
      <c r="B13" s="85"/>
      <c r="C13" s="1329" t="s">
        <v>186</v>
      </c>
      <c r="D13" s="1330" t="s">
        <v>187</v>
      </c>
      <c r="E13" s="1328" t="s">
        <v>188</v>
      </c>
      <c r="F13" s="1510">
        <v>135</v>
      </c>
      <c r="G13" s="1519"/>
      <c r="H13" s="90">
        <f t="shared" ref="H13:H19" si="0">ROUND(F13*G13,2)</f>
        <v>0</v>
      </c>
      <c r="I13" s="1519"/>
    </row>
    <row r="14" spans="1:9">
      <c r="A14" s="84">
        <v>3</v>
      </c>
      <c r="B14" s="85"/>
      <c r="C14" s="1329" t="s">
        <v>600</v>
      </c>
      <c r="D14" s="1330" t="s">
        <v>601</v>
      </c>
      <c r="E14" s="1328" t="s">
        <v>188</v>
      </c>
      <c r="F14" s="1331">
        <v>9.98</v>
      </c>
      <c r="G14" s="1252"/>
      <c r="H14" s="90">
        <f t="shared" si="0"/>
        <v>0</v>
      </c>
      <c r="I14" s="1252"/>
    </row>
    <row r="15" spans="1:9">
      <c r="A15" s="84">
        <v>4</v>
      </c>
      <c r="B15" s="85"/>
      <c r="C15" s="1329" t="s">
        <v>360</v>
      </c>
      <c r="D15" s="1330" t="s">
        <v>361</v>
      </c>
      <c r="E15" s="1328" t="s">
        <v>188</v>
      </c>
      <c r="F15" s="1331">
        <v>156</v>
      </c>
      <c r="G15" s="1252"/>
      <c r="H15" s="90">
        <f t="shared" si="0"/>
        <v>0</v>
      </c>
      <c r="I15" s="1252"/>
    </row>
    <row r="16" spans="1:9">
      <c r="A16" s="84">
        <v>5</v>
      </c>
      <c r="B16" s="85"/>
      <c r="C16" s="1329" t="s">
        <v>192</v>
      </c>
      <c r="D16" s="1330" t="s">
        <v>193</v>
      </c>
      <c r="E16" s="1328" t="s">
        <v>188</v>
      </c>
      <c r="F16" s="1331">
        <v>130</v>
      </c>
      <c r="G16" s="1252"/>
      <c r="H16" s="90">
        <f t="shared" si="0"/>
        <v>0</v>
      </c>
      <c r="I16" s="1252"/>
    </row>
    <row r="17" spans="1:9">
      <c r="A17" s="84">
        <v>6</v>
      </c>
      <c r="B17" s="85"/>
      <c r="C17" s="1329" t="s">
        <v>199</v>
      </c>
      <c r="D17" s="1330" t="s">
        <v>444</v>
      </c>
      <c r="E17" s="1328" t="s">
        <v>188</v>
      </c>
      <c r="F17" s="1510">
        <v>279.3</v>
      </c>
      <c r="G17" s="1519"/>
      <c r="H17" s="90">
        <f t="shared" si="0"/>
        <v>0</v>
      </c>
      <c r="I17" s="1519"/>
    </row>
    <row r="18" spans="1:9">
      <c r="A18" s="84">
        <v>7</v>
      </c>
      <c r="B18" s="85"/>
      <c r="C18" s="1329" t="s">
        <v>720</v>
      </c>
      <c r="D18" s="1330" t="s">
        <v>721</v>
      </c>
      <c r="E18" s="1328" t="s">
        <v>188</v>
      </c>
      <c r="F18" s="1510">
        <v>16.8</v>
      </c>
      <c r="G18" s="1519"/>
      <c r="H18" s="90">
        <f t="shared" si="0"/>
        <v>0</v>
      </c>
      <c r="I18" s="1519"/>
    </row>
    <row r="19" spans="1:9">
      <c r="A19" s="84">
        <v>8</v>
      </c>
      <c r="B19" s="85"/>
      <c r="C19" s="1329" t="s">
        <v>674</v>
      </c>
      <c r="D19" s="1330" t="s">
        <v>675</v>
      </c>
      <c r="E19" s="1328" t="s">
        <v>197</v>
      </c>
      <c r="F19" s="1331">
        <v>95</v>
      </c>
      <c r="G19" s="1252"/>
      <c r="H19" s="90">
        <f t="shared" si="0"/>
        <v>0</v>
      </c>
      <c r="I19" s="1252"/>
    </row>
    <row r="20" spans="1:9">
      <c r="A20" s="92"/>
      <c r="B20" s="137"/>
      <c r="C20" s="75"/>
      <c r="D20" s="76"/>
      <c r="F20" s="53"/>
      <c r="G20" s="53"/>
      <c r="H20" s="80"/>
    </row>
    <row r="21" spans="1:9">
      <c r="A21" s="92"/>
      <c r="B21" s="137">
        <v>453143</v>
      </c>
      <c r="C21" s="75"/>
      <c r="D21" s="76" t="s">
        <v>445</v>
      </c>
      <c r="F21" s="53"/>
      <c r="G21" s="53"/>
      <c r="H21" s="80">
        <f>SUM(H23:H26)</f>
        <v>0</v>
      </c>
    </row>
    <row r="22" spans="1:9" s="82" customFormat="1">
      <c r="B22" s="83"/>
      <c r="E22" s="83"/>
    </row>
    <row r="23" spans="1:9">
      <c r="A23" s="84">
        <v>9</v>
      </c>
      <c r="B23" s="85"/>
      <c r="C23" s="1329">
        <v>92020107</v>
      </c>
      <c r="D23" s="1330" t="s">
        <v>368</v>
      </c>
      <c r="E23" s="1328" t="s">
        <v>176</v>
      </c>
      <c r="F23" s="1510">
        <v>45</v>
      </c>
      <c r="G23" s="1519"/>
      <c r="H23" s="90">
        <f>ROUND(F23*G23,2)</f>
        <v>0</v>
      </c>
      <c r="I23" s="1519"/>
    </row>
    <row r="24" spans="1:9">
      <c r="A24" s="84">
        <v>10</v>
      </c>
      <c r="B24" s="85"/>
      <c r="C24" s="1296">
        <v>92020401</v>
      </c>
      <c r="D24" s="1293" t="s">
        <v>370</v>
      </c>
      <c r="E24" s="1294" t="s">
        <v>176</v>
      </c>
      <c r="F24" s="1308">
        <v>45</v>
      </c>
      <c r="G24" s="1252"/>
      <c r="H24" s="90">
        <f>ROUND(F24*G24,2)</f>
        <v>0</v>
      </c>
      <c r="I24" s="1252"/>
    </row>
    <row r="25" spans="1:9" ht="27.6">
      <c r="A25" s="84">
        <v>11</v>
      </c>
      <c r="B25" s="85"/>
      <c r="C25" s="1332">
        <v>92020403</v>
      </c>
      <c r="D25" s="1330" t="s">
        <v>446</v>
      </c>
      <c r="E25" s="1328" t="s">
        <v>176</v>
      </c>
      <c r="F25" s="1331">
        <v>75</v>
      </c>
      <c r="G25" s="1252"/>
      <c r="H25" s="90">
        <f t="shared" ref="H25:H26" si="1">ROUND(F25*G25,2)</f>
        <v>0</v>
      </c>
      <c r="I25" s="1252"/>
    </row>
    <row r="26" spans="1:9">
      <c r="A26" s="84">
        <v>12</v>
      </c>
      <c r="B26" s="85"/>
      <c r="C26" s="1332">
        <v>92022501</v>
      </c>
      <c r="D26" s="1330" t="s">
        <v>372</v>
      </c>
      <c r="E26" s="1328" t="s">
        <v>180</v>
      </c>
      <c r="F26" s="1510">
        <v>384</v>
      </c>
      <c r="G26" s="1252"/>
      <c r="H26" s="90">
        <f t="shared" si="1"/>
        <v>0</v>
      </c>
      <c r="I26" s="1252"/>
    </row>
    <row r="27" spans="1:9">
      <c r="A27" s="92"/>
      <c r="B27" s="137"/>
      <c r="C27" s="75"/>
      <c r="D27" s="76"/>
      <c r="F27" s="53"/>
      <c r="G27" s="53"/>
      <c r="H27" s="80"/>
    </row>
    <row r="28" spans="1:9">
      <c r="A28" s="92"/>
      <c r="B28" s="137">
        <v>453162</v>
      </c>
      <c r="C28" s="75"/>
      <c r="D28" s="76" t="s">
        <v>362</v>
      </c>
      <c r="F28" s="53"/>
      <c r="G28" s="53"/>
      <c r="H28" s="80">
        <f>SUM(H30:H30)</f>
        <v>0</v>
      </c>
    </row>
    <row r="29" spans="1:9" s="82" customFormat="1">
      <c r="B29" s="83"/>
      <c r="E29" s="83"/>
    </row>
    <row r="30" spans="1:9">
      <c r="A30" s="1328">
        <v>13</v>
      </c>
      <c r="B30" s="1333"/>
      <c r="C30" s="1332">
        <v>92050702</v>
      </c>
      <c r="D30" s="1330" t="s">
        <v>357</v>
      </c>
      <c r="E30" s="1328" t="s">
        <v>180</v>
      </c>
      <c r="F30" s="1331">
        <v>20</v>
      </c>
      <c r="G30" s="1252"/>
      <c r="H30" s="90">
        <f>ROUND(F30*G30,2)</f>
        <v>0</v>
      </c>
      <c r="I30" s="1252"/>
    </row>
    <row r="31" spans="1:9">
      <c r="A31" s="92"/>
      <c r="B31" s="100"/>
      <c r="C31" s="101"/>
      <c r="D31" s="102"/>
      <c r="E31" s="95"/>
      <c r="H31" s="96"/>
    </row>
    <row r="32" spans="1:9" ht="14.4">
      <c r="A32" s="92"/>
      <c r="B32" s="100"/>
      <c r="C32" s="101"/>
      <c r="D32" s="103" t="s">
        <v>181</v>
      </c>
      <c r="E32" s="104"/>
      <c r="F32" s="105"/>
      <c r="G32" s="106"/>
      <c r="H32" s="107">
        <f>H10+H21+H28</f>
        <v>0</v>
      </c>
    </row>
    <row r="33" spans="1:9">
      <c r="A33" s="92"/>
      <c r="B33" s="108"/>
      <c r="C33" s="109"/>
      <c r="D33" s="110"/>
      <c r="E33" s="92"/>
    </row>
    <row r="34" spans="1:9">
      <c r="A34" s="92"/>
      <c r="B34" s="92"/>
      <c r="C34" s="92"/>
      <c r="E34" s="95"/>
    </row>
    <row r="35" spans="1:9" s="246" customFormat="1">
      <c r="A35" s="124"/>
      <c r="B35" s="72"/>
      <c r="C35" s="53"/>
      <c r="D35" s="53"/>
      <c r="E35" s="72"/>
      <c r="F35" s="54"/>
      <c r="G35" s="96"/>
      <c r="H35" s="54"/>
      <c r="I35" s="53"/>
    </row>
    <row r="36" spans="1:9" s="246" customFormat="1">
      <c r="A36" s="124"/>
      <c r="B36" s="72"/>
      <c r="C36" s="53"/>
      <c r="D36" s="53"/>
      <c r="E36" s="72"/>
      <c r="F36" s="54"/>
      <c r="G36" s="96"/>
      <c r="H36" s="54"/>
      <c r="I36" s="53"/>
    </row>
    <row r="37" spans="1:9" s="246" customFormat="1">
      <c r="A37" s="124"/>
      <c r="B37" s="72"/>
      <c r="C37" s="53"/>
      <c r="D37" s="53"/>
      <c r="E37" s="72"/>
      <c r="F37" s="54"/>
      <c r="G37" s="96"/>
      <c r="H37" s="54"/>
      <c r="I37" s="53"/>
    </row>
    <row r="38" spans="1:9" s="246" customFormat="1">
      <c r="A38" s="124"/>
      <c r="B38" s="72"/>
      <c r="C38" s="53"/>
      <c r="D38" s="53"/>
      <c r="E38" s="72"/>
      <c r="F38" s="54"/>
      <c r="G38" s="96"/>
      <c r="H38" s="54"/>
      <c r="I38" s="53"/>
    </row>
    <row r="39" spans="1:9" s="246" customFormat="1">
      <c r="A39" s="124"/>
      <c r="B39" s="72"/>
      <c r="C39" s="53"/>
      <c r="D39" s="53"/>
      <c r="E39" s="72"/>
      <c r="F39" s="54"/>
      <c r="G39" s="96"/>
      <c r="H39" s="54"/>
      <c r="I39" s="53"/>
    </row>
    <row r="40" spans="1:9" s="246" customFormat="1">
      <c r="A40" s="124"/>
      <c r="B40" s="72"/>
      <c r="C40" s="53"/>
      <c r="D40" s="53"/>
      <c r="E40" s="72"/>
      <c r="F40" s="54"/>
      <c r="G40" s="96"/>
      <c r="H40" s="54"/>
      <c r="I40" s="53"/>
    </row>
    <row r="41" spans="1:9" s="246" customFormat="1">
      <c r="A41" s="124"/>
      <c r="B41" s="72"/>
      <c r="C41" s="53"/>
      <c r="D41" s="53"/>
      <c r="E41" s="72"/>
      <c r="F41" s="54"/>
      <c r="G41" s="96"/>
      <c r="H41" s="54"/>
      <c r="I41" s="53"/>
    </row>
    <row r="42" spans="1:9">
      <c r="H42" s="53"/>
    </row>
    <row r="43" spans="1:9">
      <c r="H43" s="53"/>
    </row>
    <row r="44" spans="1:9">
      <c r="H44" s="53"/>
    </row>
    <row r="45" spans="1:9" s="72" customFormat="1">
      <c r="A45" s="124"/>
      <c r="C45" s="53"/>
      <c r="D45" s="53"/>
      <c r="F45" s="54"/>
      <c r="G45" s="96"/>
      <c r="H45" s="53"/>
      <c r="I45" s="53"/>
    </row>
    <row r="46" spans="1:9" s="72" customFormat="1">
      <c r="A46" s="124"/>
      <c r="C46" s="53"/>
      <c r="D46" s="53"/>
      <c r="F46" s="54"/>
      <c r="G46" s="96"/>
      <c r="H46" s="53"/>
      <c r="I46" s="53"/>
    </row>
    <row r="47" spans="1:9" s="72" customFormat="1">
      <c r="A47" s="124"/>
      <c r="C47" s="53"/>
      <c r="D47" s="53"/>
      <c r="F47" s="54"/>
      <c r="G47" s="96"/>
      <c r="H47" s="53"/>
      <c r="I47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30" xr:uid="{00000000-0002-0000-18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20">
    <tabColor rgb="FFFF99CC"/>
  </sheetPr>
  <dimension ref="A1:K36"/>
  <sheetViews>
    <sheetView view="pageBreakPreview" zoomScaleNormal="85" zoomScaleSheetLayoutView="100" workbookViewId="0">
      <selection activeCell="D23" sqref="D23"/>
    </sheetView>
  </sheetViews>
  <sheetFormatPr defaultColWidth="9.109375" defaultRowHeight="13.8"/>
  <cols>
    <col min="1" max="1" width="5.6640625" style="1319" customWidth="1"/>
    <col min="2" max="2" width="8.6640625" style="53" customWidth="1"/>
    <col min="3" max="3" width="12.6640625" style="53" customWidth="1"/>
    <col min="4" max="4" width="60.6640625" style="53" customWidth="1"/>
    <col min="5" max="5" width="8.5546875" style="72" customWidth="1"/>
    <col min="6" max="6" width="11.664062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10" s="1302" customFormat="1" ht="14.4" thickBot="1">
      <c r="A1" s="1297" t="s">
        <v>156</v>
      </c>
      <c r="B1" s="1298"/>
      <c r="C1" s="1298" t="s">
        <v>2</v>
      </c>
      <c r="D1" s="1299"/>
      <c r="E1" s="1298"/>
      <c r="F1" s="1300"/>
      <c r="G1" s="1300"/>
      <c r="H1" s="1301" t="s">
        <v>276</v>
      </c>
      <c r="J1" s="1303"/>
    </row>
    <row r="2" spans="1:10" s="1302" customFormat="1">
      <c r="A2" s="1297"/>
      <c r="B2" s="1298"/>
      <c r="C2" s="1298"/>
      <c r="D2" s="1298"/>
      <c r="E2" s="1298"/>
      <c r="F2" s="1300"/>
      <c r="G2" s="1300"/>
      <c r="H2" s="1292"/>
      <c r="J2" s="1303"/>
    </row>
    <row r="3" spans="1:10" s="1302" customFormat="1">
      <c r="A3" s="1297" t="s">
        <v>158</v>
      </c>
      <c r="B3" s="1298"/>
      <c r="C3" s="1298" t="s">
        <v>1753</v>
      </c>
      <c r="D3" s="1298"/>
      <c r="E3" s="1298"/>
      <c r="F3" s="1300"/>
      <c r="G3" s="1300"/>
      <c r="H3" s="1292"/>
      <c r="J3" s="1303"/>
    </row>
    <row r="4" spans="1:10">
      <c r="A4" s="172" t="s">
        <v>160</v>
      </c>
      <c r="B4" s="1304"/>
      <c r="C4" s="1297" t="s">
        <v>44</v>
      </c>
      <c r="D4" s="1304"/>
      <c r="E4" s="1304"/>
      <c r="F4" s="1304"/>
      <c r="G4" s="1304"/>
      <c r="H4" s="1304"/>
    </row>
    <row r="5" spans="1:10">
      <c r="A5" s="1292" t="s">
        <v>911</v>
      </c>
      <c r="B5" s="1304"/>
      <c r="C5" s="1297" t="s">
        <v>1763</v>
      </c>
      <c r="D5" s="1304"/>
      <c r="E5" s="1304"/>
      <c r="F5" s="1304"/>
      <c r="G5" s="1304"/>
      <c r="H5" s="1304"/>
    </row>
    <row r="6" spans="1:10" s="68" customFormat="1" ht="14.4" thickBot="1">
      <c r="A6" s="1717"/>
      <c r="B6" s="1717"/>
      <c r="C6" s="1717"/>
      <c r="D6" s="1717"/>
      <c r="E6" s="1717"/>
      <c r="F6" s="1717"/>
      <c r="G6" s="1717"/>
      <c r="H6" s="1717"/>
    </row>
    <row r="7" spans="1:10" ht="14.4" thickBot="1">
      <c r="A7" s="1708" t="s">
        <v>162</v>
      </c>
      <c r="B7" s="1709"/>
      <c r="C7" s="1710"/>
      <c r="D7" s="1718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10" ht="14.4" thickBot="1">
      <c r="A8" s="69" t="s">
        <v>168</v>
      </c>
      <c r="B8" s="69" t="s">
        <v>169</v>
      </c>
      <c r="C8" s="69" t="s">
        <v>170</v>
      </c>
      <c r="D8" s="1719"/>
      <c r="E8" s="1714"/>
      <c r="F8" s="1716"/>
      <c r="G8" s="1705"/>
      <c r="H8" s="1705" t="s">
        <v>171</v>
      </c>
      <c r="I8" s="1705"/>
    </row>
    <row r="9" spans="1:10">
      <c r="A9" s="1305"/>
      <c r="B9" s="76"/>
      <c r="C9" s="75"/>
      <c r="D9" s="76"/>
      <c r="E9" s="51"/>
      <c r="F9" s="51"/>
      <c r="G9" s="51"/>
      <c r="H9" s="80"/>
    </row>
    <row r="10" spans="1:10">
      <c r="A10" s="1305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6"/>
      <c r="C12" s="1307" t="s">
        <v>186</v>
      </c>
      <c r="D12" s="1293" t="s">
        <v>187</v>
      </c>
      <c r="E12" s="1294" t="s">
        <v>188</v>
      </c>
      <c r="F12" s="1308">
        <v>45</v>
      </c>
      <c r="G12" s="1252"/>
      <c r="H12" s="90">
        <f>ROUND(F12*G12,2)</f>
        <v>0</v>
      </c>
      <c r="I12" s="1252"/>
    </row>
    <row r="13" spans="1:10">
      <c r="A13" s="84">
        <v>2</v>
      </c>
      <c r="B13" s="1306"/>
      <c r="C13" s="1307" t="s">
        <v>360</v>
      </c>
      <c r="D13" s="1293" t="s">
        <v>361</v>
      </c>
      <c r="E13" s="1294" t="s">
        <v>188</v>
      </c>
      <c r="F13" s="1308">
        <v>57.5</v>
      </c>
      <c r="G13" s="1252"/>
      <c r="H13" s="90">
        <f t="shared" ref="H13:H14" si="0">ROUND(F13*G13,2)</f>
        <v>0</v>
      </c>
      <c r="I13" s="1252"/>
    </row>
    <row r="14" spans="1:10">
      <c r="A14" s="84">
        <v>3</v>
      </c>
      <c r="B14" s="1306"/>
      <c r="C14" s="1307" t="s">
        <v>192</v>
      </c>
      <c r="D14" s="1293" t="s">
        <v>193</v>
      </c>
      <c r="E14" s="1294" t="s">
        <v>188</v>
      </c>
      <c r="F14" s="1308">
        <v>45</v>
      </c>
      <c r="G14" s="1252"/>
      <c r="H14" s="90">
        <f t="shared" si="0"/>
        <v>0</v>
      </c>
      <c r="I14" s="1252"/>
    </row>
    <row r="15" spans="1:10">
      <c r="A15" s="1305"/>
      <c r="B15" s="76"/>
      <c r="C15" s="75"/>
      <c r="D15" s="76"/>
      <c r="E15" s="51"/>
      <c r="F15" s="51"/>
      <c r="G15" s="51"/>
      <c r="H15" s="80"/>
    </row>
    <row r="16" spans="1:10">
      <c r="A16" s="1305"/>
      <c r="B16" s="76">
        <v>453143</v>
      </c>
      <c r="C16" s="75"/>
      <c r="D16" s="76" t="s">
        <v>445</v>
      </c>
      <c r="E16" s="51"/>
      <c r="F16" s="51"/>
      <c r="G16" s="51"/>
      <c r="H16" s="80">
        <f>SUM(H18:H19)</f>
        <v>0</v>
      </c>
    </row>
    <row r="17" spans="1:10" s="81" customFormat="1"/>
    <row r="18" spans="1:10">
      <c r="A18" s="84">
        <v>4</v>
      </c>
      <c r="B18" s="1306"/>
      <c r="C18" s="1296">
        <v>92020401</v>
      </c>
      <c r="D18" s="1293" t="s">
        <v>370</v>
      </c>
      <c r="E18" s="1294" t="s">
        <v>176</v>
      </c>
      <c r="F18" s="1308">
        <v>45</v>
      </c>
      <c r="G18" s="1252"/>
      <c r="H18" s="90">
        <f>ROUND(F18*G18,2)</f>
        <v>0</v>
      </c>
      <c r="I18" s="1252"/>
    </row>
    <row r="19" spans="1:10" ht="27.6">
      <c r="A19" s="84">
        <v>5</v>
      </c>
      <c r="B19" s="1306"/>
      <c r="C19" s="1296">
        <v>92020403</v>
      </c>
      <c r="D19" s="1293" t="s">
        <v>446</v>
      </c>
      <c r="E19" s="1294" t="s">
        <v>176</v>
      </c>
      <c r="F19" s="1308">
        <v>45</v>
      </c>
      <c r="G19" s="1252"/>
      <c r="H19" s="90">
        <f>ROUND(F19*G19,2)</f>
        <v>0</v>
      </c>
      <c r="I19" s="1252"/>
    </row>
    <row r="20" spans="1:10">
      <c r="A20" s="1305"/>
      <c r="B20" s="1309"/>
      <c r="C20" s="1310"/>
      <c r="D20" s="1311"/>
      <c r="E20" s="1312"/>
      <c r="F20" s="1313"/>
      <c r="H20" s="96"/>
      <c r="I20" s="96"/>
    </row>
    <row r="21" spans="1:10">
      <c r="A21" s="1305"/>
      <c r="B21" s="1309"/>
      <c r="C21" s="1310"/>
      <c r="D21" s="76" t="s">
        <v>181</v>
      </c>
      <c r="E21" s="1312"/>
      <c r="F21" s="1313"/>
      <c r="H21" s="80">
        <f>H10+H16</f>
        <v>0</v>
      </c>
    </row>
    <row r="22" spans="1:10">
      <c r="A22" s="1305"/>
      <c r="B22" s="1316"/>
      <c r="C22" s="1317"/>
      <c r="D22" s="1318"/>
      <c r="E22" s="1305"/>
      <c r="F22" s="1313"/>
    </row>
    <row r="23" spans="1:10" s="52" customFormat="1">
      <c r="A23" s="1305"/>
      <c r="B23" s="1305"/>
      <c r="C23" s="1305"/>
      <c r="E23" s="1312"/>
      <c r="F23" s="1313"/>
      <c r="G23" s="96"/>
      <c r="H23" s="54"/>
    </row>
    <row r="24" spans="1:10" s="113" customFormat="1">
      <c r="A24" s="1319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19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19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19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19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19"/>
      <c r="B29" s="53"/>
      <c r="C29" s="53"/>
      <c r="D29" s="53"/>
      <c r="E29" s="72"/>
      <c r="F29" s="54"/>
      <c r="G29" s="96"/>
      <c r="H29" s="54"/>
      <c r="I29" s="51"/>
      <c r="J29" s="51"/>
    </row>
    <row r="30" spans="1:10" s="113" customFormat="1">
      <c r="A30" s="1319"/>
      <c r="B30" s="53"/>
      <c r="C30" s="53"/>
      <c r="D30" s="53"/>
      <c r="E30" s="72"/>
      <c r="F30" s="54"/>
      <c r="G30" s="96"/>
      <c r="H30" s="54"/>
      <c r="I30" s="51"/>
      <c r="J30" s="51"/>
    </row>
    <row r="31" spans="1:10">
      <c r="H31" s="51"/>
    </row>
    <row r="32" spans="1:10">
      <c r="H32" s="51"/>
    </row>
    <row r="33" spans="1:11">
      <c r="H33" s="51"/>
    </row>
    <row r="34" spans="1:11" s="72" customFormat="1">
      <c r="A34" s="1319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19"/>
      <c r="B35" s="53"/>
      <c r="C35" s="53"/>
      <c r="D35" s="53"/>
      <c r="F35" s="54"/>
      <c r="G35" s="96"/>
      <c r="H35" s="51"/>
      <c r="I35" s="51"/>
      <c r="J35" s="51"/>
      <c r="K35" s="51"/>
    </row>
    <row r="36" spans="1:11" s="72" customFormat="1">
      <c r="A36" s="1319"/>
      <c r="B36" s="53"/>
      <c r="C36" s="53"/>
      <c r="D36" s="53"/>
      <c r="F36" s="54"/>
      <c r="G36" s="96"/>
      <c r="H36" s="51"/>
      <c r="I36" s="51"/>
      <c r="J36" s="51"/>
      <c r="K36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 xr:uid="{00000000-0002-0000-19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21">
    <tabColor rgb="FFFF99CC"/>
  </sheetPr>
  <dimension ref="A1:K51"/>
  <sheetViews>
    <sheetView view="pageBreakPreview" zoomScaleNormal="85" zoomScaleSheetLayoutView="100" workbookViewId="0">
      <selection activeCell="D24" sqref="D24"/>
    </sheetView>
  </sheetViews>
  <sheetFormatPr defaultColWidth="9.109375" defaultRowHeight="13.8"/>
  <cols>
    <col min="1" max="1" width="5.6640625" style="1319" customWidth="1"/>
    <col min="2" max="2" width="8.6640625" style="53" customWidth="1"/>
    <col min="3" max="3" width="12.6640625" style="53" customWidth="1"/>
    <col min="4" max="4" width="60.6640625" style="53" customWidth="1"/>
    <col min="5" max="5" width="8.5546875" style="72" customWidth="1"/>
    <col min="6" max="6" width="11.664062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10" s="1302" customFormat="1" ht="14.4" thickBot="1">
      <c r="A1" s="1297" t="s">
        <v>156</v>
      </c>
      <c r="B1" s="1298"/>
      <c r="C1" s="1298" t="s">
        <v>2</v>
      </c>
      <c r="D1" s="1299"/>
      <c r="E1" s="1298"/>
      <c r="F1" s="1300"/>
      <c r="G1" s="1300"/>
      <c r="H1" s="1301" t="s">
        <v>276</v>
      </c>
      <c r="J1" s="1303"/>
    </row>
    <row r="2" spans="1:10" s="1302" customFormat="1">
      <c r="A2" s="1297"/>
      <c r="B2" s="1298"/>
      <c r="C2" s="1298"/>
      <c r="D2" s="1298"/>
      <c r="E2" s="1298"/>
      <c r="F2" s="1300"/>
      <c r="G2" s="1300"/>
      <c r="H2" s="1292"/>
      <c r="J2" s="1303"/>
    </row>
    <row r="3" spans="1:10" s="1302" customFormat="1">
      <c r="A3" s="1297" t="s">
        <v>158</v>
      </c>
      <c r="B3" s="1298"/>
      <c r="C3" s="1298" t="s">
        <v>1755</v>
      </c>
      <c r="D3" s="1298"/>
      <c r="E3" s="1298"/>
      <c r="F3" s="1300"/>
      <c r="G3" s="1300"/>
      <c r="H3" s="1292"/>
      <c r="J3" s="1303"/>
    </row>
    <row r="4" spans="1:10">
      <c r="A4" s="172" t="s">
        <v>160</v>
      </c>
      <c r="B4" s="1304"/>
      <c r="C4" s="1297" t="s">
        <v>44</v>
      </c>
      <c r="D4" s="1304"/>
      <c r="E4" s="1304"/>
      <c r="F4" s="1304"/>
      <c r="G4" s="1304"/>
      <c r="H4" s="1304"/>
    </row>
    <row r="5" spans="1:10">
      <c r="A5" s="1292" t="s">
        <v>911</v>
      </c>
      <c r="B5" s="1304"/>
      <c r="C5" s="1297" t="s">
        <v>1764</v>
      </c>
      <c r="D5" s="1304"/>
      <c r="E5" s="1304"/>
      <c r="F5" s="1304"/>
      <c r="G5" s="1304"/>
      <c r="H5" s="1304"/>
    </row>
    <row r="6" spans="1:10" s="68" customFormat="1" ht="14.4" thickBot="1">
      <c r="A6" s="1717"/>
      <c r="B6" s="1717"/>
      <c r="C6" s="1717"/>
      <c r="D6" s="1717"/>
      <c r="E6" s="1717"/>
      <c r="F6" s="1717"/>
      <c r="G6" s="1717"/>
      <c r="H6" s="1717"/>
    </row>
    <row r="7" spans="1:10" ht="14.4" thickBot="1">
      <c r="A7" s="1708" t="s">
        <v>162</v>
      </c>
      <c r="B7" s="1709"/>
      <c r="C7" s="1710"/>
      <c r="D7" s="1718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10" ht="14.4" thickBot="1">
      <c r="A8" s="69" t="s">
        <v>168</v>
      </c>
      <c r="B8" s="69" t="s">
        <v>169</v>
      </c>
      <c r="C8" s="69" t="s">
        <v>170</v>
      </c>
      <c r="D8" s="1719"/>
      <c r="E8" s="1714"/>
      <c r="F8" s="1716"/>
      <c r="G8" s="1705"/>
      <c r="H8" s="1705" t="s">
        <v>171</v>
      </c>
      <c r="I8" s="1705"/>
    </row>
    <row r="9" spans="1:10">
      <c r="A9" s="1305"/>
      <c r="B9" s="76"/>
      <c r="C9" s="75"/>
      <c r="D9" s="76"/>
      <c r="E9" s="51"/>
      <c r="F9" s="51"/>
      <c r="G9" s="51"/>
      <c r="H9" s="80"/>
    </row>
    <row r="10" spans="1:10">
      <c r="A10" s="1305"/>
      <c r="B10" s="76">
        <v>451120</v>
      </c>
      <c r="C10" s="75"/>
      <c r="D10" s="76" t="s">
        <v>185</v>
      </c>
      <c r="E10" s="51"/>
      <c r="F10" s="51"/>
      <c r="G10" s="51"/>
      <c r="H10" s="80">
        <f>SUM(H12:H18)</f>
        <v>0</v>
      </c>
    </row>
    <row r="11" spans="1:10" s="81" customFormat="1"/>
    <row r="12" spans="1:10">
      <c r="A12" s="84">
        <v>1</v>
      </c>
      <c r="B12" s="1306"/>
      <c r="C12" s="1307" t="s">
        <v>186</v>
      </c>
      <c r="D12" s="1293" t="s">
        <v>187</v>
      </c>
      <c r="E12" s="1294" t="s">
        <v>188</v>
      </c>
      <c r="F12" s="1413">
        <v>510</v>
      </c>
      <c r="G12" s="1252"/>
      <c r="H12" s="90">
        <f>ROUND(F12*G12,2)</f>
        <v>0</v>
      </c>
      <c r="I12" s="1252"/>
    </row>
    <row r="13" spans="1:10">
      <c r="A13" s="84">
        <v>2</v>
      </c>
      <c r="B13" s="85"/>
      <c r="C13" s="1350" t="s">
        <v>425</v>
      </c>
      <c r="D13" s="1351" t="s">
        <v>426</v>
      </c>
      <c r="E13" s="1352" t="s">
        <v>188</v>
      </c>
      <c r="F13" s="1412">
        <v>2</v>
      </c>
      <c r="G13" s="1252"/>
      <c r="H13" s="90">
        <f t="shared" ref="H13:H18" si="0">ROUND(F13*G13,2)</f>
        <v>0</v>
      </c>
      <c r="I13" s="1252"/>
    </row>
    <row r="14" spans="1:10">
      <c r="A14" s="84">
        <v>3</v>
      </c>
      <c r="B14" s="85"/>
      <c r="C14" s="532" t="s">
        <v>600</v>
      </c>
      <c r="D14" s="1410" t="s">
        <v>601</v>
      </c>
      <c r="E14" s="450" t="s">
        <v>188</v>
      </c>
      <c r="F14" s="1412">
        <v>2</v>
      </c>
      <c r="G14" s="1252"/>
      <c r="H14" s="90">
        <f t="shared" si="0"/>
        <v>0</v>
      </c>
      <c r="I14" s="1252"/>
    </row>
    <row r="15" spans="1:10">
      <c r="A15" s="84">
        <v>4</v>
      </c>
      <c r="B15" s="1306"/>
      <c r="C15" s="1307" t="s">
        <v>360</v>
      </c>
      <c r="D15" s="1293" t="s">
        <v>361</v>
      </c>
      <c r="E15" s="1294" t="s">
        <v>188</v>
      </c>
      <c r="F15" s="1413">
        <v>645.6</v>
      </c>
      <c r="G15" s="1252"/>
      <c r="H15" s="90">
        <f t="shared" si="0"/>
        <v>0</v>
      </c>
      <c r="I15" s="1252"/>
    </row>
    <row r="16" spans="1:10">
      <c r="A16" s="84">
        <v>5</v>
      </c>
      <c r="B16" s="1306"/>
      <c r="C16" s="1307" t="s">
        <v>192</v>
      </c>
      <c r="D16" s="1293" t="s">
        <v>193</v>
      </c>
      <c r="E16" s="1294" t="s">
        <v>188</v>
      </c>
      <c r="F16" s="1413">
        <v>510</v>
      </c>
      <c r="G16" s="1252"/>
      <c r="H16" s="90">
        <f t="shared" si="0"/>
        <v>0</v>
      </c>
      <c r="I16" s="1252"/>
    </row>
    <row r="17" spans="1:9" s="81" customFormat="1">
      <c r="A17" s="84">
        <v>6</v>
      </c>
      <c r="B17" s="85"/>
      <c r="C17" s="532" t="s">
        <v>199</v>
      </c>
      <c r="D17" s="1410" t="s">
        <v>444</v>
      </c>
      <c r="E17" s="450" t="s">
        <v>188</v>
      </c>
      <c r="F17" s="1412">
        <v>2</v>
      </c>
      <c r="G17" s="1252"/>
      <c r="H17" s="90">
        <f t="shared" si="0"/>
        <v>0</v>
      </c>
      <c r="I17" s="1252"/>
    </row>
    <row r="18" spans="1:9">
      <c r="A18" s="84">
        <v>7</v>
      </c>
      <c r="B18" s="85"/>
      <c r="C18" s="532" t="s">
        <v>674</v>
      </c>
      <c r="D18" s="1410" t="s">
        <v>675</v>
      </c>
      <c r="E18" s="450" t="s">
        <v>197</v>
      </c>
      <c r="F18" s="1412">
        <v>512</v>
      </c>
      <c r="G18" s="1252"/>
      <c r="H18" s="90">
        <f t="shared" si="0"/>
        <v>0</v>
      </c>
      <c r="I18" s="1252"/>
    </row>
    <row r="19" spans="1:9">
      <c r="A19" s="92"/>
      <c r="B19" s="92"/>
      <c r="C19" s="92"/>
      <c r="D19" s="111"/>
      <c r="E19" s="100"/>
      <c r="G19" s="81"/>
      <c r="I19" s="81"/>
    </row>
    <row r="20" spans="1:9">
      <c r="A20" s="92"/>
      <c r="B20" s="137" t="s">
        <v>1640</v>
      </c>
      <c r="C20" s="75"/>
      <c r="D20" s="76" t="s">
        <v>732</v>
      </c>
      <c r="F20" s="53"/>
      <c r="G20" s="81"/>
      <c r="H20" s="80">
        <f>SUM(H22)</f>
        <v>0</v>
      </c>
      <c r="I20" s="81"/>
    </row>
    <row r="21" spans="1:9">
      <c r="A21" s="124"/>
      <c r="B21" s="1417"/>
      <c r="C21" s="1418"/>
      <c r="D21" s="1419"/>
      <c r="E21" s="124"/>
      <c r="G21" s="81"/>
      <c r="I21" s="81"/>
    </row>
    <row r="22" spans="1:9">
      <c r="A22" s="249">
        <v>8</v>
      </c>
      <c r="B22" s="84"/>
      <c r="C22" s="1420" t="s">
        <v>1290</v>
      </c>
      <c r="D22" s="1415" t="s">
        <v>1723</v>
      </c>
      <c r="E22" s="1414" t="s">
        <v>180</v>
      </c>
      <c r="F22" s="1416">
        <v>2</v>
      </c>
      <c r="G22" s="1252"/>
      <c r="H22" s="90">
        <f>ROUND(F22*G22,2)</f>
        <v>0</v>
      </c>
      <c r="I22" s="1252"/>
    </row>
    <row r="23" spans="1:9">
      <c r="A23" s="1305"/>
      <c r="B23" s="76"/>
      <c r="C23" s="75"/>
      <c r="D23" s="76"/>
      <c r="E23" s="51"/>
      <c r="F23" s="51"/>
      <c r="G23" s="81"/>
      <c r="H23" s="80"/>
      <c r="I23" s="81"/>
    </row>
    <row r="24" spans="1:9">
      <c r="A24" s="1305"/>
      <c r="B24" s="76">
        <v>453143</v>
      </c>
      <c r="C24" s="75"/>
      <c r="D24" s="76" t="s">
        <v>445</v>
      </c>
      <c r="E24" s="51"/>
      <c r="F24" s="51"/>
      <c r="G24" s="81"/>
      <c r="H24" s="80">
        <f>SUM(H26:H30)</f>
        <v>0</v>
      </c>
      <c r="I24" s="81"/>
    </row>
    <row r="25" spans="1:9">
      <c r="A25" s="81"/>
      <c r="B25" s="81"/>
      <c r="C25" s="81"/>
      <c r="D25" s="81"/>
      <c r="E25" s="81"/>
      <c r="F25" s="81"/>
      <c r="G25" s="81"/>
      <c r="H25" s="81"/>
      <c r="I25" s="81"/>
    </row>
    <row r="26" spans="1:9">
      <c r="A26" s="84">
        <v>9</v>
      </c>
      <c r="B26" s="85"/>
      <c r="C26" s="532">
        <v>92020107</v>
      </c>
      <c r="D26" s="1410" t="s">
        <v>368</v>
      </c>
      <c r="E26" s="450" t="s">
        <v>176</v>
      </c>
      <c r="F26" s="1421">
        <v>100</v>
      </c>
      <c r="G26" s="1252"/>
      <c r="H26" s="90">
        <f>ROUND(F26*G26,2)</f>
        <v>0</v>
      </c>
      <c r="I26" s="1252"/>
    </row>
    <row r="27" spans="1:9">
      <c r="A27" s="84">
        <v>10</v>
      </c>
      <c r="B27" s="85"/>
      <c r="C27" s="1350" t="s">
        <v>380</v>
      </c>
      <c r="D27" s="1351" t="s">
        <v>381</v>
      </c>
      <c r="E27" s="1352" t="s">
        <v>180</v>
      </c>
      <c r="F27" s="1421">
        <v>34</v>
      </c>
      <c r="G27" s="1252"/>
      <c r="H27" s="90">
        <f t="shared" ref="H27:H30" si="1">ROUND(F27*G27,2)</f>
        <v>0</v>
      </c>
      <c r="I27" s="1252"/>
    </row>
    <row r="28" spans="1:9">
      <c r="A28" s="84">
        <v>11</v>
      </c>
      <c r="B28" s="85"/>
      <c r="C28" s="1353">
        <v>92022501</v>
      </c>
      <c r="D28" s="1351" t="s">
        <v>372</v>
      </c>
      <c r="E28" s="1352" t="s">
        <v>180</v>
      </c>
      <c r="F28" s="1421">
        <v>4</v>
      </c>
      <c r="G28" s="1252"/>
      <c r="H28" s="90">
        <f t="shared" si="1"/>
        <v>0</v>
      </c>
      <c r="I28" s="1252"/>
    </row>
    <row r="29" spans="1:9">
      <c r="A29" s="84">
        <v>12</v>
      </c>
      <c r="B29" s="1306"/>
      <c r="C29" s="1296">
        <v>92020401</v>
      </c>
      <c r="D29" s="1293" t="s">
        <v>370</v>
      </c>
      <c r="E29" s="1294" t="s">
        <v>176</v>
      </c>
      <c r="F29" s="1413">
        <v>90</v>
      </c>
      <c r="G29" s="1252"/>
      <c r="H29" s="90">
        <f t="shared" si="1"/>
        <v>0</v>
      </c>
      <c r="I29" s="1252"/>
    </row>
    <row r="30" spans="1:9" ht="27.6">
      <c r="A30" s="84">
        <v>13</v>
      </c>
      <c r="B30" s="1306"/>
      <c r="C30" s="1296">
        <v>92020403</v>
      </c>
      <c r="D30" s="1293" t="s">
        <v>446</v>
      </c>
      <c r="E30" s="1294" t="s">
        <v>176</v>
      </c>
      <c r="F30" s="1413">
        <v>510</v>
      </c>
      <c r="G30" s="1252"/>
      <c r="H30" s="90">
        <f t="shared" si="1"/>
        <v>0</v>
      </c>
      <c r="I30" s="1252"/>
    </row>
    <row r="31" spans="1:9">
      <c r="A31" s="92"/>
      <c r="B31" s="137"/>
      <c r="C31" s="75"/>
      <c r="D31" s="76"/>
      <c r="F31" s="53"/>
      <c r="G31" s="81"/>
      <c r="H31" s="80"/>
      <c r="I31" s="81"/>
    </row>
    <row r="32" spans="1:9">
      <c r="A32" s="92"/>
      <c r="B32" s="137">
        <v>453162</v>
      </c>
      <c r="C32" s="75"/>
      <c r="D32" s="76" t="s">
        <v>362</v>
      </c>
      <c r="F32" s="53"/>
      <c r="G32" s="81"/>
      <c r="H32" s="80">
        <f>SUM(H34)</f>
        <v>0</v>
      </c>
      <c r="I32" s="81"/>
    </row>
    <row r="33" spans="1:10">
      <c r="A33" s="82"/>
      <c r="B33" s="83"/>
      <c r="C33" s="82"/>
      <c r="D33" s="82"/>
      <c r="E33" s="83"/>
      <c r="F33" s="82"/>
      <c r="G33" s="81"/>
      <c r="H33" s="82"/>
      <c r="I33" s="81"/>
    </row>
    <row r="34" spans="1:10">
      <c r="A34" s="84">
        <v>14</v>
      </c>
      <c r="B34" s="1408"/>
      <c r="C34" s="1407">
        <v>92050702</v>
      </c>
      <c r="D34" s="1410" t="s">
        <v>357</v>
      </c>
      <c r="E34" s="450" t="s">
        <v>180</v>
      </c>
      <c r="F34" s="1412">
        <v>4</v>
      </c>
      <c r="G34" s="1252"/>
      <c r="H34" s="90">
        <f>ROUND(F34*G34,2)</f>
        <v>0</v>
      </c>
      <c r="I34" s="1252"/>
    </row>
    <row r="35" spans="1:10">
      <c r="A35" s="83"/>
      <c r="B35" s="1403"/>
      <c r="C35" s="1404"/>
      <c r="D35" s="1405"/>
      <c r="E35" s="1349"/>
      <c r="F35" s="1406"/>
      <c r="G35" s="1406"/>
      <c r="H35" s="79"/>
      <c r="I35" s="81"/>
    </row>
    <row r="36" spans="1:10">
      <c r="A36" s="1305"/>
      <c r="B36" s="1309"/>
      <c r="C36" s="1310"/>
      <c r="D36" s="76" t="s">
        <v>181</v>
      </c>
      <c r="E36" s="1312"/>
      <c r="F36" s="1313"/>
      <c r="H36" s="80">
        <f>H10+H20+H24+H32</f>
        <v>0</v>
      </c>
    </row>
    <row r="37" spans="1:10">
      <c r="A37" s="1305"/>
      <c r="B37" s="1316"/>
      <c r="C37" s="1317"/>
      <c r="D37" s="1318"/>
      <c r="E37" s="1305"/>
      <c r="F37" s="1313"/>
    </row>
    <row r="38" spans="1:10" s="52" customFormat="1">
      <c r="A38" s="1305"/>
      <c r="B38" s="1305"/>
      <c r="C38" s="1305"/>
      <c r="E38" s="1312"/>
      <c r="F38" s="1313"/>
      <c r="G38" s="96"/>
      <c r="H38" s="54"/>
    </row>
    <row r="39" spans="1:10" s="113" customFormat="1">
      <c r="A39" s="1319"/>
      <c r="B39" s="53"/>
      <c r="C39" s="53"/>
      <c r="D39" s="53"/>
      <c r="E39" s="72"/>
      <c r="F39" s="54"/>
      <c r="G39" s="96"/>
      <c r="H39" s="54"/>
      <c r="I39" s="51"/>
      <c r="J39" s="51"/>
    </row>
    <row r="40" spans="1:10" s="113" customFormat="1">
      <c r="A40" s="1319"/>
      <c r="B40" s="53"/>
      <c r="C40" s="53"/>
      <c r="D40" s="53"/>
      <c r="E40" s="72"/>
      <c r="F40" s="54"/>
      <c r="G40" s="96"/>
      <c r="H40" s="54"/>
      <c r="I40" s="51"/>
      <c r="J40" s="51"/>
    </row>
    <row r="41" spans="1:10" s="113" customFormat="1">
      <c r="A41" s="1319"/>
      <c r="B41" s="53"/>
      <c r="C41" s="53"/>
      <c r="D41" s="53"/>
      <c r="E41" s="72"/>
      <c r="F41" s="54"/>
      <c r="G41" s="96"/>
      <c r="H41" s="54"/>
      <c r="I41" s="51"/>
      <c r="J41" s="51"/>
    </row>
    <row r="42" spans="1:10" s="113" customFormat="1">
      <c r="A42" s="1319"/>
      <c r="B42" s="53"/>
      <c r="C42" s="53"/>
      <c r="D42" s="53"/>
      <c r="E42" s="72"/>
      <c r="F42" s="54"/>
      <c r="G42" s="96"/>
      <c r="H42" s="54"/>
      <c r="I42" s="51"/>
      <c r="J42" s="51"/>
    </row>
    <row r="43" spans="1:10" s="113" customFormat="1">
      <c r="A43" s="1319"/>
      <c r="B43" s="53"/>
      <c r="C43" s="53"/>
      <c r="D43" s="53"/>
      <c r="E43" s="72"/>
      <c r="F43" s="54"/>
      <c r="G43" s="96"/>
      <c r="H43" s="54"/>
      <c r="I43" s="51"/>
      <c r="J43" s="51"/>
    </row>
    <row r="44" spans="1:10" s="113" customFormat="1">
      <c r="A44" s="1319"/>
      <c r="B44" s="53"/>
      <c r="C44" s="53"/>
      <c r="D44" s="53"/>
      <c r="E44" s="72"/>
      <c r="F44" s="54"/>
      <c r="G44" s="96"/>
      <c r="H44" s="54"/>
      <c r="I44" s="51"/>
      <c r="J44" s="51"/>
    </row>
    <row r="45" spans="1:10" s="113" customFormat="1">
      <c r="A45" s="1319"/>
      <c r="B45" s="53"/>
      <c r="C45" s="53"/>
      <c r="D45" s="53"/>
      <c r="E45" s="72"/>
      <c r="F45" s="54"/>
      <c r="G45" s="96"/>
      <c r="H45" s="54"/>
      <c r="I45" s="51"/>
      <c r="J45" s="51"/>
    </row>
    <row r="46" spans="1:10">
      <c r="H46" s="51"/>
    </row>
    <row r="47" spans="1:10">
      <c r="H47" s="51"/>
    </row>
    <row r="48" spans="1:10">
      <c r="H48" s="51"/>
    </row>
    <row r="49" spans="1:11" s="72" customFormat="1">
      <c r="A49" s="1319"/>
      <c r="B49" s="53"/>
      <c r="C49" s="53"/>
      <c r="D49" s="53"/>
      <c r="F49" s="54"/>
      <c r="G49" s="96"/>
      <c r="H49" s="51"/>
      <c r="I49" s="51"/>
      <c r="J49" s="51"/>
      <c r="K49" s="51"/>
    </row>
    <row r="50" spans="1:11" s="72" customFormat="1">
      <c r="A50" s="1319"/>
      <c r="B50" s="53"/>
      <c r="C50" s="53"/>
      <c r="D50" s="53"/>
      <c r="F50" s="54"/>
      <c r="G50" s="96"/>
      <c r="H50" s="51"/>
      <c r="I50" s="51"/>
      <c r="J50" s="51"/>
      <c r="K50" s="51"/>
    </row>
    <row r="51" spans="1:11" s="72" customFormat="1">
      <c r="A51" s="1319"/>
      <c r="B51" s="53"/>
      <c r="C51" s="53"/>
      <c r="D51" s="53"/>
      <c r="F51" s="54"/>
      <c r="G51" s="96"/>
      <c r="H51" s="51"/>
      <c r="I51" s="51"/>
      <c r="J51" s="51"/>
      <c r="K51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34" xr:uid="{00000000-0002-0000-1A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árok222">
    <tabColor rgb="FFFF99CC"/>
  </sheetPr>
  <dimension ref="A1:K36"/>
  <sheetViews>
    <sheetView view="pageBreakPreview" zoomScaleNormal="85" zoomScaleSheetLayoutView="100" workbookViewId="0">
      <selection activeCell="D24" sqref="D24"/>
    </sheetView>
  </sheetViews>
  <sheetFormatPr defaultColWidth="9.109375" defaultRowHeight="13.8"/>
  <cols>
    <col min="1" max="1" width="5.6640625" style="1319" customWidth="1"/>
    <col min="2" max="2" width="8.6640625" style="53" customWidth="1"/>
    <col min="3" max="3" width="12.6640625" style="53" customWidth="1"/>
    <col min="4" max="4" width="60.6640625" style="53" customWidth="1"/>
    <col min="5" max="5" width="8.5546875" style="72" customWidth="1"/>
    <col min="6" max="6" width="11.664062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10" s="1302" customFormat="1" ht="14.4" thickBot="1">
      <c r="A1" s="1297" t="s">
        <v>156</v>
      </c>
      <c r="B1" s="1298"/>
      <c r="C1" s="1298" t="s">
        <v>2</v>
      </c>
      <c r="D1" s="1299"/>
      <c r="E1" s="1298"/>
      <c r="F1" s="1300"/>
      <c r="G1" s="1300"/>
      <c r="H1" s="1301" t="s">
        <v>276</v>
      </c>
      <c r="J1" s="1303"/>
    </row>
    <row r="2" spans="1:10" s="1302" customFormat="1">
      <c r="A2" s="1297"/>
      <c r="B2" s="1298"/>
      <c r="C2" s="1298"/>
      <c r="D2" s="1298"/>
      <c r="E2" s="1298"/>
      <c r="F2" s="1300"/>
      <c r="G2" s="1300"/>
      <c r="H2" s="1292"/>
      <c r="J2" s="1303"/>
    </row>
    <row r="3" spans="1:10" s="1302" customFormat="1">
      <c r="A3" s="1297" t="s">
        <v>158</v>
      </c>
      <c r="B3" s="1298"/>
      <c r="C3" s="1298" t="s">
        <v>1757</v>
      </c>
      <c r="D3" s="1298"/>
      <c r="E3" s="1298"/>
      <c r="F3" s="1300"/>
      <c r="G3" s="1300"/>
      <c r="H3" s="1292"/>
      <c r="J3" s="1303"/>
    </row>
    <row r="4" spans="1:10">
      <c r="A4" s="172" t="s">
        <v>160</v>
      </c>
      <c r="B4" s="1304"/>
      <c r="C4" s="1297" t="s">
        <v>44</v>
      </c>
      <c r="D4" s="1304"/>
      <c r="E4" s="1304"/>
      <c r="F4" s="1304"/>
      <c r="G4" s="1304"/>
      <c r="H4" s="1304"/>
    </row>
    <row r="5" spans="1:10">
      <c r="A5" s="1292" t="s">
        <v>911</v>
      </c>
      <c r="B5" s="1304"/>
      <c r="C5" s="1297" t="s">
        <v>1765</v>
      </c>
      <c r="D5" s="1304"/>
      <c r="E5" s="1304"/>
      <c r="F5" s="1304"/>
      <c r="G5" s="1304"/>
      <c r="H5" s="1304"/>
    </row>
    <row r="6" spans="1:10" s="68" customFormat="1" ht="14.4" thickBot="1">
      <c r="A6" s="1717"/>
      <c r="B6" s="1717"/>
      <c r="C6" s="1717"/>
      <c r="D6" s="1717"/>
      <c r="E6" s="1717"/>
      <c r="F6" s="1717"/>
      <c r="G6" s="1717"/>
      <c r="H6" s="1717"/>
    </row>
    <row r="7" spans="1:10" ht="14.4" thickBot="1">
      <c r="A7" s="1708" t="s">
        <v>162</v>
      </c>
      <c r="B7" s="1709"/>
      <c r="C7" s="1710"/>
      <c r="D7" s="1718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10" ht="14.4" thickBot="1">
      <c r="A8" s="69" t="s">
        <v>168</v>
      </c>
      <c r="B8" s="69" t="s">
        <v>169</v>
      </c>
      <c r="C8" s="69" t="s">
        <v>170</v>
      </c>
      <c r="D8" s="1719"/>
      <c r="E8" s="1714"/>
      <c r="F8" s="1716"/>
      <c r="G8" s="1705"/>
      <c r="H8" s="1705" t="s">
        <v>171</v>
      </c>
      <c r="I8" s="1705"/>
    </row>
    <row r="9" spans="1:10">
      <c r="A9" s="1305"/>
      <c r="B9" s="76"/>
      <c r="C9" s="75"/>
      <c r="D9" s="76"/>
      <c r="E9" s="51"/>
      <c r="F9" s="51"/>
      <c r="G9" s="51"/>
      <c r="H9" s="80"/>
    </row>
    <row r="10" spans="1:10">
      <c r="A10" s="1305"/>
      <c r="B10" s="76">
        <v>451120</v>
      </c>
      <c r="C10" s="75"/>
      <c r="D10" s="76" t="s">
        <v>185</v>
      </c>
      <c r="E10" s="51"/>
      <c r="F10" s="51"/>
      <c r="G10" s="51"/>
      <c r="H10" s="80">
        <f>SUM(H12:H14)</f>
        <v>0</v>
      </c>
    </row>
    <row r="11" spans="1:10" s="81" customFormat="1"/>
    <row r="12" spans="1:10">
      <c r="A12" s="84">
        <v>1</v>
      </c>
      <c r="B12" s="1306"/>
      <c r="C12" s="1307" t="s">
        <v>186</v>
      </c>
      <c r="D12" s="1293" t="s">
        <v>187</v>
      </c>
      <c r="E12" s="1294" t="s">
        <v>188</v>
      </c>
      <c r="F12" s="1308">
        <v>30</v>
      </c>
      <c r="G12" s="1252"/>
      <c r="H12" s="90">
        <f>ROUND(F12*G12,2)</f>
        <v>0</v>
      </c>
      <c r="I12" s="1252"/>
    </row>
    <row r="13" spans="1:10">
      <c r="A13" s="84">
        <v>2</v>
      </c>
      <c r="B13" s="1306"/>
      <c r="C13" s="1307" t="s">
        <v>360</v>
      </c>
      <c r="D13" s="1293" t="s">
        <v>361</v>
      </c>
      <c r="E13" s="1294" t="s">
        <v>188</v>
      </c>
      <c r="F13" s="1308">
        <v>38.4</v>
      </c>
      <c r="G13" s="1252"/>
      <c r="H13" s="90">
        <f t="shared" ref="H13:H14" si="0">ROUND(F13*G13,2)</f>
        <v>0</v>
      </c>
      <c r="I13" s="1252"/>
    </row>
    <row r="14" spans="1:10">
      <c r="A14" s="84">
        <v>3</v>
      </c>
      <c r="B14" s="1306"/>
      <c r="C14" s="1307" t="s">
        <v>192</v>
      </c>
      <c r="D14" s="1293" t="s">
        <v>193</v>
      </c>
      <c r="E14" s="1294" t="s">
        <v>188</v>
      </c>
      <c r="F14" s="1308">
        <v>30</v>
      </c>
      <c r="G14" s="1252"/>
      <c r="H14" s="90">
        <f t="shared" si="0"/>
        <v>0</v>
      </c>
      <c r="I14" s="1252"/>
    </row>
    <row r="15" spans="1:10">
      <c r="A15" s="1305"/>
      <c r="B15" s="76"/>
      <c r="C15" s="75"/>
      <c r="D15" s="76"/>
      <c r="E15" s="51"/>
      <c r="F15" s="51"/>
      <c r="G15" s="51"/>
      <c r="H15" s="80"/>
    </row>
    <row r="16" spans="1:10">
      <c r="A16" s="1305"/>
      <c r="B16" s="76">
        <v>453143</v>
      </c>
      <c r="C16" s="75"/>
      <c r="D16" s="76" t="s">
        <v>445</v>
      </c>
      <c r="E16" s="51"/>
      <c r="F16" s="51"/>
      <c r="G16" s="51"/>
      <c r="H16" s="80">
        <f>SUM(H18:H19)</f>
        <v>0</v>
      </c>
    </row>
    <row r="17" spans="1:10" s="81" customFormat="1"/>
    <row r="18" spans="1:10">
      <c r="A18" s="84">
        <v>4</v>
      </c>
      <c r="B18" s="1306"/>
      <c r="C18" s="1296">
        <v>92020401</v>
      </c>
      <c r="D18" s="1293" t="s">
        <v>370</v>
      </c>
      <c r="E18" s="1294" t="s">
        <v>176</v>
      </c>
      <c r="F18" s="1308">
        <v>30</v>
      </c>
      <c r="G18" s="1252"/>
      <c r="H18" s="90">
        <f>ROUND(F18*G18,2)</f>
        <v>0</v>
      </c>
      <c r="I18" s="1252"/>
    </row>
    <row r="19" spans="1:10" ht="27.6">
      <c r="A19" s="84">
        <v>5</v>
      </c>
      <c r="B19" s="1306"/>
      <c r="C19" s="1296">
        <v>92020403</v>
      </c>
      <c r="D19" s="1293" t="s">
        <v>446</v>
      </c>
      <c r="E19" s="1294" t="s">
        <v>176</v>
      </c>
      <c r="F19" s="1308">
        <v>30</v>
      </c>
      <c r="G19" s="1252"/>
      <c r="H19" s="90">
        <f>ROUND(F19*G19,2)</f>
        <v>0</v>
      </c>
      <c r="I19" s="1252"/>
    </row>
    <row r="20" spans="1:10">
      <c r="A20" s="1305"/>
      <c r="B20" s="1309"/>
      <c r="C20" s="1310"/>
      <c r="D20" s="1311"/>
      <c r="E20" s="1312"/>
      <c r="F20" s="1313"/>
      <c r="H20" s="96"/>
    </row>
    <row r="21" spans="1:10">
      <c r="A21" s="1305"/>
      <c r="B21" s="1309"/>
      <c r="C21" s="1310"/>
      <c r="D21" s="76" t="s">
        <v>181</v>
      </c>
      <c r="E21" s="1312"/>
      <c r="F21" s="1313"/>
      <c r="H21" s="80">
        <f>H10+H16</f>
        <v>0</v>
      </c>
    </row>
    <row r="22" spans="1:10">
      <c r="A22" s="1305"/>
      <c r="B22" s="1316"/>
      <c r="C22" s="1317"/>
      <c r="D22" s="1318"/>
      <c r="E22" s="1305"/>
      <c r="F22" s="1313"/>
    </row>
    <row r="23" spans="1:10" s="52" customFormat="1">
      <c r="A23" s="1305"/>
      <c r="B23" s="1305"/>
      <c r="C23" s="1305"/>
      <c r="E23" s="1312"/>
      <c r="F23" s="1313"/>
      <c r="G23" s="96"/>
      <c r="H23" s="54"/>
    </row>
    <row r="24" spans="1:10" s="113" customFormat="1">
      <c r="A24" s="1319"/>
      <c r="B24" s="53"/>
      <c r="C24" s="53"/>
      <c r="D24" s="53"/>
      <c r="E24" s="72"/>
      <c r="F24" s="54"/>
      <c r="G24" s="96"/>
      <c r="H24" s="54"/>
      <c r="I24" s="51"/>
      <c r="J24" s="51"/>
    </row>
    <row r="25" spans="1:10" s="113" customFormat="1">
      <c r="A25" s="1319"/>
      <c r="B25" s="53"/>
      <c r="C25" s="53"/>
      <c r="D25" s="53"/>
      <c r="E25" s="72"/>
      <c r="F25" s="54"/>
      <c r="G25" s="96"/>
      <c r="H25" s="54"/>
      <c r="I25" s="51"/>
      <c r="J25" s="51"/>
    </row>
    <row r="26" spans="1:10" s="113" customFormat="1">
      <c r="A26" s="1319"/>
      <c r="B26" s="53"/>
      <c r="C26" s="53"/>
      <c r="D26" s="53"/>
      <c r="E26" s="72"/>
      <c r="F26" s="54"/>
      <c r="G26" s="96"/>
      <c r="H26" s="54"/>
      <c r="I26" s="51"/>
      <c r="J26" s="51"/>
    </row>
    <row r="27" spans="1:10" s="113" customFormat="1">
      <c r="A27" s="1319"/>
      <c r="B27" s="53"/>
      <c r="C27" s="53"/>
      <c r="D27" s="53"/>
      <c r="E27" s="72"/>
      <c r="F27" s="54"/>
      <c r="G27" s="96"/>
      <c r="H27" s="54"/>
      <c r="I27" s="51"/>
      <c r="J27" s="51"/>
    </row>
    <row r="28" spans="1:10" s="113" customFormat="1">
      <c r="A28" s="1319"/>
      <c r="B28" s="53"/>
      <c r="C28" s="53"/>
      <c r="D28" s="53"/>
      <c r="E28" s="72"/>
      <c r="F28" s="54"/>
      <c r="G28" s="96"/>
      <c r="H28" s="54"/>
      <c r="I28" s="51"/>
      <c r="J28" s="51"/>
    </row>
    <row r="29" spans="1:10" s="113" customFormat="1">
      <c r="A29" s="1319"/>
      <c r="B29" s="53"/>
      <c r="C29" s="53"/>
      <c r="D29" s="53"/>
      <c r="E29" s="72"/>
      <c r="F29" s="54"/>
      <c r="G29" s="96"/>
      <c r="H29" s="54"/>
      <c r="I29" s="51"/>
      <c r="J29" s="51"/>
    </row>
    <row r="30" spans="1:10" s="113" customFormat="1">
      <c r="A30" s="1319"/>
      <c r="B30" s="53"/>
      <c r="C30" s="53"/>
      <c r="D30" s="53"/>
      <c r="E30" s="72"/>
      <c r="F30" s="54"/>
      <c r="G30" s="96"/>
      <c r="H30" s="54"/>
      <c r="I30" s="51"/>
      <c r="J30" s="51"/>
    </row>
    <row r="31" spans="1:10">
      <c r="H31" s="51"/>
    </row>
    <row r="32" spans="1:10">
      <c r="H32" s="51"/>
    </row>
    <row r="33" spans="1:11">
      <c r="H33" s="51"/>
    </row>
    <row r="34" spans="1:11" s="72" customFormat="1">
      <c r="A34" s="1319"/>
      <c r="B34" s="53"/>
      <c r="C34" s="53"/>
      <c r="D34" s="53"/>
      <c r="F34" s="54"/>
      <c r="G34" s="96"/>
      <c r="H34" s="51"/>
      <c r="I34" s="51"/>
      <c r="J34" s="51"/>
      <c r="K34" s="51"/>
    </row>
    <row r="35" spans="1:11" s="72" customFormat="1">
      <c r="A35" s="1319"/>
      <c r="B35" s="53"/>
      <c r="C35" s="53"/>
      <c r="D35" s="53"/>
      <c r="F35" s="54"/>
      <c r="G35" s="96"/>
      <c r="H35" s="51"/>
      <c r="I35" s="51"/>
      <c r="J35" s="51"/>
      <c r="K35" s="51"/>
    </row>
    <row r="36" spans="1:11" s="72" customFormat="1">
      <c r="A36" s="1319"/>
      <c r="B36" s="53"/>
      <c r="C36" s="53"/>
      <c r="D36" s="53"/>
      <c r="F36" s="54"/>
      <c r="G36" s="96"/>
      <c r="H36" s="51"/>
      <c r="I36" s="51"/>
      <c r="J36" s="51"/>
      <c r="K36" s="51"/>
    </row>
  </sheetData>
  <sheetProtection algorithmName="SHA-512" hashValue="VaDmlbq/qxv5xD9g7jn2SCDW9ej7LlvbEPi8vNfPUPxlqT1hlnZlxoLzxbH3E7Wf9C6kt7s/a1Fq5WQQN7+I1A==" saltValue="VaZgnRv7ORmZ8dAD/B8jCg==" spinCount="100000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 xr:uid="{00000000-0002-0000-1B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árok229">
    <tabColor rgb="FFFF99CC"/>
  </sheetPr>
  <dimension ref="A1:K42"/>
  <sheetViews>
    <sheetView view="pageBreakPreview" zoomScaleNormal="85" zoomScaleSheetLayoutView="100" workbookViewId="0">
      <selection activeCell="D25" sqref="D25"/>
    </sheetView>
  </sheetViews>
  <sheetFormatPr defaultColWidth="9.109375" defaultRowHeight="13.8"/>
  <cols>
    <col min="1" max="1" width="5.6640625" style="1319" customWidth="1"/>
    <col min="2" max="2" width="8.6640625" style="53" customWidth="1"/>
    <col min="3" max="3" width="12.6640625" style="53" customWidth="1"/>
    <col min="4" max="4" width="60.6640625" style="53" customWidth="1"/>
    <col min="5" max="5" width="8.5546875" style="72" customWidth="1"/>
    <col min="6" max="6" width="11.664062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10" s="1302" customFormat="1" ht="14.4" thickBot="1">
      <c r="A1" s="1297" t="s">
        <v>156</v>
      </c>
      <c r="B1" s="1298"/>
      <c r="C1" s="1298" t="s">
        <v>2</v>
      </c>
      <c r="D1" s="1299"/>
      <c r="E1" s="1298"/>
      <c r="F1" s="1300"/>
      <c r="G1" s="1300"/>
      <c r="H1" s="1301" t="s">
        <v>276</v>
      </c>
      <c r="J1" s="1303"/>
    </row>
    <row r="2" spans="1:10" s="1302" customFormat="1">
      <c r="A2" s="1297"/>
      <c r="B2" s="1298"/>
      <c r="C2" s="1298"/>
      <c r="D2" s="1298"/>
      <c r="E2" s="1298"/>
      <c r="F2" s="1300"/>
      <c r="G2" s="1300"/>
      <c r="H2" s="1292"/>
      <c r="J2" s="1303"/>
    </row>
    <row r="3" spans="1:10" s="1302" customFormat="1">
      <c r="A3" s="1297" t="s">
        <v>158</v>
      </c>
      <c r="B3" s="1298"/>
      <c r="C3" s="1298" t="s">
        <v>1788</v>
      </c>
      <c r="D3" s="1298"/>
      <c r="E3" s="1298"/>
      <c r="F3" s="1300"/>
      <c r="G3" s="1300"/>
      <c r="H3" s="1292"/>
      <c r="J3" s="1303"/>
    </row>
    <row r="4" spans="1:10">
      <c r="A4" s="172" t="s">
        <v>160</v>
      </c>
      <c r="B4" s="1304"/>
      <c r="C4" s="1297" t="s">
        <v>44</v>
      </c>
      <c r="D4" s="1304"/>
      <c r="E4" s="1304"/>
      <c r="F4" s="1304"/>
      <c r="G4" s="1304"/>
      <c r="H4" s="1304"/>
    </row>
    <row r="5" spans="1:10">
      <c r="A5" s="1292" t="s">
        <v>911</v>
      </c>
      <c r="B5" s="1304"/>
      <c r="C5" s="1297" t="s">
        <v>1790</v>
      </c>
      <c r="D5" s="1304"/>
      <c r="E5" s="1304"/>
      <c r="F5" s="1304"/>
      <c r="G5" s="1304"/>
      <c r="H5" s="1304"/>
    </row>
    <row r="6" spans="1:10" s="68" customFormat="1" ht="13.5" customHeight="1" thickBot="1">
      <c r="A6" s="1717"/>
      <c r="B6" s="1717"/>
      <c r="C6" s="1717"/>
      <c r="D6" s="1717"/>
      <c r="E6" s="1717"/>
      <c r="F6" s="1717"/>
      <c r="G6" s="1717"/>
      <c r="H6" s="1717"/>
    </row>
    <row r="7" spans="1:10" ht="13.5" customHeight="1" thickBot="1">
      <c r="A7" s="1708" t="s">
        <v>162</v>
      </c>
      <c r="B7" s="1709"/>
      <c r="C7" s="1710"/>
      <c r="D7" s="1718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10" ht="13.5" customHeight="1" thickBot="1">
      <c r="A8" s="69" t="s">
        <v>168</v>
      </c>
      <c r="B8" s="69" t="s">
        <v>169</v>
      </c>
      <c r="C8" s="69" t="s">
        <v>170</v>
      </c>
      <c r="D8" s="1719"/>
      <c r="E8" s="1714"/>
      <c r="F8" s="1716"/>
      <c r="G8" s="1705"/>
      <c r="H8" s="1705" t="s">
        <v>171</v>
      </c>
      <c r="I8" s="1705"/>
    </row>
    <row r="9" spans="1:10">
      <c r="A9" s="1305"/>
      <c r="B9" s="76"/>
      <c r="C9" s="75"/>
      <c r="D9" s="76"/>
      <c r="E9" s="51"/>
      <c r="F9" s="51"/>
      <c r="G9" s="51"/>
      <c r="H9" s="80"/>
    </row>
    <row r="10" spans="1:10">
      <c r="A10" s="1305"/>
      <c r="B10" s="76">
        <v>451120</v>
      </c>
      <c r="C10" s="75"/>
      <c r="D10" s="76" t="s">
        <v>185</v>
      </c>
      <c r="E10" s="51"/>
      <c r="F10" s="51"/>
      <c r="G10" s="51"/>
      <c r="H10" s="80">
        <f>SUM(H12:H16)</f>
        <v>0</v>
      </c>
    </row>
    <row r="11" spans="1:10" s="81" customFormat="1" ht="12.75" customHeight="1"/>
    <row r="12" spans="1:10">
      <c r="A12" s="84">
        <v>1</v>
      </c>
      <c r="B12" s="1306"/>
      <c r="C12" s="1307" t="s">
        <v>186</v>
      </c>
      <c r="D12" s="1293" t="s">
        <v>187</v>
      </c>
      <c r="E12" s="1294" t="s">
        <v>188</v>
      </c>
      <c r="F12" s="1411">
        <v>15</v>
      </c>
      <c r="G12" s="1252"/>
      <c r="H12" s="90">
        <f>ROUND(F12*G12,2)</f>
        <v>0</v>
      </c>
      <c r="I12" s="1252"/>
    </row>
    <row r="13" spans="1:10">
      <c r="A13" s="84">
        <v>2</v>
      </c>
      <c r="B13" s="1306"/>
      <c r="C13" s="1307" t="s">
        <v>360</v>
      </c>
      <c r="D13" s="1293" t="s">
        <v>361</v>
      </c>
      <c r="E13" s="1294" t="s">
        <v>188</v>
      </c>
      <c r="F13" s="1411">
        <v>19.2</v>
      </c>
      <c r="G13" s="1252"/>
      <c r="H13" s="90">
        <f t="shared" ref="H13:H16" si="0">ROUND(F13*G13,2)</f>
        <v>0</v>
      </c>
      <c r="I13" s="1252"/>
    </row>
    <row r="14" spans="1:10">
      <c r="A14" s="84">
        <v>3</v>
      </c>
      <c r="B14" s="1306"/>
      <c r="C14" s="1307" t="s">
        <v>192</v>
      </c>
      <c r="D14" s="1293" t="s">
        <v>193</v>
      </c>
      <c r="E14" s="1294" t="s">
        <v>188</v>
      </c>
      <c r="F14" s="1411">
        <v>15</v>
      </c>
      <c r="G14" s="1252"/>
      <c r="H14" s="90">
        <f t="shared" si="0"/>
        <v>0</v>
      </c>
      <c r="I14" s="1252"/>
    </row>
    <row r="15" spans="1:10" s="53" customFormat="1">
      <c r="A15" s="84">
        <v>4</v>
      </c>
      <c r="B15" s="85"/>
      <c r="C15" s="532" t="s">
        <v>199</v>
      </c>
      <c r="D15" s="1410" t="s">
        <v>444</v>
      </c>
      <c r="E15" s="450" t="s">
        <v>188</v>
      </c>
      <c r="F15" s="1409">
        <v>15</v>
      </c>
      <c r="G15" s="1252"/>
      <c r="H15" s="90">
        <f>ROUND(F15*G15,2)</f>
        <v>0</v>
      </c>
      <c r="I15" s="1252"/>
    </row>
    <row r="16" spans="1:10" s="53" customFormat="1">
      <c r="A16" s="84">
        <v>5</v>
      </c>
      <c r="B16" s="85"/>
      <c r="C16" s="532" t="s">
        <v>674</v>
      </c>
      <c r="D16" s="1410" t="s">
        <v>675</v>
      </c>
      <c r="E16" s="450" t="s">
        <v>197</v>
      </c>
      <c r="F16" s="1409">
        <v>15</v>
      </c>
      <c r="G16" s="1252"/>
      <c r="H16" s="90">
        <f t="shared" si="0"/>
        <v>0</v>
      </c>
      <c r="I16" s="1252"/>
    </row>
    <row r="17" spans="1:10" s="53" customFormat="1">
      <c r="A17" s="92"/>
      <c r="B17" s="137"/>
      <c r="C17" s="75"/>
      <c r="D17" s="76"/>
      <c r="E17" s="72"/>
      <c r="H17" s="80"/>
      <c r="I17" s="81"/>
    </row>
    <row r="18" spans="1:10">
      <c r="A18" s="1305"/>
      <c r="B18" s="76">
        <v>453143</v>
      </c>
      <c r="C18" s="75"/>
      <c r="D18" s="76" t="s">
        <v>445</v>
      </c>
      <c r="E18" s="51"/>
      <c r="F18" s="51"/>
      <c r="G18" s="51"/>
      <c r="H18" s="80">
        <f>SUM(H20:H21)</f>
        <v>0</v>
      </c>
      <c r="I18" s="81"/>
    </row>
    <row r="19" spans="1:10" s="81" customFormat="1" ht="12.75" customHeight="1"/>
    <row r="20" spans="1:10">
      <c r="A20" s="84">
        <v>6</v>
      </c>
      <c r="B20" s="1306"/>
      <c r="C20" s="1296">
        <v>92020401</v>
      </c>
      <c r="D20" s="1293" t="s">
        <v>370</v>
      </c>
      <c r="E20" s="1294" t="s">
        <v>176</v>
      </c>
      <c r="F20" s="1411">
        <v>15</v>
      </c>
      <c r="G20" s="1252"/>
      <c r="H20" s="90">
        <f>ROUND(F20*G20,2)</f>
        <v>0</v>
      </c>
      <c r="I20" s="1252"/>
    </row>
    <row r="21" spans="1:10" ht="27.6">
      <c r="A21" s="84">
        <v>7</v>
      </c>
      <c r="B21" s="1306"/>
      <c r="C21" s="1296">
        <v>92020403</v>
      </c>
      <c r="D21" s="1293" t="s">
        <v>446</v>
      </c>
      <c r="E21" s="1294" t="s">
        <v>176</v>
      </c>
      <c r="F21" s="1411">
        <v>15</v>
      </c>
      <c r="G21" s="1252"/>
      <c r="H21" s="90">
        <f>ROUND(F21*G21,2)</f>
        <v>0</v>
      </c>
      <c r="I21" s="1252"/>
    </row>
    <row r="22" spans="1:10" s="53" customFormat="1">
      <c r="A22" s="92"/>
      <c r="B22" s="137"/>
      <c r="C22" s="75"/>
      <c r="D22" s="76"/>
      <c r="E22" s="72"/>
      <c r="H22" s="80"/>
      <c r="I22" s="51"/>
    </row>
    <row r="23" spans="1:10" s="53" customFormat="1">
      <c r="A23" s="92"/>
      <c r="B23" s="137">
        <v>453162</v>
      </c>
      <c r="C23" s="75"/>
      <c r="D23" s="76" t="s">
        <v>362</v>
      </c>
      <c r="E23" s="72"/>
      <c r="H23" s="80">
        <f>SUM(H25:H25)</f>
        <v>0</v>
      </c>
      <c r="I23" s="52"/>
    </row>
    <row r="24" spans="1:10" s="82" customFormat="1">
      <c r="B24" s="83"/>
      <c r="E24" s="83"/>
      <c r="I24" s="51"/>
    </row>
    <row r="25" spans="1:10" s="53" customFormat="1">
      <c r="A25" s="84">
        <v>8</v>
      </c>
      <c r="B25" s="1408"/>
      <c r="C25" s="1407">
        <v>92050702</v>
      </c>
      <c r="D25" s="1410" t="s">
        <v>357</v>
      </c>
      <c r="E25" s="450" t="s">
        <v>180</v>
      </c>
      <c r="F25" s="1409">
        <v>2</v>
      </c>
      <c r="G25" s="1252"/>
      <c r="H25" s="90">
        <f>ROUND(F25*G25,2)</f>
        <v>0</v>
      </c>
      <c r="I25" s="1252"/>
    </row>
    <row r="26" spans="1:10">
      <c r="A26" s="1305"/>
      <c r="B26" s="1309"/>
      <c r="C26" s="1310"/>
      <c r="D26" s="1311"/>
      <c r="E26" s="1312"/>
      <c r="F26" s="1313"/>
      <c r="H26" s="96"/>
    </row>
    <row r="27" spans="1:10">
      <c r="A27" s="1305"/>
      <c r="B27" s="1309"/>
      <c r="C27" s="1310"/>
      <c r="D27" s="76" t="s">
        <v>181</v>
      </c>
      <c r="E27" s="1312"/>
      <c r="F27" s="1313"/>
      <c r="H27" s="80">
        <f>H10+H18+H23</f>
        <v>0</v>
      </c>
    </row>
    <row r="28" spans="1:10" ht="13.5" customHeight="1">
      <c r="A28" s="1305"/>
      <c r="B28" s="1316"/>
      <c r="C28" s="1317"/>
      <c r="D28" s="1318"/>
      <c r="E28" s="1305"/>
      <c r="F28" s="1313"/>
    </row>
    <row r="29" spans="1:10" s="52" customFormat="1">
      <c r="A29" s="1305"/>
      <c r="B29" s="1305"/>
      <c r="C29" s="1305"/>
      <c r="E29" s="1312"/>
      <c r="F29" s="1313"/>
      <c r="G29" s="96"/>
      <c r="H29" s="54"/>
      <c r="I29" s="51"/>
    </row>
    <row r="30" spans="1:10" s="113" customFormat="1" ht="13.5" customHeight="1">
      <c r="A30" s="1319"/>
      <c r="B30" s="53"/>
      <c r="C30" s="53"/>
      <c r="D30" s="53"/>
      <c r="E30" s="72"/>
      <c r="F30" s="54"/>
      <c r="G30" s="96"/>
      <c r="H30" s="54"/>
      <c r="I30" s="51"/>
      <c r="J30" s="51"/>
    </row>
    <row r="31" spans="1:10" s="113" customFormat="1" ht="13.5" customHeight="1">
      <c r="A31" s="1319"/>
      <c r="B31" s="53"/>
      <c r="C31" s="53"/>
      <c r="D31" s="53"/>
      <c r="E31" s="72"/>
      <c r="F31" s="54"/>
      <c r="G31" s="96"/>
      <c r="H31" s="54"/>
      <c r="I31" s="51"/>
      <c r="J31" s="51"/>
    </row>
    <row r="32" spans="1:10" s="113" customFormat="1" ht="13.5" customHeight="1">
      <c r="A32" s="1319"/>
      <c r="B32" s="53"/>
      <c r="C32" s="53"/>
      <c r="D32" s="53"/>
      <c r="E32" s="72"/>
      <c r="F32" s="54"/>
      <c r="G32" s="96"/>
      <c r="H32" s="54"/>
      <c r="I32" s="51"/>
      <c r="J32" s="51"/>
    </row>
    <row r="33" spans="1:11" s="113" customFormat="1" ht="13.5" customHeight="1">
      <c r="A33" s="1319"/>
      <c r="B33" s="53"/>
      <c r="C33" s="53"/>
      <c r="D33" s="53"/>
      <c r="E33" s="72"/>
      <c r="F33" s="54"/>
      <c r="G33" s="96"/>
      <c r="H33" s="54"/>
      <c r="I33" s="51"/>
      <c r="J33" s="51"/>
    </row>
    <row r="34" spans="1:11" s="113" customFormat="1" ht="13.5" customHeight="1">
      <c r="A34" s="1319"/>
      <c r="B34" s="53"/>
      <c r="C34" s="53"/>
      <c r="D34" s="53"/>
      <c r="E34" s="72"/>
      <c r="F34" s="54"/>
      <c r="G34" s="96"/>
      <c r="H34" s="54"/>
      <c r="I34" s="51"/>
      <c r="J34" s="51"/>
    </row>
    <row r="35" spans="1:11" s="113" customFormat="1" ht="13.5" customHeight="1">
      <c r="A35" s="1319"/>
      <c r="B35" s="53"/>
      <c r="C35" s="53"/>
      <c r="D35" s="53"/>
      <c r="E35" s="72"/>
      <c r="F35" s="54"/>
      <c r="G35" s="96"/>
      <c r="H35" s="54"/>
      <c r="I35" s="51"/>
      <c r="J35" s="51"/>
    </row>
    <row r="36" spans="1:11" s="113" customFormat="1" ht="13.5" customHeight="1">
      <c r="A36" s="1319"/>
      <c r="B36" s="53"/>
      <c r="C36" s="53"/>
      <c r="D36" s="53"/>
      <c r="E36" s="72"/>
      <c r="F36" s="54"/>
      <c r="G36" s="96"/>
      <c r="H36" s="54"/>
      <c r="I36" s="51"/>
      <c r="J36" s="51"/>
    </row>
    <row r="37" spans="1:11" ht="13.5" customHeight="1">
      <c r="H37" s="51"/>
    </row>
    <row r="38" spans="1:11" ht="13.5" customHeight="1">
      <c r="H38" s="51"/>
    </row>
    <row r="39" spans="1:11" ht="13.5" customHeight="1">
      <c r="H39" s="51"/>
    </row>
    <row r="40" spans="1:11" s="72" customFormat="1" ht="13.5" customHeight="1">
      <c r="A40" s="1319"/>
      <c r="B40" s="53"/>
      <c r="C40" s="53"/>
      <c r="D40" s="53"/>
      <c r="F40" s="54"/>
      <c r="G40" s="96"/>
      <c r="H40" s="51"/>
      <c r="I40" s="51"/>
      <c r="J40" s="51"/>
      <c r="K40" s="51"/>
    </row>
    <row r="41" spans="1:11" s="72" customFormat="1" ht="13.5" customHeight="1">
      <c r="A41" s="1319"/>
      <c r="B41" s="53"/>
      <c r="C41" s="53"/>
      <c r="D41" s="53"/>
      <c r="F41" s="54"/>
      <c r="G41" s="96"/>
      <c r="H41" s="51"/>
      <c r="I41" s="51"/>
      <c r="J41" s="51"/>
      <c r="K41" s="51"/>
    </row>
    <row r="42" spans="1:11" s="72" customFormat="1" ht="13.5" customHeight="1">
      <c r="A42" s="1319"/>
      <c r="B42" s="53"/>
      <c r="C42" s="53"/>
      <c r="D42" s="53"/>
      <c r="F42" s="54"/>
      <c r="G42" s="96"/>
      <c r="H42" s="51"/>
      <c r="I42" s="51"/>
      <c r="J42" s="51"/>
      <c r="K42" s="51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5" xr:uid="{00000000-0002-0000-1C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7"/>
  <dimension ref="A1:D118"/>
  <sheetViews>
    <sheetView view="pageBreakPreview" topLeftCell="A33" zoomScaleNormal="100" zoomScaleSheetLayoutView="100" workbookViewId="0">
      <selection activeCell="G59" sqref="G59"/>
    </sheetView>
  </sheetViews>
  <sheetFormatPr defaultColWidth="9.109375" defaultRowHeight="13.8"/>
  <cols>
    <col min="1" max="1" width="15.33203125" style="48" customWidth="1"/>
    <col min="2" max="2" width="13.6640625" style="49" customWidth="1"/>
    <col min="3" max="3" width="97.6640625" style="15" customWidth="1"/>
    <col min="4" max="4" width="17.33203125" style="15" customWidth="1"/>
    <col min="5" max="16384" width="9.109375" style="15"/>
  </cols>
  <sheetData>
    <row r="1" spans="1:4" s="1" customFormat="1" ht="22.5" customHeight="1">
      <c r="B1" s="2" t="s">
        <v>0</v>
      </c>
    </row>
    <row r="2" spans="1:4" s="6" customFormat="1">
      <c r="A2" s="3"/>
      <c r="B2" s="4"/>
      <c r="C2" s="5"/>
      <c r="D2" s="5"/>
    </row>
    <row r="3" spans="1:4" s="8" customFormat="1">
      <c r="A3" s="3"/>
      <c r="B3" s="7" t="s">
        <v>1</v>
      </c>
      <c r="C3" s="1681" t="s">
        <v>2</v>
      </c>
      <c r="D3" s="1681"/>
    </row>
    <row r="4" spans="1:4" s="8" customFormat="1" ht="15" customHeight="1">
      <c r="A4" s="3"/>
      <c r="B4" s="7" t="s">
        <v>3</v>
      </c>
      <c r="C4" s="9" t="s">
        <v>155</v>
      </c>
      <c r="D4" s="9"/>
    </row>
    <row r="5" spans="1:4" s="8" customFormat="1" ht="15" customHeight="1">
      <c r="A5" s="3"/>
      <c r="B5" s="10"/>
      <c r="C5" s="11"/>
      <c r="D5" s="11"/>
    </row>
    <row r="6" spans="1:4" s="8" customFormat="1" ht="15" customHeight="1">
      <c r="A6" s="3"/>
      <c r="B6" s="12" t="s">
        <v>4</v>
      </c>
      <c r="C6" s="13" t="s">
        <v>5</v>
      </c>
      <c r="D6" s="13"/>
    </row>
    <row r="7" spans="1:4" ht="7.5" customHeight="1" thickBot="1">
      <c r="A7" s="14"/>
      <c r="B7" s="15"/>
      <c r="C7" s="16"/>
      <c r="D7" s="16"/>
    </row>
    <row r="8" spans="1:4" s="9" customFormat="1" ht="15" customHeight="1">
      <c r="A8" s="4"/>
      <c r="B8" s="17" t="s">
        <v>6</v>
      </c>
      <c r="C8" s="776" t="s">
        <v>7</v>
      </c>
      <c r="D8" s="18" t="s">
        <v>148</v>
      </c>
    </row>
    <row r="9" spans="1:4" s="9" customFormat="1" ht="15" customHeight="1" thickBot="1">
      <c r="A9" s="4"/>
      <c r="B9" s="19"/>
      <c r="C9" s="777"/>
      <c r="D9" s="20" t="s">
        <v>8</v>
      </c>
    </row>
    <row r="10" spans="1:4" s="6" customFormat="1" ht="12.9" customHeight="1">
      <c r="A10" s="21" t="s">
        <v>782</v>
      </c>
      <c r="B10" s="22" t="s">
        <v>9</v>
      </c>
      <c r="C10" s="23" t="s">
        <v>10</v>
      </c>
      <c r="D10" s="24">
        <f>'PS 17-21-01'!H45</f>
        <v>0</v>
      </c>
    </row>
    <row r="11" spans="1:4" s="6" customFormat="1" ht="12.9" customHeight="1">
      <c r="A11" s="21" t="s">
        <v>783</v>
      </c>
      <c r="B11" s="25" t="s">
        <v>11</v>
      </c>
      <c r="C11" s="26" t="s">
        <v>12</v>
      </c>
      <c r="D11" s="27">
        <f>'PS 17-21-02'!H45</f>
        <v>0</v>
      </c>
    </row>
    <row r="12" spans="1:4" s="6" customFormat="1" ht="12.9" customHeight="1">
      <c r="A12" s="21" t="s">
        <v>784</v>
      </c>
      <c r="B12" s="25" t="s">
        <v>13</v>
      </c>
      <c r="C12" s="26" t="s">
        <v>14</v>
      </c>
      <c r="D12" s="27">
        <f>'PS 17-21-03'!H45</f>
        <v>0</v>
      </c>
    </row>
    <row r="13" spans="1:4" s="6" customFormat="1" ht="12.9" customHeight="1">
      <c r="A13" s="21" t="s">
        <v>785</v>
      </c>
      <c r="B13" s="25" t="s">
        <v>15</v>
      </c>
      <c r="C13" s="26" t="s">
        <v>16</v>
      </c>
      <c r="D13" s="27">
        <f>'PS 17-21-04'!H45</f>
        <v>0</v>
      </c>
    </row>
    <row r="14" spans="1:4" s="6" customFormat="1">
      <c r="A14" s="21" t="s">
        <v>1391</v>
      </c>
      <c r="B14" s="25" t="s">
        <v>17</v>
      </c>
      <c r="C14" s="26" t="s">
        <v>18</v>
      </c>
      <c r="D14" s="27">
        <f>'PS 17-21-05'!H45</f>
        <v>0</v>
      </c>
    </row>
    <row r="15" spans="1:4" s="6" customFormat="1">
      <c r="A15" s="21" t="s">
        <v>786</v>
      </c>
      <c r="B15" s="28" t="s">
        <v>19</v>
      </c>
      <c r="C15" s="29" t="s">
        <v>20</v>
      </c>
      <c r="D15" s="30">
        <f>'PS 17-21-06'!H45</f>
        <v>0</v>
      </c>
    </row>
    <row r="16" spans="1:4" s="6" customFormat="1" ht="12.9" customHeight="1">
      <c r="A16" s="21" t="s">
        <v>502</v>
      </c>
      <c r="B16" s="25" t="s">
        <v>21</v>
      </c>
      <c r="C16" s="26" t="s">
        <v>22</v>
      </c>
      <c r="D16" s="27">
        <f>'PS 17-22-01'!H37</f>
        <v>0</v>
      </c>
    </row>
    <row r="17" spans="1:4" s="6" customFormat="1" ht="12.9" customHeight="1">
      <c r="A17" s="21" t="s">
        <v>502</v>
      </c>
      <c r="B17" s="25" t="s">
        <v>23</v>
      </c>
      <c r="C17" s="26" t="s">
        <v>24</v>
      </c>
      <c r="D17" s="27">
        <f>'PS 17-22-02'!H36</f>
        <v>0</v>
      </c>
    </row>
    <row r="18" spans="1:4" s="6" customFormat="1" ht="12.9" customHeight="1">
      <c r="A18" s="21" t="s">
        <v>503</v>
      </c>
      <c r="B18" s="25" t="s">
        <v>25</v>
      </c>
      <c r="C18" s="26" t="s">
        <v>26</v>
      </c>
      <c r="D18" s="27">
        <f>'PS 17-22-11'!H20</f>
        <v>0</v>
      </c>
    </row>
    <row r="19" spans="1:4" s="6" customFormat="1" ht="12.9" customHeight="1">
      <c r="A19" s="21" t="s">
        <v>504</v>
      </c>
      <c r="B19" s="25" t="s">
        <v>27</v>
      </c>
      <c r="C19" s="26" t="s">
        <v>28</v>
      </c>
      <c r="D19" s="27">
        <f>'PS 17-22-21'!H34</f>
        <v>0</v>
      </c>
    </row>
    <row r="20" spans="1:4" s="6" customFormat="1" ht="12.9" customHeight="1">
      <c r="A20" s="21" t="s">
        <v>505</v>
      </c>
      <c r="B20" s="25" t="s">
        <v>29</v>
      </c>
      <c r="C20" s="26" t="s">
        <v>30</v>
      </c>
      <c r="D20" s="27">
        <f>'PS 17-22-22'!H34</f>
        <v>0</v>
      </c>
    </row>
    <row r="21" spans="1:4" s="6" customFormat="1" ht="12.9" customHeight="1">
      <c r="A21" s="21" t="s">
        <v>506</v>
      </c>
      <c r="B21" s="25" t="s">
        <v>31</v>
      </c>
      <c r="C21" s="26" t="s">
        <v>32</v>
      </c>
      <c r="D21" s="27">
        <f>'PS 17-22-23'!H34</f>
        <v>0</v>
      </c>
    </row>
    <row r="22" spans="1:4" s="6" customFormat="1" ht="12.9" customHeight="1">
      <c r="A22" s="21" t="s">
        <v>507</v>
      </c>
      <c r="B22" s="25" t="s">
        <v>33</v>
      </c>
      <c r="C22" s="26" t="s">
        <v>34</v>
      </c>
      <c r="D22" s="27">
        <f>'PS 17-22-24'!H34</f>
        <v>0</v>
      </c>
    </row>
    <row r="23" spans="1:4" s="6" customFormat="1" ht="12.9" customHeight="1">
      <c r="A23" s="21" t="s">
        <v>508</v>
      </c>
      <c r="B23" s="25" t="s">
        <v>35</v>
      </c>
      <c r="C23" s="26" t="s">
        <v>36</v>
      </c>
      <c r="D23" s="27">
        <f>'PS 17-22-25'!H34</f>
        <v>0</v>
      </c>
    </row>
    <row r="24" spans="1:4" s="6" customFormat="1" ht="12.9" customHeight="1">
      <c r="A24" s="21" t="s">
        <v>509</v>
      </c>
      <c r="B24" s="25" t="s">
        <v>37</v>
      </c>
      <c r="C24" s="26" t="s">
        <v>38</v>
      </c>
      <c r="D24" s="27">
        <f>'PS 17-22-26'!H34</f>
        <v>0</v>
      </c>
    </row>
    <row r="25" spans="1:4" s="6" customFormat="1" ht="12.9" customHeight="1">
      <c r="A25" s="21" t="s">
        <v>510</v>
      </c>
      <c r="B25" s="25" t="s">
        <v>39</v>
      </c>
      <c r="C25" s="26" t="s">
        <v>40</v>
      </c>
      <c r="D25" s="27">
        <f>'PS 17-22-31'!H43</f>
        <v>0</v>
      </c>
    </row>
    <row r="26" spans="1:4" s="6" customFormat="1" ht="12.9" customHeight="1">
      <c r="A26" s="21" t="s">
        <v>511</v>
      </c>
      <c r="B26" s="25" t="s">
        <v>41</v>
      </c>
      <c r="C26" s="26" t="s">
        <v>42</v>
      </c>
      <c r="D26" s="27">
        <f>'PS 17-22-51'!H40</f>
        <v>0</v>
      </c>
    </row>
    <row r="27" spans="1:4" s="6" customFormat="1" ht="12.9" customHeight="1">
      <c r="A27" s="21"/>
      <c r="B27" s="31" t="s">
        <v>43</v>
      </c>
      <c r="C27" s="32" t="s">
        <v>44</v>
      </c>
      <c r="D27" s="33">
        <f>D28+D29+D30+D31+D32+D33+D34+D35</f>
        <v>0</v>
      </c>
    </row>
    <row r="28" spans="1:4" s="6" customFormat="1" ht="12.9" customHeight="1">
      <c r="A28" s="21" t="s">
        <v>1766</v>
      </c>
      <c r="B28" s="34" t="s">
        <v>1745</v>
      </c>
      <c r="C28" s="35" t="s">
        <v>1746</v>
      </c>
      <c r="D28" s="36">
        <f>'PS 17-22-61.1'!H20</f>
        <v>0</v>
      </c>
    </row>
    <row r="29" spans="1:4" s="6" customFormat="1" ht="12.9" customHeight="1">
      <c r="A29" s="21" t="s">
        <v>1767</v>
      </c>
      <c r="B29" s="34" t="s">
        <v>1747</v>
      </c>
      <c r="C29" s="35" t="s">
        <v>1748</v>
      </c>
      <c r="D29" s="36">
        <f>'PS 17-22-61.2'!H21</f>
        <v>0</v>
      </c>
    </row>
    <row r="30" spans="1:4" s="6" customFormat="1" ht="12.9" customHeight="1">
      <c r="A30" s="21" t="s">
        <v>1768</v>
      </c>
      <c r="B30" s="34" t="s">
        <v>1749</v>
      </c>
      <c r="C30" s="35" t="s">
        <v>1750</v>
      </c>
      <c r="D30" s="36">
        <f>'PS 17-22-61.3'!H21</f>
        <v>0</v>
      </c>
    </row>
    <row r="31" spans="1:4" s="6" customFormat="1" ht="12.9" customHeight="1">
      <c r="A31" s="21" t="s">
        <v>1769</v>
      </c>
      <c r="B31" s="34" t="s">
        <v>1751</v>
      </c>
      <c r="C31" s="35" t="s">
        <v>1752</v>
      </c>
      <c r="D31" s="36">
        <f>'PS 17-22-61.4'!H32</f>
        <v>0</v>
      </c>
    </row>
    <row r="32" spans="1:4" s="6" customFormat="1" ht="12.9" customHeight="1">
      <c r="A32" s="21" t="s">
        <v>1770</v>
      </c>
      <c r="B32" s="34" t="s">
        <v>1753</v>
      </c>
      <c r="C32" s="35" t="s">
        <v>1754</v>
      </c>
      <c r="D32" s="36">
        <f>'PS 17-22-61.5'!H21</f>
        <v>0</v>
      </c>
    </row>
    <row r="33" spans="1:4" s="6" customFormat="1" ht="12.9" customHeight="1">
      <c r="A33" s="21" t="s">
        <v>1771</v>
      </c>
      <c r="B33" s="34" t="s">
        <v>1755</v>
      </c>
      <c r="C33" s="35" t="s">
        <v>1756</v>
      </c>
      <c r="D33" s="36">
        <f>'PS 17-22-61.6'!H36</f>
        <v>0</v>
      </c>
    </row>
    <row r="34" spans="1:4" s="6" customFormat="1" ht="12.9" customHeight="1">
      <c r="A34" s="21" t="s">
        <v>1772</v>
      </c>
      <c r="B34" s="34" t="s">
        <v>1757</v>
      </c>
      <c r="C34" s="35" t="s">
        <v>1758</v>
      </c>
      <c r="D34" s="36">
        <f>'PS 17-22-61.7'!H21</f>
        <v>0</v>
      </c>
    </row>
    <row r="35" spans="1:4" s="6" customFormat="1" ht="12.9" customHeight="1">
      <c r="A35" s="21" t="s">
        <v>1791</v>
      </c>
      <c r="B35" s="34" t="s">
        <v>1788</v>
      </c>
      <c r="C35" s="35" t="s">
        <v>1789</v>
      </c>
      <c r="D35" s="36">
        <f>'PS 17-22-61.8'!H27</f>
        <v>0</v>
      </c>
    </row>
    <row r="36" spans="1:4" s="6" customFormat="1" ht="12.9" customHeight="1">
      <c r="A36" s="3"/>
      <c r="B36" s="31" t="s">
        <v>45</v>
      </c>
      <c r="C36" s="32" t="s">
        <v>46</v>
      </c>
      <c r="D36" s="33">
        <f>D37+D38</f>
        <v>0</v>
      </c>
    </row>
    <row r="37" spans="1:4" s="6" customFormat="1" ht="12.9" customHeight="1">
      <c r="A37" s="21" t="s">
        <v>945</v>
      </c>
      <c r="B37" s="34" t="s">
        <v>928</v>
      </c>
      <c r="C37" s="35" t="s">
        <v>1396</v>
      </c>
      <c r="D37" s="36">
        <f>'PS 17-22-71.1'!H88</f>
        <v>0</v>
      </c>
    </row>
    <row r="38" spans="1:4" s="6" customFormat="1" ht="12.9" customHeight="1">
      <c r="A38" s="21" t="s">
        <v>946</v>
      </c>
      <c r="B38" s="34" t="s">
        <v>943</v>
      </c>
      <c r="C38" s="35" t="s">
        <v>1397</v>
      </c>
      <c r="D38" s="36">
        <f>'PS 17-22-71.2'!H71</f>
        <v>0</v>
      </c>
    </row>
    <row r="39" spans="1:4" s="6" customFormat="1" ht="12.9" customHeight="1">
      <c r="A39" s="21" t="s">
        <v>837</v>
      </c>
      <c r="B39" s="25" t="s">
        <v>47</v>
      </c>
      <c r="C39" s="26" t="s">
        <v>48</v>
      </c>
      <c r="D39" s="27">
        <f>'PS 17-23-41'!H15</f>
        <v>0</v>
      </c>
    </row>
    <row r="40" spans="1:4" s="6" customFormat="1" ht="12.9" customHeight="1">
      <c r="A40" s="21" t="s">
        <v>838</v>
      </c>
      <c r="B40" s="25" t="s">
        <v>49</v>
      </c>
      <c r="C40" s="26" t="s">
        <v>50</v>
      </c>
      <c r="D40" s="27">
        <f>'PS 17-23-42'!H14</f>
        <v>0</v>
      </c>
    </row>
    <row r="41" spans="1:4" s="6" customFormat="1" ht="12.9" customHeight="1">
      <c r="A41" s="21" t="s">
        <v>841</v>
      </c>
      <c r="B41" s="25" t="s">
        <v>51</v>
      </c>
      <c r="C41" s="26" t="s">
        <v>52</v>
      </c>
      <c r="D41" s="27">
        <f>'PS 17-23-51'!H14</f>
        <v>0</v>
      </c>
    </row>
    <row r="42" spans="1:4" s="6" customFormat="1" ht="12.9" customHeight="1">
      <c r="A42" s="21" t="s">
        <v>512</v>
      </c>
      <c r="B42" s="25" t="s">
        <v>53</v>
      </c>
      <c r="C42" s="26" t="s">
        <v>54</v>
      </c>
      <c r="D42" s="27">
        <f>'PS 17-24-01'!H31</f>
        <v>0</v>
      </c>
    </row>
    <row r="43" spans="1:4" s="6" customFormat="1" ht="12.9" customHeight="1">
      <c r="A43" s="21" t="s">
        <v>513</v>
      </c>
      <c r="B43" s="25" t="s">
        <v>55</v>
      </c>
      <c r="C43" s="26" t="s">
        <v>56</v>
      </c>
      <c r="D43" s="27">
        <f>'PS 17-24-02'!H28</f>
        <v>0</v>
      </c>
    </row>
    <row r="44" spans="1:4" s="6" customFormat="1" ht="12.9" customHeight="1">
      <c r="A44" s="21" t="s">
        <v>842</v>
      </c>
      <c r="B44" s="25" t="s">
        <v>57</v>
      </c>
      <c r="C44" s="26" t="s">
        <v>58</v>
      </c>
      <c r="D44" s="27">
        <f>'PS 17-24-03'!H15</f>
        <v>0</v>
      </c>
    </row>
    <row r="45" spans="1:4" s="6" customFormat="1" ht="12.9" customHeight="1">
      <c r="A45" s="21" t="s">
        <v>716</v>
      </c>
      <c r="B45" s="37" t="s">
        <v>59</v>
      </c>
      <c r="C45" s="38" t="s">
        <v>60</v>
      </c>
      <c r="D45" s="39">
        <f>'SO 17-02-01'!H24</f>
        <v>0</v>
      </c>
    </row>
    <row r="46" spans="1:4" s="6" customFormat="1" ht="12.9" customHeight="1">
      <c r="A46" s="21" t="s">
        <v>717</v>
      </c>
      <c r="B46" s="37" t="s">
        <v>61</v>
      </c>
      <c r="C46" s="38" t="s">
        <v>62</v>
      </c>
      <c r="D46" s="39">
        <f>'SO 17-02-11 '!H22</f>
        <v>0</v>
      </c>
    </row>
    <row r="47" spans="1:4" s="6" customFormat="1" ht="12.9" customHeight="1">
      <c r="A47" s="21" t="s">
        <v>718</v>
      </c>
      <c r="B47" s="37" t="s">
        <v>63</v>
      </c>
      <c r="C47" s="38" t="s">
        <v>64</v>
      </c>
      <c r="D47" s="39">
        <f>'SO 17-04-01'!H49</f>
        <v>0</v>
      </c>
    </row>
    <row r="48" spans="1:4" s="6" customFormat="1" ht="12.9" customHeight="1">
      <c r="A48" s="21" t="s">
        <v>1279</v>
      </c>
      <c r="B48" s="37" t="s">
        <v>65</v>
      </c>
      <c r="C48" s="38" t="s">
        <v>66</v>
      </c>
      <c r="D48" s="39">
        <f>'SO 17.04.01.1'!H31</f>
        <v>0</v>
      </c>
    </row>
    <row r="49" spans="1:4" s="6" customFormat="1">
      <c r="A49" s="21" t="s">
        <v>719</v>
      </c>
      <c r="B49" s="37" t="s">
        <v>67</v>
      </c>
      <c r="C49" s="40" t="s">
        <v>68</v>
      </c>
      <c r="D49" s="39">
        <f>'SO 17-05-01 '!H48</f>
        <v>0</v>
      </c>
    </row>
    <row r="50" spans="1:4" s="6" customFormat="1" ht="12.9" customHeight="1">
      <c r="A50" s="21" t="s">
        <v>514</v>
      </c>
      <c r="B50" s="37" t="s">
        <v>69</v>
      </c>
      <c r="C50" s="38" t="s">
        <v>70</v>
      </c>
      <c r="D50" s="39">
        <f>'SO 17-05-01.1'!H14</f>
        <v>0</v>
      </c>
    </row>
    <row r="51" spans="1:4" s="6" customFormat="1" ht="12.9" customHeight="1">
      <c r="A51" s="21" t="s">
        <v>751</v>
      </c>
      <c r="B51" s="37" t="s">
        <v>71</v>
      </c>
      <c r="C51" s="38" t="s">
        <v>72</v>
      </c>
      <c r="D51" s="39">
        <f>'SO 17-06-01'!H46</f>
        <v>0</v>
      </c>
    </row>
    <row r="52" spans="1:4" s="6" customFormat="1" ht="12.9" customHeight="1">
      <c r="A52" s="21" t="s">
        <v>752</v>
      </c>
      <c r="B52" s="37" t="s">
        <v>73</v>
      </c>
      <c r="C52" s="38" t="s">
        <v>74</v>
      </c>
      <c r="D52" s="39">
        <f>'SO 17-06-02'!H47</f>
        <v>0</v>
      </c>
    </row>
    <row r="53" spans="1:4" s="6" customFormat="1" ht="12.9" customHeight="1">
      <c r="A53" s="21" t="s">
        <v>753</v>
      </c>
      <c r="B53" s="37" t="s">
        <v>75</v>
      </c>
      <c r="C53" s="38" t="s">
        <v>76</v>
      </c>
      <c r="D53" s="39">
        <f>'SO 17-06-03'!H45</f>
        <v>0</v>
      </c>
    </row>
    <row r="54" spans="1:4" s="6" customFormat="1" ht="12.9" customHeight="1">
      <c r="A54" s="21" t="s">
        <v>754</v>
      </c>
      <c r="B54" s="37" t="s">
        <v>77</v>
      </c>
      <c r="C54" s="38" t="s">
        <v>78</v>
      </c>
      <c r="D54" s="39">
        <f>'SO 17-06-04'!H49</f>
        <v>0</v>
      </c>
    </row>
    <row r="55" spans="1:4" s="6" customFormat="1" ht="12.9" customHeight="1">
      <c r="A55" s="21" t="s">
        <v>755</v>
      </c>
      <c r="B55" s="37" t="s">
        <v>79</v>
      </c>
      <c r="C55" s="38" t="s">
        <v>80</v>
      </c>
      <c r="D55" s="39">
        <f>'SO 17-06-05'!H46</f>
        <v>0</v>
      </c>
    </row>
    <row r="56" spans="1:4" s="6" customFormat="1" ht="12.9" customHeight="1">
      <c r="A56" s="21" t="s">
        <v>756</v>
      </c>
      <c r="B56" s="37" t="s">
        <v>81</v>
      </c>
      <c r="C56" s="38" t="s">
        <v>82</v>
      </c>
      <c r="D56" s="39">
        <f>'SO 17-06-06'!H42</f>
        <v>0</v>
      </c>
    </row>
    <row r="57" spans="1:4" s="6" customFormat="1" ht="12.9" customHeight="1">
      <c r="A57" s="21" t="s">
        <v>556</v>
      </c>
      <c r="B57" s="37" t="s">
        <v>83</v>
      </c>
      <c r="C57" s="38" t="s">
        <v>84</v>
      </c>
      <c r="D57" s="39">
        <f>'SO 17-07-03'!H32</f>
        <v>0</v>
      </c>
    </row>
    <row r="58" spans="1:4" s="6" customFormat="1" ht="12.9" customHeight="1">
      <c r="A58" s="21" t="s">
        <v>557</v>
      </c>
      <c r="B58" s="37" t="s">
        <v>85</v>
      </c>
      <c r="C58" s="38" t="s">
        <v>544</v>
      </c>
      <c r="D58" s="39">
        <f>'SO 17-07-04'!H32</f>
        <v>0</v>
      </c>
    </row>
    <row r="59" spans="1:4" s="6" customFormat="1" ht="12.9" customHeight="1">
      <c r="A59" s="21" t="s">
        <v>558</v>
      </c>
      <c r="B59" s="37" t="s">
        <v>87</v>
      </c>
      <c r="C59" s="38" t="s">
        <v>86</v>
      </c>
      <c r="D59" s="39">
        <f>'SO 17-07-05'!H32</f>
        <v>0</v>
      </c>
    </row>
    <row r="60" spans="1:4" s="6" customFormat="1" ht="12.9" customHeight="1">
      <c r="A60" s="21" t="s">
        <v>559</v>
      </c>
      <c r="B60" s="37" t="s">
        <v>89</v>
      </c>
      <c r="C60" s="38" t="s">
        <v>88</v>
      </c>
      <c r="D60" s="39">
        <f>'SO 17-07-06'!H32</f>
        <v>0</v>
      </c>
    </row>
    <row r="61" spans="1:4" s="6" customFormat="1" ht="12.9" customHeight="1">
      <c r="A61" s="21" t="s">
        <v>560</v>
      </c>
      <c r="B61" s="37" t="s">
        <v>91</v>
      </c>
      <c r="C61" s="38" t="s">
        <v>90</v>
      </c>
      <c r="D61" s="39">
        <f>'SO 17-07-07'!H32</f>
        <v>0</v>
      </c>
    </row>
    <row r="62" spans="1:4" s="6" customFormat="1" ht="12.9" customHeight="1">
      <c r="A62" s="21" t="s">
        <v>641</v>
      </c>
      <c r="B62" s="37" t="s">
        <v>92</v>
      </c>
      <c r="C62" s="38" t="s">
        <v>93</v>
      </c>
      <c r="D62" s="39">
        <f>'SO 17-07-31 '!H68</f>
        <v>0</v>
      </c>
    </row>
    <row r="63" spans="1:4" s="6" customFormat="1" ht="12.9" customHeight="1">
      <c r="A63" s="21" t="s">
        <v>1384</v>
      </c>
      <c r="B63" s="37" t="s">
        <v>94</v>
      </c>
      <c r="C63" s="38" t="s">
        <v>95</v>
      </c>
      <c r="D63" s="39">
        <f>'SO 17-07-51'!H36</f>
        <v>0</v>
      </c>
    </row>
    <row r="64" spans="1:4" s="6" customFormat="1" ht="12.9" customHeight="1">
      <c r="A64" s="21" t="s">
        <v>561</v>
      </c>
      <c r="B64" s="37" t="s">
        <v>96</v>
      </c>
      <c r="C64" s="38" t="s">
        <v>97</v>
      </c>
      <c r="D64" s="39">
        <f>'SO 17-07-61 '!H19</f>
        <v>0</v>
      </c>
    </row>
    <row r="65" spans="1:4" s="6" customFormat="1" ht="12.9" customHeight="1">
      <c r="A65" s="21" t="s">
        <v>562</v>
      </c>
      <c r="B65" s="37" t="s">
        <v>98</v>
      </c>
      <c r="C65" s="38" t="s">
        <v>99</v>
      </c>
      <c r="D65" s="39">
        <f>'SO 17-07-62 '!H15</f>
        <v>0</v>
      </c>
    </row>
    <row r="66" spans="1:4" s="6" customFormat="1" ht="12.9" customHeight="1">
      <c r="A66" s="21" t="s">
        <v>1782</v>
      </c>
      <c r="B66" s="31" t="s">
        <v>1773</v>
      </c>
      <c r="C66" s="32" t="s">
        <v>1774</v>
      </c>
      <c r="D66" s="33">
        <f>'SO 17-07-62.1'!H28</f>
        <v>0</v>
      </c>
    </row>
    <row r="67" spans="1:4" s="6" customFormat="1" ht="12.9" customHeight="1">
      <c r="A67" s="3"/>
      <c r="B67" s="31" t="s">
        <v>100</v>
      </c>
      <c r="C67" s="32" t="s">
        <v>101</v>
      </c>
      <c r="D67" s="33">
        <f>D68+D69+D70+D71+D72</f>
        <v>0</v>
      </c>
    </row>
    <row r="68" spans="1:4" s="6" customFormat="1" ht="12.9" customHeight="1">
      <c r="A68" s="21" t="s">
        <v>970</v>
      </c>
      <c r="B68" s="34" t="s">
        <v>919</v>
      </c>
      <c r="C68" s="35" t="s">
        <v>1398</v>
      </c>
      <c r="D68" s="36">
        <f>'SO 17-08-01-1'!H33</f>
        <v>0</v>
      </c>
    </row>
    <row r="69" spans="1:4" s="6" customFormat="1" ht="12.9" customHeight="1">
      <c r="A69" s="21" t="s">
        <v>971</v>
      </c>
      <c r="B69" s="34" t="s">
        <v>920</v>
      </c>
      <c r="C69" s="35" t="s">
        <v>1399</v>
      </c>
      <c r="D69" s="36">
        <f>'SO 17-08-01-2'!H40</f>
        <v>0</v>
      </c>
    </row>
    <row r="70" spans="1:4" s="6" customFormat="1" ht="12.9" customHeight="1">
      <c r="A70" s="21" t="s">
        <v>972</v>
      </c>
      <c r="B70" s="34" t="s">
        <v>921</v>
      </c>
      <c r="C70" s="35" t="s">
        <v>1400</v>
      </c>
      <c r="D70" s="36">
        <f>'SO 17-08-01-3'!H31</f>
        <v>0</v>
      </c>
    </row>
    <row r="71" spans="1:4" s="6" customFormat="1" ht="12.9" customHeight="1">
      <c r="A71" s="21" t="s">
        <v>973</v>
      </c>
      <c r="B71" s="34" t="s">
        <v>922</v>
      </c>
      <c r="C71" s="35" t="s">
        <v>1402</v>
      </c>
      <c r="D71" s="36">
        <f>'SO 17-08-01-4'!H31</f>
        <v>0</v>
      </c>
    </row>
    <row r="72" spans="1:4" s="6" customFormat="1" ht="12.9" customHeight="1">
      <c r="A72" s="21" t="s">
        <v>1271</v>
      </c>
      <c r="B72" s="34" t="s">
        <v>1250</v>
      </c>
      <c r="C72" s="35" t="s">
        <v>1401</v>
      </c>
      <c r="D72" s="36">
        <f>'SO 17-08-01-5'!H14</f>
        <v>0</v>
      </c>
    </row>
    <row r="73" spans="1:4" s="6" customFormat="1" ht="12.9" customHeight="1">
      <c r="A73" s="21" t="s">
        <v>867</v>
      </c>
      <c r="B73" s="31" t="s">
        <v>102</v>
      </c>
      <c r="C73" s="32" t="s">
        <v>103</v>
      </c>
      <c r="D73" s="33">
        <f>'SO 17-08-11'!H36</f>
        <v>0</v>
      </c>
    </row>
    <row r="74" spans="1:4" s="6" customFormat="1" ht="12.9" customHeight="1">
      <c r="A74" s="21" t="s">
        <v>886</v>
      </c>
      <c r="B74" s="31" t="s">
        <v>104</v>
      </c>
      <c r="C74" s="32" t="s">
        <v>105</v>
      </c>
      <c r="D74" s="33">
        <f>'SO 17.08.21'!H42</f>
        <v>0</v>
      </c>
    </row>
    <row r="75" spans="1:4" s="6" customFormat="1" ht="12.9" customHeight="1">
      <c r="A75" s="21" t="s">
        <v>887</v>
      </c>
      <c r="B75" s="31" t="s">
        <v>149</v>
      </c>
      <c r="C75" s="32" t="s">
        <v>150</v>
      </c>
      <c r="D75" s="33">
        <f>'SO 17.08.21.1'!H29</f>
        <v>0</v>
      </c>
    </row>
    <row r="76" spans="1:4" s="6" customFormat="1" ht="12.9" customHeight="1">
      <c r="A76" s="3"/>
      <c r="B76" s="31" t="s">
        <v>106</v>
      </c>
      <c r="C76" s="32" t="s">
        <v>107</v>
      </c>
      <c r="D76" s="33">
        <f>D77+D78+D79+D80+D81+D82+D83+D84</f>
        <v>0</v>
      </c>
    </row>
    <row r="77" spans="1:4" s="6" customFormat="1" ht="12.9" customHeight="1">
      <c r="A77" s="21" t="s">
        <v>912</v>
      </c>
      <c r="B77" s="34" t="s">
        <v>888</v>
      </c>
      <c r="C77" s="35" t="s">
        <v>1403</v>
      </c>
      <c r="D77" s="36">
        <f>'SO 17-09-01.1'!H27</f>
        <v>0</v>
      </c>
    </row>
    <row r="78" spans="1:4" s="6" customFormat="1" ht="12.9" customHeight="1">
      <c r="A78" s="21" t="s">
        <v>971</v>
      </c>
      <c r="B78" s="34" t="s">
        <v>889</v>
      </c>
      <c r="C78" s="35" t="s">
        <v>1404</v>
      </c>
      <c r="D78" s="36">
        <f>'SO 17-09-01.2'!H27</f>
        <v>0</v>
      </c>
    </row>
    <row r="79" spans="1:4" s="6" customFormat="1" ht="12.9" customHeight="1">
      <c r="A79" s="21" t="s">
        <v>913</v>
      </c>
      <c r="B79" s="34" t="s">
        <v>890</v>
      </c>
      <c r="C79" s="35" t="s">
        <v>1405</v>
      </c>
      <c r="D79" s="36">
        <f>'SO 17-09-01.3'!H22</f>
        <v>0</v>
      </c>
    </row>
    <row r="80" spans="1:4" s="6" customFormat="1" ht="12.9" customHeight="1">
      <c r="A80" s="21" t="s">
        <v>914</v>
      </c>
      <c r="B80" s="34" t="s">
        <v>891</v>
      </c>
      <c r="C80" s="35" t="s">
        <v>1406</v>
      </c>
      <c r="D80" s="36">
        <f>'SO 17-09-01.4'!H22</f>
        <v>0</v>
      </c>
    </row>
    <row r="81" spans="1:4" s="6" customFormat="1" ht="12.9" customHeight="1">
      <c r="A81" s="21" t="s">
        <v>915</v>
      </c>
      <c r="B81" s="34" t="s">
        <v>892</v>
      </c>
      <c r="C81" s="35" t="s">
        <v>1407</v>
      </c>
      <c r="D81" s="36">
        <f>'SO 17-09-01.5'!H22</f>
        <v>0</v>
      </c>
    </row>
    <row r="82" spans="1:4" s="6" customFormat="1" ht="12.9" customHeight="1">
      <c r="A82" s="21" t="s">
        <v>916</v>
      </c>
      <c r="B82" s="34" t="s">
        <v>893</v>
      </c>
      <c r="C82" s="35" t="s">
        <v>1408</v>
      </c>
      <c r="D82" s="36">
        <f>'SO 17-09-01.6'!H22</f>
        <v>0</v>
      </c>
    </row>
    <row r="83" spans="1:4" s="6" customFormat="1" ht="12.9" customHeight="1">
      <c r="A83" s="21" t="s">
        <v>917</v>
      </c>
      <c r="B83" s="34" t="s">
        <v>894</v>
      </c>
      <c r="C83" s="35" t="s">
        <v>1409</v>
      </c>
      <c r="D83" s="36">
        <f>'SO 17-09-01.7'!H22</f>
        <v>0</v>
      </c>
    </row>
    <row r="84" spans="1:4" s="6" customFormat="1" ht="12.9" customHeight="1">
      <c r="A84" s="21" t="s">
        <v>918</v>
      </c>
      <c r="B84" s="34" t="s">
        <v>895</v>
      </c>
      <c r="C84" s="35" t="s">
        <v>1410</v>
      </c>
      <c r="D84" s="36">
        <f>'SO 17-09-01.8'!H22</f>
        <v>0</v>
      </c>
    </row>
    <row r="85" spans="1:4" s="6" customFormat="1" ht="12.9" customHeight="1">
      <c r="A85" s="21" t="s">
        <v>1361</v>
      </c>
      <c r="B85" s="37" t="s">
        <v>108</v>
      </c>
      <c r="C85" s="38" t="s">
        <v>109</v>
      </c>
      <c r="D85" s="39">
        <f>'SO 17-12-01'!H66</f>
        <v>0</v>
      </c>
    </row>
    <row r="86" spans="1:4" s="6" customFormat="1" ht="12.9" customHeight="1">
      <c r="A86" s="21" t="s">
        <v>1381</v>
      </c>
      <c r="B86" s="37" t="s">
        <v>110</v>
      </c>
      <c r="C86" s="38" t="s">
        <v>111</v>
      </c>
      <c r="D86" s="39">
        <f>'SO 17-12-03'!H64</f>
        <v>0</v>
      </c>
    </row>
    <row r="87" spans="1:4" s="6" customFormat="1" ht="12.9" customHeight="1">
      <c r="A87" s="21" t="s">
        <v>1801</v>
      </c>
      <c r="B87" s="37" t="s">
        <v>1793</v>
      </c>
      <c r="C87" s="38" t="s">
        <v>1794</v>
      </c>
      <c r="D87" s="39">
        <f>'SO 17-12-03.1'!H29</f>
        <v>0</v>
      </c>
    </row>
    <row r="88" spans="1:4" s="6" customFormat="1" ht="12.9" customHeight="1">
      <c r="A88" s="3"/>
      <c r="B88" s="37" t="s">
        <v>112</v>
      </c>
      <c r="C88" s="38" t="s">
        <v>113</v>
      </c>
      <c r="D88" s="39">
        <f>D89+D90+D91+D92+D93+D94</f>
        <v>0</v>
      </c>
    </row>
    <row r="89" spans="1:4" s="6" customFormat="1" ht="12.9" customHeight="1">
      <c r="A89" s="21" t="s">
        <v>1243</v>
      </c>
      <c r="B89" s="41" t="s">
        <v>974</v>
      </c>
      <c r="C89" s="42" t="s">
        <v>1411</v>
      </c>
      <c r="D89" s="43">
        <f>'SO 17-20-01.1'!H141</f>
        <v>0</v>
      </c>
    </row>
    <row r="90" spans="1:4" s="6" customFormat="1" ht="12.9" customHeight="1">
      <c r="A90" s="21" t="s">
        <v>1244</v>
      </c>
      <c r="B90" s="41" t="s">
        <v>1128</v>
      </c>
      <c r="C90" s="42" t="s">
        <v>1412</v>
      </c>
      <c r="D90" s="43">
        <f>'SO 17-20-01.2'!H21</f>
        <v>0</v>
      </c>
    </row>
    <row r="91" spans="1:4" s="6" customFormat="1" ht="12.9" customHeight="1">
      <c r="A91" s="21" t="s">
        <v>1245</v>
      </c>
      <c r="B91" s="41" t="s">
        <v>1140</v>
      </c>
      <c r="C91" s="42" t="s">
        <v>1417</v>
      </c>
      <c r="D91" s="43">
        <f>'SO 17-20-01.3'!H42</f>
        <v>0</v>
      </c>
    </row>
    <row r="92" spans="1:4" s="6" customFormat="1" ht="12.9" customHeight="1">
      <c r="A92" s="21" t="s">
        <v>1246</v>
      </c>
      <c r="B92" s="41" t="s">
        <v>1173</v>
      </c>
      <c r="C92" s="42" t="s">
        <v>1414</v>
      </c>
      <c r="D92" s="43">
        <f>'SO 17-20-01.4'!H61</f>
        <v>0</v>
      </c>
    </row>
    <row r="93" spans="1:4" s="6" customFormat="1" ht="12.9" customHeight="1">
      <c r="A93" s="21" t="s">
        <v>1247</v>
      </c>
      <c r="B93" s="41" t="s">
        <v>1219</v>
      </c>
      <c r="C93" s="42" t="s">
        <v>1415</v>
      </c>
      <c r="D93" s="43">
        <f>'SO 17-20-01.5'!H19</f>
        <v>0</v>
      </c>
    </row>
    <row r="94" spans="1:4" s="6" customFormat="1" ht="12.9" customHeight="1">
      <c r="A94" s="21" t="s">
        <v>1248</v>
      </c>
      <c r="B94" s="41" t="s">
        <v>1226</v>
      </c>
      <c r="C94" s="42" t="s">
        <v>1416</v>
      </c>
      <c r="D94" s="43">
        <f>'SO 17-20-01.6'!H21</f>
        <v>0</v>
      </c>
    </row>
    <row r="95" spans="1:4" s="6" customFormat="1" ht="12.9" customHeight="1">
      <c r="A95" s="21" t="s">
        <v>843</v>
      </c>
      <c r="B95" s="37" t="s">
        <v>114</v>
      </c>
      <c r="C95" s="38" t="s">
        <v>115</v>
      </c>
      <c r="D95" s="39">
        <f>'SO 17-20-11'!H31</f>
        <v>0</v>
      </c>
    </row>
    <row r="96" spans="1:4" s="6" customFormat="1" ht="12.9" customHeight="1">
      <c r="A96" s="3"/>
      <c r="B96" s="37" t="s">
        <v>116</v>
      </c>
      <c r="C96" s="38" t="s">
        <v>117</v>
      </c>
      <c r="D96" s="39">
        <f>D97+D98</f>
        <v>0</v>
      </c>
    </row>
    <row r="97" spans="1:4" s="6" customFormat="1" ht="12.9" customHeight="1">
      <c r="A97" s="21" t="s">
        <v>1249</v>
      </c>
      <c r="B97" s="41" t="s">
        <v>1385</v>
      </c>
      <c r="C97" s="42" t="s">
        <v>1411</v>
      </c>
      <c r="D97" s="43">
        <f>'SO 17-20-21.1'!H51</f>
        <v>0</v>
      </c>
    </row>
    <row r="98" spans="1:4" s="6" customFormat="1" ht="12.9" customHeight="1">
      <c r="A98" s="21" t="s">
        <v>1267</v>
      </c>
      <c r="B98" s="41" t="s">
        <v>1386</v>
      </c>
      <c r="C98" s="42" t="s">
        <v>1413</v>
      </c>
      <c r="D98" s="43">
        <f>'SO 17-20-21.3'!H22</f>
        <v>0</v>
      </c>
    </row>
    <row r="99" spans="1:4" s="6" customFormat="1" ht="12.9" customHeight="1">
      <c r="A99" s="21" t="s">
        <v>515</v>
      </c>
      <c r="B99" s="37" t="s">
        <v>118</v>
      </c>
      <c r="C99" s="38" t="s">
        <v>119</v>
      </c>
      <c r="D99" s="39">
        <f>'SO 17-23-01'!H31</f>
        <v>0</v>
      </c>
    </row>
    <row r="100" spans="1:4" s="6" customFormat="1" ht="12.9" customHeight="1">
      <c r="A100" s="21" t="s">
        <v>584</v>
      </c>
      <c r="B100" s="37" t="s">
        <v>120</v>
      </c>
      <c r="C100" s="38" t="s">
        <v>121</v>
      </c>
      <c r="D100" s="39">
        <f>'SO 17-23-02'!H24</f>
        <v>0</v>
      </c>
    </row>
    <row r="101" spans="1:4" s="6" customFormat="1" ht="12.9" customHeight="1">
      <c r="A101" s="21" t="s">
        <v>585</v>
      </c>
      <c r="B101" s="31" t="s">
        <v>122</v>
      </c>
      <c r="C101" s="32" t="s">
        <v>123</v>
      </c>
      <c r="D101" s="33">
        <f>'SO 17-23-21'!H21</f>
        <v>0</v>
      </c>
    </row>
    <row r="102" spans="1:4" s="6" customFormat="1" ht="12.9" customHeight="1">
      <c r="A102" s="21" t="s">
        <v>586</v>
      </c>
      <c r="B102" s="31" t="s">
        <v>573</v>
      </c>
      <c r="C102" s="32" t="s">
        <v>574</v>
      </c>
      <c r="D102" s="33">
        <f>'SO 17-23-21.1'!H24</f>
        <v>0</v>
      </c>
    </row>
    <row r="103" spans="1:4" s="6" customFormat="1" ht="12.9" customHeight="1">
      <c r="A103" s="21" t="s">
        <v>587</v>
      </c>
      <c r="B103" s="31" t="s">
        <v>580</v>
      </c>
      <c r="C103" s="32" t="s">
        <v>581</v>
      </c>
      <c r="D103" s="33">
        <f>'SO 17-23-21.2'!H22</f>
        <v>0</v>
      </c>
    </row>
    <row r="104" spans="1:4" s="6" customFormat="1" ht="12.9" customHeight="1">
      <c r="A104" s="21" t="s">
        <v>1285</v>
      </c>
      <c r="B104" s="31" t="s">
        <v>124</v>
      </c>
      <c r="C104" s="32" t="s">
        <v>125</v>
      </c>
      <c r="D104" s="33">
        <f>'SO 17-23-31'!H24</f>
        <v>0</v>
      </c>
    </row>
    <row r="105" spans="1:4" s="6" customFormat="1" ht="12.9" customHeight="1">
      <c r="A105" s="21" t="s">
        <v>516</v>
      </c>
      <c r="B105" s="37" t="s">
        <v>126</v>
      </c>
      <c r="C105" s="38" t="s">
        <v>127</v>
      </c>
      <c r="D105" s="39">
        <f>'SO 17-23-41'!H45</f>
        <v>0</v>
      </c>
    </row>
    <row r="106" spans="1:4" s="6" customFormat="1" ht="12.9" customHeight="1">
      <c r="A106" s="21" t="s">
        <v>841</v>
      </c>
      <c r="B106" s="37" t="s">
        <v>128</v>
      </c>
      <c r="C106" s="38" t="s">
        <v>129</v>
      </c>
      <c r="D106" s="39">
        <f>'SO 17-23-51'!H22</f>
        <v>0</v>
      </c>
    </row>
    <row r="107" spans="1:4" s="6" customFormat="1" ht="12.9" customHeight="1">
      <c r="A107" s="21" t="s">
        <v>517</v>
      </c>
      <c r="B107" s="31" t="s">
        <v>130</v>
      </c>
      <c r="C107" s="32" t="s">
        <v>131</v>
      </c>
      <c r="D107" s="33">
        <f>'SO 17-23-61'!H31</f>
        <v>0</v>
      </c>
    </row>
    <row r="108" spans="1:4" s="6" customFormat="1" ht="12.9" customHeight="1">
      <c r="A108" s="21" t="s">
        <v>1268</v>
      </c>
      <c r="B108" s="31" t="s">
        <v>132</v>
      </c>
      <c r="C108" s="32" t="s">
        <v>133</v>
      </c>
      <c r="D108" s="33">
        <f>'SO 17-25-01'!H28</f>
        <v>0</v>
      </c>
    </row>
    <row r="109" spans="1:4" s="6" customFormat="1" ht="12.9" customHeight="1">
      <c r="A109" s="21" t="s">
        <v>1269</v>
      </c>
      <c r="B109" s="37" t="s">
        <v>134</v>
      </c>
      <c r="C109" s="38" t="s">
        <v>135</v>
      </c>
      <c r="D109" s="39">
        <f>'SO 17-25-02'!H28</f>
        <v>0</v>
      </c>
    </row>
    <row r="110" spans="1:4" s="6" customFormat="1" ht="12.9" customHeight="1">
      <c r="A110" s="21" t="s">
        <v>1270</v>
      </c>
      <c r="B110" s="31" t="s">
        <v>136</v>
      </c>
      <c r="C110" s="32" t="s">
        <v>137</v>
      </c>
      <c r="D110" s="33">
        <f>'SO 17-25-03'!H29</f>
        <v>0</v>
      </c>
    </row>
    <row r="111" spans="1:4" s="6" customFormat="1" ht="12.9" customHeight="1">
      <c r="A111" s="21" t="s">
        <v>518</v>
      </c>
      <c r="B111" s="37" t="s">
        <v>138</v>
      </c>
      <c r="C111" s="38" t="s">
        <v>139</v>
      </c>
      <c r="D111" s="39">
        <f>'SO 17-26-01'!H52</f>
        <v>0</v>
      </c>
    </row>
    <row r="112" spans="1:4" s="6" customFormat="1" ht="12.9" customHeight="1">
      <c r="A112" s="21" t="s">
        <v>519</v>
      </c>
      <c r="B112" s="37" t="s">
        <v>140</v>
      </c>
      <c r="C112" s="38" t="s">
        <v>141</v>
      </c>
      <c r="D112" s="39">
        <f>'SO 17-26-02'!H37</f>
        <v>0</v>
      </c>
    </row>
    <row r="113" spans="1:4" s="6" customFormat="1" ht="15" customHeight="1" thickBot="1">
      <c r="A113" s="21" t="s">
        <v>520</v>
      </c>
      <c r="B113" s="44" t="s">
        <v>142</v>
      </c>
      <c r="C113" s="45" t="s">
        <v>143</v>
      </c>
      <c r="D113" s="46">
        <f>'SO 17-26-03'!H20</f>
        <v>0</v>
      </c>
    </row>
    <row r="114" spans="1:4" s="6" customFormat="1" ht="24.75" customHeight="1" thickBot="1">
      <c r="A114" s="3"/>
      <c r="B114" s="1691" t="s">
        <v>144</v>
      </c>
      <c r="C114" s="1692"/>
      <c r="D114" s="47">
        <f>D116+D117+D118</f>
        <v>0</v>
      </c>
    </row>
    <row r="115" spans="1:4" ht="14.4" thickBot="1">
      <c r="A115" s="14"/>
      <c r="B115" s="48"/>
      <c r="C115" s="49"/>
      <c r="D115" s="50"/>
    </row>
    <row r="116" spans="1:4" ht="14.4" thickBot="1">
      <c r="A116" s="14"/>
      <c r="B116" s="1693" t="s">
        <v>145</v>
      </c>
      <c r="C116" s="1694"/>
      <c r="D116" s="780">
        <f>SUM(D45:D65)+SUM(D85:D88,D95:D96,D99:D100)+SUM(D105:D106)+SUM(D109)+SUM(D111:D113)</f>
        <v>0</v>
      </c>
    </row>
    <row r="117" spans="1:4" ht="14.4" thickBot="1">
      <c r="B117" s="1687" t="s">
        <v>146</v>
      </c>
      <c r="C117" s="1688"/>
      <c r="D117" s="778">
        <f>SUM(D10:D26)+SUM(D39:D44)</f>
        <v>0</v>
      </c>
    </row>
    <row r="118" spans="1:4" ht="14.4" thickBot="1">
      <c r="B118" s="1689" t="s">
        <v>147</v>
      </c>
      <c r="C118" s="1690"/>
      <c r="D118" s="779">
        <f>SUM(D27)+SUM(D36)+SUM(D66)+SUM(D67,D73:D76)+SUM(D101:D104)+SUM(D107:D108,D110)</f>
        <v>0</v>
      </c>
    </row>
  </sheetData>
  <sheetProtection password="CC33" sheet="1" objects="1" scenarios="1"/>
  <dataConsolidate/>
  <mergeCells count="5">
    <mergeCell ref="B117:C117"/>
    <mergeCell ref="B118:C118"/>
    <mergeCell ref="C3:D3"/>
    <mergeCell ref="B114:C114"/>
    <mergeCell ref="B116:C116"/>
  </mergeCells>
  <hyperlinks>
    <hyperlink ref="A16" location="'PS 17-22-01'!A1" display="'PS 17-22-01'!A1" xr:uid="{00000000-0004-0000-0200-000000000000}"/>
    <hyperlink ref="A18" location="'PS 17-22-11'!A1" display="'PS 17-22-11'!A1" xr:uid="{00000000-0004-0000-0200-000001000000}"/>
    <hyperlink ref="A19" location="'PS 17-22-21'!A1" display="'PS 17-22-21'!A1" xr:uid="{00000000-0004-0000-0200-000002000000}"/>
    <hyperlink ref="A20" location="'PS 17-22-22'!A1" display="'PS 17-22-22'!A1" xr:uid="{00000000-0004-0000-0200-000003000000}"/>
    <hyperlink ref="A21" location="'PS 17-22-23'!A1" display="'PS 17-22-23'!A1" xr:uid="{00000000-0004-0000-0200-000004000000}"/>
    <hyperlink ref="A22" location="'PS 17-22-24'!A1" display="'PS 17-22-24'!A1" xr:uid="{00000000-0004-0000-0200-000005000000}"/>
    <hyperlink ref="A23" location="'PS 17-22-25'!A1" display="'PS 17-22-25'!A1" xr:uid="{00000000-0004-0000-0200-000006000000}"/>
    <hyperlink ref="A24" location="'PS 17-22-26'!A1" display="'PS 17-22-26'!A1" xr:uid="{00000000-0004-0000-0200-000007000000}"/>
    <hyperlink ref="A25" location="'PS 17-22-31'!A1" display="'PS 17-22-31'!A1" xr:uid="{00000000-0004-0000-0200-000008000000}"/>
    <hyperlink ref="A26" location="'PS 17-22-51'!A1" display="'PS 17-22-51'!A1" xr:uid="{00000000-0004-0000-0200-000009000000}"/>
    <hyperlink ref="A42" location="'PS 17-24-01'!A1" display="'PS 17-24-01'!A1" xr:uid="{00000000-0004-0000-0200-00000A000000}"/>
    <hyperlink ref="A43" location="'PS 17-24-02'!A1" display="'PS 17-24-02'!A1" xr:uid="{00000000-0004-0000-0200-00000B000000}"/>
    <hyperlink ref="A50" location="'SO 17-05-01.1'!A1" display="'SO 17-05-01.1'!A1" xr:uid="{00000000-0004-0000-0200-00000C000000}"/>
    <hyperlink ref="A99" location="'SO 17-23-01'!A1" display="'SO 17-23-01'!A1" xr:uid="{00000000-0004-0000-0200-00000D000000}"/>
    <hyperlink ref="A105" location="'SO 17-23-41'!A1" display="'SO 17-23-41'!A1" xr:uid="{00000000-0004-0000-0200-00000E000000}"/>
    <hyperlink ref="A107" location="'SO 17-23-61'!A1" display="'SO 17-23-61'!A1" xr:uid="{00000000-0004-0000-0200-00000F000000}"/>
    <hyperlink ref="A111" location="'SO 17-26-01'!A1" display="'SO 17-26-01'!A1" xr:uid="{00000000-0004-0000-0200-000010000000}"/>
    <hyperlink ref="A112" location="'SO 17-26-02'!A1" display="'SO 17-26-02'!A1" xr:uid="{00000000-0004-0000-0200-000011000000}"/>
    <hyperlink ref="A113" location="'SO 17-26-03'!A1" display="'SO 17-26-03'!A1" xr:uid="{00000000-0004-0000-0200-000012000000}"/>
    <hyperlink ref="A57" location="'SO 17-07-03'!A1" display="'SO 17-07-03'!A1" xr:uid="{00000000-0004-0000-0200-000013000000}"/>
    <hyperlink ref="A58" location="'SO 17-07-04'!A1" display="'SO 17-07-04'!A1" xr:uid="{00000000-0004-0000-0200-000014000000}"/>
    <hyperlink ref="A59" location="'SO 17-07-05'!A1" display="'SO 17-07-05'!A1" xr:uid="{00000000-0004-0000-0200-000015000000}"/>
    <hyperlink ref="A60" location="'SO 17-07-06'!A1" display="'SO 17-07-06'!A1" xr:uid="{00000000-0004-0000-0200-000016000000}"/>
    <hyperlink ref="A61" location="'SO 17-07-07'!A1" display="'SO 17-07-07'!A1" xr:uid="{00000000-0004-0000-0200-000017000000}"/>
    <hyperlink ref="A64" location="'SO 17-07-61 '!A1" display="'SO 17-07-61 '!A1" xr:uid="{00000000-0004-0000-0200-000018000000}"/>
    <hyperlink ref="A65" location="'SO 17-07-62 '!A1" display="'SO 17-07-62 '!A1" xr:uid="{00000000-0004-0000-0200-000019000000}"/>
    <hyperlink ref="A100" location="'SO 17-23-02'!A1" display="'SO 17-23-02'!A1" xr:uid="{00000000-0004-0000-0200-00001A000000}"/>
    <hyperlink ref="A101" location="'SO 17-23-21'!A1" display="'SO 17-23-21'!A1" xr:uid="{00000000-0004-0000-0200-00001B000000}"/>
    <hyperlink ref="A102" location="'SO 17-23-21.1'!A1" display="'SO 17-23-21.1'!A1" xr:uid="{00000000-0004-0000-0200-00001C000000}"/>
    <hyperlink ref="A103" location="'SO 17-23-21.2'!A1" display="'SO 17-23-21.2'!A1" xr:uid="{00000000-0004-0000-0200-00001D000000}"/>
    <hyperlink ref="A62" location="'SO 17-07-31 '!A1" display="'SO 17-07-31 '!A1" xr:uid="{00000000-0004-0000-0200-00001E000000}"/>
    <hyperlink ref="A45" location="'SO 17-02-01'!A1" display="'SO 17-02-01'!A1" xr:uid="{00000000-0004-0000-0200-00001F000000}"/>
    <hyperlink ref="A46" location="'SO 17-02-11 '!A1" display="'SO 17-02-11 '!A1" xr:uid="{00000000-0004-0000-0200-000020000000}"/>
    <hyperlink ref="A47" location="'SO 17-04-01'!A1" display="'SO 17-04-01'!A1" xr:uid="{00000000-0004-0000-0200-000021000000}"/>
    <hyperlink ref="A49" location="'SO 17-05-01 '!A1" display="'SO 17-05-01 '!A1" xr:uid="{00000000-0004-0000-0200-000022000000}"/>
    <hyperlink ref="A51" location="'SO 17-06-01'!A1" display="'SO 17-06-01'!A1" xr:uid="{00000000-0004-0000-0200-000023000000}"/>
    <hyperlink ref="A52" location="'SO 17-06-02'!A1" display="'SO 17-06-02'!A1" xr:uid="{00000000-0004-0000-0200-000024000000}"/>
    <hyperlink ref="A53" location="'SO 17-06-03'!A1" display="'SO 17-06-03'!A1" xr:uid="{00000000-0004-0000-0200-000025000000}"/>
    <hyperlink ref="A54" location="'SO 17-06-04'!A1" display="'SO 17-06-04'!A1" xr:uid="{00000000-0004-0000-0200-000026000000}"/>
    <hyperlink ref="A55" location="'SO 17-06-05'!A1" display="'SO 17-06-05'!A1" xr:uid="{00000000-0004-0000-0200-000027000000}"/>
    <hyperlink ref="A56" location="'SO 17-06-06'!A1" display="'SO 17-06-06'!A1" xr:uid="{00000000-0004-0000-0200-000028000000}"/>
    <hyperlink ref="A10" location="'PS 17-21-01'!A1" display="'PS 17-21-01'!A1" xr:uid="{00000000-0004-0000-0200-000029000000}"/>
    <hyperlink ref="A11" location="'PS 17-21-02'!A1" display="'PS 17-21-02'!A1" xr:uid="{00000000-0004-0000-0200-00002A000000}"/>
    <hyperlink ref="A12" location="'PS 17-21-03'!A1" display="'PS 17-21-03'!A1" xr:uid="{00000000-0004-0000-0200-00002B000000}"/>
    <hyperlink ref="A13" location="'PS 17-21-04'!A1" display="'PS 17-21-04'!A1" xr:uid="{00000000-0004-0000-0200-00002C000000}"/>
    <hyperlink ref="A15" location="'PS 17-21-06'!A1" display="'PS 17-21-06'!A1" xr:uid="{00000000-0004-0000-0200-00002D000000}"/>
    <hyperlink ref="A17" location="'PS 17-22-01'!A1" display="'PS 17-22-01'!A1" xr:uid="{00000000-0004-0000-0200-00002E000000}"/>
    <hyperlink ref="A39" location="'PS 17-23-41'!A1" display="'PS 17-23-41'!A1" xr:uid="{00000000-0004-0000-0200-00002F000000}"/>
    <hyperlink ref="A40" location="'PS 17-23-42'!A1" display="'PS 17-23-42'!A1" xr:uid="{00000000-0004-0000-0200-000030000000}"/>
    <hyperlink ref="A41" location="'PS 17-23-51'!A1" display="'PS 17-23-51'!A1" xr:uid="{00000000-0004-0000-0200-000031000000}"/>
    <hyperlink ref="A44" location="'PS 17-24-03'!A1" display="'PS 17-24-03'!A1" xr:uid="{00000000-0004-0000-0200-000032000000}"/>
    <hyperlink ref="A95" location="'SO 17-20-11'!A1" display="'SO 17-20-11'!A1" xr:uid="{00000000-0004-0000-0200-000033000000}"/>
    <hyperlink ref="A73" location="'SO 17-08-11'!A1" display="'SO 17-08-11'!A1" xr:uid="{00000000-0004-0000-0200-000034000000}"/>
    <hyperlink ref="A74" location="'SO 17.08.21'!A1" display="'SO 17.08.21'!A1" xr:uid="{00000000-0004-0000-0200-000035000000}"/>
    <hyperlink ref="A75" location="'SO 17.08.21.1'!A1" display="'SO 17.08.21.1'!A1" xr:uid="{00000000-0004-0000-0200-000036000000}"/>
    <hyperlink ref="A37" location="'PS 17-22-71.1'!A1" display="'PS 17-22-71.1'!A1" xr:uid="{00000000-0004-0000-0200-000037000000}"/>
    <hyperlink ref="A38" location="'PS 17-22-71.2'!A1" display="'PS 17-22-71.2'!A1" xr:uid="{00000000-0004-0000-0200-000038000000}"/>
    <hyperlink ref="A68" location="'SO 17-08-01-1'!A1" display="'SO 17-08-01-1'!A1" xr:uid="{00000000-0004-0000-0200-000039000000}"/>
    <hyperlink ref="A69" location="'SO 17-08-01-2'!A1" display="'SO 17-08-01-2'!A1" xr:uid="{00000000-0004-0000-0200-00003A000000}"/>
    <hyperlink ref="A70" location="'SO 17-08-01-3'!A1" display="'SO 17-08-01-3'!A1" xr:uid="{00000000-0004-0000-0200-00003B000000}"/>
    <hyperlink ref="A71" location="'SO 17-08-01-4'!A1" display="'SO 17-08-01-4'!A1" xr:uid="{00000000-0004-0000-0200-00003C000000}"/>
    <hyperlink ref="A77" location="'SO 17-09-01.1'!A1" display="'SO 17-09-01.1'!A1" xr:uid="{00000000-0004-0000-0200-00003D000000}"/>
    <hyperlink ref="A78" location="'SO 17-08-01-2'!A1" display="'SO 17-08-01-2'!A1" xr:uid="{00000000-0004-0000-0200-00003E000000}"/>
    <hyperlink ref="A79" location="'SO 17-09-01.3'!A1" display="'SO 17-09-01.3'!A1" xr:uid="{00000000-0004-0000-0200-00003F000000}"/>
    <hyperlink ref="A80" location="'SO 17-09-01.4'!A1" display="'SO 17-09-01.4'!A1" xr:uid="{00000000-0004-0000-0200-000040000000}"/>
    <hyperlink ref="A81" location="'SO 17-09-01.5'!A1" display="'SO 17-09-01.5'!A1" xr:uid="{00000000-0004-0000-0200-000041000000}"/>
    <hyperlink ref="A82" location="'SO 17-09-01.6'!A1" display="'SO 17-09-01.6'!A1" xr:uid="{00000000-0004-0000-0200-000042000000}"/>
    <hyperlink ref="A83" location="'SO 17-09-01.7'!A1" display="'SO 17-09-01.7'!A1" xr:uid="{00000000-0004-0000-0200-000043000000}"/>
    <hyperlink ref="A84" location="'SO 17-09-01.8'!A1" display="'SO 17-09-01.8'!A1" xr:uid="{00000000-0004-0000-0200-000044000000}"/>
    <hyperlink ref="A89" location="'SO 17-20-01.1'!A1" display="'SO 17-20-01.1'!A1" xr:uid="{00000000-0004-0000-0200-000045000000}"/>
    <hyperlink ref="A90" location="'SO 17-20-01.2'!A1" display="'SO 17-20-01.2'!A1" xr:uid="{00000000-0004-0000-0200-000046000000}"/>
    <hyperlink ref="A91" location="'SO 17-20-01.3'!A1" display="'SO 17-20-01.3'!A1" xr:uid="{00000000-0004-0000-0200-000047000000}"/>
    <hyperlink ref="A92" location="'SO 17-20-01.4'!A1" display="'SO 17-20-01.4'!A1" xr:uid="{00000000-0004-0000-0200-000048000000}"/>
    <hyperlink ref="A93" location="'SO 17-20-01.5'!A1" display="'SO 17-20-01.5'!A1" xr:uid="{00000000-0004-0000-0200-000049000000}"/>
    <hyperlink ref="A94" location="'SO 17-20-01.6'!A1" display="'SO 17-20-01.6'!A1" xr:uid="{00000000-0004-0000-0200-00004A000000}"/>
    <hyperlink ref="A97" location="'SO 17-20-21.1'!A1" display="'SO 17-20-21.1'!A1" xr:uid="{00000000-0004-0000-0200-00004B000000}"/>
    <hyperlink ref="A98" location="'SO 17-20-21.3'!A1" display="'SO 17-20-21.3'!A1" xr:uid="{00000000-0004-0000-0200-00004C000000}"/>
    <hyperlink ref="A108" location="'SO 17-25-01'!A1" display="'SO 17-25-01'!A1" xr:uid="{00000000-0004-0000-0200-00004D000000}"/>
    <hyperlink ref="A109" location="'SO 17-25-02'!A1" display="'SO 17-25-02'!A1" xr:uid="{00000000-0004-0000-0200-00004E000000}"/>
    <hyperlink ref="A110" location="'SO 17-25-03'!A1" display="'SO 17-25-03'!A1" xr:uid="{00000000-0004-0000-0200-00004F000000}"/>
    <hyperlink ref="A72" location="'SO 17-08-01-5'!A1" display="'SO 17-08-01-5'!A1" xr:uid="{00000000-0004-0000-0200-000050000000}"/>
    <hyperlink ref="A48" location="'SO 17.04.01.1'!A1" display="'SO 17.04.01.1'!A1" xr:uid="{00000000-0004-0000-0200-000051000000}"/>
    <hyperlink ref="A104" location="'SO 17-23-31'!A1" display="'SO 17-23-31'!A1" xr:uid="{00000000-0004-0000-0200-000052000000}"/>
    <hyperlink ref="A85" location="'SO 17-12-01'!A1" display="'SO 17-12-01'!A1" xr:uid="{00000000-0004-0000-0200-000053000000}"/>
    <hyperlink ref="A86" location="'SO 17-12-03'!A1" display="'SO 17-12-03'!A1" xr:uid="{00000000-0004-0000-0200-000054000000}"/>
    <hyperlink ref="A106" location="'PS 17-23-51'!A1" display="'PS 17-23-51'!A1" xr:uid="{00000000-0004-0000-0200-000055000000}"/>
    <hyperlink ref="A63" location="'SO 17-07-51'!A1" display="'SO 17-07-51'!A1" xr:uid="{00000000-0004-0000-0200-000056000000}"/>
    <hyperlink ref="A14" location="'PS 17-21-05'!A1" display="'PS 17-21-05'!A1" xr:uid="{00000000-0004-0000-0200-000057000000}"/>
    <hyperlink ref="A28" location="'PS 17-22-61.1'!A1" display="'PS 17-22-61.1'!A1" xr:uid="{00000000-0004-0000-0200-000058000000}"/>
    <hyperlink ref="A29" location="'PS 17-22-61.2'!A1" display="'PS 17-22-61.2'!A1" xr:uid="{00000000-0004-0000-0200-000059000000}"/>
    <hyperlink ref="A30" location="'PS 17-22-61.3'!A1" display="'PS 17-22-61.3'!A1" xr:uid="{00000000-0004-0000-0200-00005A000000}"/>
    <hyperlink ref="A31" location="'PS 17-22-61.4'!A1" display="'PS 17-22-61.4'!A1" xr:uid="{00000000-0004-0000-0200-00005B000000}"/>
    <hyperlink ref="A32" location="'PS 17-22-61.5'!A1" display="'PS 17-22-61.5'!A1" xr:uid="{00000000-0004-0000-0200-00005C000000}"/>
    <hyperlink ref="A33" location="'PS 17-22-61.6'!A1" display="'PS 17-22-61.6'!A1" xr:uid="{00000000-0004-0000-0200-00005D000000}"/>
    <hyperlink ref="A34" location="'PS 17-22-61.7'!A1" display="'PS 17-22-61.7'!A1" xr:uid="{00000000-0004-0000-0200-00005E000000}"/>
    <hyperlink ref="A66" location="'SO 17-07-62.1'!A1" display="'SO 17-07-62.1'!A1" xr:uid="{00000000-0004-0000-0200-00005F000000}"/>
    <hyperlink ref="A35" location="'PS 17-22-61.8'!A1" display="'PS 17-22-61.8'!A1" xr:uid="{00000000-0004-0000-0200-000060000000}"/>
    <hyperlink ref="A87" location="'SO 17-12-03.1'!A1" display="'SO 17-12-03.1'!A1" xr:uid="{00000000-0004-0000-0200-000061000000}"/>
  </hyperlinks>
  <pageMargins left="0.59055118110236227" right="0.39370078740157483" top="0.86614173228346458" bottom="1.1417322834645669" header="0.62992125984251968" footer="0.59055118110236227"/>
  <pageSetup paperSize="9" scale="70" orientation="portrait" r:id="rId1"/>
  <headerFooter alignWithMargins="0">
    <oddFooter>&amp;L&amp;"-,Normálne"Združenie MET Košice&amp;C&amp;"-,Normálne"&amp;P&amp;R&amp;"-,Normálne"DSP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árok30">
    <tabColor rgb="FFFF99CC"/>
  </sheetPr>
  <dimension ref="A1:I212"/>
  <sheetViews>
    <sheetView view="pageBreakPreview" zoomScaleNormal="100" zoomScaleSheetLayoutView="100" workbookViewId="0">
      <selection activeCell="D38" sqref="D38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3" customWidth="1"/>
    <col min="10" max="16384" width="9.109375" style="53"/>
  </cols>
  <sheetData>
    <row r="1" spans="1:9" s="339" customFormat="1" ht="14.4" thickBot="1">
      <c r="A1" s="336" t="s">
        <v>156</v>
      </c>
      <c r="B1" s="337"/>
      <c r="C1" s="338" t="s">
        <v>2</v>
      </c>
      <c r="D1" s="712"/>
      <c r="E1" s="337"/>
      <c r="H1" s="340" t="s">
        <v>276</v>
      </c>
    </row>
    <row r="2" spans="1:9" s="339" customFormat="1" ht="13.8">
      <c r="A2" s="336"/>
      <c r="B2" s="337"/>
      <c r="C2" s="338"/>
      <c r="D2" s="338"/>
      <c r="E2" s="337"/>
      <c r="H2" s="338"/>
    </row>
    <row r="3" spans="1:9" s="339" customFormat="1" ht="13.8">
      <c r="A3" s="336" t="s">
        <v>158</v>
      </c>
      <c r="B3" s="337"/>
      <c r="C3" s="338" t="s">
        <v>928</v>
      </c>
      <c r="D3" s="338"/>
      <c r="E3" s="337"/>
      <c r="H3" s="338"/>
    </row>
    <row r="4" spans="1:9" ht="13.8">
      <c r="A4" s="65" t="s">
        <v>160</v>
      </c>
      <c r="B4" s="341"/>
      <c r="C4" s="342" t="s">
        <v>929</v>
      </c>
      <c r="D4" s="339"/>
      <c r="E4" s="341"/>
      <c r="F4" s="339"/>
      <c r="G4" s="339"/>
      <c r="H4" s="339"/>
    </row>
    <row r="5" spans="1:9" ht="13.8">
      <c r="A5" s="759" t="s">
        <v>911</v>
      </c>
      <c r="B5" s="341"/>
      <c r="C5" s="342" t="s">
        <v>930</v>
      </c>
      <c r="D5" s="339"/>
      <c r="E5" s="341"/>
      <c r="F5" s="339"/>
      <c r="G5" s="339"/>
      <c r="H5" s="339"/>
    </row>
    <row r="6" spans="1:9" s="220" customFormat="1" ht="13.5" customHeight="1" thickBot="1">
      <c r="A6" s="1707"/>
      <c r="B6" s="1707"/>
      <c r="C6" s="1707"/>
      <c r="D6" s="1707"/>
      <c r="E6" s="1707"/>
      <c r="F6" s="1707"/>
      <c r="G6" s="1707"/>
      <c r="H6" s="1707"/>
    </row>
    <row r="7" spans="1:9" ht="13.5" customHeight="1" thickBot="1">
      <c r="A7" s="1708" t="s">
        <v>162</v>
      </c>
      <c r="B7" s="1709"/>
      <c r="C7" s="1710"/>
      <c r="D7" s="1718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719"/>
      <c r="E8" s="1714"/>
      <c r="F8" s="1716"/>
      <c r="G8" s="1705"/>
      <c r="H8" s="1705" t="s">
        <v>171</v>
      </c>
      <c r="I8" s="1705"/>
    </row>
    <row r="9" spans="1:9" ht="13.8">
      <c r="A9" s="72"/>
      <c r="C9" s="72"/>
      <c r="D9" s="83"/>
      <c r="E9" s="189"/>
      <c r="F9" s="760"/>
      <c r="G9" s="83"/>
      <c r="H9" s="83"/>
    </row>
    <row r="10" spans="1:9" ht="13.8">
      <c r="A10" s="759"/>
      <c r="B10" s="761" t="s">
        <v>931</v>
      </c>
      <c r="C10" s="342"/>
      <c r="D10" s="339"/>
      <c r="E10" s="341"/>
      <c r="F10" s="339"/>
      <c r="G10" s="339"/>
      <c r="H10" s="339"/>
    </row>
    <row r="11" spans="1:9" ht="13.8">
      <c r="A11" s="92"/>
      <c r="B11" s="137"/>
      <c r="C11" s="75"/>
      <c r="D11" s="76"/>
      <c r="F11" s="53"/>
      <c r="G11" s="53"/>
      <c r="H11" s="80"/>
    </row>
    <row r="12" spans="1:9" ht="13.8">
      <c r="A12" s="92"/>
      <c r="B12" s="137">
        <v>451111</v>
      </c>
      <c r="C12" s="75"/>
      <c r="D12" s="76" t="s">
        <v>227</v>
      </c>
      <c r="F12" s="53"/>
      <c r="G12" s="53"/>
      <c r="H12" s="80">
        <f>SUM(H14:H14)</f>
        <v>0</v>
      </c>
    </row>
    <row r="13" spans="1:9" ht="13.5" customHeight="1">
      <c r="B13" s="83"/>
      <c r="C13" s="127"/>
      <c r="D13" s="82"/>
    </row>
    <row r="14" spans="1:9" ht="27.6">
      <c r="A14" s="249">
        <v>1</v>
      </c>
      <c r="B14" s="249"/>
      <c r="C14" s="762" t="s">
        <v>932</v>
      </c>
      <c r="D14" s="763" t="s">
        <v>933</v>
      </c>
      <c r="E14" s="348" t="s">
        <v>176</v>
      </c>
      <c r="F14" s="1458">
        <v>3550</v>
      </c>
      <c r="G14" s="1252"/>
      <c r="H14" s="90">
        <f>ROUND(F14*G14,2)</f>
        <v>0</v>
      </c>
      <c r="I14" s="1230"/>
    </row>
    <row r="15" spans="1:9" ht="13.8">
      <c r="A15" s="92"/>
      <c r="B15" s="137"/>
      <c r="C15" s="75"/>
      <c r="D15" s="76"/>
      <c r="F15" s="53"/>
      <c r="G15" s="53"/>
      <c r="H15" s="80"/>
    </row>
    <row r="16" spans="1:9" ht="13.8">
      <c r="A16" s="92"/>
      <c r="B16" s="137" t="s">
        <v>767</v>
      </c>
      <c r="C16" s="75"/>
      <c r="D16" s="76" t="s">
        <v>934</v>
      </c>
      <c r="F16" s="53"/>
      <c r="G16" s="53"/>
      <c r="H16" s="80">
        <f>SUM(H18:H18)</f>
        <v>0</v>
      </c>
    </row>
    <row r="17" spans="1:9" s="82" customFormat="1" ht="13.8">
      <c r="B17" s="83"/>
      <c r="E17" s="83"/>
    </row>
    <row r="18" spans="1:9" ht="13.8">
      <c r="A18" s="84">
        <v>2</v>
      </c>
      <c r="B18" s="85"/>
      <c r="C18" s="762" t="s">
        <v>769</v>
      </c>
      <c r="D18" s="763" t="s">
        <v>770</v>
      </c>
      <c r="E18" s="353" t="s">
        <v>267</v>
      </c>
      <c r="F18" s="1458">
        <v>115</v>
      </c>
      <c r="G18" s="1252"/>
      <c r="H18" s="90">
        <f>ROUND(F18*G18,2)</f>
        <v>0</v>
      </c>
      <c r="I18" s="1252"/>
    </row>
    <row r="19" spans="1:9" ht="13.8">
      <c r="A19" s="92"/>
      <c r="B19" s="137"/>
      <c r="C19" s="75"/>
      <c r="D19" s="76"/>
      <c r="F19" s="53"/>
      <c r="G19" s="53"/>
      <c r="H19" s="80"/>
    </row>
    <row r="20" spans="1:9" ht="13.8">
      <c r="A20" s="92"/>
      <c r="B20" s="137">
        <v>453143</v>
      </c>
      <c r="C20" s="75"/>
      <c r="D20" s="76" t="s">
        <v>445</v>
      </c>
      <c r="F20" s="53"/>
      <c r="G20" s="53"/>
      <c r="H20" s="80">
        <f>SUM(H22:H27)</f>
        <v>0</v>
      </c>
    </row>
    <row r="21" spans="1:9" s="82" customFormat="1" ht="13.8">
      <c r="B21" s="83"/>
      <c r="E21" s="83"/>
    </row>
    <row r="22" spans="1:9" ht="13.8">
      <c r="A22" s="84">
        <v>3</v>
      </c>
      <c r="B22" s="85"/>
      <c r="C22" s="762" t="s">
        <v>935</v>
      </c>
      <c r="D22" s="763" t="s">
        <v>936</v>
      </c>
      <c r="E22" s="353" t="s">
        <v>180</v>
      </c>
      <c r="F22" s="1458">
        <v>3.55</v>
      </c>
      <c r="G22" s="1252"/>
      <c r="H22" s="90">
        <f>ROUND(F22*G22,2)</f>
        <v>0</v>
      </c>
      <c r="I22" s="1252"/>
    </row>
    <row r="23" spans="1:9" ht="13.8">
      <c r="A23" s="84">
        <v>4</v>
      </c>
      <c r="B23" s="85"/>
      <c r="C23" s="762">
        <v>92020107</v>
      </c>
      <c r="D23" s="763" t="s">
        <v>368</v>
      </c>
      <c r="E23" s="353" t="s">
        <v>176</v>
      </c>
      <c r="F23" s="1458">
        <v>3550</v>
      </c>
      <c r="G23" s="1252"/>
      <c r="H23" s="90">
        <f t="shared" ref="H23:H27" si="0">ROUND(F23*G23,2)</f>
        <v>0</v>
      </c>
      <c r="I23" s="1252"/>
    </row>
    <row r="24" spans="1:9" ht="13.8">
      <c r="A24" s="84">
        <v>5</v>
      </c>
      <c r="B24" s="85"/>
      <c r="C24" s="765">
        <v>92020601</v>
      </c>
      <c r="D24" s="763" t="s">
        <v>937</v>
      </c>
      <c r="E24" s="353" t="s">
        <v>180</v>
      </c>
      <c r="F24" s="1458">
        <v>292</v>
      </c>
      <c r="G24" s="1252"/>
      <c r="H24" s="90">
        <f t="shared" si="0"/>
        <v>0</v>
      </c>
      <c r="I24" s="1252"/>
    </row>
    <row r="25" spans="1:9" ht="13.8">
      <c r="A25" s="84">
        <v>6</v>
      </c>
      <c r="B25" s="85"/>
      <c r="C25" s="765">
        <v>92020701</v>
      </c>
      <c r="D25" s="763" t="s">
        <v>938</v>
      </c>
      <c r="E25" s="353" t="s">
        <v>180</v>
      </c>
      <c r="F25" s="1458">
        <v>146</v>
      </c>
      <c r="G25" s="1252"/>
      <c r="H25" s="90">
        <f t="shared" si="0"/>
        <v>0</v>
      </c>
      <c r="I25" s="1252"/>
    </row>
    <row r="26" spans="1:9" ht="13.8">
      <c r="A26" s="84">
        <v>7</v>
      </c>
      <c r="B26" s="85"/>
      <c r="C26" s="765">
        <v>92020801</v>
      </c>
      <c r="D26" s="763" t="s">
        <v>939</v>
      </c>
      <c r="E26" s="353" t="s">
        <v>180</v>
      </c>
      <c r="F26" s="1458">
        <v>9</v>
      </c>
      <c r="G26" s="1252"/>
      <c r="H26" s="90">
        <f t="shared" si="0"/>
        <v>0</v>
      </c>
      <c r="I26" s="1252"/>
    </row>
    <row r="27" spans="1:9" ht="13.8">
      <c r="A27" s="84">
        <v>8</v>
      </c>
      <c r="B27" s="85"/>
      <c r="C27" s="765">
        <v>92022501</v>
      </c>
      <c r="D27" s="763" t="s">
        <v>372</v>
      </c>
      <c r="E27" s="353" t="s">
        <v>180</v>
      </c>
      <c r="F27" s="1458">
        <v>96</v>
      </c>
      <c r="G27" s="1252"/>
      <c r="H27" s="90">
        <f t="shared" si="0"/>
        <v>0</v>
      </c>
      <c r="I27" s="1252"/>
    </row>
    <row r="28" spans="1:9" ht="13.8">
      <c r="A28" s="92"/>
      <c r="B28" s="137"/>
      <c r="C28" s="75"/>
      <c r="D28" s="76"/>
      <c r="F28" s="53"/>
      <c r="G28" s="53"/>
      <c r="H28" s="80"/>
    </row>
    <row r="29" spans="1:9" ht="13.8">
      <c r="A29" s="92"/>
      <c r="B29" s="137">
        <v>453162</v>
      </c>
      <c r="C29" s="75"/>
      <c r="D29" s="76" t="s">
        <v>362</v>
      </c>
      <c r="F29" s="53"/>
      <c r="G29" s="53"/>
      <c r="H29" s="80">
        <f>SUM(H31:H31)</f>
        <v>0</v>
      </c>
    </row>
    <row r="30" spans="1:9" s="82" customFormat="1" ht="13.8">
      <c r="B30" s="83"/>
      <c r="E30" s="83"/>
    </row>
    <row r="31" spans="1:9" ht="13.8">
      <c r="A31" s="353">
        <v>9</v>
      </c>
      <c r="B31" s="348"/>
      <c r="C31" s="765">
        <v>92050702</v>
      </c>
      <c r="D31" s="763" t="s">
        <v>357</v>
      </c>
      <c r="E31" s="353" t="s">
        <v>180</v>
      </c>
      <c r="F31" s="1458">
        <v>155</v>
      </c>
      <c r="G31" s="1252"/>
      <c r="H31" s="90">
        <f>ROUND(F31*G31,2)</f>
        <v>0</v>
      </c>
      <c r="I31" s="1252"/>
    </row>
    <row r="32" spans="1:9" ht="13.8">
      <c r="A32" s="339"/>
      <c r="B32" s="766"/>
      <c r="C32" s="767"/>
      <c r="D32" s="768"/>
      <c r="E32" s="341"/>
      <c r="F32" s="1459"/>
      <c r="G32" s="79"/>
      <c r="H32" s="79"/>
      <c r="I32" s="79"/>
    </row>
    <row r="33" spans="1:9" ht="13.8">
      <c r="A33" s="759"/>
      <c r="B33" s="761" t="s">
        <v>940</v>
      </c>
      <c r="C33" s="342"/>
      <c r="D33" s="339"/>
      <c r="E33" s="341"/>
      <c r="F33" s="339"/>
      <c r="G33" s="339"/>
      <c r="H33" s="339"/>
      <c r="I33" s="339"/>
    </row>
    <row r="34" spans="1:9" ht="13.8">
      <c r="A34" s="92"/>
      <c r="B34" s="137"/>
      <c r="C34" s="75"/>
      <c r="D34" s="76"/>
      <c r="F34" s="53"/>
      <c r="G34" s="53"/>
      <c r="H34" s="80"/>
    </row>
    <row r="35" spans="1:9" ht="13.8">
      <c r="A35" s="92"/>
      <c r="B35" s="137">
        <v>451111</v>
      </c>
      <c r="C35" s="75"/>
      <c r="D35" s="76" t="s">
        <v>227</v>
      </c>
      <c r="F35" s="53"/>
      <c r="G35" s="53"/>
      <c r="H35" s="80">
        <f>SUM(H37:H43)</f>
        <v>0</v>
      </c>
    </row>
    <row r="36" spans="1:9" ht="13.8">
      <c r="B36" s="83"/>
      <c r="C36" s="127"/>
      <c r="D36" s="82"/>
      <c r="I36" s="96"/>
    </row>
    <row r="37" spans="1:9" ht="27.6">
      <c r="A37" s="249">
        <v>10</v>
      </c>
      <c r="B37" s="1460"/>
      <c r="C37" s="762" t="s">
        <v>932</v>
      </c>
      <c r="D37" s="763" t="s">
        <v>933</v>
      </c>
      <c r="E37" s="348" t="s">
        <v>176</v>
      </c>
      <c r="F37" s="1461">
        <v>3550</v>
      </c>
      <c r="G37" s="1252"/>
      <c r="H37" s="90">
        <f>ROUND(F37*G37,2)</f>
        <v>0</v>
      </c>
      <c r="I37" s="1252"/>
    </row>
    <row r="38" spans="1:9" ht="27.6">
      <c r="A38" s="249">
        <v>11</v>
      </c>
      <c r="B38" s="1460"/>
      <c r="C38" s="762" t="s">
        <v>758</v>
      </c>
      <c r="D38" s="763" t="s">
        <v>941</v>
      </c>
      <c r="E38" s="348" t="s">
        <v>180</v>
      </c>
      <c r="F38" s="1461">
        <v>447</v>
      </c>
      <c r="G38" s="1252"/>
      <c r="H38" s="90">
        <f>ROUND(F38*G38,2)</f>
        <v>0</v>
      </c>
      <c r="I38" s="1252"/>
    </row>
    <row r="39" spans="1:9" s="51" customFormat="1" ht="27.6">
      <c r="A39" s="249">
        <v>12</v>
      </c>
      <c r="B39" s="259"/>
      <c r="C39" s="311" t="s">
        <v>521</v>
      </c>
      <c r="D39" s="312" t="s">
        <v>522</v>
      </c>
      <c r="E39" s="249" t="s">
        <v>197</v>
      </c>
      <c r="F39" s="398">
        <v>20</v>
      </c>
      <c r="G39" s="1252"/>
      <c r="H39" s="398">
        <f t="shared" ref="H39:H43" si="1">ROUND(F39*G39,2)</f>
        <v>0</v>
      </c>
      <c r="I39" s="1252"/>
    </row>
    <row r="40" spans="1:9" s="51" customFormat="1" ht="27.6">
      <c r="A40" s="249">
        <v>13</v>
      </c>
      <c r="B40" s="259"/>
      <c r="C40" s="311" t="s">
        <v>523</v>
      </c>
      <c r="D40" s="312" t="s">
        <v>524</v>
      </c>
      <c r="E40" s="249" t="s">
        <v>197</v>
      </c>
      <c r="F40" s="398">
        <v>20</v>
      </c>
      <c r="G40" s="1252"/>
      <c r="H40" s="398">
        <f t="shared" si="1"/>
        <v>0</v>
      </c>
      <c r="I40" s="1252"/>
    </row>
    <row r="41" spans="1:9" s="51" customFormat="1" ht="18.75" customHeight="1">
      <c r="A41" s="249">
        <v>14</v>
      </c>
      <c r="B41" s="259"/>
      <c r="C41" s="311" t="s">
        <v>460</v>
      </c>
      <c r="D41" s="312" t="s">
        <v>527</v>
      </c>
      <c r="E41" s="249" t="s">
        <v>462</v>
      </c>
      <c r="F41" s="398">
        <v>30</v>
      </c>
      <c r="G41" s="1252"/>
      <c r="H41" s="398">
        <f t="shared" si="1"/>
        <v>0</v>
      </c>
      <c r="I41" s="1252"/>
    </row>
    <row r="42" spans="1:9" s="51" customFormat="1" ht="18" customHeight="1">
      <c r="A42" s="249">
        <v>15</v>
      </c>
      <c r="B42" s="259"/>
      <c r="C42" s="311" t="s">
        <v>528</v>
      </c>
      <c r="D42" s="312" t="s">
        <v>529</v>
      </c>
      <c r="E42" s="249" t="s">
        <v>197</v>
      </c>
      <c r="F42" s="398">
        <v>20</v>
      </c>
      <c r="G42" s="1252"/>
      <c r="H42" s="398">
        <f t="shared" si="1"/>
        <v>0</v>
      </c>
      <c r="I42" s="1252"/>
    </row>
    <row r="43" spans="1:9" ht="18" customHeight="1">
      <c r="A43" s="249">
        <v>16</v>
      </c>
      <c r="B43" s="259"/>
      <c r="C43" s="311" t="s">
        <v>453</v>
      </c>
      <c r="D43" s="312" t="s">
        <v>530</v>
      </c>
      <c r="E43" s="249" t="s">
        <v>176</v>
      </c>
      <c r="F43" s="398">
        <v>42</v>
      </c>
      <c r="G43" s="1252"/>
      <c r="H43" s="398">
        <f t="shared" si="1"/>
        <v>0</v>
      </c>
      <c r="I43" s="1252"/>
    </row>
    <row r="44" spans="1:9" ht="13.8">
      <c r="A44" s="92"/>
      <c r="B44" s="137"/>
      <c r="C44" s="75"/>
      <c r="D44" s="76"/>
      <c r="F44" s="53"/>
      <c r="G44" s="53"/>
      <c r="H44" s="80"/>
    </row>
    <row r="45" spans="1:9" ht="13.8">
      <c r="A45" s="92"/>
      <c r="B45" s="137">
        <v>451120</v>
      </c>
      <c r="C45" s="75"/>
      <c r="D45" s="76" t="s">
        <v>185</v>
      </c>
      <c r="F45" s="53"/>
      <c r="G45" s="53"/>
      <c r="H45" s="80">
        <f>SUM(H47:H57)</f>
        <v>0</v>
      </c>
    </row>
    <row r="46" spans="1:9" s="82" customFormat="1" ht="13.8">
      <c r="B46" s="83"/>
      <c r="E46" s="83"/>
    </row>
    <row r="47" spans="1:9" ht="13.8">
      <c r="A47" s="84">
        <v>17</v>
      </c>
      <c r="B47" s="85"/>
      <c r="C47" s="532" t="s">
        <v>202</v>
      </c>
      <c r="D47" s="1410" t="s">
        <v>203</v>
      </c>
      <c r="E47" s="450" t="s">
        <v>188</v>
      </c>
      <c r="F47" s="1458">
        <v>12</v>
      </c>
      <c r="G47" s="1252"/>
      <c r="H47" s="90">
        <f>ROUND(F47*G47,2)</f>
        <v>0</v>
      </c>
      <c r="I47" s="1252"/>
    </row>
    <row r="48" spans="1:9" ht="13.8">
      <c r="A48" s="84">
        <v>18</v>
      </c>
      <c r="B48" s="1462"/>
      <c r="C48" s="1329" t="s">
        <v>425</v>
      </c>
      <c r="D48" s="1330" t="s">
        <v>426</v>
      </c>
      <c r="E48" s="1328" t="s">
        <v>188</v>
      </c>
      <c r="F48" s="1458">
        <v>13</v>
      </c>
      <c r="G48" s="1252"/>
      <c r="H48" s="90">
        <f>ROUND(F48*G48,2)</f>
        <v>0</v>
      </c>
      <c r="I48" s="1252"/>
    </row>
    <row r="49" spans="1:9" ht="13.8">
      <c r="A49" s="84">
        <v>19</v>
      </c>
      <c r="B49" s="1462"/>
      <c r="C49" s="1329" t="s">
        <v>186</v>
      </c>
      <c r="D49" s="1330" t="s">
        <v>187</v>
      </c>
      <c r="E49" s="1328" t="s">
        <v>188</v>
      </c>
      <c r="F49" s="1458">
        <v>122</v>
      </c>
      <c r="G49" s="1252"/>
      <c r="H49" s="90">
        <f t="shared" ref="H49:H57" si="2">ROUND(F49*G49,2)</f>
        <v>0</v>
      </c>
      <c r="I49" s="1252"/>
    </row>
    <row r="50" spans="1:9" ht="13.8">
      <c r="A50" s="84">
        <v>20</v>
      </c>
      <c r="B50" s="1462"/>
      <c r="C50" s="1329" t="s">
        <v>600</v>
      </c>
      <c r="D50" s="1330" t="s">
        <v>601</v>
      </c>
      <c r="E50" s="1328" t="s">
        <v>188</v>
      </c>
      <c r="F50" s="1458">
        <v>15.25</v>
      </c>
      <c r="G50" s="1252"/>
      <c r="H50" s="90">
        <f t="shared" si="2"/>
        <v>0</v>
      </c>
      <c r="I50" s="1252"/>
    </row>
    <row r="51" spans="1:9" ht="13.8">
      <c r="A51" s="84">
        <v>21</v>
      </c>
      <c r="B51" s="1462"/>
      <c r="C51" s="1329" t="s">
        <v>360</v>
      </c>
      <c r="D51" s="1330" t="s">
        <v>361</v>
      </c>
      <c r="E51" s="1328" t="s">
        <v>188</v>
      </c>
      <c r="F51" s="1458">
        <v>134</v>
      </c>
      <c r="G51" s="1252"/>
      <c r="H51" s="90">
        <f t="shared" si="2"/>
        <v>0</v>
      </c>
      <c r="I51" s="1252"/>
    </row>
    <row r="52" spans="1:9" ht="13.8">
      <c r="A52" s="84">
        <v>22</v>
      </c>
      <c r="B52" s="1462"/>
      <c r="C52" s="1329" t="s">
        <v>192</v>
      </c>
      <c r="D52" s="1330" t="s">
        <v>193</v>
      </c>
      <c r="E52" s="1328" t="s">
        <v>188</v>
      </c>
      <c r="F52" s="1458">
        <v>15.25</v>
      </c>
      <c r="G52" s="1252"/>
      <c r="H52" s="90">
        <f t="shared" si="2"/>
        <v>0</v>
      </c>
      <c r="I52" s="1252"/>
    </row>
    <row r="53" spans="1:9" ht="13.8">
      <c r="A53" s="84">
        <v>23</v>
      </c>
      <c r="B53" s="1462"/>
      <c r="C53" s="1329" t="s">
        <v>199</v>
      </c>
      <c r="D53" s="1330" t="s">
        <v>444</v>
      </c>
      <c r="E53" s="1328" t="s">
        <v>188</v>
      </c>
      <c r="F53" s="1458">
        <v>2256</v>
      </c>
      <c r="G53" s="1252"/>
      <c r="H53" s="90">
        <f t="shared" si="2"/>
        <v>0</v>
      </c>
      <c r="I53" s="1252"/>
    </row>
    <row r="54" spans="1:9" ht="13.8">
      <c r="A54" s="84">
        <v>24</v>
      </c>
      <c r="B54" s="1462"/>
      <c r="C54" s="1329" t="s">
        <v>720</v>
      </c>
      <c r="D54" s="1330" t="s">
        <v>721</v>
      </c>
      <c r="E54" s="1328" t="s">
        <v>188</v>
      </c>
      <c r="F54" s="1458">
        <v>15.25</v>
      </c>
      <c r="G54" s="1252"/>
      <c r="H54" s="90">
        <f t="shared" si="2"/>
        <v>0</v>
      </c>
      <c r="I54" s="1252"/>
    </row>
    <row r="55" spans="1:9" ht="13.8">
      <c r="A55" s="84">
        <v>25</v>
      </c>
      <c r="B55" s="85"/>
      <c r="C55" s="532" t="s">
        <v>846</v>
      </c>
      <c r="D55" s="1410" t="s">
        <v>847</v>
      </c>
      <c r="E55" s="1408" t="s">
        <v>197</v>
      </c>
      <c r="F55" s="1463">
        <v>4</v>
      </c>
      <c r="G55" s="1252"/>
      <c r="H55" s="90">
        <f>ROUND(F55*G55,2)</f>
        <v>0</v>
      </c>
      <c r="I55" s="1252"/>
    </row>
    <row r="56" spans="1:9" ht="13.8">
      <c r="A56" s="84">
        <v>26</v>
      </c>
      <c r="B56" s="1462"/>
      <c r="C56" s="1329" t="s">
        <v>674</v>
      </c>
      <c r="D56" s="1330" t="s">
        <v>675</v>
      </c>
      <c r="E56" s="1328" t="s">
        <v>197</v>
      </c>
      <c r="F56" s="1458">
        <v>204</v>
      </c>
      <c r="G56" s="1252"/>
      <c r="H56" s="90">
        <f t="shared" si="2"/>
        <v>0</v>
      </c>
      <c r="I56" s="1252"/>
    </row>
    <row r="57" spans="1:9" ht="13.8">
      <c r="A57" s="84">
        <v>27</v>
      </c>
      <c r="B57" s="85"/>
      <c r="C57" s="532" t="s">
        <v>189</v>
      </c>
      <c r="D57" s="1410" t="s">
        <v>377</v>
      </c>
      <c r="E57" s="450" t="s">
        <v>176</v>
      </c>
      <c r="F57" s="1464">
        <v>18</v>
      </c>
      <c r="G57" s="1252"/>
      <c r="H57" s="90">
        <f t="shared" si="2"/>
        <v>0</v>
      </c>
      <c r="I57" s="1252"/>
    </row>
    <row r="58" spans="1:9" ht="13.8">
      <c r="A58" s="83"/>
      <c r="B58" s="97"/>
      <c r="C58" s="1427"/>
      <c r="D58" s="1428"/>
      <c r="E58" s="256"/>
      <c r="F58" s="1465"/>
      <c r="G58" s="1465"/>
      <c r="H58" s="79"/>
      <c r="I58" s="1465"/>
    </row>
    <row r="59" spans="1:9" s="545" customFormat="1" ht="12.75" customHeight="1">
      <c r="A59" s="540"/>
      <c r="B59" s="1356">
        <v>452331</v>
      </c>
      <c r="C59" s="540"/>
      <c r="D59" s="1363" t="s">
        <v>554</v>
      </c>
      <c r="E59" s="543"/>
      <c r="F59" s="540"/>
      <c r="G59" s="540"/>
      <c r="H59" s="544">
        <f>SUM(H61:H64)</f>
        <v>0</v>
      </c>
    </row>
    <row r="60" spans="1:9" s="51" customFormat="1" ht="12.75" customHeight="1">
      <c r="A60" s="176"/>
      <c r="B60" s="97"/>
      <c r="C60" s="177"/>
      <c r="D60" s="178"/>
      <c r="E60" s="1466"/>
      <c r="F60" s="1467"/>
      <c r="G60" s="79"/>
      <c r="H60" s="79"/>
    </row>
    <row r="61" spans="1:9" s="51" customFormat="1" ht="13.8">
      <c r="A61" s="84">
        <v>28</v>
      </c>
      <c r="B61" s="85"/>
      <c r="C61" s="311" t="s">
        <v>531</v>
      </c>
      <c r="D61" s="312" t="s">
        <v>532</v>
      </c>
      <c r="E61" s="1366" t="s">
        <v>197</v>
      </c>
      <c r="F61" s="1468">
        <v>20</v>
      </c>
      <c r="G61" s="1252"/>
      <c r="H61" s="398">
        <f>ROUND(F61*G61,2)</f>
        <v>0</v>
      </c>
      <c r="I61" s="1252"/>
    </row>
    <row r="62" spans="1:9" s="51" customFormat="1" ht="27.6">
      <c r="A62" s="84">
        <v>29</v>
      </c>
      <c r="B62" s="85"/>
      <c r="C62" s="311" t="s">
        <v>533</v>
      </c>
      <c r="D62" s="312" t="s">
        <v>534</v>
      </c>
      <c r="E62" s="1366" t="s">
        <v>197</v>
      </c>
      <c r="F62" s="1468">
        <v>20</v>
      </c>
      <c r="G62" s="1252"/>
      <c r="H62" s="398">
        <f>ROUND(F62*G62,2)</f>
        <v>0</v>
      </c>
      <c r="I62" s="1252"/>
    </row>
    <row r="63" spans="1:9" s="51" customFormat="1" ht="27.6">
      <c r="A63" s="84">
        <v>30</v>
      </c>
      <c r="B63" s="85"/>
      <c r="C63" s="311" t="s">
        <v>470</v>
      </c>
      <c r="D63" s="312" t="s">
        <v>535</v>
      </c>
      <c r="E63" s="1366" t="s">
        <v>197</v>
      </c>
      <c r="F63" s="1468">
        <v>40</v>
      </c>
      <c r="G63" s="1252"/>
      <c r="H63" s="398">
        <f>ROUND(F63*G63,2)</f>
        <v>0</v>
      </c>
      <c r="I63" s="1252"/>
    </row>
    <row r="64" spans="1:9" s="51" customFormat="1" ht="27.6">
      <c r="A64" s="84">
        <v>31</v>
      </c>
      <c r="B64" s="85"/>
      <c r="C64" s="1358" t="s">
        <v>472</v>
      </c>
      <c r="D64" s="312" t="s">
        <v>536</v>
      </c>
      <c r="E64" s="1366" t="s">
        <v>197</v>
      </c>
      <c r="F64" s="1468">
        <v>20</v>
      </c>
      <c r="G64" s="1252"/>
      <c r="H64" s="398">
        <f>ROUND(F64*G64,2)</f>
        <v>0</v>
      </c>
      <c r="I64" s="1252"/>
    </row>
    <row r="65" spans="1:9" ht="13.8">
      <c r="A65" s="83"/>
      <c r="B65" s="97"/>
      <c r="C65" s="1427"/>
      <c r="D65" s="1428"/>
      <c r="E65" s="256"/>
      <c r="F65" s="1465"/>
      <c r="G65" s="1465"/>
      <c r="H65" s="79"/>
      <c r="I65" s="1465"/>
    </row>
    <row r="66" spans="1:9" ht="13.8">
      <c r="A66" s="92"/>
      <c r="B66" s="137" t="s">
        <v>1640</v>
      </c>
      <c r="C66" s="75"/>
      <c r="D66" s="76" t="s">
        <v>732</v>
      </c>
      <c r="F66" s="53"/>
      <c r="G66" s="53"/>
      <c r="H66" s="80">
        <f>SUM(H68:H68)</f>
        <v>0</v>
      </c>
    </row>
    <row r="67" spans="1:9" ht="13.8">
      <c r="B67" s="1417"/>
      <c r="C67" s="1418"/>
      <c r="D67" s="1419"/>
      <c r="E67" s="124"/>
    </row>
    <row r="68" spans="1:9" ht="13.8">
      <c r="A68" s="249">
        <v>32</v>
      </c>
      <c r="B68" s="84"/>
      <c r="C68" s="1420" t="s">
        <v>1290</v>
      </c>
      <c r="D68" s="1415" t="s">
        <v>1723</v>
      </c>
      <c r="E68" s="1414" t="s">
        <v>180</v>
      </c>
      <c r="F68" s="1469">
        <v>12</v>
      </c>
      <c r="G68" s="1252"/>
      <c r="H68" s="90">
        <f>ROUND(F68*G68,2)</f>
        <v>0</v>
      </c>
      <c r="I68" s="1252"/>
    </row>
    <row r="69" spans="1:9" ht="13.8">
      <c r="A69" s="92"/>
      <c r="B69" s="137"/>
      <c r="C69" s="75"/>
      <c r="D69" s="76"/>
      <c r="F69" s="53"/>
      <c r="G69" s="53"/>
      <c r="H69" s="80"/>
    </row>
    <row r="70" spans="1:9" ht="13.8">
      <c r="A70" s="92"/>
      <c r="B70" s="137" t="s">
        <v>767</v>
      </c>
      <c r="C70" s="75"/>
      <c r="D70" s="76" t="s">
        <v>934</v>
      </c>
      <c r="F70" s="53"/>
      <c r="G70" s="53"/>
      <c r="H70" s="80">
        <f>SUM(H72:H72)</f>
        <v>0</v>
      </c>
    </row>
    <row r="71" spans="1:9" s="82" customFormat="1" ht="13.8">
      <c r="B71" s="83"/>
      <c r="E71" s="83"/>
    </row>
    <row r="72" spans="1:9" ht="13.8">
      <c r="A72" s="84">
        <v>33</v>
      </c>
      <c r="B72" s="1462"/>
      <c r="C72" s="762" t="s">
        <v>769</v>
      </c>
      <c r="D72" s="763" t="s">
        <v>770</v>
      </c>
      <c r="E72" s="353" t="s">
        <v>267</v>
      </c>
      <c r="F72" s="1458">
        <v>31.5</v>
      </c>
      <c r="G72" s="1252"/>
      <c r="H72" s="90">
        <f>ROUND(F72*G72,2)</f>
        <v>0</v>
      </c>
      <c r="I72" s="1252"/>
    </row>
    <row r="73" spans="1:9" ht="13.8">
      <c r="A73" s="92"/>
      <c r="B73" s="137"/>
      <c r="C73" s="75"/>
      <c r="D73" s="76"/>
      <c r="F73" s="53"/>
      <c r="G73" s="53"/>
      <c r="H73" s="80"/>
    </row>
    <row r="74" spans="1:9" ht="13.8">
      <c r="A74" s="92"/>
      <c r="B74" s="137">
        <v>453143</v>
      </c>
      <c r="C74" s="75"/>
      <c r="D74" s="76" t="s">
        <v>445</v>
      </c>
      <c r="F74" s="53"/>
      <c r="G74" s="53"/>
      <c r="H74" s="80">
        <f>SUM(H76:H82)</f>
        <v>0</v>
      </c>
    </row>
    <row r="75" spans="1:9" s="82" customFormat="1" ht="13.8">
      <c r="B75" s="83"/>
      <c r="E75" s="83"/>
    </row>
    <row r="76" spans="1:9" ht="13.8">
      <c r="A76" s="84">
        <v>34</v>
      </c>
      <c r="B76" s="1462"/>
      <c r="C76" s="762">
        <v>92020107</v>
      </c>
      <c r="D76" s="763" t="s">
        <v>368</v>
      </c>
      <c r="E76" s="353" t="s">
        <v>176</v>
      </c>
      <c r="F76" s="1470">
        <v>3880</v>
      </c>
      <c r="G76" s="1291"/>
      <c r="H76" s="90">
        <f>ROUND(F76*G76,2)</f>
        <v>0</v>
      </c>
      <c r="I76" s="1291"/>
    </row>
    <row r="77" spans="1:9" ht="13.8">
      <c r="A77" s="84">
        <v>35</v>
      </c>
      <c r="B77" s="1462"/>
      <c r="C77" s="762" t="s">
        <v>380</v>
      </c>
      <c r="D77" s="763" t="s">
        <v>381</v>
      </c>
      <c r="E77" s="353" t="s">
        <v>180</v>
      </c>
      <c r="F77" s="1458">
        <v>60</v>
      </c>
      <c r="G77" s="1252"/>
      <c r="H77" s="90">
        <f t="shared" ref="H77:H82" si="3">ROUND(F77*G77,2)</f>
        <v>0</v>
      </c>
      <c r="I77" s="1252"/>
    </row>
    <row r="78" spans="1:9" ht="13.8">
      <c r="A78" s="84">
        <v>36</v>
      </c>
      <c r="B78" s="1462"/>
      <c r="C78" s="765">
        <v>92020401</v>
      </c>
      <c r="D78" s="763" t="s">
        <v>370</v>
      </c>
      <c r="E78" s="353" t="s">
        <v>176</v>
      </c>
      <c r="F78" s="1458">
        <v>3520</v>
      </c>
      <c r="G78" s="1252"/>
      <c r="H78" s="90">
        <f t="shared" si="3"/>
        <v>0</v>
      </c>
      <c r="I78" s="1252"/>
    </row>
    <row r="79" spans="1:9" ht="27.6">
      <c r="A79" s="84">
        <v>37</v>
      </c>
      <c r="B79" s="1462"/>
      <c r="C79" s="765">
        <v>92020403</v>
      </c>
      <c r="D79" s="763" t="s">
        <v>446</v>
      </c>
      <c r="E79" s="353" t="s">
        <v>176</v>
      </c>
      <c r="F79" s="1458">
        <v>10</v>
      </c>
      <c r="G79" s="1252"/>
      <c r="H79" s="90">
        <f t="shared" si="3"/>
        <v>0</v>
      </c>
      <c r="I79" s="1252"/>
    </row>
    <row r="80" spans="1:9" ht="13.8">
      <c r="A80" s="84">
        <v>38</v>
      </c>
      <c r="B80" s="1462"/>
      <c r="C80" s="765">
        <v>92020701</v>
      </c>
      <c r="D80" s="763" t="s">
        <v>938</v>
      </c>
      <c r="E80" s="353" t="s">
        <v>180</v>
      </c>
      <c r="F80" s="1458">
        <v>36</v>
      </c>
      <c r="G80" s="1252"/>
      <c r="H80" s="90">
        <f t="shared" si="3"/>
        <v>0</v>
      </c>
      <c r="I80" s="1252"/>
    </row>
    <row r="81" spans="1:9" ht="13.8">
      <c r="A81" s="84">
        <v>39</v>
      </c>
      <c r="B81" s="1462"/>
      <c r="C81" s="765">
        <v>92022501</v>
      </c>
      <c r="D81" s="763" t="s">
        <v>372</v>
      </c>
      <c r="E81" s="353" t="s">
        <v>180</v>
      </c>
      <c r="F81" s="1458">
        <v>49</v>
      </c>
      <c r="G81" s="1252"/>
      <c r="H81" s="90">
        <f t="shared" si="3"/>
        <v>0</v>
      </c>
      <c r="I81" s="1252"/>
    </row>
    <row r="82" spans="1:9" ht="13.8">
      <c r="A82" s="84">
        <v>40</v>
      </c>
      <c r="B82" s="1462"/>
      <c r="C82" s="765">
        <v>92031601</v>
      </c>
      <c r="D82" s="763" t="s">
        <v>942</v>
      </c>
      <c r="E82" s="353" t="s">
        <v>180</v>
      </c>
      <c r="F82" s="1458">
        <v>75</v>
      </c>
      <c r="G82" s="1252"/>
      <c r="H82" s="90">
        <f t="shared" si="3"/>
        <v>0</v>
      </c>
      <c r="I82" s="1252"/>
    </row>
    <row r="83" spans="1:9" ht="13.8">
      <c r="A83" s="92"/>
      <c r="B83" s="137"/>
      <c r="C83" s="75"/>
      <c r="D83" s="76"/>
      <c r="F83" s="53"/>
      <c r="G83" s="53"/>
      <c r="H83" s="80"/>
    </row>
    <row r="84" spans="1:9" ht="13.8">
      <c r="A84" s="92"/>
      <c r="B84" s="137">
        <v>453162</v>
      </c>
      <c r="C84" s="75"/>
      <c r="D84" s="76" t="s">
        <v>362</v>
      </c>
      <c r="F84" s="53"/>
      <c r="G84" s="53"/>
      <c r="H84" s="80">
        <f>SUM(H86:H86)</f>
        <v>0</v>
      </c>
    </row>
    <row r="85" spans="1:9" s="82" customFormat="1" ht="13.8">
      <c r="B85" s="83"/>
      <c r="E85" s="83"/>
    </row>
    <row r="86" spans="1:9" ht="13.8">
      <c r="A86" s="353">
        <v>41</v>
      </c>
      <c r="B86" s="1471"/>
      <c r="C86" s="765">
        <v>92050702</v>
      </c>
      <c r="D86" s="763" t="s">
        <v>357</v>
      </c>
      <c r="E86" s="353" t="s">
        <v>180</v>
      </c>
      <c r="F86" s="1458">
        <v>156</v>
      </c>
      <c r="G86" s="1252"/>
      <c r="H86" s="90">
        <f>ROUND(F86*G86,2)</f>
        <v>0</v>
      </c>
      <c r="I86" s="1252"/>
    </row>
    <row r="87" spans="1:9" ht="13.8">
      <c r="A87" s="92"/>
      <c r="B87" s="100"/>
      <c r="C87" s="101"/>
      <c r="D87" s="102"/>
      <c r="E87" s="95"/>
      <c r="H87" s="96"/>
    </row>
    <row r="88" spans="1:9" ht="14.4">
      <c r="A88" s="92"/>
      <c r="B88" s="100"/>
      <c r="C88" s="101"/>
      <c r="D88" s="103" t="s">
        <v>181</v>
      </c>
      <c r="E88" s="104"/>
      <c r="F88" s="105"/>
      <c r="G88" s="106"/>
      <c r="H88" s="107">
        <f>H16+H12+H20+H29+H35+H45+H59+H70+H74+H84+H6+H66+H596</f>
        <v>0</v>
      </c>
    </row>
    <row r="89" spans="1:9" ht="13.8">
      <c r="A89" s="92"/>
      <c r="B89" s="108"/>
      <c r="C89" s="109"/>
      <c r="D89" s="110"/>
      <c r="E89" s="92"/>
    </row>
    <row r="90" spans="1:9" ht="13.8">
      <c r="A90" s="92"/>
      <c r="B90" s="92"/>
      <c r="C90" s="92"/>
      <c r="E90" s="95"/>
    </row>
    <row r="91" spans="1:9" s="111" customFormat="1" ht="13.8">
      <c r="A91" s="92"/>
      <c r="B91" s="92"/>
      <c r="C91" s="92"/>
      <c r="E91" s="100"/>
      <c r="F91" s="54"/>
      <c r="G91" s="96"/>
      <c r="H91" s="54"/>
      <c r="I91" s="53"/>
    </row>
    <row r="92" spans="1:9" ht="13.8">
      <c r="A92" s="92"/>
      <c r="B92" s="92"/>
      <c r="C92" s="92"/>
      <c r="E92" s="100"/>
    </row>
    <row r="93" spans="1:9" ht="13.8">
      <c r="A93" s="92"/>
      <c r="B93" s="92"/>
      <c r="C93" s="92"/>
      <c r="E93" s="100"/>
    </row>
    <row r="94" spans="1:9" ht="13.8">
      <c r="A94" s="92"/>
      <c r="B94" s="92"/>
      <c r="C94" s="92"/>
      <c r="E94" s="95"/>
    </row>
    <row r="95" spans="1:9" ht="13.8">
      <c r="A95" s="92"/>
      <c r="B95" s="92"/>
      <c r="C95" s="92"/>
      <c r="E95" s="95"/>
    </row>
    <row r="96" spans="1:9" ht="13.8">
      <c r="A96" s="92"/>
      <c r="B96" s="92"/>
      <c r="C96" s="92"/>
      <c r="E96" s="95"/>
    </row>
    <row r="97" spans="1:5" ht="13.8">
      <c r="A97" s="92"/>
      <c r="B97" s="92"/>
      <c r="C97" s="92"/>
      <c r="E97" s="95"/>
    </row>
    <row r="98" spans="1:5" ht="13.8">
      <c r="A98" s="92"/>
      <c r="B98" s="92"/>
      <c r="C98" s="92"/>
      <c r="D98" s="110"/>
      <c r="E98" s="95"/>
    </row>
    <row r="99" spans="1:5" ht="13.8">
      <c r="A99" s="92"/>
      <c r="B99" s="92"/>
      <c r="C99" s="92"/>
      <c r="D99" s="114"/>
      <c r="E99" s="95"/>
    </row>
    <row r="100" spans="1:5" ht="13.8">
      <c r="A100" s="92"/>
      <c r="B100" s="92"/>
      <c r="C100" s="92"/>
      <c r="D100" s="110"/>
      <c r="E100" s="92"/>
    </row>
    <row r="101" spans="1:5" ht="13.8">
      <c r="A101" s="92"/>
      <c r="B101" s="92"/>
      <c r="C101" s="92"/>
      <c r="D101" s="115"/>
      <c r="E101" s="95"/>
    </row>
    <row r="102" spans="1:5" ht="13.8">
      <c r="A102" s="92"/>
      <c r="B102" s="92"/>
      <c r="C102" s="92"/>
      <c r="D102" s="102"/>
      <c r="E102" s="95"/>
    </row>
    <row r="103" spans="1:5" ht="12.75" customHeight="1">
      <c r="A103" s="92"/>
      <c r="B103" s="92"/>
      <c r="C103" s="92"/>
      <c r="D103" s="116"/>
      <c r="E103" s="95"/>
    </row>
    <row r="104" spans="1:5" ht="13.8">
      <c r="A104" s="92"/>
      <c r="B104" s="92"/>
      <c r="C104" s="92"/>
      <c r="D104" s="116"/>
      <c r="E104" s="95"/>
    </row>
    <row r="105" spans="1:5" ht="13.8">
      <c r="A105" s="92"/>
      <c r="B105" s="100"/>
      <c r="C105" s="101"/>
      <c r="D105" s="116"/>
      <c r="E105" s="95"/>
    </row>
    <row r="106" spans="1:5" ht="12.75" customHeight="1">
      <c r="A106" s="92"/>
      <c r="B106" s="100"/>
      <c r="C106" s="101"/>
      <c r="D106" s="102"/>
      <c r="E106" s="95"/>
    </row>
    <row r="107" spans="1:5" ht="13.8">
      <c r="A107" s="92"/>
      <c r="B107" s="100"/>
      <c r="C107" s="101"/>
      <c r="D107" s="116"/>
      <c r="E107" s="95"/>
    </row>
    <row r="108" spans="1:5" ht="13.8">
      <c r="A108" s="92"/>
      <c r="B108" s="100"/>
      <c r="C108" s="101"/>
      <c r="D108" s="116"/>
      <c r="E108" s="95"/>
    </row>
    <row r="109" spans="1:5" ht="13.8">
      <c r="A109" s="92"/>
      <c r="B109" s="100"/>
      <c r="C109" s="101"/>
      <c r="D109" s="116"/>
      <c r="E109" s="95"/>
    </row>
    <row r="110" spans="1:5" ht="15.6">
      <c r="A110" s="92"/>
      <c r="B110" s="117"/>
      <c r="C110" s="118"/>
      <c r="D110" s="102"/>
      <c r="E110" s="119"/>
    </row>
    <row r="111" spans="1:5" ht="13.8">
      <c r="A111" s="92"/>
      <c r="B111" s="108"/>
      <c r="C111" s="120"/>
      <c r="D111" s="110"/>
      <c r="E111" s="92"/>
    </row>
    <row r="112" spans="1:5" ht="12.75" customHeight="1">
      <c r="A112" s="92"/>
      <c r="B112" s="100"/>
      <c r="C112" s="101"/>
      <c r="D112" s="115"/>
      <c r="E112" s="95"/>
    </row>
    <row r="113" spans="1:5" ht="12.75" customHeight="1">
      <c r="A113" s="92"/>
      <c r="B113" s="117"/>
      <c r="C113" s="118"/>
      <c r="D113" s="102"/>
      <c r="E113" s="119"/>
    </row>
    <row r="114" spans="1:5" ht="13.8">
      <c r="A114" s="92"/>
      <c r="B114" s="100"/>
      <c r="C114" s="101"/>
      <c r="D114" s="102"/>
      <c r="E114" s="95"/>
    </row>
    <row r="115" spans="1:5" ht="13.8">
      <c r="A115" s="92"/>
      <c r="B115" s="100"/>
      <c r="C115" s="101"/>
      <c r="D115" s="102"/>
      <c r="E115" s="95"/>
    </row>
    <row r="116" spans="1:5" ht="13.8">
      <c r="A116" s="92"/>
      <c r="B116" s="100"/>
      <c r="C116" s="101"/>
      <c r="D116" s="116"/>
      <c r="E116" s="95"/>
    </row>
    <row r="117" spans="1:5" ht="13.8">
      <c r="A117" s="92"/>
      <c r="B117" s="100"/>
      <c r="C117" s="101"/>
      <c r="D117" s="116"/>
      <c r="E117" s="95"/>
    </row>
    <row r="118" spans="1:5" ht="13.8">
      <c r="A118" s="92"/>
      <c r="B118" s="100"/>
      <c r="C118" s="101"/>
      <c r="D118" s="116"/>
      <c r="E118" s="95"/>
    </row>
    <row r="119" spans="1:5" ht="15.6">
      <c r="A119" s="92"/>
      <c r="B119" s="117"/>
      <c r="C119" s="118"/>
      <c r="D119" s="102"/>
      <c r="E119" s="119"/>
    </row>
    <row r="120" spans="1:5" ht="15.6">
      <c r="A120" s="92"/>
      <c r="B120" s="117"/>
      <c r="C120" s="118"/>
      <c r="D120" s="121"/>
      <c r="E120" s="119"/>
    </row>
    <row r="121" spans="1:5" ht="13.8">
      <c r="A121" s="92"/>
      <c r="B121" s="100"/>
      <c r="C121" s="101"/>
      <c r="D121" s="115"/>
      <c r="E121" s="95"/>
    </row>
    <row r="122" spans="1:5" ht="13.8">
      <c r="A122" s="92"/>
      <c r="B122" s="100"/>
      <c r="C122" s="101"/>
      <c r="D122" s="102"/>
      <c r="E122" s="95"/>
    </row>
    <row r="123" spans="1:5" ht="13.8">
      <c r="A123" s="92"/>
      <c r="B123" s="100"/>
      <c r="C123" s="101"/>
      <c r="D123" s="102"/>
      <c r="E123" s="95"/>
    </row>
    <row r="124" spans="1:5" ht="13.8">
      <c r="A124" s="92"/>
      <c r="B124" s="100"/>
      <c r="C124" s="101"/>
      <c r="D124" s="116"/>
      <c r="E124" s="95"/>
    </row>
    <row r="125" spans="1:5" ht="13.8">
      <c r="A125" s="92"/>
      <c r="B125" s="100"/>
      <c r="C125" s="101"/>
      <c r="D125" s="116"/>
      <c r="E125" s="95"/>
    </row>
    <row r="126" spans="1:5" ht="13.8">
      <c r="A126" s="92"/>
      <c r="B126" s="100"/>
      <c r="C126" s="101"/>
      <c r="D126" s="116"/>
      <c r="E126" s="95"/>
    </row>
    <row r="127" spans="1:5" ht="13.8">
      <c r="A127" s="92"/>
      <c r="B127" s="100"/>
      <c r="C127" s="101"/>
      <c r="D127" s="102"/>
      <c r="E127" s="95"/>
    </row>
    <row r="128" spans="1:5" ht="13.8">
      <c r="A128" s="92"/>
      <c r="B128" s="100"/>
      <c r="C128" s="101"/>
      <c r="D128" s="116"/>
      <c r="E128" s="95"/>
    </row>
    <row r="129" spans="1:5" ht="13.8">
      <c r="A129" s="92"/>
      <c r="B129" s="100"/>
      <c r="C129" s="101"/>
      <c r="D129" s="115"/>
      <c r="E129" s="95"/>
    </row>
    <row r="130" spans="1:5" ht="13.5" customHeight="1">
      <c r="A130" s="92"/>
      <c r="B130" s="100"/>
      <c r="C130" s="101"/>
      <c r="D130" s="102"/>
      <c r="E130" s="95"/>
    </row>
    <row r="131" spans="1:5" ht="13.5" customHeight="1">
      <c r="A131" s="92"/>
      <c r="B131" s="100"/>
      <c r="C131" s="101"/>
      <c r="D131" s="116"/>
      <c r="E131" s="95"/>
    </row>
    <row r="132" spans="1:5" ht="13.8">
      <c r="A132" s="92"/>
      <c r="B132" s="100"/>
      <c r="C132" s="101"/>
      <c r="D132" s="116"/>
      <c r="E132" s="95"/>
    </row>
    <row r="133" spans="1:5" ht="13.8">
      <c r="A133" s="92"/>
      <c r="B133" s="100"/>
      <c r="C133" s="101"/>
      <c r="D133" s="116"/>
      <c r="E133" s="95"/>
    </row>
    <row r="134" spans="1:5" ht="13.8">
      <c r="A134" s="92"/>
      <c r="B134" s="100"/>
      <c r="C134" s="101"/>
      <c r="D134" s="102"/>
      <c r="E134" s="95"/>
    </row>
    <row r="135" spans="1:5" ht="13.5" customHeight="1">
      <c r="A135" s="92"/>
      <c r="B135" s="100"/>
      <c r="C135" s="101"/>
      <c r="D135" s="116"/>
      <c r="E135" s="95"/>
    </row>
    <row r="136" spans="1:5" ht="13.5" customHeight="1">
      <c r="A136" s="92"/>
      <c r="B136" s="100"/>
      <c r="C136" s="101"/>
      <c r="D136" s="115"/>
      <c r="E136" s="95"/>
    </row>
    <row r="137" spans="1:5" ht="13.8">
      <c r="A137" s="92"/>
      <c r="B137" s="95"/>
      <c r="C137" s="114"/>
      <c r="D137" s="122"/>
      <c r="E137" s="95"/>
    </row>
    <row r="138" spans="1:5" ht="13.8">
      <c r="A138" s="92"/>
      <c r="B138" s="95"/>
      <c r="C138" s="114"/>
      <c r="D138" s="114"/>
      <c r="E138" s="95"/>
    </row>
    <row r="139" spans="1:5" ht="13.8">
      <c r="A139" s="92"/>
      <c r="B139" s="108"/>
      <c r="C139" s="120"/>
      <c r="D139" s="110"/>
      <c r="E139" s="92"/>
    </row>
    <row r="140" spans="1:5" ht="13.8">
      <c r="A140" s="92"/>
      <c r="B140" s="100"/>
      <c r="C140" s="123"/>
      <c r="D140" s="116"/>
      <c r="E140" s="95"/>
    </row>
    <row r="141" spans="1:5" ht="13.8">
      <c r="A141" s="92"/>
      <c r="B141" s="100"/>
      <c r="C141" s="123"/>
      <c r="D141" s="116"/>
      <c r="E141" s="95"/>
    </row>
    <row r="142" spans="1:5" ht="13.8">
      <c r="A142" s="92"/>
      <c r="B142" s="95"/>
      <c r="C142" s="114"/>
      <c r="D142" s="122"/>
      <c r="E142" s="95"/>
    </row>
    <row r="143" spans="1:5" ht="13.8">
      <c r="A143" s="92"/>
      <c r="B143" s="95"/>
      <c r="C143" s="114"/>
      <c r="D143" s="114"/>
      <c r="E143" s="95"/>
    </row>
    <row r="144" spans="1:5" ht="13.8">
      <c r="A144" s="92"/>
      <c r="B144" s="108"/>
      <c r="C144" s="120"/>
      <c r="D144" s="110"/>
      <c r="E144" s="92"/>
    </row>
    <row r="145" spans="1:5" ht="13.5" customHeight="1">
      <c r="A145" s="92"/>
      <c r="B145" s="108"/>
      <c r="C145" s="120"/>
      <c r="D145" s="110"/>
      <c r="E145" s="92"/>
    </row>
    <row r="146" spans="1:5" ht="13.8">
      <c r="A146" s="92"/>
      <c r="B146" s="100"/>
      <c r="C146" s="123"/>
      <c r="D146" s="115"/>
      <c r="E146" s="95"/>
    </row>
    <row r="147" spans="1:5" ht="13.8">
      <c r="A147" s="92"/>
      <c r="B147" s="100"/>
      <c r="C147" s="123"/>
      <c r="D147" s="116"/>
      <c r="E147" s="95"/>
    </row>
    <row r="148" spans="1:5" ht="13.5" customHeight="1">
      <c r="A148" s="92"/>
      <c r="B148" s="100"/>
      <c r="C148" s="123"/>
      <c r="D148" s="115"/>
      <c r="E148" s="95"/>
    </row>
    <row r="149" spans="1:5" ht="13.5" customHeight="1">
      <c r="A149" s="92"/>
      <c r="B149" s="100"/>
      <c r="C149" s="123"/>
      <c r="D149" s="115"/>
      <c r="E149" s="95"/>
    </row>
    <row r="150" spans="1:5" ht="13.8">
      <c r="A150" s="92"/>
      <c r="B150" s="100"/>
      <c r="C150" s="123"/>
      <c r="D150" s="115"/>
      <c r="E150" s="95"/>
    </row>
    <row r="151" spans="1:5" ht="13.8">
      <c r="A151" s="92"/>
      <c r="B151" s="100"/>
      <c r="C151" s="123"/>
      <c r="D151" s="116"/>
      <c r="E151" s="95"/>
    </row>
    <row r="152" spans="1:5" ht="13.5" customHeight="1">
      <c r="A152" s="92"/>
      <c r="B152" s="95"/>
      <c r="C152" s="114"/>
      <c r="D152" s="114"/>
      <c r="E152" s="95"/>
    </row>
    <row r="153" spans="1:5" ht="13.5" customHeight="1">
      <c r="B153" s="73"/>
      <c r="C153" s="125"/>
      <c r="D153" s="126"/>
      <c r="E153" s="124"/>
    </row>
    <row r="154" spans="1:5" ht="13.5" customHeight="1">
      <c r="B154" s="83"/>
      <c r="C154" s="127"/>
      <c r="D154" s="82"/>
    </row>
    <row r="157" spans="1:5" ht="13.5" customHeight="1">
      <c r="B157" s="73"/>
      <c r="C157" s="125"/>
      <c r="D157" s="126"/>
      <c r="E157" s="124"/>
    </row>
    <row r="158" spans="1:5" ht="13.5" customHeight="1">
      <c r="B158" s="83"/>
      <c r="C158" s="127"/>
      <c r="D158" s="82"/>
    </row>
    <row r="159" spans="1:5" ht="13.8">
      <c r="D159" s="128"/>
    </row>
    <row r="160" spans="1:5" ht="13.5" customHeight="1">
      <c r="D160" s="128"/>
    </row>
    <row r="161" spans="1:9" ht="13.5" customHeight="1">
      <c r="D161" s="128"/>
    </row>
    <row r="162" spans="1:9" ht="13.5" customHeight="1">
      <c r="D162" s="128"/>
    </row>
    <row r="163" spans="1:9" ht="13.5" customHeight="1">
      <c r="D163" s="128"/>
    </row>
    <row r="166" spans="1:9" ht="13.5" customHeight="1">
      <c r="B166" s="83"/>
      <c r="C166" s="127"/>
      <c r="D166" s="82"/>
    </row>
    <row r="167" spans="1:9" ht="13.5" customHeight="1">
      <c r="D167" s="129"/>
    </row>
    <row r="173" spans="1:9" s="246" customFormat="1" ht="13.5" customHeight="1">
      <c r="A173" s="124"/>
      <c r="B173" s="72"/>
      <c r="C173" s="53"/>
      <c r="D173" s="53"/>
      <c r="E173" s="72"/>
      <c r="F173" s="54"/>
      <c r="G173" s="96"/>
      <c r="H173" s="54"/>
      <c r="I173" s="53"/>
    </row>
    <row r="174" spans="1:9" s="246" customFormat="1" ht="13.5" customHeight="1">
      <c r="A174" s="124"/>
      <c r="B174" s="72"/>
      <c r="C174" s="53"/>
      <c r="D174" s="53"/>
      <c r="E174" s="72"/>
      <c r="F174" s="54"/>
      <c r="G174" s="96"/>
      <c r="H174" s="54"/>
      <c r="I174" s="53"/>
    </row>
    <row r="175" spans="1:9" s="246" customFormat="1" ht="13.5" customHeight="1">
      <c r="A175" s="124"/>
      <c r="B175" s="72"/>
      <c r="C175" s="53"/>
      <c r="D175" s="53"/>
      <c r="E175" s="72"/>
      <c r="F175" s="54"/>
      <c r="G175" s="96"/>
      <c r="H175" s="54"/>
      <c r="I175" s="53"/>
    </row>
    <row r="176" spans="1:9" s="246" customFormat="1" ht="13.5" customHeight="1">
      <c r="A176" s="124"/>
      <c r="B176" s="72"/>
      <c r="C176" s="53"/>
      <c r="D176" s="53"/>
      <c r="E176" s="72"/>
      <c r="F176" s="54"/>
      <c r="G176" s="96"/>
      <c r="H176" s="54"/>
      <c r="I176" s="53"/>
    </row>
    <row r="177" spans="1:9" s="246" customFormat="1" ht="13.5" customHeight="1">
      <c r="A177" s="124"/>
      <c r="B177" s="72"/>
      <c r="C177" s="53"/>
      <c r="D177" s="53"/>
      <c r="E177" s="72"/>
      <c r="F177" s="54"/>
      <c r="G177" s="96"/>
      <c r="H177" s="54"/>
      <c r="I177" s="53"/>
    </row>
    <row r="178" spans="1:9" s="246" customFormat="1" ht="13.5" customHeight="1">
      <c r="A178" s="124"/>
      <c r="B178" s="72"/>
      <c r="C178" s="53"/>
      <c r="D178" s="53"/>
      <c r="E178" s="72"/>
      <c r="F178" s="54"/>
      <c r="G178" s="96"/>
      <c r="H178" s="54"/>
      <c r="I178" s="53"/>
    </row>
    <row r="179" spans="1:9" s="246" customFormat="1" ht="13.5" customHeight="1">
      <c r="A179" s="124"/>
      <c r="B179" s="72"/>
      <c r="C179" s="53"/>
      <c r="D179" s="53"/>
      <c r="E179" s="72"/>
      <c r="F179" s="54"/>
      <c r="G179" s="96"/>
      <c r="H179" s="54"/>
      <c r="I179" s="53"/>
    </row>
    <row r="180" spans="1:9" s="246" customFormat="1" ht="13.5" customHeight="1">
      <c r="A180" s="124"/>
      <c r="B180" s="72"/>
      <c r="C180" s="53"/>
      <c r="D180" s="53"/>
      <c r="E180" s="72"/>
      <c r="F180" s="54"/>
      <c r="G180" s="96"/>
      <c r="H180" s="54"/>
      <c r="I180" s="53"/>
    </row>
    <row r="181" spans="1:9" s="246" customFormat="1" ht="13.5" customHeight="1">
      <c r="A181" s="124"/>
      <c r="B181" s="72"/>
      <c r="C181" s="53"/>
      <c r="D181" s="53"/>
      <c r="E181" s="72"/>
      <c r="F181" s="54"/>
      <c r="G181" s="96"/>
      <c r="H181" s="54"/>
      <c r="I181" s="53"/>
    </row>
    <row r="182" spans="1:9" s="246" customFormat="1" ht="13.5" customHeight="1">
      <c r="A182" s="124"/>
      <c r="B182" s="72"/>
      <c r="C182" s="53"/>
      <c r="D182" s="53"/>
      <c r="E182" s="72"/>
      <c r="F182" s="54"/>
      <c r="G182" s="96"/>
      <c r="H182" s="54"/>
      <c r="I182" s="53"/>
    </row>
    <row r="183" spans="1:9" s="246" customFormat="1" ht="13.5" customHeight="1">
      <c r="A183" s="124"/>
      <c r="B183" s="72"/>
      <c r="C183" s="53"/>
      <c r="D183" s="53"/>
      <c r="E183" s="72"/>
      <c r="F183" s="54"/>
      <c r="G183" s="96"/>
      <c r="H183" s="54"/>
      <c r="I183" s="53"/>
    </row>
    <row r="184" spans="1:9" s="246" customFormat="1" ht="13.5" customHeight="1">
      <c r="A184" s="124"/>
      <c r="B184" s="72"/>
      <c r="C184" s="53"/>
      <c r="D184" s="53"/>
      <c r="E184" s="72"/>
      <c r="F184" s="54"/>
      <c r="G184" s="96"/>
      <c r="H184" s="54"/>
      <c r="I184" s="53"/>
    </row>
    <row r="185" spans="1:9" s="246" customFormat="1" ht="13.5" customHeight="1">
      <c r="A185" s="124"/>
      <c r="B185" s="72"/>
      <c r="C185" s="53"/>
      <c r="D185" s="53"/>
      <c r="E185" s="72"/>
      <c r="F185" s="54"/>
      <c r="G185" s="96"/>
      <c r="H185" s="54"/>
      <c r="I185" s="53"/>
    </row>
    <row r="186" spans="1:9" s="246" customFormat="1" ht="13.5" customHeight="1">
      <c r="A186" s="124"/>
      <c r="B186" s="72"/>
      <c r="C186" s="53"/>
      <c r="D186" s="53"/>
      <c r="E186" s="72"/>
      <c r="F186" s="54"/>
      <c r="G186" s="96"/>
      <c r="H186" s="54"/>
      <c r="I186" s="53"/>
    </row>
    <row r="187" spans="1:9" s="246" customFormat="1" ht="13.5" customHeight="1">
      <c r="A187" s="124"/>
      <c r="B187" s="72"/>
      <c r="C187" s="53"/>
      <c r="D187" s="53"/>
      <c r="E187" s="72"/>
      <c r="F187" s="54"/>
      <c r="G187" s="96"/>
      <c r="H187" s="54"/>
      <c r="I187" s="53"/>
    </row>
    <row r="188" spans="1:9" s="246" customFormat="1" ht="13.5" customHeight="1">
      <c r="A188" s="124"/>
      <c r="B188" s="72"/>
      <c r="C188" s="53"/>
      <c r="D188" s="53"/>
      <c r="E188" s="72"/>
      <c r="F188" s="54"/>
      <c r="G188" s="96"/>
      <c r="H188" s="54"/>
      <c r="I188" s="53"/>
    </row>
    <row r="189" spans="1:9" s="246" customFormat="1" ht="13.5" customHeight="1">
      <c r="A189" s="124"/>
      <c r="B189" s="72"/>
      <c r="C189" s="53"/>
      <c r="D189" s="53"/>
      <c r="E189" s="72"/>
      <c r="F189" s="54"/>
      <c r="G189" s="96"/>
      <c r="H189" s="54"/>
      <c r="I189" s="53"/>
    </row>
    <row r="190" spans="1:9" s="246" customFormat="1" ht="13.5" customHeight="1">
      <c r="A190" s="124"/>
      <c r="B190" s="72"/>
      <c r="C190" s="53"/>
      <c r="D190" s="53"/>
      <c r="E190" s="72"/>
      <c r="F190" s="54"/>
      <c r="G190" s="96"/>
      <c r="H190" s="54"/>
      <c r="I190" s="53"/>
    </row>
    <row r="191" spans="1:9" s="246" customFormat="1" ht="13.5" customHeight="1">
      <c r="A191" s="124"/>
      <c r="B191" s="72"/>
      <c r="C191" s="53"/>
      <c r="D191" s="53"/>
      <c r="E191" s="72"/>
      <c r="F191" s="54"/>
      <c r="G191" s="96"/>
      <c r="H191" s="54"/>
      <c r="I191" s="53"/>
    </row>
    <row r="192" spans="1:9" s="246" customFormat="1" ht="13.5" customHeight="1">
      <c r="A192" s="124"/>
      <c r="B192" s="72"/>
      <c r="C192" s="53"/>
      <c r="D192" s="53"/>
      <c r="E192" s="72"/>
      <c r="F192" s="54"/>
      <c r="G192" s="96"/>
      <c r="H192" s="54"/>
      <c r="I192" s="53"/>
    </row>
    <row r="193" spans="1:9" s="246" customFormat="1" ht="13.5" customHeight="1">
      <c r="A193" s="124"/>
      <c r="B193" s="72"/>
      <c r="C193" s="53"/>
      <c r="D193" s="53"/>
      <c r="E193" s="72"/>
      <c r="F193" s="54"/>
      <c r="G193" s="96"/>
      <c r="H193" s="54"/>
      <c r="I193" s="53"/>
    </row>
    <row r="194" spans="1:9" s="246" customFormat="1" ht="13.5" customHeight="1">
      <c r="A194" s="124"/>
      <c r="B194" s="72"/>
      <c r="C194" s="53"/>
      <c r="D194" s="53"/>
      <c r="E194" s="72"/>
      <c r="F194" s="54"/>
      <c r="G194" s="96"/>
      <c r="H194" s="54"/>
      <c r="I194" s="53"/>
    </row>
    <row r="195" spans="1:9" s="246" customFormat="1" ht="13.5" customHeight="1">
      <c r="A195" s="124"/>
      <c r="B195" s="72"/>
      <c r="C195" s="53"/>
      <c r="D195" s="53"/>
      <c r="E195" s="72"/>
      <c r="F195" s="54"/>
      <c r="G195" s="96"/>
      <c r="H195" s="54"/>
      <c r="I195" s="53"/>
    </row>
    <row r="196" spans="1:9" s="246" customFormat="1" ht="13.5" customHeight="1">
      <c r="A196" s="124"/>
      <c r="B196" s="72"/>
      <c r="C196" s="53"/>
      <c r="D196" s="53"/>
      <c r="E196" s="72"/>
      <c r="F196" s="54"/>
      <c r="G196" s="96"/>
      <c r="H196" s="54"/>
      <c r="I196" s="53"/>
    </row>
    <row r="197" spans="1:9" s="246" customFormat="1" ht="13.5" customHeight="1">
      <c r="A197" s="124"/>
      <c r="B197" s="72"/>
      <c r="C197" s="53"/>
      <c r="D197" s="53"/>
      <c r="E197" s="72"/>
      <c r="F197" s="54"/>
      <c r="G197" s="96"/>
      <c r="H197" s="54"/>
      <c r="I197" s="53"/>
    </row>
    <row r="198" spans="1:9" s="246" customFormat="1" ht="13.5" customHeight="1">
      <c r="A198" s="124"/>
      <c r="B198" s="72"/>
      <c r="C198" s="53"/>
      <c r="D198" s="53"/>
      <c r="E198" s="72"/>
      <c r="F198" s="54"/>
      <c r="G198" s="96"/>
      <c r="H198" s="54"/>
      <c r="I198" s="53"/>
    </row>
    <row r="199" spans="1:9" s="246" customFormat="1" ht="13.5" customHeight="1">
      <c r="A199" s="124"/>
      <c r="B199" s="72"/>
      <c r="C199" s="53"/>
      <c r="D199" s="53"/>
      <c r="E199" s="72"/>
      <c r="F199" s="54"/>
      <c r="G199" s="96"/>
      <c r="H199" s="54"/>
      <c r="I199" s="53"/>
    </row>
    <row r="200" spans="1:9" s="246" customFormat="1" ht="13.5" customHeight="1">
      <c r="A200" s="124"/>
      <c r="B200" s="72"/>
      <c r="C200" s="53"/>
      <c r="D200" s="53"/>
      <c r="E200" s="72"/>
      <c r="F200" s="54"/>
      <c r="G200" s="96"/>
      <c r="H200" s="54"/>
      <c r="I200" s="53"/>
    </row>
    <row r="201" spans="1:9" s="246" customFormat="1" ht="13.5" customHeight="1">
      <c r="A201" s="124"/>
      <c r="B201" s="72"/>
      <c r="C201" s="53"/>
      <c r="D201" s="53"/>
      <c r="E201" s="72"/>
      <c r="F201" s="54"/>
      <c r="G201" s="96"/>
      <c r="H201" s="54"/>
      <c r="I201" s="53"/>
    </row>
    <row r="202" spans="1:9" s="246" customFormat="1" ht="13.5" customHeight="1">
      <c r="A202" s="124"/>
      <c r="B202" s="72"/>
      <c r="C202" s="53"/>
      <c r="D202" s="53"/>
      <c r="E202" s="72"/>
      <c r="F202" s="54"/>
      <c r="G202" s="96"/>
      <c r="H202" s="54"/>
      <c r="I202" s="53"/>
    </row>
    <row r="203" spans="1:9" s="246" customFormat="1" ht="13.5" customHeight="1">
      <c r="A203" s="124"/>
      <c r="B203" s="72"/>
      <c r="C203" s="53"/>
      <c r="D203" s="53"/>
      <c r="E203" s="72"/>
      <c r="F203" s="54"/>
      <c r="G203" s="96"/>
      <c r="H203" s="54"/>
      <c r="I203" s="53"/>
    </row>
    <row r="204" spans="1:9" s="246" customFormat="1" ht="13.5" customHeight="1">
      <c r="A204" s="124"/>
      <c r="B204" s="72"/>
      <c r="C204" s="53"/>
      <c r="D204" s="53"/>
      <c r="E204" s="72"/>
      <c r="F204" s="54"/>
      <c r="G204" s="96"/>
      <c r="H204" s="54"/>
      <c r="I204" s="53"/>
    </row>
    <row r="205" spans="1:9" s="246" customFormat="1" ht="13.5" customHeight="1">
      <c r="A205" s="124"/>
      <c r="B205" s="72"/>
      <c r="C205" s="53"/>
      <c r="D205" s="53"/>
      <c r="E205" s="72"/>
      <c r="F205" s="54"/>
      <c r="G205" s="96"/>
      <c r="H205" s="54"/>
      <c r="I205" s="53"/>
    </row>
    <row r="206" spans="1:9" s="246" customFormat="1" ht="13.5" customHeight="1">
      <c r="A206" s="124"/>
      <c r="B206" s="72"/>
      <c r="C206" s="53"/>
      <c r="D206" s="53"/>
      <c r="E206" s="72"/>
      <c r="F206" s="54"/>
      <c r="G206" s="96"/>
      <c r="H206" s="54"/>
      <c r="I206" s="53"/>
    </row>
    <row r="207" spans="1:9" ht="13.5" customHeight="1">
      <c r="H207" s="53"/>
    </row>
    <row r="208" spans="1:9" ht="13.5" customHeight="1">
      <c r="H208" s="53"/>
    </row>
    <row r="209" spans="8:8" ht="13.5" customHeight="1">
      <c r="H209" s="53"/>
    </row>
    <row r="210" spans="8:8" ht="13.5" customHeight="1">
      <c r="H210" s="53"/>
    </row>
    <row r="211" spans="8:8" ht="13.5" customHeight="1">
      <c r="H211" s="53"/>
    </row>
    <row r="212" spans="8:8" ht="13.5" customHeight="1">
      <c r="H212" s="53"/>
    </row>
  </sheetData>
  <sheetProtection algorithmName="SHA-512" hashValue="jcOxUy7wwfsXpNPiUOMrJHhqulLxOWpy52liH1ZV/YcZJ3s1pzmtdpBzgMuyfnUfJCRV1iALdrfKzO5kE+BU8g==" saltValue="wS3kkF8durXzDS4Spj3IFA==" spinCount="100000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4:G86" xr:uid="{00000000-0002-0000-1D00-000000000000}">
      <formula1>ROUND(G14,2)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69" max="8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árok31">
    <tabColor rgb="FFFF99CC"/>
  </sheetPr>
  <dimension ref="A1:I195"/>
  <sheetViews>
    <sheetView view="pageBreakPreview" zoomScaleNormal="100" zoomScaleSheetLayoutView="100" workbookViewId="0">
      <selection activeCell="D38" sqref="D38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3" customWidth="1"/>
    <col min="10" max="16384" width="9.109375" style="53"/>
  </cols>
  <sheetData>
    <row r="1" spans="1:9" s="339" customFormat="1" ht="14.4" thickBot="1">
      <c r="A1" s="336" t="s">
        <v>156</v>
      </c>
      <c r="B1" s="337"/>
      <c r="C1" s="338" t="s">
        <v>2</v>
      </c>
      <c r="D1" s="712"/>
      <c r="E1" s="337"/>
      <c r="H1" s="340" t="s">
        <v>276</v>
      </c>
    </row>
    <row r="2" spans="1:9" s="339" customFormat="1">
      <c r="A2" s="336"/>
      <c r="B2" s="337"/>
      <c r="C2" s="338"/>
      <c r="D2" s="338"/>
      <c r="E2" s="337"/>
      <c r="H2" s="338"/>
    </row>
    <row r="3" spans="1:9" s="339" customFormat="1">
      <c r="A3" s="336" t="s">
        <v>158</v>
      </c>
      <c r="B3" s="337"/>
      <c r="C3" s="338" t="s">
        <v>943</v>
      </c>
      <c r="D3" s="338"/>
      <c r="E3" s="337"/>
      <c r="H3" s="338"/>
    </row>
    <row r="4" spans="1:9">
      <c r="A4" s="65" t="s">
        <v>160</v>
      </c>
      <c r="B4" s="341"/>
      <c r="C4" s="342" t="s">
        <v>929</v>
      </c>
      <c r="D4" s="339"/>
      <c r="E4" s="341"/>
      <c r="F4" s="339"/>
      <c r="G4" s="339"/>
      <c r="H4" s="339"/>
    </row>
    <row r="5" spans="1:9">
      <c r="A5" s="759" t="s">
        <v>911</v>
      </c>
      <c r="B5" s="341"/>
      <c r="C5" s="342" t="s">
        <v>944</v>
      </c>
      <c r="D5" s="339"/>
      <c r="E5" s="341"/>
      <c r="F5" s="339"/>
      <c r="G5" s="339"/>
      <c r="H5" s="339"/>
    </row>
    <row r="6" spans="1:9" s="220" customFormat="1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72"/>
      <c r="C9" s="72"/>
      <c r="D9" s="83"/>
      <c r="E9" s="189"/>
      <c r="F9" s="760"/>
      <c r="G9" s="83"/>
      <c r="H9" s="83"/>
    </row>
    <row r="10" spans="1:9">
      <c r="A10" s="759"/>
      <c r="B10" s="761" t="s">
        <v>931</v>
      </c>
      <c r="C10" s="342"/>
      <c r="D10" s="339"/>
      <c r="E10" s="341"/>
      <c r="F10" s="339"/>
      <c r="G10" s="339"/>
      <c r="H10" s="339"/>
    </row>
    <row r="11" spans="1:9">
      <c r="A11" s="92"/>
      <c r="B11" s="137"/>
      <c r="C11" s="75"/>
      <c r="D11" s="76"/>
      <c r="F11" s="53"/>
      <c r="G11" s="53"/>
      <c r="H11" s="80"/>
    </row>
    <row r="12" spans="1:9">
      <c r="A12" s="92"/>
      <c r="B12" s="137">
        <v>451111</v>
      </c>
      <c r="C12" s="75"/>
      <c r="D12" s="76" t="s">
        <v>227</v>
      </c>
      <c r="F12" s="53"/>
      <c r="G12" s="53"/>
      <c r="H12" s="80">
        <f>SUM(H14:H14)</f>
        <v>0</v>
      </c>
    </row>
    <row r="13" spans="1:9">
      <c r="B13" s="83"/>
      <c r="C13" s="127"/>
      <c r="D13" s="82"/>
    </row>
    <row r="14" spans="1:9" ht="27.6">
      <c r="A14" s="249">
        <v>1</v>
      </c>
      <c r="B14" s="249"/>
      <c r="C14" s="762" t="s">
        <v>932</v>
      </c>
      <c r="D14" s="763" t="s">
        <v>933</v>
      </c>
      <c r="E14" s="348" t="s">
        <v>176</v>
      </c>
      <c r="F14" s="764">
        <v>3500</v>
      </c>
      <c r="G14" s="1252"/>
      <c r="H14" s="90">
        <f>ROUND(F14*G14,2)</f>
        <v>0</v>
      </c>
      <c r="I14" s="1230"/>
    </row>
    <row r="15" spans="1:9">
      <c r="A15" s="92"/>
      <c r="B15" s="137"/>
      <c r="C15" s="75"/>
      <c r="D15" s="76"/>
      <c r="F15" s="53"/>
      <c r="G15" s="53"/>
      <c r="H15" s="80"/>
    </row>
    <row r="16" spans="1:9">
      <c r="A16" s="92"/>
      <c r="B16" s="137" t="s">
        <v>767</v>
      </c>
      <c r="C16" s="75"/>
      <c r="D16" s="76" t="s">
        <v>934</v>
      </c>
      <c r="F16" s="53"/>
      <c r="G16" s="53"/>
      <c r="H16" s="80">
        <f>SUM(H18:H18)</f>
        <v>0</v>
      </c>
    </row>
    <row r="17" spans="1:9" s="82" customFormat="1">
      <c r="B17" s="83"/>
      <c r="E17" s="83"/>
    </row>
    <row r="18" spans="1:9">
      <c r="A18" s="84">
        <v>2</v>
      </c>
      <c r="B18" s="85"/>
      <c r="C18" s="762" t="s">
        <v>769</v>
      </c>
      <c r="D18" s="763" t="s">
        <v>770</v>
      </c>
      <c r="E18" s="353" t="s">
        <v>267</v>
      </c>
      <c r="F18" s="764">
        <v>111</v>
      </c>
      <c r="G18" s="1252"/>
      <c r="H18" s="90">
        <f>ROUND(F18*G18,2)</f>
        <v>0</v>
      </c>
      <c r="I18" s="1252"/>
    </row>
    <row r="19" spans="1:9">
      <c r="A19" s="92"/>
      <c r="B19" s="137"/>
      <c r="C19" s="75"/>
      <c r="D19" s="76"/>
      <c r="F19" s="53"/>
      <c r="G19" s="53"/>
      <c r="H19" s="80"/>
    </row>
    <row r="20" spans="1:9">
      <c r="A20" s="92"/>
      <c r="B20" s="137">
        <v>453143</v>
      </c>
      <c r="C20" s="75"/>
      <c r="D20" s="76" t="s">
        <v>445</v>
      </c>
      <c r="F20" s="53"/>
      <c r="G20" s="53"/>
      <c r="H20" s="80">
        <f>SUM(H22:H27)</f>
        <v>0</v>
      </c>
    </row>
    <row r="21" spans="1:9" s="82" customFormat="1">
      <c r="B21" s="83"/>
      <c r="E21" s="83"/>
    </row>
    <row r="22" spans="1:9">
      <c r="A22" s="84">
        <v>3</v>
      </c>
      <c r="B22" s="85"/>
      <c r="C22" s="762" t="s">
        <v>935</v>
      </c>
      <c r="D22" s="763" t="s">
        <v>936</v>
      </c>
      <c r="E22" s="353" t="s">
        <v>180</v>
      </c>
      <c r="F22" s="764">
        <v>3.5</v>
      </c>
      <c r="G22" s="1252"/>
      <c r="H22" s="90">
        <f>ROUND(F22*G22,2)</f>
        <v>0</v>
      </c>
      <c r="I22" s="1252"/>
    </row>
    <row r="23" spans="1:9">
      <c r="A23" s="84">
        <v>4</v>
      </c>
      <c r="B23" s="85"/>
      <c r="C23" s="762">
        <v>92020107</v>
      </c>
      <c r="D23" s="763" t="s">
        <v>368</v>
      </c>
      <c r="E23" s="353" t="s">
        <v>176</v>
      </c>
      <c r="F23" s="764">
        <v>3500</v>
      </c>
      <c r="G23" s="1252"/>
      <c r="H23" s="90">
        <f t="shared" ref="H23:H27" si="0">ROUND(F23*G23,2)</f>
        <v>0</v>
      </c>
      <c r="I23" s="1252"/>
    </row>
    <row r="24" spans="1:9">
      <c r="A24" s="84">
        <v>5</v>
      </c>
      <c r="B24" s="85"/>
      <c r="C24" s="765">
        <v>92020601</v>
      </c>
      <c r="D24" s="763" t="s">
        <v>937</v>
      </c>
      <c r="E24" s="353" t="s">
        <v>180</v>
      </c>
      <c r="F24" s="764">
        <v>280</v>
      </c>
      <c r="G24" s="1252"/>
      <c r="H24" s="90">
        <f t="shared" si="0"/>
        <v>0</v>
      </c>
      <c r="I24" s="1252"/>
    </row>
    <row r="25" spans="1:9">
      <c r="A25" s="84">
        <v>6</v>
      </c>
      <c r="B25" s="85"/>
      <c r="C25" s="765">
        <v>92020701</v>
      </c>
      <c r="D25" s="763" t="s">
        <v>938</v>
      </c>
      <c r="E25" s="353" t="s">
        <v>180</v>
      </c>
      <c r="F25" s="764">
        <v>143</v>
      </c>
      <c r="G25" s="1252"/>
      <c r="H25" s="90">
        <f t="shared" si="0"/>
        <v>0</v>
      </c>
      <c r="I25" s="1252"/>
    </row>
    <row r="26" spans="1:9">
      <c r="A26" s="84">
        <v>7</v>
      </c>
      <c r="B26" s="85"/>
      <c r="C26" s="765">
        <v>92020801</v>
      </c>
      <c r="D26" s="763" t="s">
        <v>939</v>
      </c>
      <c r="E26" s="353" t="s">
        <v>180</v>
      </c>
      <c r="F26" s="764">
        <v>7</v>
      </c>
      <c r="G26" s="1252"/>
      <c r="H26" s="90">
        <f t="shared" si="0"/>
        <v>0</v>
      </c>
      <c r="I26" s="1252"/>
    </row>
    <row r="27" spans="1:9">
      <c r="A27" s="84">
        <v>8</v>
      </c>
      <c r="B27" s="85"/>
      <c r="C27" s="765">
        <v>92022501</v>
      </c>
      <c r="D27" s="763" t="s">
        <v>372</v>
      </c>
      <c r="E27" s="353" t="s">
        <v>180</v>
      </c>
      <c r="F27" s="764">
        <v>192</v>
      </c>
      <c r="G27" s="1252"/>
      <c r="H27" s="90">
        <f t="shared" si="0"/>
        <v>0</v>
      </c>
      <c r="I27" s="1252"/>
    </row>
    <row r="28" spans="1:9">
      <c r="A28" s="92"/>
      <c r="B28" s="137"/>
      <c r="C28" s="75"/>
      <c r="D28" s="76"/>
      <c r="F28" s="53"/>
      <c r="G28" s="53"/>
      <c r="H28" s="80"/>
      <c r="I28" s="1254"/>
    </row>
    <row r="29" spans="1:9">
      <c r="A29" s="92"/>
      <c r="B29" s="137">
        <v>453162</v>
      </c>
      <c r="C29" s="75"/>
      <c r="D29" s="76" t="s">
        <v>362</v>
      </c>
      <c r="F29" s="53"/>
      <c r="G29" s="53"/>
      <c r="H29" s="80">
        <f>SUM(H31:H31)</f>
        <v>0</v>
      </c>
    </row>
    <row r="30" spans="1:9" s="82" customFormat="1">
      <c r="B30" s="83"/>
      <c r="E30" s="83"/>
    </row>
    <row r="31" spans="1:9">
      <c r="A31" s="353">
        <v>9</v>
      </c>
      <c r="B31" s="348"/>
      <c r="C31" s="765">
        <v>92050702</v>
      </c>
      <c r="D31" s="763" t="s">
        <v>357</v>
      </c>
      <c r="E31" s="353" t="s">
        <v>180</v>
      </c>
      <c r="F31" s="764">
        <v>151</v>
      </c>
      <c r="G31" s="1252"/>
      <c r="H31" s="90">
        <f>ROUND(F31*G31,2)</f>
        <v>0</v>
      </c>
      <c r="I31" s="1252"/>
    </row>
    <row r="32" spans="1:9">
      <c r="A32" s="339"/>
      <c r="B32" s="766"/>
      <c r="C32" s="767"/>
      <c r="D32" s="768"/>
      <c r="E32" s="341"/>
      <c r="F32" s="769"/>
      <c r="G32" s="79"/>
      <c r="H32" s="79"/>
      <c r="I32" s="79"/>
    </row>
    <row r="33" spans="1:9">
      <c r="A33" s="759"/>
      <c r="B33" s="761" t="s">
        <v>940</v>
      </c>
      <c r="C33" s="342"/>
      <c r="D33" s="339"/>
      <c r="E33" s="341"/>
      <c r="F33" s="339"/>
      <c r="G33" s="339"/>
      <c r="H33" s="339"/>
      <c r="I33" s="339"/>
    </row>
    <row r="34" spans="1:9">
      <c r="A34" s="92"/>
      <c r="B34" s="137"/>
      <c r="C34" s="75"/>
      <c r="D34" s="76"/>
      <c r="F34" s="53"/>
      <c r="G34" s="53"/>
      <c r="H34" s="80"/>
    </row>
    <row r="35" spans="1:9">
      <c r="A35" s="92"/>
      <c r="B35" s="137">
        <v>451111</v>
      </c>
      <c r="C35" s="75"/>
      <c r="D35" s="76" t="s">
        <v>227</v>
      </c>
      <c r="F35" s="53"/>
      <c r="G35" s="53"/>
      <c r="H35" s="80">
        <f>SUM(H37:H38)</f>
        <v>0</v>
      </c>
    </row>
    <row r="36" spans="1:9">
      <c r="B36" s="83"/>
      <c r="C36" s="127"/>
      <c r="D36" s="82"/>
      <c r="I36" s="96"/>
    </row>
    <row r="37" spans="1:9" ht="27.6">
      <c r="A37" s="249">
        <v>10</v>
      </c>
      <c r="B37" s="249"/>
      <c r="C37" s="762" t="s">
        <v>932</v>
      </c>
      <c r="D37" s="763" t="s">
        <v>933</v>
      </c>
      <c r="E37" s="348" t="s">
        <v>176</v>
      </c>
      <c r="F37" s="764">
        <v>3500</v>
      </c>
      <c r="G37" s="1252"/>
      <c r="H37" s="90">
        <f>ROUND(F37*G37,2)</f>
        <v>0</v>
      </c>
      <c r="I37" s="1252"/>
    </row>
    <row r="38" spans="1:9" ht="27.6">
      <c r="A38" s="249">
        <v>11</v>
      </c>
      <c r="B38" s="249"/>
      <c r="C38" s="762" t="s">
        <v>758</v>
      </c>
      <c r="D38" s="763" t="s">
        <v>941</v>
      </c>
      <c r="E38" s="348" t="s">
        <v>180</v>
      </c>
      <c r="F38" s="764">
        <v>436</v>
      </c>
      <c r="G38" s="1253"/>
      <c r="H38" s="90">
        <f>ROUND(F38*G38,2)</f>
        <v>0</v>
      </c>
      <c r="I38" s="1253"/>
    </row>
    <row r="39" spans="1:9">
      <c r="B39" s="73"/>
      <c r="C39" s="125"/>
      <c r="D39" s="126"/>
      <c r="E39" s="124"/>
      <c r="I39" s="96"/>
    </row>
    <row r="40" spans="1:9">
      <c r="A40" s="92"/>
      <c r="B40" s="137">
        <v>451120</v>
      </c>
      <c r="C40" s="75"/>
      <c r="D40" s="76" t="s">
        <v>185</v>
      </c>
      <c r="F40" s="53"/>
      <c r="G40" s="53"/>
      <c r="H40" s="80">
        <f>SUM(H42:H51)</f>
        <v>0</v>
      </c>
    </row>
    <row r="41" spans="1:9">
      <c r="A41" s="92"/>
      <c r="B41" s="137"/>
      <c r="C41" s="75"/>
      <c r="D41" s="76"/>
      <c r="F41" s="53"/>
      <c r="G41" s="53"/>
      <c r="H41" s="80"/>
    </row>
    <row r="42" spans="1:9">
      <c r="A42" s="84">
        <v>12</v>
      </c>
      <c r="B42" s="85"/>
      <c r="C42" s="532" t="s">
        <v>202</v>
      </c>
      <c r="D42" s="1410" t="s">
        <v>203</v>
      </c>
      <c r="E42" s="450" t="s">
        <v>188</v>
      </c>
      <c r="F42" s="764">
        <v>6</v>
      </c>
      <c r="G42" s="1252"/>
      <c r="H42" s="90">
        <f>ROUND(F42*G42,2)</f>
        <v>0</v>
      </c>
      <c r="I42" s="1230"/>
    </row>
    <row r="43" spans="1:9">
      <c r="A43" s="84">
        <v>13</v>
      </c>
      <c r="B43" s="85"/>
      <c r="C43" s="762" t="s">
        <v>425</v>
      </c>
      <c r="D43" s="763" t="s">
        <v>426</v>
      </c>
      <c r="E43" s="353" t="s">
        <v>188</v>
      </c>
      <c r="F43" s="764">
        <v>4</v>
      </c>
      <c r="G43" s="1252"/>
      <c r="H43" s="90">
        <f>ROUND(F43*G43,2)</f>
        <v>0</v>
      </c>
      <c r="I43" s="1230"/>
    </row>
    <row r="44" spans="1:9">
      <c r="A44" s="84">
        <v>14</v>
      </c>
      <c r="B44" s="85"/>
      <c r="C44" s="762" t="s">
        <v>186</v>
      </c>
      <c r="D44" s="763" t="s">
        <v>187</v>
      </c>
      <c r="E44" s="353" t="s">
        <v>188</v>
      </c>
      <c r="F44" s="764">
        <v>140</v>
      </c>
      <c r="G44" s="1252"/>
      <c r="H44" s="90">
        <f t="shared" ref="H44:H51" si="1">ROUND(F44*G44,2)</f>
        <v>0</v>
      </c>
      <c r="I44" s="1230"/>
    </row>
    <row r="45" spans="1:9">
      <c r="A45" s="84">
        <v>15</v>
      </c>
      <c r="B45" s="85"/>
      <c r="C45" s="762" t="s">
        <v>600</v>
      </c>
      <c r="D45" s="763" t="s">
        <v>601</v>
      </c>
      <c r="E45" s="353" t="s">
        <v>188</v>
      </c>
      <c r="F45" s="764">
        <v>17.5</v>
      </c>
      <c r="G45" s="1252"/>
      <c r="H45" s="90">
        <f t="shared" si="1"/>
        <v>0</v>
      </c>
      <c r="I45" s="1252"/>
    </row>
    <row r="46" spans="1:9">
      <c r="A46" s="84">
        <v>16</v>
      </c>
      <c r="B46" s="85"/>
      <c r="C46" s="762" t="s">
        <v>360</v>
      </c>
      <c r="D46" s="763" t="s">
        <v>361</v>
      </c>
      <c r="E46" s="353" t="s">
        <v>188</v>
      </c>
      <c r="F46" s="764">
        <v>132.5</v>
      </c>
      <c r="G46" s="1252"/>
      <c r="H46" s="90">
        <f t="shared" si="1"/>
        <v>0</v>
      </c>
      <c r="I46" s="1252"/>
    </row>
    <row r="47" spans="1:9">
      <c r="A47" s="84">
        <v>17</v>
      </c>
      <c r="B47" s="85"/>
      <c r="C47" s="762" t="s">
        <v>192</v>
      </c>
      <c r="D47" s="763" t="s">
        <v>193</v>
      </c>
      <c r="E47" s="353" t="s">
        <v>188</v>
      </c>
      <c r="F47" s="764">
        <v>17.5</v>
      </c>
      <c r="G47" s="1252"/>
      <c r="H47" s="90">
        <f t="shared" si="1"/>
        <v>0</v>
      </c>
      <c r="I47" s="1252"/>
    </row>
    <row r="48" spans="1:9">
      <c r="A48" s="84">
        <v>18</v>
      </c>
      <c r="B48" s="85"/>
      <c r="C48" s="762" t="s">
        <v>199</v>
      </c>
      <c r="D48" s="763" t="s">
        <v>444</v>
      </c>
      <c r="E48" s="353" t="s">
        <v>188</v>
      </c>
      <c r="F48" s="764">
        <v>2517.5</v>
      </c>
      <c r="G48" s="1252"/>
      <c r="H48" s="90">
        <f t="shared" si="1"/>
        <v>0</v>
      </c>
      <c r="I48" s="1252"/>
    </row>
    <row r="49" spans="1:9">
      <c r="A49" s="84">
        <v>19</v>
      </c>
      <c r="B49" s="85"/>
      <c r="C49" s="762" t="s">
        <v>720</v>
      </c>
      <c r="D49" s="763" t="s">
        <v>721</v>
      </c>
      <c r="E49" s="353" t="s">
        <v>188</v>
      </c>
      <c r="F49" s="764">
        <v>39.200000000000003</v>
      </c>
      <c r="G49" s="1252"/>
      <c r="H49" s="90">
        <f t="shared" si="1"/>
        <v>0</v>
      </c>
      <c r="I49" s="1252"/>
    </row>
    <row r="50" spans="1:9">
      <c r="A50" s="84">
        <v>20</v>
      </c>
      <c r="B50" s="85"/>
      <c r="C50" s="762" t="s">
        <v>674</v>
      </c>
      <c r="D50" s="763" t="s">
        <v>675</v>
      </c>
      <c r="E50" s="353" t="s">
        <v>197</v>
      </c>
      <c r="F50" s="764">
        <v>280</v>
      </c>
      <c r="G50" s="1252"/>
      <c r="H50" s="90">
        <f t="shared" si="1"/>
        <v>0</v>
      </c>
      <c r="I50" s="1252"/>
    </row>
    <row r="51" spans="1:9">
      <c r="A51" s="84">
        <v>21</v>
      </c>
      <c r="B51" s="85"/>
      <c r="C51" s="532" t="s">
        <v>189</v>
      </c>
      <c r="D51" s="1410" t="s">
        <v>377</v>
      </c>
      <c r="E51" s="450" t="s">
        <v>176</v>
      </c>
      <c r="F51" s="1435">
        <v>10</v>
      </c>
      <c r="G51" s="1252"/>
      <c r="H51" s="90">
        <f t="shared" si="1"/>
        <v>0</v>
      </c>
      <c r="I51" s="1230"/>
    </row>
    <row r="52" spans="1:9">
      <c r="A52" s="83"/>
      <c r="B52" s="97"/>
      <c r="C52" s="1427"/>
      <c r="D52" s="1428"/>
      <c r="E52" s="256"/>
      <c r="F52" s="1429"/>
      <c r="G52" s="1429"/>
      <c r="H52" s="1429"/>
      <c r="I52" s="1429"/>
    </row>
    <row r="53" spans="1:9">
      <c r="A53" s="92"/>
      <c r="B53" s="137" t="s">
        <v>767</v>
      </c>
      <c r="C53" s="75"/>
      <c r="D53" s="76" t="s">
        <v>934</v>
      </c>
      <c r="F53" s="53"/>
      <c r="G53" s="53"/>
      <c r="H53" s="80">
        <f>SUM(H55:H55)</f>
        <v>0</v>
      </c>
    </row>
    <row r="54" spans="1:9" s="82" customFormat="1">
      <c r="B54" s="83"/>
      <c r="E54" s="83"/>
    </row>
    <row r="55" spans="1:9">
      <c r="A55" s="84">
        <v>22</v>
      </c>
      <c r="B55" s="85"/>
      <c r="C55" s="762" t="s">
        <v>769</v>
      </c>
      <c r="D55" s="763" t="s">
        <v>770</v>
      </c>
      <c r="E55" s="353" t="s">
        <v>267</v>
      </c>
      <c r="F55" s="764">
        <v>27</v>
      </c>
      <c r="G55" s="1252"/>
      <c r="H55" s="90">
        <f>ROUND(F55*G55,2)</f>
        <v>0</v>
      </c>
      <c r="I55" s="1252"/>
    </row>
    <row r="56" spans="1:9">
      <c r="A56" s="92"/>
      <c r="B56" s="137"/>
      <c r="C56" s="75"/>
      <c r="D56" s="76"/>
      <c r="F56" s="53"/>
      <c r="G56" s="53"/>
      <c r="H56" s="80"/>
    </row>
    <row r="57" spans="1:9">
      <c r="A57" s="92"/>
      <c r="B57" s="137">
        <v>453143</v>
      </c>
      <c r="C57" s="75"/>
      <c r="D57" s="76" t="s">
        <v>445</v>
      </c>
      <c r="F57" s="53"/>
      <c r="G57" s="53"/>
      <c r="H57" s="80">
        <f>SUM(H59:H65)</f>
        <v>0</v>
      </c>
    </row>
    <row r="58" spans="1:9" s="82" customFormat="1">
      <c r="B58" s="83"/>
      <c r="E58" s="83"/>
    </row>
    <row r="59" spans="1:9">
      <c r="A59" s="84">
        <v>23</v>
      </c>
      <c r="B59" s="85"/>
      <c r="C59" s="762">
        <v>92020107</v>
      </c>
      <c r="D59" s="763" t="s">
        <v>368</v>
      </c>
      <c r="E59" s="353" t="s">
        <v>176</v>
      </c>
      <c r="F59" s="764">
        <v>3795</v>
      </c>
      <c r="G59" s="1252"/>
      <c r="H59" s="90">
        <f>ROUND(F59*G59,2)</f>
        <v>0</v>
      </c>
      <c r="I59" s="1252"/>
    </row>
    <row r="60" spans="1:9">
      <c r="A60" s="84">
        <v>24</v>
      </c>
      <c r="B60" s="85"/>
      <c r="C60" s="762" t="s">
        <v>380</v>
      </c>
      <c r="D60" s="763" t="s">
        <v>381</v>
      </c>
      <c r="E60" s="353" t="s">
        <v>180</v>
      </c>
      <c r="F60" s="764">
        <v>72</v>
      </c>
      <c r="G60" s="1252"/>
      <c r="H60" s="90">
        <f t="shared" ref="H60:H65" si="2">ROUND(F60*G60,2)</f>
        <v>0</v>
      </c>
      <c r="I60" s="1252"/>
    </row>
    <row r="61" spans="1:9">
      <c r="A61" s="84">
        <v>25</v>
      </c>
      <c r="B61" s="85"/>
      <c r="C61" s="765">
        <v>92020401</v>
      </c>
      <c r="D61" s="763" t="s">
        <v>370</v>
      </c>
      <c r="E61" s="353" t="s">
        <v>176</v>
      </c>
      <c r="F61" s="764">
        <v>3485</v>
      </c>
      <c r="G61" s="1252"/>
      <c r="H61" s="90">
        <f t="shared" si="2"/>
        <v>0</v>
      </c>
      <c r="I61" s="1252"/>
    </row>
    <row r="62" spans="1:9" ht="27.6">
      <c r="A62" s="84">
        <v>26</v>
      </c>
      <c r="B62" s="85"/>
      <c r="C62" s="765">
        <v>92020403</v>
      </c>
      <c r="D62" s="763" t="s">
        <v>446</v>
      </c>
      <c r="E62" s="353" t="s">
        <v>176</v>
      </c>
      <c r="F62" s="764">
        <v>10</v>
      </c>
      <c r="G62" s="1252"/>
      <c r="H62" s="90">
        <f t="shared" si="2"/>
        <v>0</v>
      </c>
      <c r="I62" s="1252"/>
    </row>
    <row r="63" spans="1:9">
      <c r="A63" s="84">
        <v>27</v>
      </c>
      <c r="B63" s="85"/>
      <c r="C63" s="765">
        <v>92020701</v>
      </c>
      <c r="D63" s="763" t="s">
        <v>938</v>
      </c>
      <c r="E63" s="353" t="s">
        <v>180</v>
      </c>
      <c r="F63" s="764">
        <v>24</v>
      </c>
      <c r="G63" s="1252"/>
      <c r="H63" s="90">
        <f t="shared" si="2"/>
        <v>0</v>
      </c>
      <c r="I63" s="1252"/>
    </row>
    <row r="64" spans="1:9">
      <c r="A64" s="84">
        <v>28</v>
      </c>
      <c r="B64" s="85"/>
      <c r="C64" s="765">
        <v>92022501</v>
      </c>
      <c r="D64" s="763" t="s">
        <v>372</v>
      </c>
      <c r="E64" s="353" t="s">
        <v>180</v>
      </c>
      <c r="F64" s="764">
        <v>28</v>
      </c>
      <c r="G64" s="1252"/>
      <c r="H64" s="90">
        <f t="shared" si="2"/>
        <v>0</v>
      </c>
      <c r="I64" s="1252"/>
    </row>
    <row r="65" spans="1:9">
      <c r="A65" s="84">
        <v>29</v>
      </c>
      <c r="B65" s="85"/>
      <c r="C65" s="765">
        <v>92031601</v>
      </c>
      <c r="D65" s="763" t="s">
        <v>942</v>
      </c>
      <c r="E65" s="353" t="s">
        <v>180</v>
      </c>
      <c r="F65" s="764">
        <v>80</v>
      </c>
      <c r="G65" s="1252"/>
      <c r="H65" s="90">
        <f t="shared" si="2"/>
        <v>0</v>
      </c>
      <c r="I65" s="1252"/>
    </row>
    <row r="66" spans="1:9">
      <c r="A66" s="92"/>
      <c r="B66" s="137"/>
      <c r="C66" s="75"/>
      <c r="D66" s="76"/>
      <c r="F66" s="53"/>
      <c r="G66" s="53"/>
      <c r="H66" s="80"/>
    </row>
    <row r="67" spans="1:9">
      <c r="A67" s="92"/>
      <c r="B67" s="137">
        <v>453162</v>
      </c>
      <c r="C67" s="75"/>
      <c r="D67" s="76" t="s">
        <v>362</v>
      </c>
      <c r="F67" s="53"/>
      <c r="G67" s="53"/>
      <c r="H67" s="80">
        <f>SUM(H69:H69)</f>
        <v>0</v>
      </c>
    </row>
    <row r="68" spans="1:9" s="82" customFormat="1">
      <c r="B68" s="83"/>
      <c r="E68" s="83"/>
    </row>
    <row r="69" spans="1:9">
      <c r="A69" s="353">
        <v>30</v>
      </c>
      <c r="B69" s="348"/>
      <c r="C69" s="765">
        <v>92050702</v>
      </c>
      <c r="D69" s="763" t="s">
        <v>357</v>
      </c>
      <c r="E69" s="353" t="s">
        <v>180</v>
      </c>
      <c r="F69" s="764">
        <v>157</v>
      </c>
      <c r="G69" s="1252"/>
      <c r="H69" s="90">
        <f>ROUND(F69*G69,2)</f>
        <v>0</v>
      </c>
      <c r="I69" s="1252"/>
    </row>
    <row r="70" spans="1:9">
      <c r="A70" s="92"/>
      <c r="B70" s="100"/>
      <c r="C70" s="101"/>
      <c r="D70" s="102"/>
      <c r="E70" s="95"/>
      <c r="H70" s="96"/>
      <c r="I70" s="96"/>
    </row>
    <row r="71" spans="1:9" ht="14.4">
      <c r="A71" s="92"/>
      <c r="B71" s="100"/>
      <c r="C71" s="101"/>
      <c r="D71" s="103" t="s">
        <v>181</v>
      </c>
      <c r="E71" s="104"/>
      <c r="F71" s="105"/>
      <c r="G71" s="106"/>
      <c r="H71" s="107">
        <f>H16+H12+H20+H29+H35+H40+H53+H57+H67</f>
        <v>0</v>
      </c>
      <c r="I71" s="106"/>
    </row>
    <row r="72" spans="1:9">
      <c r="A72" s="92"/>
      <c r="B72" s="108"/>
      <c r="C72" s="109"/>
      <c r="D72" s="110"/>
      <c r="E72" s="92"/>
      <c r="I72" s="96"/>
    </row>
    <row r="73" spans="1:9">
      <c r="A73" s="92"/>
      <c r="B73" s="92"/>
      <c r="C73" s="92"/>
      <c r="E73" s="95"/>
      <c r="I73" s="96"/>
    </row>
    <row r="74" spans="1:9" s="111" customFormat="1">
      <c r="A74" s="92"/>
      <c r="B74" s="92"/>
      <c r="C74" s="92"/>
      <c r="E74" s="100"/>
      <c r="F74" s="54"/>
      <c r="G74" s="96"/>
      <c r="H74" s="54"/>
      <c r="I74" s="96"/>
    </row>
    <row r="75" spans="1:9">
      <c r="A75" s="92"/>
      <c r="B75" s="92"/>
      <c r="C75" s="92"/>
      <c r="E75" s="100"/>
      <c r="I75" s="96"/>
    </row>
    <row r="76" spans="1:9">
      <c r="A76" s="92"/>
      <c r="B76" s="92"/>
      <c r="C76" s="92"/>
      <c r="E76" s="100"/>
      <c r="I76" s="96"/>
    </row>
    <row r="77" spans="1:9">
      <c r="A77" s="92"/>
      <c r="B77" s="92"/>
      <c r="C77" s="92"/>
      <c r="E77" s="95"/>
      <c r="I77" s="96"/>
    </row>
    <row r="78" spans="1:9">
      <c r="A78" s="92"/>
      <c r="B78" s="92"/>
      <c r="C78" s="92"/>
      <c r="E78" s="95"/>
      <c r="I78" s="96"/>
    </row>
    <row r="79" spans="1:9">
      <c r="A79" s="92"/>
      <c r="B79" s="92"/>
      <c r="C79" s="92"/>
      <c r="E79" s="95"/>
      <c r="I79" s="96"/>
    </row>
    <row r="80" spans="1:9">
      <c r="A80" s="92"/>
      <c r="B80" s="92"/>
      <c r="C80" s="92"/>
      <c r="E80" s="95"/>
      <c r="I80" s="96"/>
    </row>
    <row r="81" spans="1:9">
      <c r="A81" s="92"/>
      <c r="B81" s="92"/>
      <c r="C81" s="92"/>
      <c r="D81" s="110"/>
      <c r="E81" s="95"/>
      <c r="I81" s="96"/>
    </row>
    <row r="82" spans="1:9">
      <c r="A82" s="92"/>
      <c r="B82" s="92"/>
      <c r="C82" s="92"/>
      <c r="D82" s="114"/>
      <c r="E82" s="95"/>
      <c r="I82" s="96"/>
    </row>
    <row r="83" spans="1:9">
      <c r="A83" s="92"/>
      <c r="B83" s="92"/>
      <c r="C83" s="92"/>
      <c r="D83" s="110"/>
      <c r="E83" s="92"/>
      <c r="I83" s="96"/>
    </row>
    <row r="84" spans="1:9">
      <c r="A84" s="92"/>
      <c r="B84" s="92"/>
      <c r="C84" s="92"/>
      <c r="D84" s="115"/>
      <c r="E84" s="95"/>
      <c r="I84" s="96"/>
    </row>
    <row r="85" spans="1:9">
      <c r="A85" s="92"/>
      <c r="B85" s="92"/>
      <c r="C85" s="92"/>
      <c r="D85" s="102"/>
      <c r="E85" s="95"/>
      <c r="I85" s="96"/>
    </row>
    <row r="86" spans="1:9">
      <c r="A86" s="92"/>
      <c r="B86" s="92"/>
      <c r="C86" s="92"/>
      <c r="D86" s="116"/>
      <c r="E86" s="95"/>
      <c r="I86" s="96"/>
    </row>
    <row r="87" spans="1:9">
      <c r="A87" s="92"/>
      <c r="B87" s="92"/>
      <c r="C87" s="92"/>
      <c r="D87" s="116"/>
      <c r="E87" s="95"/>
      <c r="I87" s="96"/>
    </row>
    <row r="88" spans="1:9">
      <c r="A88" s="92"/>
      <c r="B88" s="100"/>
      <c r="C88" s="101"/>
      <c r="D88" s="116"/>
      <c r="E88" s="95"/>
      <c r="I88" s="96"/>
    </row>
    <row r="89" spans="1:9">
      <c r="A89" s="92"/>
      <c r="B89" s="100"/>
      <c r="C89" s="101"/>
      <c r="D89" s="102"/>
      <c r="E89" s="95"/>
      <c r="I89" s="96"/>
    </row>
    <row r="90" spans="1:9">
      <c r="A90" s="92"/>
      <c r="B90" s="100"/>
      <c r="C90" s="101"/>
      <c r="D90" s="116"/>
      <c r="E90" s="95"/>
      <c r="I90" s="96"/>
    </row>
    <row r="91" spans="1:9">
      <c r="A91" s="92"/>
      <c r="B91" s="100"/>
      <c r="C91" s="101"/>
      <c r="D91" s="116"/>
      <c r="E91" s="95"/>
      <c r="I91" s="96"/>
    </row>
    <row r="92" spans="1:9">
      <c r="A92" s="92"/>
      <c r="B92" s="100"/>
      <c r="C92" s="101"/>
      <c r="D92" s="116"/>
      <c r="E92" s="95"/>
      <c r="I92" s="96"/>
    </row>
    <row r="93" spans="1:9" ht="15.6">
      <c r="A93" s="92"/>
      <c r="B93" s="117"/>
      <c r="C93" s="118"/>
      <c r="D93" s="102"/>
      <c r="E93" s="119"/>
      <c r="I93" s="96"/>
    </row>
    <row r="94" spans="1:9">
      <c r="A94" s="92"/>
      <c r="B94" s="108"/>
      <c r="C94" s="120"/>
      <c r="D94" s="110"/>
      <c r="E94" s="92"/>
      <c r="I94" s="96"/>
    </row>
    <row r="95" spans="1:9">
      <c r="A95" s="92"/>
      <c r="B95" s="100"/>
      <c r="C95" s="101"/>
      <c r="D95" s="115"/>
      <c r="E95" s="95"/>
      <c r="I95" s="96"/>
    </row>
    <row r="96" spans="1:9" ht="15.6">
      <c r="A96" s="92"/>
      <c r="B96" s="117"/>
      <c r="C96" s="118"/>
      <c r="D96" s="102"/>
      <c r="E96" s="119"/>
      <c r="I96" s="96"/>
    </row>
    <row r="97" spans="1:9">
      <c r="A97" s="92"/>
      <c r="B97" s="100"/>
      <c r="C97" s="101"/>
      <c r="D97" s="102"/>
      <c r="E97" s="95"/>
      <c r="I97" s="96"/>
    </row>
    <row r="98" spans="1:9">
      <c r="A98" s="92"/>
      <c r="B98" s="100"/>
      <c r="C98" s="101"/>
      <c r="D98" s="102"/>
      <c r="E98" s="95"/>
      <c r="I98" s="96"/>
    </row>
    <row r="99" spans="1:9">
      <c r="A99" s="92"/>
      <c r="B99" s="100"/>
      <c r="C99" s="101"/>
      <c r="D99" s="116"/>
      <c r="E99" s="95"/>
      <c r="I99" s="96"/>
    </row>
    <row r="100" spans="1:9">
      <c r="A100" s="92"/>
      <c r="B100" s="100"/>
      <c r="C100" s="101"/>
      <c r="D100" s="116"/>
      <c r="E100" s="95"/>
      <c r="I100" s="96"/>
    </row>
    <row r="101" spans="1:9">
      <c r="A101" s="92"/>
      <c r="B101" s="100"/>
      <c r="C101" s="101"/>
      <c r="D101" s="116"/>
      <c r="E101" s="95"/>
      <c r="I101" s="96"/>
    </row>
    <row r="102" spans="1:9" ht="15.6">
      <c r="A102" s="92"/>
      <c r="B102" s="117"/>
      <c r="C102" s="118"/>
      <c r="D102" s="102"/>
      <c r="E102" s="119"/>
      <c r="I102" s="96"/>
    </row>
    <row r="103" spans="1:9" ht="15.6">
      <c r="A103" s="92"/>
      <c r="B103" s="117"/>
      <c r="C103" s="118"/>
      <c r="D103" s="121"/>
      <c r="E103" s="119"/>
      <c r="I103" s="96"/>
    </row>
    <row r="104" spans="1:9">
      <c r="A104" s="92"/>
      <c r="B104" s="100"/>
      <c r="C104" s="101"/>
      <c r="D104" s="115"/>
      <c r="E104" s="95"/>
      <c r="I104" s="96"/>
    </row>
    <row r="105" spans="1:9">
      <c r="A105" s="92"/>
      <c r="B105" s="100"/>
      <c r="C105" s="101"/>
      <c r="D105" s="102"/>
      <c r="E105" s="95"/>
      <c r="I105" s="96"/>
    </row>
    <row r="106" spans="1:9">
      <c r="A106" s="92"/>
      <c r="B106" s="100"/>
      <c r="C106" s="101"/>
      <c r="D106" s="102"/>
      <c r="E106" s="95"/>
      <c r="I106" s="96"/>
    </row>
    <row r="107" spans="1:9">
      <c r="A107" s="92"/>
      <c r="B107" s="100"/>
      <c r="C107" s="101"/>
      <c r="D107" s="116"/>
      <c r="E107" s="95"/>
      <c r="I107" s="96"/>
    </row>
    <row r="108" spans="1:9">
      <c r="A108" s="92"/>
      <c r="B108" s="100"/>
      <c r="C108" s="101"/>
      <c r="D108" s="116"/>
      <c r="E108" s="95"/>
      <c r="I108" s="96"/>
    </row>
    <row r="109" spans="1:9">
      <c r="A109" s="92"/>
      <c r="B109" s="100"/>
      <c r="C109" s="101"/>
      <c r="D109" s="116"/>
      <c r="E109" s="95"/>
      <c r="I109" s="96"/>
    </row>
    <row r="110" spans="1:9">
      <c r="A110" s="92"/>
      <c r="B110" s="100"/>
      <c r="C110" s="101"/>
      <c r="D110" s="102"/>
      <c r="E110" s="95"/>
      <c r="I110" s="96"/>
    </row>
    <row r="111" spans="1:9">
      <c r="A111" s="92"/>
      <c r="B111" s="100"/>
      <c r="C111" s="101"/>
      <c r="D111" s="116"/>
      <c r="E111" s="95"/>
      <c r="I111" s="96"/>
    </row>
    <row r="112" spans="1:9">
      <c r="A112" s="92"/>
      <c r="B112" s="100"/>
      <c r="C112" s="101"/>
      <c r="D112" s="115"/>
      <c r="E112" s="95"/>
      <c r="I112" s="96"/>
    </row>
    <row r="113" spans="1:9">
      <c r="A113" s="92"/>
      <c r="B113" s="100"/>
      <c r="C113" s="101"/>
      <c r="D113" s="102"/>
      <c r="E113" s="95"/>
      <c r="I113" s="96"/>
    </row>
    <row r="114" spans="1:9">
      <c r="A114" s="92"/>
      <c r="B114" s="100"/>
      <c r="C114" s="101"/>
      <c r="D114" s="116"/>
      <c r="E114" s="95"/>
      <c r="I114" s="96"/>
    </row>
    <row r="115" spans="1:9">
      <c r="A115" s="92"/>
      <c r="B115" s="100"/>
      <c r="C115" s="101"/>
      <c r="D115" s="116"/>
      <c r="E115" s="95"/>
      <c r="I115" s="96"/>
    </row>
    <row r="116" spans="1:9">
      <c r="A116" s="92"/>
      <c r="B116" s="100"/>
      <c r="C116" s="101"/>
      <c r="D116" s="116"/>
      <c r="E116" s="95"/>
      <c r="I116" s="96"/>
    </row>
    <row r="117" spans="1:9">
      <c r="A117" s="92"/>
      <c r="B117" s="100"/>
      <c r="C117" s="101"/>
      <c r="D117" s="102"/>
      <c r="E117" s="95"/>
      <c r="I117" s="96"/>
    </row>
    <row r="118" spans="1:9">
      <c r="A118" s="92"/>
      <c r="B118" s="100"/>
      <c r="C118" s="101"/>
      <c r="D118" s="116"/>
      <c r="E118" s="95"/>
      <c r="I118" s="96"/>
    </row>
    <row r="119" spans="1:9">
      <c r="A119" s="92"/>
      <c r="B119" s="100"/>
      <c r="C119" s="101"/>
      <c r="D119" s="115"/>
      <c r="E119" s="95"/>
      <c r="I119" s="96"/>
    </row>
    <row r="120" spans="1:9">
      <c r="A120" s="92"/>
      <c r="B120" s="95"/>
      <c r="C120" s="114"/>
      <c r="D120" s="122"/>
      <c r="E120" s="95"/>
      <c r="I120" s="96"/>
    </row>
    <row r="121" spans="1:9">
      <c r="A121" s="92"/>
      <c r="B121" s="95"/>
      <c r="C121" s="114"/>
      <c r="D121" s="114"/>
      <c r="E121" s="95"/>
      <c r="I121" s="96"/>
    </row>
    <row r="122" spans="1:9">
      <c r="A122" s="92"/>
      <c r="B122" s="108"/>
      <c r="C122" s="120"/>
      <c r="D122" s="110"/>
      <c r="E122" s="92"/>
      <c r="I122" s="96"/>
    </row>
    <row r="123" spans="1:9">
      <c r="A123" s="92"/>
      <c r="B123" s="100"/>
      <c r="C123" s="123"/>
      <c r="D123" s="116"/>
      <c r="E123" s="95"/>
      <c r="I123" s="96"/>
    </row>
    <row r="124" spans="1:9">
      <c r="A124" s="92"/>
      <c r="B124" s="100"/>
      <c r="C124" s="123"/>
      <c r="D124" s="116"/>
      <c r="E124" s="95"/>
      <c r="I124" s="96"/>
    </row>
    <row r="125" spans="1:9">
      <c r="A125" s="92"/>
      <c r="B125" s="95"/>
      <c r="C125" s="114"/>
      <c r="D125" s="122"/>
      <c r="E125" s="95"/>
      <c r="I125" s="96"/>
    </row>
    <row r="126" spans="1:9">
      <c r="A126" s="92"/>
      <c r="B126" s="95"/>
      <c r="C126" s="114"/>
      <c r="D126" s="114"/>
      <c r="E126" s="95"/>
      <c r="I126" s="96"/>
    </row>
    <row r="127" spans="1:9">
      <c r="A127" s="92"/>
      <c r="B127" s="108"/>
      <c r="C127" s="120"/>
      <c r="D127" s="110"/>
      <c r="E127" s="92"/>
      <c r="I127" s="96"/>
    </row>
    <row r="128" spans="1:9">
      <c r="A128" s="92"/>
      <c r="B128" s="108"/>
      <c r="C128" s="120"/>
      <c r="D128" s="110"/>
      <c r="E128" s="92"/>
      <c r="I128" s="96"/>
    </row>
    <row r="129" spans="1:9">
      <c r="A129" s="92"/>
      <c r="B129" s="100"/>
      <c r="C129" s="123"/>
      <c r="D129" s="115"/>
      <c r="E129" s="95"/>
      <c r="I129" s="96"/>
    </row>
    <row r="130" spans="1:9">
      <c r="A130" s="92"/>
      <c r="B130" s="100"/>
      <c r="C130" s="123"/>
      <c r="D130" s="116"/>
      <c r="E130" s="95"/>
      <c r="I130" s="96"/>
    </row>
    <row r="131" spans="1:9">
      <c r="A131" s="92"/>
      <c r="B131" s="100"/>
      <c r="C131" s="123"/>
      <c r="D131" s="115"/>
      <c r="E131" s="95"/>
      <c r="I131" s="96"/>
    </row>
    <row r="132" spans="1:9">
      <c r="A132" s="92"/>
      <c r="B132" s="100"/>
      <c r="C132" s="123"/>
      <c r="D132" s="115"/>
      <c r="E132" s="95"/>
      <c r="I132" s="96"/>
    </row>
    <row r="133" spans="1:9">
      <c r="A133" s="92"/>
      <c r="B133" s="100"/>
      <c r="C133" s="123"/>
      <c r="D133" s="115"/>
      <c r="E133" s="95"/>
      <c r="I133" s="96"/>
    </row>
    <row r="134" spans="1:9">
      <c r="A134" s="92"/>
      <c r="B134" s="100"/>
      <c r="C134" s="123"/>
      <c r="D134" s="116"/>
      <c r="E134" s="95"/>
      <c r="I134" s="96"/>
    </row>
    <row r="135" spans="1:9">
      <c r="A135" s="92"/>
      <c r="B135" s="95"/>
      <c r="C135" s="114"/>
      <c r="D135" s="114"/>
      <c r="E135" s="95"/>
      <c r="I135" s="96"/>
    </row>
    <row r="136" spans="1:9">
      <c r="B136" s="73"/>
      <c r="C136" s="125"/>
      <c r="D136" s="126"/>
      <c r="E136" s="124"/>
      <c r="I136" s="96"/>
    </row>
    <row r="137" spans="1:9">
      <c r="B137" s="83"/>
      <c r="C137" s="127"/>
      <c r="D137" s="82"/>
      <c r="I137" s="96"/>
    </row>
    <row r="138" spans="1:9">
      <c r="I138" s="96"/>
    </row>
    <row r="139" spans="1:9">
      <c r="I139" s="96"/>
    </row>
    <row r="140" spans="1:9">
      <c r="B140" s="73"/>
      <c r="C140" s="125"/>
      <c r="D140" s="126"/>
      <c r="E140" s="124"/>
      <c r="I140" s="96"/>
    </row>
    <row r="141" spans="1:9">
      <c r="B141" s="83"/>
      <c r="C141" s="127"/>
      <c r="D141" s="82"/>
      <c r="I141" s="96"/>
    </row>
    <row r="142" spans="1:9">
      <c r="D142" s="128"/>
      <c r="I142" s="96"/>
    </row>
    <row r="143" spans="1:9">
      <c r="D143" s="128"/>
      <c r="I143" s="96"/>
    </row>
    <row r="144" spans="1:9">
      <c r="D144" s="128"/>
      <c r="I144" s="96"/>
    </row>
    <row r="145" spans="1:9">
      <c r="D145" s="128"/>
      <c r="I145" s="96"/>
    </row>
    <row r="146" spans="1:9">
      <c r="D146" s="128"/>
      <c r="I146" s="96"/>
    </row>
    <row r="147" spans="1:9">
      <c r="I147" s="96"/>
    </row>
    <row r="148" spans="1:9">
      <c r="I148" s="96"/>
    </row>
    <row r="149" spans="1:9">
      <c r="B149" s="83"/>
      <c r="C149" s="127"/>
      <c r="D149" s="82"/>
      <c r="I149" s="96"/>
    </row>
    <row r="150" spans="1:9">
      <c r="D150" s="129"/>
      <c r="I150" s="96"/>
    </row>
    <row r="151" spans="1:9">
      <c r="I151" s="96"/>
    </row>
    <row r="152" spans="1:9">
      <c r="I152" s="96"/>
    </row>
    <row r="153" spans="1:9">
      <c r="I153" s="96"/>
    </row>
    <row r="154" spans="1:9">
      <c r="I154" s="96"/>
    </row>
    <row r="155" spans="1:9">
      <c r="I155" s="96"/>
    </row>
    <row r="156" spans="1:9" s="246" customFormat="1">
      <c r="A156" s="124"/>
      <c r="B156" s="72"/>
      <c r="C156" s="53"/>
      <c r="D156" s="53"/>
      <c r="E156" s="72"/>
      <c r="F156" s="54"/>
      <c r="G156" s="96"/>
      <c r="H156" s="54"/>
      <c r="I156" s="96"/>
    </row>
    <row r="157" spans="1:9" s="246" customFormat="1">
      <c r="A157" s="124"/>
      <c r="B157" s="72"/>
      <c r="C157" s="53"/>
      <c r="D157" s="53"/>
      <c r="E157" s="72"/>
      <c r="F157" s="54"/>
      <c r="G157" s="96"/>
      <c r="H157" s="54"/>
      <c r="I157" s="96"/>
    </row>
    <row r="158" spans="1:9" s="246" customFormat="1">
      <c r="A158" s="124"/>
      <c r="B158" s="72"/>
      <c r="C158" s="53"/>
      <c r="D158" s="53"/>
      <c r="E158" s="72"/>
      <c r="F158" s="54"/>
      <c r="G158" s="96"/>
      <c r="H158" s="54"/>
      <c r="I158" s="96"/>
    </row>
    <row r="159" spans="1:9" s="246" customFormat="1">
      <c r="A159" s="124"/>
      <c r="B159" s="72"/>
      <c r="C159" s="53"/>
      <c r="D159" s="53"/>
      <c r="E159" s="72"/>
      <c r="F159" s="54"/>
      <c r="G159" s="96"/>
      <c r="H159" s="54"/>
      <c r="I159" s="96"/>
    </row>
    <row r="160" spans="1:9" s="246" customFormat="1">
      <c r="A160" s="124"/>
      <c r="B160" s="72"/>
      <c r="C160" s="53"/>
      <c r="D160" s="53"/>
      <c r="E160" s="72"/>
      <c r="F160" s="54"/>
      <c r="G160" s="96"/>
      <c r="H160" s="54"/>
      <c r="I160" s="96"/>
    </row>
    <row r="161" spans="1:9" s="246" customFormat="1">
      <c r="A161" s="124"/>
      <c r="B161" s="72"/>
      <c r="C161" s="53"/>
      <c r="D161" s="53"/>
      <c r="E161" s="72"/>
      <c r="F161" s="54"/>
      <c r="G161" s="96"/>
      <c r="H161" s="54"/>
      <c r="I161" s="53"/>
    </row>
    <row r="162" spans="1:9" s="246" customFormat="1">
      <c r="A162" s="124"/>
      <c r="B162" s="72"/>
      <c r="C162" s="53"/>
      <c r="D162" s="53"/>
      <c r="E162" s="72"/>
      <c r="F162" s="54"/>
      <c r="G162" s="96"/>
      <c r="H162" s="54"/>
      <c r="I162" s="53"/>
    </row>
    <row r="163" spans="1:9" s="246" customFormat="1">
      <c r="A163" s="124"/>
      <c r="B163" s="72"/>
      <c r="C163" s="53"/>
      <c r="D163" s="53"/>
      <c r="E163" s="72"/>
      <c r="F163" s="54"/>
      <c r="G163" s="96"/>
      <c r="H163" s="54"/>
      <c r="I163" s="53"/>
    </row>
    <row r="164" spans="1:9" s="246" customFormat="1">
      <c r="A164" s="124"/>
      <c r="B164" s="72"/>
      <c r="C164" s="53"/>
      <c r="D164" s="53"/>
      <c r="E164" s="72"/>
      <c r="F164" s="54"/>
      <c r="G164" s="96"/>
      <c r="H164" s="54"/>
      <c r="I164" s="53"/>
    </row>
    <row r="165" spans="1:9" s="246" customFormat="1">
      <c r="A165" s="124"/>
      <c r="B165" s="72"/>
      <c r="C165" s="53"/>
      <c r="D165" s="53"/>
      <c r="E165" s="72"/>
      <c r="F165" s="54"/>
      <c r="G165" s="96"/>
      <c r="H165" s="54"/>
      <c r="I165" s="53"/>
    </row>
    <row r="166" spans="1:9" s="246" customFormat="1">
      <c r="A166" s="124"/>
      <c r="B166" s="72"/>
      <c r="C166" s="53"/>
      <c r="D166" s="53"/>
      <c r="E166" s="72"/>
      <c r="F166" s="54"/>
      <c r="G166" s="96"/>
      <c r="H166" s="54"/>
      <c r="I166" s="53"/>
    </row>
    <row r="167" spans="1:9" s="246" customFormat="1">
      <c r="A167" s="124"/>
      <c r="B167" s="72"/>
      <c r="C167" s="53"/>
      <c r="D167" s="53"/>
      <c r="E167" s="72"/>
      <c r="F167" s="54"/>
      <c r="G167" s="96"/>
      <c r="H167" s="54"/>
      <c r="I167" s="53"/>
    </row>
    <row r="168" spans="1:9" s="246" customFormat="1">
      <c r="A168" s="124"/>
      <c r="B168" s="72"/>
      <c r="C168" s="53"/>
      <c r="D168" s="53"/>
      <c r="E168" s="72"/>
      <c r="F168" s="54"/>
      <c r="G168" s="96"/>
      <c r="H168" s="54"/>
      <c r="I168" s="53"/>
    </row>
    <row r="169" spans="1:9" s="246" customFormat="1">
      <c r="A169" s="124"/>
      <c r="B169" s="72"/>
      <c r="C169" s="53"/>
      <c r="D169" s="53"/>
      <c r="E169" s="72"/>
      <c r="F169" s="54"/>
      <c r="G169" s="96"/>
      <c r="H169" s="54"/>
      <c r="I169" s="53"/>
    </row>
    <row r="170" spans="1:9" s="246" customFormat="1">
      <c r="A170" s="124"/>
      <c r="B170" s="72"/>
      <c r="C170" s="53"/>
      <c r="D170" s="53"/>
      <c r="E170" s="72"/>
      <c r="F170" s="54"/>
      <c r="G170" s="96"/>
      <c r="H170" s="54"/>
      <c r="I170" s="53"/>
    </row>
    <row r="171" spans="1:9" s="246" customFormat="1">
      <c r="A171" s="124"/>
      <c r="B171" s="72"/>
      <c r="C171" s="53"/>
      <c r="D171" s="53"/>
      <c r="E171" s="72"/>
      <c r="F171" s="54"/>
      <c r="G171" s="96"/>
      <c r="H171" s="54"/>
      <c r="I171" s="53"/>
    </row>
    <row r="172" spans="1:9" s="246" customFormat="1">
      <c r="A172" s="124"/>
      <c r="B172" s="72"/>
      <c r="C172" s="53"/>
      <c r="D172" s="53"/>
      <c r="E172" s="72"/>
      <c r="F172" s="54"/>
      <c r="G172" s="96"/>
      <c r="H172" s="54"/>
      <c r="I172" s="53"/>
    </row>
    <row r="173" spans="1:9" s="246" customFormat="1">
      <c r="A173" s="124"/>
      <c r="B173" s="72"/>
      <c r="C173" s="53"/>
      <c r="D173" s="53"/>
      <c r="E173" s="72"/>
      <c r="F173" s="54"/>
      <c r="G173" s="96"/>
      <c r="H173" s="54"/>
      <c r="I173" s="53"/>
    </row>
    <row r="174" spans="1:9" s="246" customFormat="1">
      <c r="A174" s="124"/>
      <c r="B174" s="72"/>
      <c r="C174" s="53"/>
      <c r="D174" s="53"/>
      <c r="E174" s="72"/>
      <c r="F174" s="54"/>
      <c r="G174" s="96"/>
      <c r="H174" s="54"/>
      <c r="I174" s="53"/>
    </row>
    <row r="175" spans="1:9" s="246" customFormat="1">
      <c r="A175" s="124"/>
      <c r="B175" s="72"/>
      <c r="C175" s="53"/>
      <c r="D175" s="53"/>
      <c r="E175" s="72"/>
      <c r="F175" s="54"/>
      <c r="G175" s="96"/>
      <c r="H175" s="54"/>
      <c r="I175" s="53"/>
    </row>
    <row r="176" spans="1:9" s="246" customFormat="1">
      <c r="A176" s="124"/>
      <c r="B176" s="72"/>
      <c r="C176" s="53"/>
      <c r="D176" s="53"/>
      <c r="E176" s="72"/>
      <c r="F176" s="54"/>
      <c r="G176" s="96"/>
      <c r="H176" s="54"/>
      <c r="I176" s="53"/>
    </row>
    <row r="177" spans="1:9" s="246" customFormat="1">
      <c r="A177" s="124"/>
      <c r="B177" s="72"/>
      <c r="C177" s="53"/>
      <c r="D177" s="53"/>
      <c r="E177" s="72"/>
      <c r="F177" s="54"/>
      <c r="G177" s="96"/>
      <c r="H177" s="54"/>
      <c r="I177" s="53"/>
    </row>
    <row r="178" spans="1:9" s="246" customFormat="1">
      <c r="A178" s="124"/>
      <c r="B178" s="72"/>
      <c r="C178" s="53"/>
      <c r="D178" s="53"/>
      <c r="E178" s="72"/>
      <c r="F178" s="54"/>
      <c r="G178" s="96"/>
      <c r="H178" s="54"/>
      <c r="I178" s="53"/>
    </row>
    <row r="179" spans="1:9" s="246" customFormat="1">
      <c r="A179" s="124"/>
      <c r="B179" s="72"/>
      <c r="C179" s="53"/>
      <c r="D179" s="53"/>
      <c r="E179" s="72"/>
      <c r="F179" s="54"/>
      <c r="G179" s="96"/>
      <c r="H179" s="54"/>
      <c r="I179" s="53"/>
    </row>
    <row r="180" spans="1:9" s="246" customFormat="1">
      <c r="A180" s="124"/>
      <c r="B180" s="72"/>
      <c r="C180" s="53"/>
      <c r="D180" s="53"/>
      <c r="E180" s="72"/>
      <c r="F180" s="54"/>
      <c r="G180" s="96"/>
      <c r="H180" s="54"/>
      <c r="I180" s="53"/>
    </row>
    <row r="181" spans="1:9" s="246" customFormat="1">
      <c r="A181" s="124"/>
      <c r="B181" s="72"/>
      <c r="C181" s="53"/>
      <c r="D181" s="53"/>
      <c r="E181" s="72"/>
      <c r="F181" s="54"/>
      <c r="G181" s="96"/>
      <c r="H181" s="54"/>
      <c r="I181" s="53"/>
    </row>
    <row r="182" spans="1:9" s="246" customFormat="1">
      <c r="A182" s="124"/>
      <c r="B182" s="72"/>
      <c r="C182" s="53"/>
      <c r="D182" s="53"/>
      <c r="E182" s="72"/>
      <c r="F182" s="54"/>
      <c r="G182" s="96"/>
      <c r="H182" s="54"/>
      <c r="I182" s="53"/>
    </row>
    <row r="183" spans="1:9" s="246" customFormat="1">
      <c r="A183" s="124"/>
      <c r="B183" s="72"/>
      <c r="C183" s="53"/>
      <c r="D183" s="53"/>
      <c r="E183" s="72"/>
      <c r="F183" s="54"/>
      <c r="G183" s="96"/>
      <c r="H183" s="54"/>
      <c r="I183" s="53"/>
    </row>
    <row r="184" spans="1:9" s="246" customFormat="1">
      <c r="A184" s="124"/>
      <c r="B184" s="72"/>
      <c r="C184" s="53"/>
      <c r="D184" s="53"/>
      <c r="E184" s="72"/>
      <c r="F184" s="54"/>
      <c r="G184" s="96"/>
      <c r="H184" s="54"/>
      <c r="I184" s="53"/>
    </row>
    <row r="185" spans="1:9" s="246" customFormat="1">
      <c r="A185" s="124"/>
      <c r="B185" s="72"/>
      <c r="C185" s="53"/>
      <c r="D185" s="53"/>
      <c r="E185" s="72"/>
      <c r="F185" s="54"/>
      <c r="G185" s="96"/>
      <c r="H185" s="54"/>
      <c r="I185" s="53"/>
    </row>
    <row r="186" spans="1:9" s="246" customFormat="1">
      <c r="A186" s="124"/>
      <c r="B186" s="72"/>
      <c r="C186" s="53"/>
      <c r="D186" s="53"/>
      <c r="E186" s="72"/>
      <c r="F186" s="54"/>
      <c r="G186" s="96"/>
      <c r="H186" s="54"/>
      <c r="I186" s="53"/>
    </row>
    <row r="187" spans="1:9" s="246" customFormat="1">
      <c r="A187" s="124"/>
      <c r="B187" s="72"/>
      <c r="C187" s="53"/>
      <c r="D187" s="53"/>
      <c r="E187" s="72"/>
      <c r="F187" s="54"/>
      <c r="G187" s="96"/>
      <c r="H187" s="54"/>
      <c r="I187" s="53"/>
    </row>
    <row r="188" spans="1:9" s="246" customFormat="1">
      <c r="A188" s="124"/>
      <c r="B188" s="72"/>
      <c r="C188" s="53"/>
      <c r="D188" s="53"/>
      <c r="E188" s="72"/>
      <c r="F188" s="54"/>
      <c r="G188" s="96"/>
      <c r="H188" s="54"/>
      <c r="I188" s="53"/>
    </row>
    <row r="189" spans="1:9" s="246" customFormat="1">
      <c r="A189" s="124"/>
      <c r="B189" s="72"/>
      <c r="C189" s="53"/>
      <c r="D189" s="53"/>
      <c r="E189" s="72"/>
      <c r="F189" s="54"/>
      <c r="G189" s="96"/>
      <c r="H189" s="54"/>
      <c r="I189" s="53"/>
    </row>
    <row r="190" spans="1:9">
      <c r="H190" s="53"/>
    </row>
    <row r="191" spans="1:9">
      <c r="H191" s="53"/>
    </row>
    <row r="192" spans="1:9">
      <c r="H192" s="53"/>
    </row>
    <row r="193" spans="8:8">
      <c r="H193" s="53"/>
    </row>
    <row r="194" spans="8:8">
      <c r="H194" s="53"/>
    </row>
    <row r="195" spans="8:8">
      <c r="H195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4:G69" xr:uid="{00000000-0002-0000-1E00-000000000000}">
      <formula1>ROUND(G14,2)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árok32">
    <tabColor rgb="FFCCFFFF"/>
  </sheetPr>
  <dimension ref="A1:I139"/>
  <sheetViews>
    <sheetView view="pageBreakPreview" zoomScaleNormal="115" zoomScaleSheetLayoutView="100" workbookViewId="0">
      <selection activeCell="F23" sqref="F23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6" customFormat="1" ht="14.4" thickBot="1">
      <c r="A1" s="254" t="s">
        <v>156</v>
      </c>
      <c r="B1" s="3"/>
      <c r="C1" s="7" t="s">
        <v>2</v>
      </c>
      <c r="D1" s="449"/>
      <c r="E1" s="3"/>
      <c r="F1" s="8"/>
      <c r="G1" s="8"/>
      <c r="H1" s="255" t="s">
        <v>276</v>
      </c>
    </row>
    <row r="2" spans="1:9" s="6" customFormat="1" ht="13.8">
      <c r="A2" s="254"/>
      <c r="B2" s="3"/>
      <c r="C2" s="7"/>
      <c r="D2" s="7"/>
      <c r="E2" s="3"/>
      <c r="F2" s="8"/>
      <c r="G2" s="8"/>
      <c r="H2" s="7"/>
    </row>
    <row r="3" spans="1:9" s="6" customFormat="1" ht="13.8">
      <c r="A3" s="254" t="s">
        <v>158</v>
      </c>
      <c r="B3" s="3"/>
      <c r="C3" s="7" t="s">
        <v>47</v>
      </c>
      <c r="D3" s="7"/>
      <c r="E3" s="3"/>
      <c r="F3" s="8"/>
      <c r="G3" s="8"/>
      <c r="H3" s="7"/>
    </row>
    <row r="4" spans="1:9" ht="13.8">
      <c r="A4" s="65" t="s">
        <v>160</v>
      </c>
      <c r="B4" s="256"/>
      <c r="C4" s="9" t="s">
        <v>48</v>
      </c>
      <c r="D4" s="8"/>
      <c r="E4" s="256"/>
      <c r="F4" s="8"/>
      <c r="G4" s="8"/>
      <c r="H4" s="8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453162</v>
      </c>
      <c r="C9" s="75"/>
      <c r="D9" s="76" t="s">
        <v>362</v>
      </c>
      <c r="E9" s="77"/>
      <c r="F9" s="78"/>
      <c r="G9" s="79"/>
      <c r="H9" s="80">
        <f>SUM(H11:H13)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3.8">
      <c r="A11" s="84">
        <v>1</v>
      </c>
      <c r="B11" s="85"/>
      <c r="C11" s="143" t="s">
        <v>475</v>
      </c>
      <c r="D11" s="144" t="s">
        <v>832</v>
      </c>
      <c r="E11" s="450" t="s">
        <v>180</v>
      </c>
      <c r="F11" s="758">
        <v>1</v>
      </c>
      <c r="G11" s="1252"/>
      <c r="H11" s="90">
        <f>ROUND(F11*G11,2)</f>
        <v>0</v>
      </c>
      <c r="I11" s="1252"/>
    </row>
    <row r="12" spans="1:9" ht="27.6">
      <c r="A12" s="84">
        <v>2</v>
      </c>
      <c r="B12" s="85"/>
      <c r="C12" s="143" t="s">
        <v>1387</v>
      </c>
      <c r="D12" s="144" t="s">
        <v>833</v>
      </c>
      <c r="E12" s="450" t="s">
        <v>180</v>
      </c>
      <c r="F12" s="758">
        <v>1180</v>
      </c>
      <c r="G12" s="1252"/>
      <c r="H12" s="90">
        <f t="shared" ref="H12:H13" si="0">ROUND(F12*G12,2)</f>
        <v>0</v>
      </c>
      <c r="I12" s="1252"/>
    </row>
    <row r="13" spans="1:9" ht="13.8">
      <c r="A13" s="84">
        <v>3</v>
      </c>
      <c r="B13" s="85"/>
      <c r="C13" s="143" t="s">
        <v>1388</v>
      </c>
      <c r="D13" s="144" t="s">
        <v>834</v>
      </c>
      <c r="E13" s="450" t="s">
        <v>835</v>
      </c>
      <c r="F13" s="758">
        <v>11</v>
      </c>
      <c r="G13" s="1252"/>
      <c r="H13" s="90">
        <f t="shared" si="0"/>
        <v>0</v>
      </c>
      <c r="I13" s="1252"/>
    </row>
    <row r="14" spans="1:9" ht="13.8">
      <c r="A14" s="92"/>
      <c r="B14" s="93"/>
      <c r="D14" s="453"/>
      <c r="E14" s="95"/>
      <c r="G14" s="53"/>
      <c r="H14" s="53"/>
      <c r="I14" s="96"/>
    </row>
    <row r="15" spans="1:9" ht="14.4">
      <c r="A15" s="92"/>
      <c r="B15" s="100"/>
      <c r="C15" s="101"/>
      <c r="D15" s="103" t="s">
        <v>181</v>
      </c>
      <c r="E15" s="104"/>
      <c r="F15" s="105"/>
      <c r="G15" s="106"/>
      <c r="H15" s="107">
        <f>H9</f>
        <v>0</v>
      </c>
    </row>
    <row r="16" spans="1:9" ht="13.5" customHeight="1">
      <c r="A16" s="92"/>
      <c r="B16" s="108"/>
      <c r="C16" s="109"/>
      <c r="D16" s="110"/>
      <c r="E16" s="92"/>
    </row>
    <row r="17" spans="1:9" s="52" customFormat="1" ht="13.8">
      <c r="A17" s="92"/>
      <c r="B17" s="92"/>
      <c r="C17" s="92"/>
      <c r="D17" s="53"/>
      <c r="E17" s="95"/>
      <c r="F17" s="54"/>
      <c r="G17" s="96"/>
      <c r="H17" s="54"/>
      <c r="I17" s="51"/>
    </row>
    <row r="18" spans="1:9" s="112" customFormat="1" ht="13.8">
      <c r="A18" s="92"/>
      <c r="B18" s="92"/>
      <c r="C18" s="92"/>
      <c r="D18" s="111"/>
      <c r="E18" s="100"/>
      <c r="F18" s="54"/>
      <c r="G18" s="96"/>
      <c r="H18" s="54"/>
      <c r="I18" s="51"/>
    </row>
    <row r="19" spans="1:9" ht="13.5" customHeight="1">
      <c r="A19" s="92"/>
      <c r="B19" s="92"/>
      <c r="C19" s="92"/>
      <c r="E19" s="100"/>
    </row>
    <row r="20" spans="1:9" ht="13.8">
      <c r="A20" s="92"/>
      <c r="B20" s="92"/>
      <c r="C20" s="92"/>
      <c r="E20" s="100"/>
      <c r="I20" s="113"/>
    </row>
    <row r="21" spans="1:9" ht="13.8">
      <c r="A21" s="92"/>
      <c r="B21" s="92"/>
      <c r="C21" s="92"/>
      <c r="E21" s="95"/>
    </row>
    <row r="22" spans="1:9" ht="13.8">
      <c r="A22" s="92"/>
      <c r="B22" s="92"/>
      <c r="C22" s="92"/>
      <c r="E22" s="95"/>
    </row>
    <row r="23" spans="1:9" ht="13.8">
      <c r="A23" s="92"/>
      <c r="B23" s="92"/>
      <c r="C23" s="92"/>
      <c r="E23" s="95"/>
    </row>
    <row r="24" spans="1:9" ht="13.8">
      <c r="A24" s="92"/>
      <c r="B24" s="92"/>
      <c r="C24" s="92"/>
      <c r="E24" s="95"/>
    </row>
    <row r="25" spans="1:9" ht="13.8">
      <c r="A25" s="92"/>
      <c r="B25" s="92"/>
      <c r="C25" s="92"/>
      <c r="D25" s="110"/>
      <c r="E25" s="95"/>
    </row>
    <row r="26" spans="1:9" ht="13.8">
      <c r="A26" s="92"/>
      <c r="B26" s="92"/>
      <c r="C26" s="92"/>
      <c r="D26" s="114"/>
      <c r="E26" s="95"/>
    </row>
    <row r="27" spans="1:9" ht="13.8">
      <c r="A27" s="92"/>
      <c r="B27" s="92"/>
      <c r="C27" s="92"/>
      <c r="D27" s="110"/>
      <c r="E27" s="92"/>
    </row>
    <row r="28" spans="1:9" ht="13.8">
      <c r="A28" s="92"/>
      <c r="B28" s="92"/>
      <c r="C28" s="92"/>
      <c r="D28" s="115"/>
      <c r="E28" s="95"/>
    </row>
    <row r="29" spans="1:9" ht="13.8">
      <c r="A29" s="92"/>
      <c r="B29" s="92"/>
      <c r="C29" s="92"/>
      <c r="D29" s="102"/>
      <c r="E29" s="95"/>
    </row>
    <row r="30" spans="1:9" s="52" customFormat="1" ht="12.75" customHeight="1">
      <c r="A30" s="92"/>
      <c r="B30" s="92"/>
      <c r="C30" s="92"/>
      <c r="D30" s="116"/>
      <c r="E30" s="95"/>
      <c r="F30" s="54"/>
      <c r="G30" s="96"/>
      <c r="H30" s="54"/>
    </row>
    <row r="31" spans="1:9" s="52" customFormat="1" ht="13.8">
      <c r="A31" s="92"/>
      <c r="B31" s="92"/>
      <c r="C31" s="92"/>
      <c r="D31" s="116"/>
      <c r="E31" s="95"/>
      <c r="F31" s="54"/>
      <c r="G31" s="96"/>
      <c r="H31" s="54"/>
    </row>
    <row r="32" spans="1:9" ht="13.8">
      <c r="A32" s="92"/>
      <c r="B32" s="100"/>
      <c r="C32" s="101"/>
      <c r="D32" s="116"/>
      <c r="E32" s="95"/>
    </row>
    <row r="33" spans="1:8" s="52" customFormat="1" ht="12.75" customHeight="1">
      <c r="A33" s="92"/>
      <c r="B33" s="100"/>
      <c r="C33" s="101"/>
      <c r="D33" s="102"/>
      <c r="E33" s="95"/>
      <c r="F33" s="54"/>
      <c r="G33" s="96"/>
      <c r="H33" s="54"/>
    </row>
    <row r="34" spans="1:8" ht="13.8">
      <c r="A34" s="92"/>
      <c r="B34" s="100"/>
      <c r="C34" s="101"/>
      <c r="D34" s="116"/>
      <c r="E34" s="95"/>
    </row>
    <row r="35" spans="1:8" ht="13.8">
      <c r="A35" s="92"/>
      <c r="B35" s="100"/>
      <c r="C35" s="101"/>
      <c r="D35" s="116"/>
      <c r="E35" s="95"/>
    </row>
    <row r="36" spans="1:8" ht="13.8">
      <c r="A36" s="92"/>
      <c r="B36" s="100"/>
      <c r="C36" s="101"/>
      <c r="D36" s="116"/>
      <c r="E36" s="95"/>
    </row>
    <row r="37" spans="1:8" ht="15.6">
      <c r="A37" s="92"/>
      <c r="B37" s="117"/>
      <c r="C37" s="118"/>
      <c r="D37" s="102"/>
      <c r="E37" s="119"/>
    </row>
    <row r="38" spans="1:8" ht="13.8">
      <c r="A38" s="92"/>
      <c r="B38" s="108"/>
      <c r="C38" s="120"/>
      <c r="D38" s="110"/>
      <c r="E38" s="92"/>
    </row>
    <row r="39" spans="1:8" s="52" customFormat="1" ht="12.75" customHeight="1">
      <c r="A39" s="92"/>
      <c r="B39" s="100"/>
      <c r="C39" s="101"/>
      <c r="D39" s="115"/>
      <c r="E39" s="95"/>
      <c r="F39" s="54"/>
      <c r="G39" s="96"/>
      <c r="H39" s="54"/>
    </row>
    <row r="40" spans="1:8" s="52" customFormat="1" ht="12.75" customHeight="1">
      <c r="A40" s="92"/>
      <c r="B40" s="117"/>
      <c r="C40" s="118"/>
      <c r="D40" s="102"/>
      <c r="E40" s="119"/>
      <c r="F40" s="54"/>
      <c r="G40" s="96"/>
      <c r="H40" s="54"/>
    </row>
    <row r="41" spans="1:8" ht="13.8">
      <c r="A41" s="92"/>
      <c r="B41" s="100"/>
      <c r="C41" s="101"/>
      <c r="D41" s="102"/>
      <c r="E41" s="95"/>
    </row>
    <row r="42" spans="1:8" ht="13.8">
      <c r="A42" s="92"/>
      <c r="B42" s="100"/>
      <c r="C42" s="101"/>
      <c r="D42" s="102"/>
      <c r="E42" s="95"/>
    </row>
    <row r="43" spans="1:8" ht="13.8">
      <c r="A43" s="92"/>
      <c r="B43" s="100"/>
      <c r="C43" s="101"/>
      <c r="D43" s="116"/>
      <c r="E43" s="95"/>
    </row>
    <row r="44" spans="1:8" ht="13.8">
      <c r="A44" s="92"/>
      <c r="B44" s="100"/>
      <c r="C44" s="101"/>
      <c r="D44" s="116"/>
      <c r="E44" s="95"/>
    </row>
    <row r="45" spans="1:8" ht="13.8">
      <c r="A45" s="92"/>
      <c r="B45" s="100"/>
      <c r="C45" s="101"/>
      <c r="D45" s="116"/>
      <c r="E45" s="95"/>
    </row>
    <row r="46" spans="1:8" ht="15.6">
      <c r="A46" s="92"/>
      <c r="B46" s="117"/>
      <c r="C46" s="118"/>
      <c r="D46" s="102"/>
      <c r="E46" s="119"/>
    </row>
    <row r="47" spans="1:8" ht="15.6">
      <c r="A47" s="92"/>
      <c r="B47" s="117"/>
      <c r="C47" s="118"/>
      <c r="D47" s="121"/>
      <c r="E47" s="119"/>
    </row>
    <row r="48" spans="1:8" ht="13.8">
      <c r="A48" s="92"/>
      <c r="B48" s="100"/>
      <c r="C48" s="101"/>
      <c r="D48" s="115"/>
      <c r="E48" s="95"/>
    </row>
    <row r="49" spans="1:8" ht="13.8">
      <c r="A49" s="92"/>
      <c r="B49" s="100"/>
      <c r="C49" s="101"/>
      <c r="D49" s="102"/>
      <c r="E49" s="95"/>
    </row>
    <row r="50" spans="1:8" ht="13.8">
      <c r="A50" s="92"/>
      <c r="B50" s="100"/>
      <c r="C50" s="101"/>
      <c r="D50" s="102"/>
      <c r="E50" s="95"/>
    </row>
    <row r="51" spans="1:8" ht="13.8">
      <c r="A51" s="92"/>
      <c r="B51" s="100"/>
      <c r="C51" s="101"/>
      <c r="D51" s="116"/>
      <c r="E51" s="95"/>
    </row>
    <row r="52" spans="1:8" ht="13.8">
      <c r="A52" s="92"/>
      <c r="B52" s="100"/>
      <c r="C52" s="101"/>
      <c r="D52" s="116"/>
      <c r="E52" s="95"/>
    </row>
    <row r="53" spans="1:8" ht="13.8">
      <c r="A53" s="92"/>
      <c r="B53" s="100"/>
      <c r="C53" s="101"/>
      <c r="D53" s="116"/>
      <c r="E53" s="95"/>
    </row>
    <row r="54" spans="1:8" ht="13.8">
      <c r="A54" s="92"/>
      <c r="B54" s="100"/>
      <c r="C54" s="101"/>
      <c r="D54" s="102"/>
      <c r="E54" s="95"/>
    </row>
    <row r="55" spans="1:8" ht="13.8">
      <c r="A55" s="92"/>
      <c r="B55" s="100"/>
      <c r="C55" s="101"/>
      <c r="D55" s="116"/>
      <c r="E55" s="95"/>
    </row>
    <row r="56" spans="1:8" ht="13.8">
      <c r="A56" s="92"/>
      <c r="B56" s="100"/>
      <c r="C56" s="101"/>
      <c r="D56" s="115"/>
      <c r="E56" s="95"/>
    </row>
    <row r="57" spans="1:8" ht="13.5" customHeight="1">
      <c r="A57" s="92"/>
      <c r="B57" s="100"/>
      <c r="C57" s="101"/>
      <c r="D57" s="102"/>
      <c r="E57" s="95"/>
    </row>
    <row r="58" spans="1:8" ht="13.5" customHeight="1">
      <c r="A58" s="92"/>
      <c r="B58" s="100"/>
      <c r="C58" s="101"/>
      <c r="D58" s="116"/>
      <c r="E58" s="95"/>
    </row>
    <row r="59" spans="1:8" s="52" customFormat="1" ht="13.8">
      <c r="A59" s="92"/>
      <c r="B59" s="100"/>
      <c r="C59" s="101"/>
      <c r="D59" s="116"/>
      <c r="E59" s="95"/>
      <c r="F59" s="54"/>
      <c r="G59" s="96"/>
      <c r="H59" s="54"/>
    </row>
    <row r="60" spans="1:8" s="52" customFormat="1" ht="13.8">
      <c r="A60" s="92"/>
      <c r="B60" s="100"/>
      <c r="C60" s="101"/>
      <c r="D60" s="116"/>
      <c r="E60" s="95"/>
      <c r="F60" s="54"/>
      <c r="G60" s="96"/>
      <c r="H60" s="54"/>
    </row>
    <row r="61" spans="1:8" s="52" customFormat="1" ht="13.8">
      <c r="A61" s="92"/>
      <c r="B61" s="100"/>
      <c r="C61" s="101"/>
      <c r="D61" s="102"/>
      <c r="E61" s="95"/>
      <c r="F61" s="54"/>
      <c r="G61" s="96"/>
      <c r="H61" s="54"/>
    </row>
    <row r="62" spans="1:8" ht="13.5" customHeight="1">
      <c r="A62" s="92"/>
      <c r="B62" s="100"/>
      <c r="C62" s="101"/>
      <c r="D62" s="116"/>
      <c r="E62" s="95"/>
    </row>
    <row r="63" spans="1:8" ht="13.5" customHeight="1">
      <c r="A63" s="92"/>
      <c r="B63" s="100"/>
      <c r="C63" s="101"/>
      <c r="D63" s="115"/>
      <c r="E63" s="95"/>
    </row>
    <row r="64" spans="1:8" s="52" customFormat="1" ht="13.8">
      <c r="A64" s="92"/>
      <c r="B64" s="95"/>
      <c r="C64" s="114"/>
      <c r="D64" s="122"/>
      <c r="E64" s="95"/>
      <c r="F64" s="54"/>
      <c r="G64" s="96"/>
      <c r="H64" s="54"/>
    </row>
    <row r="65" spans="1:8" s="52" customFormat="1" ht="13.8">
      <c r="A65" s="92"/>
      <c r="B65" s="95"/>
      <c r="C65" s="114"/>
      <c r="D65" s="114"/>
      <c r="E65" s="95"/>
      <c r="F65" s="54"/>
      <c r="G65" s="96"/>
      <c r="H65" s="54"/>
    </row>
    <row r="66" spans="1:8" s="52" customFormat="1" ht="13.8">
      <c r="A66" s="92"/>
      <c r="B66" s="108"/>
      <c r="C66" s="120"/>
      <c r="D66" s="110"/>
      <c r="E66" s="92"/>
      <c r="F66" s="54"/>
      <c r="G66" s="96"/>
      <c r="H66" s="54"/>
    </row>
    <row r="67" spans="1:8" s="52" customFormat="1" ht="13.8">
      <c r="A67" s="92"/>
      <c r="B67" s="100"/>
      <c r="C67" s="123"/>
      <c r="D67" s="116"/>
      <c r="E67" s="95"/>
      <c r="F67" s="54"/>
      <c r="G67" s="96"/>
      <c r="H67" s="54"/>
    </row>
    <row r="68" spans="1:8" s="52" customFormat="1" ht="13.8">
      <c r="A68" s="92"/>
      <c r="B68" s="100"/>
      <c r="C68" s="123"/>
      <c r="D68" s="116"/>
      <c r="E68" s="95"/>
      <c r="F68" s="54"/>
      <c r="G68" s="96"/>
      <c r="H68" s="54"/>
    </row>
    <row r="69" spans="1:8" s="52" customFormat="1" ht="13.8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3.8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3.8">
      <c r="A71" s="92"/>
      <c r="B71" s="108"/>
      <c r="C71" s="120"/>
      <c r="D71" s="110"/>
      <c r="E71" s="92"/>
      <c r="F71" s="54"/>
      <c r="G71" s="96"/>
      <c r="H71" s="54"/>
    </row>
    <row r="72" spans="1:8" ht="13.5" customHeight="1">
      <c r="A72" s="92"/>
      <c r="B72" s="108"/>
      <c r="C72" s="120"/>
      <c r="D72" s="110"/>
      <c r="E72" s="92"/>
    </row>
    <row r="73" spans="1:8" s="52" customFormat="1" ht="13.8">
      <c r="A73" s="92"/>
      <c r="B73" s="100"/>
      <c r="C73" s="123"/>
      <c r="D73" s="115"/>
      <c r="E73" s="95"/>
      <c r="F73" s="54"/>
      <c r="G73" s="96"/>
      <c r="H73" s="54"/>
    </row>
    <row r="74" spans="1:8" s="52" customFormat="1" ht="13.8">
      <c r="A74" s="92"/>
      <c r="B74" s="100"/>
      <c r="C74" s="123"/>
      <c r="D74" s="116"/>
      <c r="E74" s="95"/>
      <c r="F74" s="54"/>
      <c r="G74" s="96"/>
      <c r="H74" s="54"/>
    </row>
    <row r="75" spans="1:8" ht="13.5" customHeight="1">
      <c r="A75" s="92"/>
      <c r="B75" s="100"/>
      <c r="C75" s="123"/>
      <c r="D75" s="115"/>
      <c r="E75" s="95"/>
    </row>
    <row r="76" spans="1:8" ht="13.5" customHeight="1">
      <c r="A76" s="92"/>
      <c r="B76" s="100"/>
      <c r="C76" s="123"/>
      <c r="D76" s="115"/>
      <c r="E76" s="95"/>
    </row>
    <row r="77" spans="1:8" s="52" customFormat="1" ht="13.8">
      <c r="A77" s="92"/>
      <c r="B77" s="100"/>
      <c r="C77" s="123"/>
      <c r="D77" s="115"/>
      <c r="E77" s="95"/>
      <c r="F77" s="54"/>
      <c r="G77" s="96"/>
      <c r="H77" s="54"/>
    </row>
    <row r="78" spans="1:8" s="52" customFormat="1" ht="13.8">
      <c r="A78" s="92"/>
      <c r="B78" s="100"/>
      <c r="C78" s="123"/>
      <c r="D78" s="116"/>
      <c r="E78" s="95"/>
      <c r="F78" s="54"/>
      <c r="G78" s="96"/>
      <c r="H78" s="54"/>
    </row>
    <row r="79" spans="1:8" ht="13.5" customHeight="1">
      <c r="A79" s="92"/>
      <c r="B79" s="95"/>
      <c r="C79" s="114"/>
      <c r="D79" s="114"/>
      <c r="E79" s="95"/>
    </row>
    <row r="80" spans="1:8" ht="13.5" customHeight="1">
      <c r="B80" s="73"/>
      <c r="C80" s="125"/>
      <c r="D80" s="126"/>
      <c r="E80" s="124"/>
    </row>
    <row r="81" spans="1:8" ht="13.5" customHeight="1">
      <c r="B81" s="83"/>
      <c r="C81" s="127"/>
      <c r="D81" s="82"/>
    </row>
    <row r="84" spans="1:8" ht="13.5" customHeight="1">
      <c r="B84" s="73"/>
      <c r="C84" s="125"/>
      <c r="D84" s="126"/>
      <c r="E84" s="124"/>
    </row>
    <row r="85" spans="1:8" ht="13.5" customHeight="1">
      <c r="B85" s="83"/>
      <c r="C85" s="127"/>
      <c r="D85" s="82"/>
    </row>
    <row r="86" spans="1:8" s="52" customFormat="1" ht="13.8">
      <c r="A86" s="124"/>
      <c r="B86" s="72"/>
      <c r="C86" s="53"/>
      <c r="D86" s="128"/>
      <c r="E86" s="72"/>
      <c r="F86" s="54"/>
      <c r="G86" s="96"/>
      <c r="H86" s="54"/>
    </row>
    <row r="87" spans="1:8" ht="13.5" customHeight="1">
      <c r="D87" s="128"/>
    </row>
    <row r="88" spans="1:8" ht="13.5" customHeight="1">
      <c r="D88" s="128"/>
    </row>
    <row r="89" spans="1:8" ht="13.5" customHeight="1">
      <c r="D89" s="128"/>
    </row>
    <row r="90" spans="1:8" ht="13.5" customHeight="1">
      <c r="D90" s="128"/>
    </row>
    <row r="93" spans="1:8" ht="13.5" customHeight="1">
      <c r="B93" s="83"/>
      <c r="C93" s="127"/>
      <c r="D93" s="82"/>
    </row>
    <row r="94" spans="1:8" ht="13.5" customHeight="1">
      <c r="D94" s="129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ht="13.5" customHeight="1">
      <c r="H134" s="53"/>
    </row>
    <row r="135" spans="1:9" ht="13.5" customHeight="1">
      <c r="H135" s="53"/>
    </row>
    <row r="136" spans="1:9" ht="13.5" customHeight="1">
      <c r="H136" s="53"/>
    </row>
    <row r="137" spans="1:9" ht="13.5" customHeight="1">
      <c r="H137" s="53"/>
    </row>
    <row r="138" spans="1:9" ht="13.5" customHeight="1">
      <c r="H138" s="53"/>
    </row>
    <row r="139" spans="1:9" ht="13.5" customHeight="1">
      <c r="H139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3" xr:uid="{00000000-0002-0000-1F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árok33">
    <tabColor rgb="FFCCFFFF"/>
  </sheetPr>
  <dimension ref="A1:I138"/>
  <sheetViews>
    <sheetView view="pageBreakPreview" zoomScaleNormal="115" zoomScaleSheetLayoutView="100" workbookViewId="0">
      <selection activeCell="F24" sqref="F23:F24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6" customFormat="1" ht="14.4" thickBot="1">
      <c r="A1" s="254" t="s">
        <v>156</v>
      </c>
      <c r="B1" s="3"/>
      <c r="C1" s="7" t="s">
        <v>2</v>
      </c>
      <c r="D1" s="449"/>
      <c r="E1" s="3"/>
      <c r="F1" s="8"/>
      <c r="G1" s="8"/>
      <c r="H1" s="255" t="s">
        <v>276</v>
      </c>
    </row>
    <row r="2" spans="1:9" s="6" customFormat="1" ht="13.8">
      <c r="A2" s="254"/>
      <c r="B2" s="3"/>
      <c r="C2" s="7"/>
      <c r="D2" s="7"/>
      <c r="E2" s="3"/>
      <c r="F2" s="8"/>
      <c r="G2" s="8"/>
      <c r="H2" s="7"/>
    </row>
    <row r="3" spans="1:9" s="6" customFormat="1" ht="13.8">
      <c r="A3" s="254" t="s">
        <v>158</v>
      </c>
      <c r="B3" s="3"/>
      <c r="C3" s="7" t="s">
        <v>49</v>
      </c>
      <c r="D3" s="7"/>
      <c r="E3" s="3"/>
      <c r="F3" s="8"/>
      <c r="G3" s="8"/>
      <c r="H3" s="7"/>
    </row>
    <row r="4" spans="1:9" ht="13.8">
      <c r="A4" s="65" t="s">
        <v>160</v>
      </c>
      <c r="B4" s="256"/>
      <c r="C4" s="9" t="s">
        <v>50</v>
      </c>
      <c r="D4" s="8"/>
      <c r="E4" s="256"/>
      <c r="F4" s="8"/>
      <c r="G4" s="8"/>
      <c r="H4" s="8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453162</v>
      </c>
      <c r="C9" s="75"/>
      <c r="D9" s="76" t="s">
        <v>362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27.6">
      <c r="A11" s="84">
        <v>1</v>
      </c>
      <c r="B11" s="85"/>
      <c r="C11" s="143" t="s">
        <v>1389</v>
      </c>
      <c r="D11" s="144" t="s">
        <v>836</v>
      </c>
      <c r="E11" s="450" t="s">
        <v>180</v>
      </c>
      <c r="F11" s="758">
        <v>1</v>
      </c>
      <c r="G11" s="1252"/>
      <c r="H11" s="90">
        <f>ROUND(F11*G11,2)</f>
        <v>0</v>
      </c>
      <c r="I11" s="1252"/>
    </row>
    <row r="12" spans="1:9" ht="27.6">
      <c r="A12" s="84">
        <v>2</v>
      </c>
      <c r="B12" s="85"/>
      <c r="C12" s="143" t="s">
        <v>1387</v>
      </c>
      <c r="D12" s="144" t="s">
        <v>833</v>
      </c>
      <c r="E12" s="450" t="s">
        <v>180</v>
      </c>
      <c r="F12" s="758">
        <v>296</v>
      </c>
      <c r="G12" s="1252"/>
      <c r="H12" s="90">
        <f>ROUND(F12*G12,2)</f>
        <v>0</v>
      </c>
      <c r="I12" s="1252"/>
    </row>
    <row r="13" spans="1:9" ht="13.8">
      <c r="A13" s="92"/>
      <c r="B13" s="93"/>
      <c r="D13" s="453"/>
      <c r="E13" s="95"/>
      <c r="G13" s="53"/>
      <c r="H13" s="53"/>
      <c r="I13" s="96"/>
    </row>
    <row r="14" spans="1:9" ht="14.4">
      <c r="A14" s="92"/>
      <c r="B14" s="100"/>
      <c r="C14" s="101"/>
      <c r="D14" s="103" t="s">
        <v>181</v>
      </c>
      <c r="E14" s="104"/>
      <c r="F14" s="105"/>
      <c r="G14" s="106"/>
      <c r="H14" s="107">
        <f>H9</f>
        <v>0</v>
      </c>
    </row>
    <row r="15" spans="1:9" ht="13.5" customHeight="1">
      <c r="A15" s="92"/>
      <c r="B15" s="108"/>
      <c r="C15" s="109"/>
      <c r="D15" s="110"/>
      <c r="E15" s="92"/>
    </row>
    <row r="16" spans="1:9" s="52" customFormat="1" ht="13.8">
      <c r="A16" s="92"/>
      <c r="B16" s="92"/>
      <c r="C16" s="92"/>
      <c r="D16" s="53"/>
      <c r="E16" s="95"/>
      <c r="F16" s="54"/>
      <c r="G16" s="96"/>
      <c r="H16" s="54"/>
      <c r="I16" s="51"/>
    </row>
    <row r="17" spans="1:9" s="112" customFormat="1" ht="13.8">
      <c r="A17" s="92"/>
      <c r="B17" s="92"/>
      <c r="C17" s="92"/>
      <c r="D17" s="111"/>
      <c r="E17" s="100"/>
      <c r="F17" s="54"/>
      <c r="G17" s="96"/>
      <c r="H17" s="54"/>
      <c r="I17" s="51"/>
    </row>
    <row r="18" spans="1:9" ht="13.5" customHeight="1">
      <c r="A18" s="92"/>
      <c r="B18" s="92"/>
      <c r="C18" s="92"/>
      <c r="E18" s="100"/>
    </row>
    <row r="19" spans="1:9" ht="13.8">
      <c r="A19" s="92"/>
      <c r="B19" s="92"/>
      <c r="C19" s="92"/>
      <c r="E19" s="100"/>
      <c r="I19" s="113"/>
    </row>
    <row r="20" spans="1:9" ht="13.8">
      <c r="A20" s="92"/>
      <c r="B20" s="92"/>
      <c r="C20" s="92"/>
      <c r="E20" s="95"/>
    </row>
    <row r="21" spans="1:9" ht="13.8">
      <c r="A21" s="92"/>
      <c r="B21" s="92"/>
      <c r="C21" s="92"/>
      <c r="E21" s="95"/>
    </row>
    <row r="22" spans="1:9" ht="13.8">
      <c r="A22" s="92"/>
      <c r="B22" s="92"/>
      <c r="C22" s="92"/>
      <c r="E22" s="95"/>
    </row>
    <row r="23" spans="1:9" ht="13.8">
      <c r="A23" s="92"/>
      <c r="B23" s="92"/>
      <c r="C23" s="92"/>
      <c r="E23" s="95"/>
    </row>
    <row r="24" spans="1:9" ht="13.8">
      <c r="A24" s="92"/>
      <c r="B24" s="92"/>
      <c r="C24" s="92"/>
      <c r="D24" s="110"/>
      <c r="E24" s="95"/>
    </row>
    <row r="25" spans="1:9" ht="13.8">
      <c r="A25" s="92"/>
      <c r="B25" s="92"/>
      <c r="C25" s="92"/>
      <c r="D25" s="114"/>
      <c r="E25" s="95"/>
    </row>
    <row r="26" spans="1:9" ht="13.8">
      <c r="A26" s="92"/>
      <c r="B26" s="92"/>
      <c r="C26" s="92"/>
      <c r="D26" s="110"/>
      <c r="E26" s="92"/>
    </row>
    <row r="27" spans="1:9" ht="13.8">
      <c r="A27" s="92"/>
      <c r="B27" s="92"/>
      <c r="C27" s="92"/>
      <c r="D27" s="115"/>
      <c r="E27" s="95"/>
    </row>
    <row r="28" spans="1:9" ht="13.8">
      <c r="A28" s="92"/>
      <c r="B28" s="92"/>
      <c r="C28" s="92"/>
      <c r="D28" s="102"/>
      <c r="E28" s="95"/>
    </row>
    <row r="29" spans="1:9" s="52" customFormat="1" ht="12.75" customHeight="1">
      <c r="A29" s="92"/>
      <c r="B29" s="92"/>
      <c r="C29" s="92"/>
      <c r="D29" s="116"/>
      <c r="E29" s="95"/>
      <c r="F29" s="54"/>
      <c r="G29" s="96"/>
      <c r="H29" s="54"/>
    </row>
    <row r="30" spans="1:9" s="52" customFormat="1" ht="13.8">
      <c r="A30" s="92"/>
      <c r="B30" s="92"/>
      <c r="C30" s="92"/>
      <c r="D30" s="116"/>
      <c r="E30" s="95"/>
      <c r="F30" s="54"/>
      <c r="G30" s="96"/>
      <c r="H30" s="54"/>
    </row>
    <row r="31" spans="1:9" ht="13.8">
      <c r="A31" s="92"/>
      <c r="B31" s="100"/>
      <c r="C31" s="101"/>
      <c r="D31" s="116"/>
      <c r="E31" s="95"/>
    </row>
    <row r="32" spans="1:9" s="52" customFormat="1" ht="12.75" customHeight="1">
      <c r="A32" s="92"/>
      <c r="B32" s="100"/>
      <c r="C32" s="101"/>
      <c r="D32" s="102"/>
      <c r="E32" s="95"/>
      <c r="F32" s="54"/>
      <c r="G32" s="96"/>
      <c r="H32" s="54"/>
    </row>
    <row r="33" spans="1:8" ht="13.8">
      <c r="A33" s="92"/>
      <c r="B33" s="100"/>
      <c r="C33" s="101"/>
      <c r="D33" s="116"/>
      <c r="E33" s="95"/>
    </row>
    <row r="34" spans="1:8" ht="13.8">
      <c r="A34" s="92"/>
      <c r="B34" s="100"/>
      <c r="C34" s="101"/>
      <c r="D34" s="116"/>
      <c r="E34" s="95"/>
    </row>
    <row r="35" spans="1:8" ht="13.8">
      <c r="A35" s="92"/>
      <c r="B35" s="100"/>
      <c r="C35" s="101"/>
      <c r="D35" s="116"/>
      <c r="E35" s="95"/>
    </row>
    <row r="36" spans="1:8" ht="15.6">
      <c r="A36" s="92"/>
      <c r="B36" s="117"/>
      <c r="C36" s="118"/>
      <c r="D36" s="102"/>
      <c r="E36" s="119"/>
    </row>
    <row r="37" spans="1:8" ht="13.8">
      <c r="A37" s="92"/>
      <c r="B37" s="108"/>
      <c r="C37" s="120"/>
      <c r="D37" s="110"/>
      <c r="E37" s="92"/>
    </row>
    <row r="38" spans="1:8" s="52" customFormat="1" ht="12.75" customHeight="1">
      <c r="A38" s="92"/>
      <c r="B38" s="100"/>
      <c r="C38" s="101"/>
      <c r="D38" s="115"/>
      <c r="E38" s="95"/>
      <c r="F38" s="54"/>
      <c r="G38" s="96"/>
      <c r="H38" s="54"/>
    </row>
    <row r="39" spans="1:8" s="52" customFormat="1" ht="12.75" customHeight="1">
      <c r="A39" s="92"/>
      <c r="B39" s="117"/>
      <c r="C39" s="118"/>
      <c r="D39" s="102"/>
      <c r="E39" s="119"/>
      <c r="F39" s="54"/>
      <c r="G39" s="96"/>
      <c r="H39" s="54"/>
    </row>
    <row r="40" spans="1:8" ht="13.8">
      <c r="A40" s="92"/>
      <c r="B40" s="100"/>
      <c r="C40" s="101"/>
      <c r="D40" s="102"/>
      <c r="E40" s="95"/>
    </row>
    <row r="41" spans="1:8" ht="13.8">
      <c r="A41" s="92"/>
      <c r="B41" s="100"/>
      <c r="C41" s="101"/>
      <c r="D41" s="102"/>
      <c r="E41" s="95"/>
    </row>
    <row r="42" spans="1:8" ht="13.8">
      <c r="A42" s="92"/>
      <c r="B42" s="100"/>
      <c r="C42" s="101"/>
      <c r="D42" s="116"/>
      <c r="E42" s="95"/>
    </row>
    <row r="43" spans="1:8" ht="13.8">
      <c r="A43" s="92"/>
      <c r="B43" s="100"/>
      <c r="C43" s="101"/>
      <c r="D43" s="116"/>
      <c r="E43" s="95"/>
    </row>
    <row r="44" spans="1:8" ht="13.8">
      <c r="A44" s="92"/>
      <c r="B44" s="100"/>
      <c r="C44" s="101"/>
      <c r="D44" s="116"/>
      <c r="E44" s="95"/>
    </row>
    <row r="45" spans="1:8" ht="15.6">
      <c r="A45" s="92"/>
      <c r="B45" s="117"/>
      <c r="C45" s="118"/>
      <c r="D45" s="102"/>
      <c r="E45" s="119"/>
    </row>
    <row r="46" spans="1:8" ht="15.6">
      <c r="A46" s="92"/>
      <c r="B46" s="117"/>
      <c r="C46" s="118"/>
      <c r="D46" s="121"/>
      <c r="E46" s="119"/>
    </row>
    <row r="47" spans="1:8" ht="13.8">
      <c r="A47" s="92"/>
      <c r="B47" s="100"/>
      <c r="C47" s="101"/>
      <c r="D47" s="115"/>
      <c r="E47" s="95"/>
    </row>
    <row r="48" spans="1:8" ht="13.8">
      <c r="A48" s="92"/>
      <c r="B48" s="100"/>
      <c r="C48" s="101"/>
      <c r="D48" s="102"/>
      <c r="E48" s="95"/>
    </row>
    <row r="49" spans="1:8" ht="13.8">
      <c r="A49" s="92"/>
      <c r="B49" s="100"/>
      <c r="C49" s="101"/>
      <c r="D49" s="102"/>
      <c r="E49" s="95"/>
    </row>
    <row r="50" spans="1:8" ht="13.8">
      <c r="A50" s="92"/>
      <c r="B50" s="100"/>
      <c r="C50" s="101"/>
      <c r="D50" s="116"/>
      <c r="E50" s="95"/>
    </row>
    <row r="51" spans="1:8" ht="13.8">
      <c r="A51" s="92"/>
      <c r="B51" s="100"/>
      <c r="C51" s="101"/>
      <c r="D51" s="116"/>
      <c r="E51" s="95"/>
    </row>
    <row r="52" spans="1:8" ht="13.8">
      <c r="A52" s="92"/>
      <c r="B52" s="100"/>
      <c r="C52" s="101"/>
      <c r="D52" s="116"/>
      <c r="E52" s="95"/>
    </row>
    <row r="53" spans="1:8" ht="13.8">
      <c r="A53" s="92"/>
      <c r="B53" s="100"/>
      <c r="C53" s="101"/>
      <c r="D53" s="102"/>
      <c r="E53" s="95"/>
    </row>
    <row r="54" spans="1:8" ht="13.8">
      <c r="A54" s="92"/>
      <c r="B54" s="100"/>
      <c r="C54" s="101"/>
      <c r="D54" s="116"/>
      <c r="E54" s="95"/>
    </row>
    <row r="55" spans="1:8" ht="13.8">
      <c r="A55" s="92"/>
      <c r="B55" s="100"/>
      <c r="C55" s="101"/>
      <c r="D55" s="115"/>
      <c r="E55" s="95"/>
    </row>
    <row r="56" spans="1:8" ht="13.5" customHeight="1">
      <c r="A56" s="92"/>
      <c r="B56" s="100"/>
      <c r="C56" s="101"/>
      <c r="D56" s="102"/>
      <c r="E56" s="95"/>
    </row>
    <row r="57" spans="1:8" ht="13.5" customHeight="1">
      <c r="A57" s="92"/>
      <c r="B57" s="100"/>
      <c r="C57" s="101"/>
      <c r="D57" s="116"/>
      <c r="E57" s="95"/>
    </row>
    <row r="58" spans="1:8" s="52" customFormat="1" ht="13.8">
      <c r="A58" s="92"/>
      <c r="B58" s="100"/>
      <c r="C58" s="101"/>
      <c r="D58" s="116"/>
      <c r="E58" s="95"/>
      <c r="F58" s="54"/>
      <c r="G58" s="96"/>
      <c r="H58" s="54"/>
    </row>
    <row r="59" spans="1:8" s="52" customFormat="1" ht="13.8">
      <c r="A59" s="92"/>
      <c r="B59" s="100"/>
      <c r="C59" s="101"/>
      <c r="D59" s="116"/>
      <c r="E59" s="95"/>
      <c r="F59" s="54"/>
      <c r="G59" s="96"/>
      <c r="H59" s="54"/>
    </row>
    <row r="60" spans="1:8" s="52" customFormat="1" ht="13.8">
      <c r="A60" s="92"/>
      <c r="B60" s="100"/>
      <c r="C60" s="101"/>
      <c r="D60" s="102"/>
      <c r="E60" s="95"/>
      <c r="F60" s="54"/>
      <c r="G60" s="96"/>
      <c r="H60" s="54"/>
    </row>
    <row r="61" spans="1:8" ht="13.5" customHeight="1">
      <c r="A61" s="92"/>
      <c r="B61" s="100"/>
      <c r="C61" s="101"/>
      <c r="D61" s="116"/>
      <c r="E61" s="95"/>
    </row>
    <row r="62" spans="1:8" ht="13.5" customHeight="1">
      <c r="A62" s="92"/>
      <c r="B62" s="100"/>
      <c r="C62" s="101"/>
      <c r="D62" s="115"/>
      <c r="E62" s="95"/>
    </row>
    <row r="63" spans="1:8" s="52" customFormat="1" ht="13.8">
      <c r="A63" s="92"/>
      <c r="B63" s="95"/>
      <c r="C63" s="114"/>
      <c r="D63" s="122"/>
      <c r="E63" s="95"/>
      <c r="F63" s="54"/>
      <c r="G63" s="96"/>
      <c r="H63" s="54"/>
    </row>
    <row r="64" spans="1:8" s="52" customFormat="1" ht="13.8">
      <c r="A64" s="92"/>
      <c r="B64" s="95"/>
      <c r="C64" s="114"/>
      <c r="D64" s="114"/>
      <c r="E64" s="95"/>
      <c r="F64" s="54"/>
      <c r="G64" s="96"/>
      <c r="H64" s="54"/>
    </row>
    <row r="65" spans="1:8" s="52" customFormat="1" ht="13.8">
      <c r="A65" s="92"/>
      <c r="B65" s="108"/>
      <c r="C65" s="120"/>
      <c r="D65" s="110"/>
      <c r="E65" s="92"/>
      <c r="F65" s="54"/>
      <c r="G65" s="96"/>
      <c r="H65" s="54"/>
    </row>
    <row r="66" spans="1:8" s="52" customFormat="1" ht="13.8">
      <c r="A66" s="92"/>
      <c r="B66" s="100"/>
      <c r="C66" s="123"/>
      <c r="D66" s="116"/>
      <c r="E66" s="95"/>
      <c r="F66" s="54"/>
      <c r="G66" s="96"/>
      <c r="H66" s="54"/>
    </row>
    <row r="67" spans="1:8" s="52" customFormat="1" ht="13.8">
      <c r="A67" s="92"/>
      <c r="B67" s="100"/>
      <c r="C67" s="123"/>
      <c r="D67" s="116"/>
      <c r="E67" s="95"/>
      <c r="F67" s="54"/>
      <c r="G67" s="96"/>
      <c r="H67" s="54"/>
    </row>
    <row r="68" spans="1:8" s="52" customFormat="1" ht="13.8">
      <c r="A68" s="92"/>
      <c r="B68" s="95"/>
      <c r="C68" s="114"/>
      <c r="D68" s="122"/>
      <c r="E68" s="95"/>
      <c r="F68" s="54"/>
      <c r="G68" s="96"/>
      <c r="H68" s="54"/>
    </row>
    <row r="69" spans="1:8" s="52" customFormat="1" ht="13.8">
      <c r="A69" s="92"/>
      <c r="B69" s="95"/>
      <c r="C69" s="114"/>
      <c r="D69" s="114"/>
      <c r="E69" s="95"/>
      <c r="F69" s="54"/>
      <c r="G69" s="96"/>
      <c r="H69" s="54"/>
    </row>
    <row r="70" spans="1:8" s="52" customFormat="1" ht="13.8">
      <c r="A70" s="92"/>
      <c r="B70" s="108"/>
      <c r="C70" s="120"/>
      <c r="D70" s="110"/>
      <c r="E70" s="92"/>
      <c r="F70" s="54"/>
      <c r="G70" s="96"/>
      <c r="H70" s="54"/>
    </row>
    <row r="71" spans="1:8" ht="13.5" customHeight="1">
      <c r="A71" s="92"/>
      <c r="B71" s="108"/>
      <c r="C71" s="120"/>
      <c r="D71" s="110"/>
      <c r="E71" s="92"/>
    </row>
    <row r="72" spans="1:8" s="52" customFormat="1" ht="13.8">
      <c r="A72" s="92"/>
      <c r="B72" s="100"/>
      <c r="C72" s="123"/>
      <c r="D72" s="115"/>
      <c r="E72" s="95"/>
      <c r="F72" s="54"/>
      <c r="G72" s="96"/>
      <c r="H72" s="54"/>
    </row>
    <row r="73" spans="1:8" s="52" customFormat="1" ht="13.8">
      <c r="A73" s="92"/>
      <c r="B73" s="100"/>
      <c r="C73" s="123"/>
      <c r="D73" s="116"/>
      <c r="E73" s="95"/>
      <c r="F73" s="54"/>
      <c r="G73" s="96"/>
      <c r="H73" s="54"/>
    </row>
    <row r="74" spans="1:8" ht="13.5" customHeight="1">
      <c r="A74" s="92"/>
      <c r="B74" s="100"/>
      <c r="C74" s="123"/>
      <c r="D74" s="115"/>
      <c r="E74" s="95"/>
    </row>
    <row r="75" spans="1:8" ht="13.5" customHeight="1">
      <c r="A75" s="92"/>
      <c r="B75" s="100"/>
      <c r="C75" s="123"/>
      <c r="D75" s="115"/>
      <c r="E75" s="95"/>
    </row>
    <row r="76" spans="1:8" s="52" customFormat="1" ht="13.8">
      <c r="A76" s="92"/>
      <c r="B76" s="100"/>
      <c r="C76" s="123"/>
      <c r="D76" s="115"/>
      <c r="E76" s="95"/>
      <c r="F76" s="54"/>
      <c r="G76" s="96"/>
      <c r="H76" s="54"/>
    </row>
    <row r="77" spans="1:8" s="52" customFormat="1" ht="13.8">
      <c r="A77" s="92"/>
      <c r="B77" s="100"/>
      <c r="C77" s="123"/>
      <c r="D77" s="116"/>
      <c r="E77" s="95"/>
      <c r="F77" s="54"/>
      <c r="G77" s="96"/>
      <c r="H77" s="54"/>
    </row>
    <row r="78" spans="1:8" ht="13.5" customHeight="1">
      <c r="A78" s="92"/>
      <c r="B78" s="95"/>
      <c r="C78" s="114"/>
      <c r="D78" s="114"/>
      <c r="E78" s="95"/>
    </row>
    <row r="79" spans="1:8" ht="13.5" customHeight="1">
      <c r="B79" s="73"/>
      <c r="C79" s="125"/>
      <c r="D79" s="126"/>
      <c r="E79" s="124"/>
    </row>
    <row r="80" spans="1:8" ht="13.5" customHeight="1">
      <c r="B80" s="83"/>
      <c r="C80" s="127"/>
      <c r="D80" s="82"/>
    </row>
    <row r="83" spans="1:8" ht="13.5" customHeight="1">
      <c r="B83" s="73"/>
      <c r="C83" s="125"/>
      <c r="D83" s="126"/>
      <c r="E83" s="124"/>
    </row>
    <row r="84" spans="1:8" ht="13.5" customHeight="1">
      <c r="B84" s="83"/>
      <c r="C84" s="127"/>
      <c r="D84" s="82"/>
    </row>
    <row r="85" spans="1:8" s="52" customFormat="1" ht="13.8">
      <c r="A85" s="124"/>
      <c r="B85" s="72"/>
      <c r="C85" s="53"/>
      <c r="D85" s="128"/>
      <c r="E85" s="72"/>
      <c r="F85" s="54"/>
      <c r="G85" s="96"/>
      <c r="H85" s="54"/>
    </row>
    <row r="86" spans="1:8" ht="13.5" customHeight="1">
      <c r="D86" s="128"/>
    </row>
    <row r="87" spans="1:8" ht="13.5" customHeight="1">
      <c r="D87" s="128"/>
    </row>
    <row r="88" spans="1:8" ht="13.5" customHeight="1">
      <c r="D88" s="128"/>
    </row>
    <row r="89" spans="1:8" ht="13.5" customHeight="1">
      <c r="D89" s="128"/>
    </row>
    <row r="92" spans="1:8" ht="13.5" customHeight="1">
      <c r="B92" s="83"/>
      <c r="C92" s="127"/>
      <c r="D92" s="82"/>
    </row>
    <row r="93" spans="1:8" ht="13.5" customHeight="1">
      <c r="D93" s="129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ht="13.5" customHeight="1">
      <c r="H133" s="53"/>
    </row>
    <row r="134" spans="1:9" ht="13.5" customHeight="1">
      <c r="H134" s="53"/>
    </row>
    <row r="135" spans="1:9" ht="13.5" customHeight="1">
      <c r="H135" s="53"/>
    </row>
    <row r="136" spans="1:9" ht="13.5" customHeight="1">
      <c r="H136" s="53"/>
    </row>
    <row r="137" spans="1:9" ht="13.5" customHeight="1">
      <c r="H137" s="53"/>
    </row>
    <row r="138" spans="1:9" ht="13.5" customHeight="1">
      <c r="H138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 xr:uid="{00000000-0002-0000-20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árok34">
    <tabColor rgb="FFCCFFFF"/>
  </sheetPr>
  <dimension ref="A1:I127"/>
  <sheetViews>
    <sheetView view="pageBreakPreview" zoomScaleNormal="115" zoomScaleSheetLayoutView="100" workbookViewId="0">
      <selection activeCell="F34" sqref="F34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751" customFormat="1" ht="14.4" thickBot="1">
      <c r="A1" s="746" t="s">
        <v>156</v>
      </c>
      <c r="B1" s="747"/>
      <c r="C1" s="748" t="s">
        <v>2</v>
      </c>
      <c r="D1" s="748"/>
      <c r="E1" s="747"/>
      <c r="F1" s="749"/>
      <c r="G1" s="749"/>
      <c r="H1" s="750" t="s">
        <v>276</v>
      </c>
    </row>
    <row r="2" spans="1:9" s="751" customFormat="1" ht="13.8">
      <c r="A2" s="746"/>
      <c r="B2" s="747"/>
      <c r="C2" s="748"/>
      <c r="D2" s="748"/>
      <c r="E2" s="747"/>
      <c r="F2" s="749"/>
      <c r="G2" s="749"/>
      <c r="H2" s="748"/>
    </row>
    <row r="3" spans="1:9" s="751" customFormat="1" ht="13.8">
      <c r="A3" s="746" t="s">
        <v>158</v>
      </c>
      <c r="B3" s="747"/>
      <c r="C3" s="748" t="s">
        <v>51</v>
      </c>
      <c r="D3" s="748"/>
      <c r="E3" s="747"/>
      <c r="F3" s="749"/>
      <c r="G3" s="749"/>
      <c r="H3" s="748"/>
    </row>
    <row r="4" spans="1:9" ht="13.8">
      <c r="A4" s="65" t="s">
        <v>183</v>
      </c>
      <c r="B4" s="752"/>
      <c r="C4" s="753" t="s">
        <v>52</v>
      </c>
      <c r="D4" s="749"/>
      <c r="E4" s="752"/>
      <c r="F4" s="749"/>
      <c r="G4" s="749"/>
      <c r="H4" s="749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453162</v>
      </c>
      <c r="C9" s="75"/>
      <c r="D9" s="76" t="s">
        <v>362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3.8">
      <c r="A11" s="173" t="s">
        <v>173</v>
      </c>
      <c r="B11" s="85"/>
      <c r="C11" s="143" t="s">
        <v>475</v>
      </c>
      <c r="D11" s="140" t="s">
        <v>832</v>
      </c>
      <c r="E11" s="754" t="s">
        <v>180</v>
      </c>
      <c r="F11" s="755">
        <v>1</v>
      </c>
      <c r="G11" s="1252"/>
      <c r="H11" s="90">
        <f>ROUND(F11*G11,2)</f>
        <v>0</v>
      </c>
      <c r="I11" s="1252"/>
    </row>
    <row r="12" spans="1:9" s="81" customFormat="1" ht="27.6">
      <c r="A12" s="173" t="s">
        <v>177</v>
      </c>
      <c r="B12" s="85"/>
      <c r="C12" s="143" t="s">
        <v>1387</v>
      </c>
      <c r="D12" s="140" t="s">
        <v>833</v>
      </c>
      <c r="E12" s="754" t="s">
        <v>180</v>
      </c>
      <c r="F12" s="755">
        <v>320</v>
      </c>
      <c r="G12" s="1252"/>
      <c r="H12" s="90">
        <f t="shared" ref="H12" si="0">ROUND(F12*G12,2)</f>
        <v>0</v>
      </c>
      <c r="I12" s="1252"/>
    </row>
    <row r="13" spans="1:9" ht="13.8">
      <c r="A13" s="92"/>
      <c r="B13" s="100"/>
      <c r="C13" s="123"/>
      <c r="D13" s="115"/>
      <c r="E13" s="95"/>
      <c r="H13" s="96"/>
      <c r="I13" s="96"/>
    </row>
    <row r="14" spans="1:9" ht="14.4">
      <c r="A14" s="92"/>
      <c r="B14" s="95"/>
      <c r="C14" s="114"/>
      <c r="D14" s="103" t="s">
        <v>181</v>
      </c>
      <c r="E14" s="104"/>
      <c r="F14" s="105"/>
      <c r="G14" s="106"/>
      <c r="H14" s="107">
        <f>H9</f>
        <v>0</v>
      </c>
    </row>
    <row r="15" spans="1:9" ht="13.8">
      <c r="A15" s="92"/>
      <c r="B15" s="108"/>
      <c r="C15" s="109"/>
      <c r="D15" s="110"/>
      <c r="E15" s="92"/>
    </row>
    <row r="16" spans="1:9" ht="13.8">
      <c r="A16" s="92"/>
      <c r="B16" s="108"/>
      <c r="C16" s="109"/>
      <c r="E16" s="95"/>
    </row>
    <row r="17" spans="1:8" ht="13.8">
      <c r="A17" s="92"/>
      <c r="B17" s="108"/>
      <c r="C17" s="109"/>
      <c r="D17" s="110"/>
      <c r="E17" s="95"/>
    </row>
    <row r="18" spans="1:8" s="52" customFormat="1" ht="12.75" customHeight="1">
      <c r="A18" s="92"/>
      <c r="B18" s="108"/>
      <c r="C18" s="109"/>
      <c r="D18" s="110"/>
      <c r="E18" s="95"/>
      <c r="F18" s="54"/>
      <c r="G18" s="96"/>
      <c r="H18" s="54"/>
    </row>
    <row r="19" spans="1:8" s="52" customFormat="1" ht="13.8">
      <c r="A19" s="92"/>
      <c r="B19" s="108"/>
      <c r="C19" s="109"/>
      <c r="D19" s="110"/>
      <c r="E19" s="95"/>
      <c r="F19" s="54"/>
      <c r="G19" s="96"/>
      <c r="H19" s="54"/>
    </row>
    <row r="20" spans="1:8" ht="13.8">
      <c r="A20" s="92"/>
      <c r="B20" s="108"/>
      <c r="C20" s="109"/>
      <c r="D20" s="110"/>
      <c r="E20" s="95"/>
    </row>
    <row r="21" spans="1:8" s="52" customFormat="1" ht="12.75" customHeight="1">
      <c r="A21" s="92"/>
      <c r="B21" s="108"/>
      <c r="C21" s="109"/>
      <c r="D21" s="110"/>
      <c r="E21" s="95"/>
      <c r="F21" s="54"/>
      <c r="G21" s="96"/>
      <c r="H21" s="54"/>
    </row>
    <row r="22" spans="1:8" ht="13.8">
      <c r="A22" s="92"/>
      <c r="B22" s="100"/>
      <c r="C22" s="101"/>
      <c r="D22" s="116"/>
      <c r="E22" s="95"/>
    </row>
    <row r="23" spans="1:8" ht="13.8">
      <c r="A23" s="92"/>
      <c r="B23" s="100"/>
      <c r="C23" s="101"/>
      <c r="D23" s="116"/>
      <c r="E23" s="95"/>
    </row>
    <row r="24" spans="1:8" ht="13.8">
      <c r="A24" s="92"/>
      <c r="B24" s="100"/>
      <c r="C24" s="101"/>
      <c r="D24" s="116"/>
      <c r="E24" s="95"/>
    </row>
    <row r="25" spans="1:8" ht="15.6">
      <c r="A25" s="92"/>
      <c r="B25" s="117"/>
      <c r="C25" s="118"/>
      <c r="D25" s="102"/>
      <c r="E25" s="119"/>
    </row>
    <row r="26" spans="1:8" ht="13.8">
      <c r="A26" s="92"/>
      <c r="B26" s="108"/>
      <c r="C26" s="120"/>
      <c r="D26" s="110"/>
      <c r="E26" s="92"/>
    </row>
    <row r="27" spans="1:8" s="52" customFormat="1" ht="12.75" customHeight="1">
      <c r="A27" s="92"/>
      <c r="B27" s="100"/>
      <c r="C27" s="101"/>
      <c r="D27" s="115"/>
      <c r="E27" s="95"/>
      <c r="F27" s="54"/>
      <c r="G27" s="96"/>
      <c r="H27" s="54"/>
    </row>
    <row r="28" spans="1:8" s="52" customFormat="1" ht="12.75" customHeight="1">
      <c r="A28" s="92"/>
      <c r="B28" s="117"/>
      <c r="C28" s="118"/>
      <c r="D28" s="102"/>
      <c r="E28" s="119"/>
      <c r="F28" s="54"/>
      <c r="G28" s="96"/>
      <c r="H28" s="54"/>
    </row>
    <row r="29" spans="1:8" ht="13.8">
      <c r="A29" s="92"/>
      <c r="B29" s="100"/>
      <c r="C29" s="101"/>
      <c r="D29" s="102"/>
      <c r="E29" s="95"/>
    </row>
    <row r="30" spans="1:8" ht="13.8">
      <c r="A30" s="92"/>
      <c r="B30" s="100"/>
      <c r="C30" s="101"/>
      <c r="D30" s="102"/>
      <c r="E30" s="95"/>
    </row>
    <row r="31" spans="1:8" ht="13.8">
      <c r="A31" s="92"/>
      <c r="B31" s="100"/>
      <c r="C31" s="101"/>
      <c r="D31" s="116"/>
      <c r="E31" s="95"/>
    </row>
    <row r="32" spans="1:8" ht="13.8">
      <c r="A32" s="92"/>
      <c r="B32" s="100"/>
      <c r="C32" s="101"/>
      <c r="D32" s="116"/>
      <c r="E32" s="95"/>
    </row>
    <row r="33" spans="1:8" ht="13.8">
      <c r="A33" s="92"/>
      <c r="B33" s="100"/>
      <c r="C33" s="101"/>
      <c r="D33" s="116"/>
      <c r="E33" s="95"/>
    </row>
    <row r="34" spans="1:8" ht="15.6">
      <c r="A34" s="92"/>
      <c r="B34" s="117"/>
      <c r="C34" s="118"/>
      <c r="D34" s="102"/>
      <c r="E34" s="119"/>
    </row>
    <row r="35" spans="1:8" ht="15.6">
      <c r="A35" s="92"/>
      <c r="B35" s="117"/>
      <c r="C35" s="118"/>
      <c r="D35" s="121"/>
      <c r="E35" s="119"/>
    </row>
    <row r="36" spans="1:8" ht="13.8">
      <c r="A36" s="92"/>
      <c r="B36" s="100"/>
      <c r="C36" s="101"/>
      <c r="D36" s="115"/>
      <c r="E36" s="95"/>
    </row>
    <row r="37" spans="1:8" ht="13.8">
      <c r="A37" s="92"/>
      <c r="B37" s="100"/>
      <c r="C37" s="101"/>
      <c r="D37" s="102"/>
      <c r="E37" s="95"/>
    </row>
    <row r="38" spans="1:8" ht="13.8">
      <c r="A38" s="92"/>
      <c r="B38" s="100"/>
      <c r="C38" s="101"/>
      <c r="D38" s="102"/>
      <c r="E38" s="95"/>
    </row>
    <row r="39" spans="1:8" ht="13.8">
      <c r="A39" s="92"/>
      <c r="B39" s="100"/>
      <c r="C39" s="101"/>
      <c r="D39" s="116"/>
      <c r="E39" s="95"/>
    </row>
    <row r="40" spans="1:8" ht="13.8">
      <c r="A40" s="92"/>
      <c r="B40" s="100"/>
      <c r="C40" s="101"/>
      <c r="D40" s="116"/>
      <c r="E40" s="95"/>
    </row>
    <row r="41" spans="1:8" ht="13.8">
      <c r="A41" s="92"/>
      <c r="B41" s="100"/>
      <c r="C41" s="101"/>
      <c r="D41" s="116"/>
      <c r="E41" s="95"/>
    </row>
    <row r="42" spans="1:8" ht="13.8">
      <c r="A42" s="92"/>
      <c r="B42" s="100"/>
      <c r="C42" s="101"/>
      <c r="D42" s="102"/>
      <c r="E42" s="95"/>
    </row>
    <row r="43" spans="1:8" ht="13.8">
      <c r="A43" s="92"/>
      <c r="B43" s="100"/>
      <c r="C43" s="101"/>
      <c r="D43" s="116"/>
      <c r="E43" s="95"/>
    </row>
    <row r="44" spans="1:8" ht="13.8">
      <c r="A44" s="92"/>
      <c r="B44" s="100"/>
      <c r="C44" s="101"/>
      <c r="D44" s="115"/>
      <c r="E44" s="95"/>
    </row>
    <row r="45" spans="1:8" ht="13.5" customHeight="1">
      <c r="A45" s="92"/>
      <c r="B45" s="100"/>
      <c r="C45" s="101"/>
      <c r="D45" s="102"/>
      <c r="E45" s="95"/>
    </row>
    <row r="46" spans="1:8" ht="13.5" customHeight="1">
      <c r="A46" s="92"/>
      <c r="B46" s="100"/>
      <c r="C46" s="101"/>
      <c r="D46" s="116"/>
      <c r="E46" s="95"/>
    </row>
    <row r="47" spans="1:8" s="52" customFormat="1" ht="13.8">
      <c r="A47" s="92"/>
      <c r="B47" s="100"/>
      <c r="C47" s="101"/>
      <c r="D47" s="116"/>
      <c r="E47" s="95"/>
      <c r="F47" s="54"/>
      <c r="G47" s="96"/>
      <c r="H47" s="54"/>
    </row>
    <row r="48" spans="1:8" s="52" customFormat="1" ht="13.8">
      <c r="A48" s="92"/>
      <c r="B48" s="100"/>
      <c r="C48" s="101"/>
      <c r="D48" s="116"/>
      <c r="E48" s="95"/>
      <c r="F48" s="54"/>
      <c r="G48" s="96"/>
      <c r="H48" s="54"/>
    </row>
    <row r="49" spans="1:8" s="52" customFormat="1" ht="13.8">
      <c r="A49" s="92"/>
      <c r="B49" s="100"/>
      <c r="C49" s="101"/>
      <c r="D49" s="102"/>
      <c r="E49" s="95"/>
      <c r="F49" s="54"/>
      <c r="G49" s="96"/>
      <c r="H49" s="54"/>
    </row>
    <row r="50" spans="1:8" ht="13.5" customHeight="1">
      <c r="A50" s="92"/>
      <c r="B50" s="100"/>
      <c r="C50" s="101"/>
      <c r="D50" s="116"/>
      <c r="E50" s="95"/>
    </row>
    <row r="51" spans="1:8" ht="13.5" customHeight="1">
      <c r="A51" s="92"/>
      <c r="B51" s="100"/>
      <c r="C51" s="101"/>
      <c r="D51" s="115"/>
      <c r="E51" s="95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s="52" customFormat="1" ht="13.8">
      <c r="A55" s="92"/>
      <c r="B55" s="100"/>
      <c r="C55" s="123"/>
      <c r="D55" s="116"/>
      <c r="E55" s="95"/>
      <c r="F55" s="54"/>
      <c r="G55" s="96"/>
      <c r="H55" s="54"/>
    </row>
    <row r="56" spans="1:8" s="52" customFormat="1" ht="13.8">
      <c r="A56" s="92"/>
      <c r="B56" s="100"/>
      <c r="C56" s="123"/>
      <c r="D56" s="116"/>
      <c r="E56" s="95"/>
      <c r="F56" s="54"/>
      <c r="G56" s="96"/>
      <c r="H56" s="54"/>
    </row>
    <row r="57" spans="1:8" s="52" customFormat="1" ht="13.8">
      <c r="A57" s="92"/>
      <c r="B57" s="95"/>
      <c r="C57" s="114"/>
      <c r="D57" s="122"/>
      <c r="E57" s="95"/>
      <c r="F57" s="54"/>
      <c r="G57" s="96"/>
      <c r="H57" s="54"/>
    </row>
    <row r="58" spans="1:8" s="52" customFormat="1" ht="13.8">
      <c r="A58" s="92"/>
      <c r="B58" s="95"/>
      <c r="C58" s="114"/>
      <c r="D58" s="114"/>
      <c r="E58" s="95"/>
      <c r="F58" s="54"/>
      <c r="G58" s="96"/>
      <c r="H58" s="54"/>
    </row>
    <row r="59" spans="1:8" s="52" customFormat="1" ht="13.8">
      <c r="A59" s="92"/>
      <c r="B59" s="108"/>
      <c r="C59" s="120"/>
      <c r="D59" s="110"/>
      <c r="E59" s="92"/>
      <c r="F59" s="54"/>
      <c r="G59" s="96"/>
      <c r="H59" s="54"/>
    </row>
    <row r="60" spans="1:8" ht="13.5" customHeight="1">
      <c r="A60" s="92"/>
      <c r="B60" s="108"/>
      <c r="C60" s="120"/>
      <c r="D60" s="110"/>
      <c r="E60" s="92"/>
    </row>
    <row r="61" spans="1:8" s="52" customFormat="1" ht="13.8">
      <c r="A61" s="92"/>
      <c r="B61" s="100"/>
      <c r="C61" s="123"/>
      <c r="D61" s="115"/>
      <c r="E61" s="95"/>
      <c r="F61" s="54"/>
      <c r="G61" s="96"/>
      <c r="H61" s="54"/>
    </row>
    <row r="62" spans="1:8" s="52" customFormat="1" ht="13.8">
      <c r="A62" s="92"/>
      <c r="B62" s="100"/>
      <c r="C62" s="123"/>
      <c r="D62" s="116"/>
      <c r="E62" s="95"/>
      <c r="F62" s="54"/>
      <c r="G62" s="96"/>
      <c r="H62" s="54"/>
    </row>
    <row r="63" spans="1:8" ht="13.5" customHeight="1">
      <c r="A63" s="92"/>
      <c r="B63" s="100"/>
      <c r="C63" s="123"/>
      <c r="D63" s="115"/>
      <c r="E63" s="95"/>
    </row>
    <row r="64" spans="1:8" ht="13.5" customHeight="1">
      <c r="A64" s="92"/>
      <c r="B64" s="100"/>
      <c r="C64" s="123"/>
      <c r="D64" s="115"/>
      <c r="E64" s="95"/>
    </row>
    <row r="65" spans="1:8" s="52" customFormat="1" ht="13.8">
      <c r="A65" s="92"/>
      <c r="B65" s="100"/>
      <c r="C65" s="123"/>
      <c r="D65" s="115"/>
      <c r="E65" s="95"/>
      <c r="F65" s="54"/>
      <c r="G65" s="96"/>
      <c r="H65" s="54"/>
    </row>
    <row r="66" spans="1:8" s="52" customFormat="1" ht="13.8">
      <c r="A66" s="92"/>
      <c r="B66" s="100"/>
      <c r="C66" s="123"/>
      <c r="D66" s="116"/>
      <c r="E66" s="95"/>
      <c r="F66" s="54"/>
      <c r="G66" s="96"/>
      <c r="H66" s="54"/>
    </row>
    <row r="67" spans="1:8" ht="13.5" customHeight="1">
      <c r="A67" s="92"/>
      <c r="B67" s="95"/>
      <c r="C67" s="114"/>
      <c r="D67" s="114"/>
      <c r="E67" s="95"/>
    </row>
    <row r="68" spans="1:8" ht="13.5" customHeight="1">
      <c r="B68" s="73"/>
      <c r="C68" s="125"/>
      <c r="D68" s="126"/>
      <c r="E68" s="124"/>
    </row>
    <row r="69" spans="1:8" ht="13.5" customHeight="1">
      <c r="B69" s="83"/>
      <c r="C69" s="127"/>
      <c r="D69" s="82"/>
    </row>
    <row r="72" spans="1:8" ht="13.5" customHeight="1">
      <c r="B72" s="73"/>
      <c r="C72" s="125"/>
      <c r="D72" s="126"/>
      <c r="E72" s="124"/>
    </row>
    <row r="73" spans="1:8" ht="13.5" customHeight="1">
      <c r="B73" s="83"/>
      <c r="C73" s="127"/>
      <c r="D73" s="82"/>
    </row>
    <row r="74" spans="1:8" s="52" customFormat="1" ht="13.8">
      <c r="A74" s="124"/>
      <c r="B74" s="72"/>
      <c r="C74" s="53"/>
      <c r="D74" s="128"/>
      <c r="E74" s="72"/>
      <c r="F74" s="54"/>
      <c r="G74" s="96"/>
      <c r="H74" s="54"/>
    </row>
    <row r="75" spans="1:8" ht="13.5" customHeight="1">
      <c r="D75" s="128"/>
    </row>
    <row r="76" spans="1:8" ht="13.5" customHeight="1">
      <c r="D76" s="128"/>
    </row>
    <row r="77" spans="1:8" ht="13.5" customHeight="1">
      <c r="D77" s="128"/>
    </row>
    <row r="78" spans="1:8" ht="13.5" customHeight="1">
      <c r="D78" s="128"/>
    </row>
    <row r="81" spans="1:9" ht="13.5" customHeight="1">
      <c r="B81" s="83"/>
      <c r="C81" s="127"/>
      <c r="D81" s="82"/>
    </row>
    <row r="82" spans="1:9" ht="13.5" customHeight="1">
      <c r="D82" s="129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ht="13.5" customHeight="1">
      <c r="H122" s="53"/>
    </row>
    <row r="123" spans="1:9" ht="13.5" customHeight="1">
      <c r="H123" s="53"/>
    </row>
    <row r="124" spans="1:9" ht="13.5" customHeight="1">
      <c r="H124" s="53"/>
    </row>
    <row r="125" spans="1:9" ht="13.5" customHeight="1">
      <c r="H125" s="53"/>
    </row>
    <row r="126" spans="1:9" ht="13.5" customHeight="1">
      <c r="H126" s="53"/>
    </row>
    <row r="127" spans="1:9" ht="13.5" customHeight="1">
      <c r="H127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 xr:uid="{00000000-0002-0000-21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árok35">
    <tabColor rgb="FFCCFFFF"/>
  </sheetPr>
  <dimension ref="A1:I144"/>
  <sheetViews>
    <sheetView view="pageBreakPreview" zoomScaleNormal="100" zoomScaleSheetLayoutView="100" workbookViewId="0">
      <selection activeCell="K19" sqref="K19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53</v>
      </c>
      <c r="D3" s="132"/>
      <c r="E3" s="131"/>
      <c r="F3" s="133"/>
      <c r="G3" s="133"/>
      <c r="H3" s="132"/>
    </row>
    <row r="4" spans="1:9" ht="13.8">
      <c r="A4" s="65" t="s">
        <v>183</v>
      </c>
      <c r="B4" s="135"/>
      <c r="C4" s="136" t="s">
        <v>301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3.8">
      <c r="A9" s="92"/>
      <c r="B9" s="137">
        <v>4531701</v>
      </c>
      <c r="C9" s="75"/>
      <c r="D9" s="76" t="s">
        <v>302</v>
      </c>
      <c r="F9" s="53"/>
      <c r="G9" s="53"/>
      <c r="H9" s="80">
        <f>SUM(H11:H11)</f>
        <v>0</v>
      </c>
    </row>
    <row r="10" spans="1:9" ht="13.8">
      <c r="A10" s="72"/>
      <c r="F10" s="53"/>
      <c r="G10" s="53"/>
      <c r="H10" s="53"/>
    </row>
    <row r="11" spans="1:9" ht="13.8">
      <c r="A11" s="138" t="s">
        <v>173</v>
      </c>
      <c r="B11" s="85"/>
      <c r="C11" s="139"/>
      <c r="D11" s="140" t="s">
        <v>303</v>
      </c>
      <c r="E11" s="756" t="s">
        <v>304</v>
      </c>
      <c r="F11" s="757">
        <v>1</v>
      </c>
      <c r="G11" s="1252"/>
      <c r="H11" s="90">
        <f>ROUND(F11*G11,2)</f>
        <v>0</v>
      </c>
      <c r="I11" s="1252"/>
    </row>
    <row r="12" spans="1:9" ht="13.8">
      <c r="A12" s="92"/>
      <c r="B12" s="108"/>
      <c r="D12" s="110"/>
      <c r="E12" s="95"/>
      <c r="H12" s="96"/>
      <c r="I12" s="96"/>
    </row>
    <row r="13" spans="1:9" ht="13.8">
      <c r="A13" s="92"/>
      <c r="B13" s="137">
        <v>453170</v>
      </c>
      <c r="C13" s="75"/>
      <c r="D13" s="76" t="s">
        <v>305</v>
      </c>
      <c r="F13" s="53"/>
      <c r="G13" s="53"/>
      <c r="H13" s="80">
        <f>SUM(H15:H29)</f>
        <v>0</v>
      </c>
      <c r="I13" s="53"/>
    </row>
    <row r="14" spans="1:9" ht="13.8">
      <c r="A14" s="92"/>
      <c r="B14" s="137"/>
      <c r="C14" s="75"/>
      <c r="D14" s="76"/>
      <c r="F14" s="53"/>
      <c r="G14" s="53"/>
      <c r="H14" s="53"/>
      <c r="I14" s="53"/>
    </row>
    <row r="15" spans="1:9" ht="13.8">
      <c r="A15" s="138" t="s">
        <v>177</v>
      </c>
      <c r="B15" s="85"/>
      <c r="C15" s="139" t="s">
        <v>306</v>
      </c>
      <c r="D15" s="140" t="s">
        <v>307</v>
      </c>
      <c r="E15" s="756" t="s">
        <v>180</v>
      </c>
      <c r="F15" s="757">
        <v>8</v>
      </c>
      <c r="G15" s="1252"/>
      <c r="H15" s="90">
        <f>ROUND(F15*G15,2)</f>
        <v>0</v>
      </c>
      <c r="I15" s="1252"/>
    </row>
    <row r="16" spans="1:9" ht="27.6">
      <c r="A16" s="138" t="s">
        <v>191</v>
      </c>
      <c r="B16" s="85"/>
      <c r="C16" s="139" t="s">
        <v>308</v>
      </c>
      <c r="D16" s="140" t="s">
        <v>309</v>
      </c>
      <c r="E16" s="756" t="s">
        <v>180</v>
      </c>
      <c r="F16" s="757">
        <v>3</v>
      </c>
      <c r="G16" s="1252"/>
      <c r="H16" s="90">
        <f t="shared" ref="H16:H28" si="0">ROUND(F16*G16,2)</f>
        <v>0</v>
      </c>
      <c r="I16" s="1252"/>
    </row>
    <row r="17" spans="1:9" ht="27.6">
      <c r="A17" s="138" t="s">
        <v>194</v>
      </c>
      <c r="B17" s="85"/>
      <c r="C17" s="139" t="s">
        <v>310</v>
      </c>
      <c r="D17" s="140" t="s">
        <v>311</v>
      </c>
      <c r="E17" s="756" t="s">
        <v>180</v>
      </c>
      <c r="F17" s="757">
        <v>1</v>
      </c>
      <c r="G17" s="1252"/>
      <c r="H17" s="90">
        <f t="shared" si="0"/>
        <v>0</v>
      </c>
      <c r="I17" s="1252"/>
    </row>
    <row r="18" spans="1:9" ht="27.6">
      <c r="A18" s="138" t="s">
        <v>198</v>
      </c>
      <c r="B18" s="85"/>
      <c r="C18" s="139" t="s">
        <v>312</v>
      </c>
      <c r="D18" s="140" t="s">
        <v>313</v>
      </c>
      <c r="E18" s="756" t="s">
        <v>180</v>
      </c>
      <c r="F18" s="757">
        <v>2</v>
      </c>
      <c r="G18" s="1252"/>
      <c r="H18" s="90">
        <f t="shared" si="0"/>
        <v>0</v>
      </c>
      <c r="I18" s="1252"/>
    </row>
    <row r="19" spans="1:9" ht="27.6">
      <c r="A19" s="138" t="s">
        <v>201</v>
      </c>
      <c r="B19" s="85"/>
      <c r="C19" s="139" t="s">
        <v>312</v>
      </c>
      <c r="D19" s="140" t="s">
        <v>314</v>
      </c>
      <c r="E19" s="756" t="s">
        <v>180</v>
      </c>
      <c r="F19" s="757">
        <v>1</v>
      </c>
      <c r="G19" s="1252"/>
      <c r="H19" s="90">
        <f t="shared" si="0"/>
        <v>0</v>
      </c>
      <c r="I19" s="1252"/>
    </row>
    <row r="20" spans="1:9" ht="27.6">
      <c r="A20" s="138" t="s">
        <v>204</v>
      </c>
      <c r="B20" s="85"/>
      <c r="C20" s="139" t="s">
        <v>315</v>
      </c>
      <c r="D20" s="140" t="s">
        <v>316</v>
      </c>
      <c r="E20" s="756" t="s">
        <v>180</v>
      </c>
      <c r="F20" s="757">
        <v>1</v>
      </c>
      <c r="G20" s="1252"/>
      <c r="H20" s="90">
        <f t="shared" si="0"/>
        <v>0</v>
      </c>
      <c r="I20" s="1252"/>
    </row>
    <row r="21" spans="1:9" ht="27.6">
      <c r="A21" s="138" t="s">
        <v>207</v>
      </c>
      <c r="B21" s="85"/>
      <c r="C21" s="139" t="s">
        <v>312</v>
      </c>
      <c r="D21" s="140" t="s">
        <v>317</v>
      </c>
      <c r="E21" s="756" t="s">
        <v>180</v>
      </c>
      <c r="F21" s="757">
        <v>1</v>
      </c>
      <c r="G21" s="1252"/>
      <c r="H21" s="90">
        <f t="shared" si="0"/>
        <v>0</v>
      </c>
      <c r="I21" s="1252"/>
    </row>
    <row r="22" spans="1:9" ht="13.8">
      <c r="A22" s="138" t="s">
        <v>209</v>
      </c>
      <c r="B22" s="85"/>
      <c r="C22" s="139" t="s">
        <v>312</v>
      </c>
      <c r="D22" s="140" t="s">
        <v>318</v>
      </c>
      <c r="E22" s="756" t="s">
        <v>180</v>
      </c>
      <c r="F22" s="757">
        <v>1</v>
      </c>
      <c r="G22" s="1252"/>
      <c r="H22" s="90">
        <f t="shared" si="0"/>
        <v>0</v>
      </c>
      <c r="I22" s="1252"/>
    </row>
    <row r="23" spans="1:9" ht="13.8">
      <c r="A23" s="138" t="s">
        <v>211</v>
      </c>
      <c r="B23" s="85"/>
      <c r="C23" s="139" t="s">
        <v>319</v>
      </c>
      <c r="D23" s="140" t="s">
        <v>320</v>
      </c>
      <c r="E23" s="756" t="s">
        <v>176</v>
      </c>
      <c r="F23" s="757">
        <v>110</v>
      </c>
      <c r="G23" s="1252"/>
      <c r="H23" s="90">
        <f t="shared" si="0"/>
        <v>0</v>
      </c>
      <c r="I23" s="1252"/>
    </row>
    <row r="24" spans="1:9" ht="13.8">
      <c r="A24" s="138" t="s">
        <v>213</v>
      </c>
      <c r="B24" s="85"/>
      <c r="C24" s="139" t="s">
        <v>321</v>
      </c>
      <c r="D24" s="140" t="s">
        <v>322</v>
      </c>
      <c r="E24" s="756" t="s">
        <v>176</v>
      </c>
      <c r="F24" s="757">
        <v>350</v>
      </c>
      <c r="G24" s="1252"/>
      <c r="H24" s="90">
        <f t="shared" si="0"/>
        <v>0</v>
      </c>
      <c r="I24" s="1252"/>
    </row>
    <row r="25" spans="1:9" ht="13.8">
      <c r="A25" s="138" t="s">
        <v>215</v>
      </c>
      <c r="B25" s="85"/>
      <c r="C25" s="139" t="s">
        <v>323</v>
      </c>
      <c r="D25" s="140" t="s">
        <v>324</v>
      </c>
      <c r="E25" s="756" t="s">
        <v>176</v>
      </c>
      <c r="F25" s="757">
        <v>1100</v>
      </c>
      <c r="G25" s="1252"/>
      <c r="H25" s="90">
        <f t="shared" si="0"/>
        <v>0</v>
      </c>
      <c r="I25" s="1252"/>
    </row>
    <row r="26" spans="1:9" ht="13.8">
      <c r="A26" s="138" t="s">
        <v>217</v>
      </c>
      <c r="B26" s="85"/>
      <c r="C26" s="139" t="s">
        <v>325</v>
      </c>
      <c r="D26" s="140" t="s">
        <v>326</v>
      </c>
      <c r="E26" s="756" t="s">
        <v>180</v>
      </c>
      <c r="F26" s="757">
        <v>12</v>
      </c>
      <c r="G26" s="1252"/>
      <c r="H26" s="90">
        <f t="shared" si="0"/>
        <v>0</v>
      </c>
      <c r="I26" s="1252"/>
    </row>
    <row r="27" spans="1:9" ht="13.8">
      <c r="A27" s="138" t="s">
        <v>219</v>
      </c>
      <c r="B27" s="85"/>
      <c r="C27" s="139" t="s">
        <v>327</v>
      </c>
      <c r="D27" s="144" t="s">
        <v>328</v>
      </c>
      <c r="E27" s="147" t="s">
        <v>180</v>
      </c>
      <c r="F27" s="757">
        <v>40</v>
      </c>
      <c r="G27" s="1252"/>
      <c r="H27" s="90">
        <f t="shared" si="0"/>
        <v>0</v>
      </c>
      <c r="I27" s="1252"/>
    </row>
    <row r="28" spans="1:9" ht="27.6">
      <c r="A28" s="138" t="s">
        <v>221</v>
      </c>
      <c r="B28" s="85"/>
      <c r="C28" s="139" t="s">
        <v>329</v>
      </c>
      <c r="D28" s="144" t="s">
        <v>330</v>
      </c>
      <c r="E28" s="147" t="s">
        <v>176</v>
      </c>
      <c r="F28" s="757">
        <v>410</v>
      </c>
      <c r="G28" s="1252"/>
      <c r="H28" s="90">
        <f t="shared" si="0"/>
        <v>0</v>
      </c>
      <c r="I28" s="1252"/>
    </row>
    <row r="29" spans="1:9" ht="27.6">
      <c r="A29" s="138" t="s">
        <v>223</v>
      </c>
      <c r="B29" s="85"/>
      <c r="C29" s="139">
        <v>91113301</v>
      </c>
      <c r="D29" s="144" t="s">
        <v>1390</v>
      </c>
      <c r="E29" s="147" t="s">
        <v>180</v>
      </c>
      <c r="F29" s="757">
        <v>1</v>
      </c>
      <c r="G29" s="1252"/>
      <c r="H29" s="90">
        <f>ROUND(F29*G29,2)</f>
        <v>0</v>
      </c>
      <c r="I29" s="1252"/>
    </row>
    <row r="30" spans="1:9" ht="13.8">
      <c r="A30" s="92"/>
      <c r="B30" s="100"/>
    </row>
    <row r="31" spans="1:9" ht="14.4">
      <c r="A31" s="92"/>
      <c r="B31" s="95"/>
      <c r="C31" s="114"/>
      <c r="D31" s="103" t="s">
        <v>181</v>
      </c>
      <c r="E31" s="104"/>
      <c r="F31" s="105"/>
      <c r="G31" s="106"/>
      <c r="H31" s="107">
        <f>H9+H13</f>
        <v>0</v>
      </c>
    </row>
    <row r="32" spans="1:9" ht="13.8">
      <c r="A32" s="92"/>
      <c r="B32" s="108"/>
      <c r="C32" s="109"/>
      <c r="D32" s="110"/>
      <c r="E32" s="92"/>
    </row>
    <row r="33" spans="1:8" ht="13.8">
      <c r="A33" s="92"/>
      <c r="B33" s="108"/>
      <c r="C33" s="109"/>
      <c r="E33" s="95"/>
    </row>
    <row r="34" spans="1:8" ht="13.8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s="52" customFormat="1" ht="13.8">
      <c r="A36" s="92"/>
      <c r="B36" s="108"/>
      <c r="C36" s="109"/>
      <c r="D36" s="110"/>
      <c r="E36" s="95"/>
      <c r="F36" s="54"/>
      <c r="G36" s="96"/>
      <c r="H36" s="54"/>
    </row>
    <row r="37" spans="1:8" ht="13.8">
      <c r="A37" s="92"/>
      <c r="B37" s="108"/>
      <c r="C37" s="109"/>
      <c r="D37" s="110"/>
      <c r="E37" s="95"/>
    </row>
    <row r="38" spans="1:8" s="52" customFormat="1" ht="12.75" customHeight="1">
      <c r="A38" s="92"/>
      <c r="B38" s="108"/>
      <c r="C38" s="109"/>
      <c r="D38" s="110"/>
      <c r="E38" s="95"/>
      <c r="F38" s="54"/>
      <c r="G38" s="96"/>
      <c r="H38" s="54"/>
    </row>
    <row r="39" spans="1:8" ht="13.8">
      <c r="A39" s="92"/>
      <c r="B39" s="100"/>
      <c r="C39" s="101"/>
      <c r="D39" s="116"/>
      <c r="E39" s="95"/>
    </row>
    <row r="40" spans="1:8" ht="13.8">
      <c r="A40" s="92"/>
      <c r="B40" s="100"/>
      <c r="C40" s="101"/>
      <c r="D40" s="116"/>
      <c r="E40" s="95"/>
    </row>
    <row r="41" spans="1:8" ht="13.8">
      <c r="A41" s="92"/>
      <c r="B41" s="100"/>
      <c r="C41" s="101"/>
      <c r="D41" s="116"/>
      <c r="E41" s="95"/>
    </row>
    <row r="42" spans="1:8" ht="15.6">
      <c r="A42" s="92"/>
      <c r="B42" s="117"/>
      <c r="C42" s="118"/>
      <c r="D42" s="102"/>
      <c r="E42" s="119"/>
    </row>
    <row r="43" spans="1:8" ht="13.8">
      <c r="A43" s="92"/>
      <c r="B43" s="108"/>
      <c r="C43" s="120"/>
      <c r="D43" s="110"/>
      <c r="E43" s="92"/>
    </row>
    <row r="44" spans="1:8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8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8" ht="13.8">
      <c r="A46" s="92"/>
      <c r="B46" s="100"/>
      <c r="C46" s="101"/>
      <c r="D46" s="102"/>
      <c r="E46" s="95"/>
    </row>
    <row r="47" spans="1:8" ht="13.8">
      <c r="A47" s="92"/>
      <c r="B47" s="100"/>
      <c r="C47" s="101"/>
      <c r="D47" s="102"/>
      <c r="E47" s="95"/>
    </row>
    <row r="48" spans="1:8" ht="13.8">
      <c r="A48" s="92"/>
      <c r="B48" s="100"/>
      <c r="C48" s="101"/>
      <c r="D48" s="116"/>
      <c r="E48" s="95"/>
    </row>
    <row r="49" spans="1:8" ht="13.8">
      <c r="A49" s="92"/>
      <c r="B49" s="100"/>
      <c r="C49" s="101"/>
      <c r="D49" s="116"/>
      <c r="E49" s="95"/>
    </row>
    <row r="50" spans="1:8" ht="13.8">
      <c r="A50" s="92"/>
      <c r="B50" s="100"/>
      <c r="C50" s="101"/>
      <c r="D50" s="116"/>
      <c r="E50" s="95"/>
    </row>
    <row r="51" spans="1:8" ht="15.6">
      <c r="A51" s="92"/>
      <c r="B51" s="117"/>
      <c r="C51" s="118"/>
      <c r="D51" s="102"/>
      <c r="E51" s="119"/>
    </row>
    <row r="52" spans="1:8" ht="15.6">
      <c r="A52" s="92"/>
      <c r="B52" s="117"/>
      <c r="C52" s="118"/>
      <c r="D52" s="121"/>
      <c r="E52" s="119"/>
    </row>
    <row r="53" spans="1:8" ht="13.8">
      <c r="A53" s="92"/>
      <c r="B53" s="100"/>
      <c r="C53" s="101"/>
      <c r="D53" s="115"/>
      <c r="E53" s="95"/>
    </row>
    <row r="54" spans="1:8" ht="13.8">
      <c r="A54" s="92"/>
      <c r="B54" s="100"/>
      <c r="C54" s="101"/>
      <c r="D54" s="102"/>
      <c r="E54" s="95"/>
    </row>
    <row r="55" spans="1:8" ht="13.8">
      <c r="A55" s="92"/>
      <c r="B55" s="100"/>
      <c r="C55" s="101"/>
      <c r="D55" s="102"/>
      <c r="E55" s="95"/>
    </row>
    <row r="56" spans="1:8" ht="13.8">
      <c r="A56" s="92"/>
      <c r="B56" s="100"/>
      <c r="C56" s="101"/>
      <c r="D56" s="116"/>
      <c r="E56" s="95"/>
    </row>
    <row r="57" spans="1:8" ht="13.8">
      <c r="A57" s="92"/>
      <c r="B57" s="100"/>
      <c r="C57" s="101"/>
      <c r="D57" s="116"/>
      <c r="E57" s="95"/>
    </row>
    <row r="58" spans="1:8" ht="13.8">
      <c r="A58" s="92"/>
      <c r="B58" s="100"/>
      <c r="C58" s="101"/>
      <c r="D58" s="116"/>
      <c r="E58" s="95"/>
    </row>
    <row r="59" spans="1:8" ht="13.8">
      <c r="A59" s="92"/>
      <c r="B59" s="100"/>
      <c r="C59" s="101"/>
      <c r="D59" s="102"/>
      <c r="E59" s="95"/>
    </row>
    <row r="60" spans="1:8" ht="13.8">
      <c r="A60" s="92"/>
      <c r="B60" s="100"/>
      <c r="C60" s="101"/>
      <c r="D60" s="116"/>
      <c r="E60" s="95"/>
    </row>
    <row r="61" spans="1:8" ht="13.8">
      <c r="A61" s="92"/>
      <c r="B61" s="100"/>
      <c r="C61" s="101"/>
      <c r="D61" s="115"/>
      <c r="E61" s="95"/>
    </row>
    <row r="62" spans="1:8" ht="13.5" customHeight="1">
      <c r="A62" s="92"/>
      <c r="B62" s="100"/>
      <c r="C62" s="101"/>
      <c r="D62" s="102"/>
      <c r="E62" s="95"/>
    </row>
    <row r="63" spans="1:8" ht="13.5" customHeight="1">
      <c r="A63" s="92"/>
      <c r="B63" s="100"/>
      <c r="C63" s="101"/>
      <c r="D63" s="116"/>
      <c r="E63" s="95"/>
    </row>
    <row r="64" spans="1:8" s="52" customFormat="1" ht="13.8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3.8">
      <c r="A65" s="92"/>
      <c r="B65" s="100"/>
      <c r="C65" s="101"/>
      <c r="D65" s="116"/>
      <c r="E65" s="95"/>
      <c r="F65" s="54"/>
      <c r="G65" s="96"/>
      <c r="H65" s="54"/>
    </row>
    <row r="66" spans="1:8" s="52" customFormat="1" ht="13.8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 ht="13.8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3.8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3.8">
      <c r="A71" s="92"/>
      <c r="B71" s="108"/>
      <c r="C71" s="120"/>
      <c r="D71" s="110"/>
      <c r="E71" s="92"/>
      <c r="F71" s="54"/>
      <c r="G71" s="96"/>
      <c r="H71" s="54"/>
    </row>
    <row r="72" spans="1:8" s="52" customFormat="1" ht="13.8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3.8">
      <c r="A73" s="92"/>
      <c r="B73" s="100"/>
      <c r="C73" s="123"/>
      <c r="D73" s="116"/>
      <c r="E73" s="95"/>
      <c r="F73" s="54"/>
      <c r="G73" s="96"/>
      <c r="H73" s="54"/>
    </row>
    <row r="74" spans="1:8" s="52" customFormat="1" ht="13.8">
      <c r="A74" s="92"/>
      <c r="B74" s="95"/>
      <c r="C74" s="114"/>
      <c r="D74" s="122"/>
      <c r="E74" s="95"/>
      <c r="F74" s="54"/>
      <c r="G74" s="96"/>
      <c r="H74" s="54"/>
    </row>
    <row r="75" spans="1:8" s="52" customFormat="1" ht="13.8">
      <c r="A75" s="92"/>
      <c r="B75" s="95"/>
      <c r="C75" s="114"/>
      <c r="D75" s="114"/>
      <c r="E75" s="95"/>
      <c r="F75" s="54"/>
      <c r="G75" s="96"/>
      <c r="H75" s="54"/>
    </row>
    <row r="76" spans="1:8" s="52" customFormat="1" ht="13.8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 ht="13.8">
      <c r="A78" s="92"/>
      <c r="B78" s="100"/>
      <c r="C78" s="123"/>
      <c r="D78" s="115"/>
      <c r="E78" s="95"/>
      <c r="F78" s="54"/>
      <c r="G78" s="96"/>
      <c r="H78" s="54"/>
    </row>
    <row r="79" spans="1:8" s="52" customFormat="1" ht="13.8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 ht="13.8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3.8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 ht="13.8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  <row r="144" spans="1:9" ht="13.5" customHeight="1">
      <c r="H14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9" xr:uid="{00000000-0002-0000-22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árok36">
    <tabColor rgb="FFCCFFFF"/>
  </sheetPr>
  <dimension ref="A1:I141"/>
  <sheetViews>
    <sheetView view="pageBreakPreview" zoomScaleNormal="100" zoomScaleSheetLayoutView="100" workbookViewId="0">
      <selection activeCell="J20" sqref="J20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55</v>
      </c>
      <c r="D3" s="132"/>
      <c r="E3" s="131"/>
      <c r="F3" s="133"/>
      <c r="G3" s="133"/>
      <c r="H3" s="132"/>
    </row>
    <row r="4" spans="1:9" ht="13.8">
      <c r="A4" s="65" t="s">
        <v>183</v>
      </c>
      <c r="B4" s="135"/>
      <c r="C4" s="136" t="s">
        <v>331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3.8">
      <c r="A9" s="92"/>
      <c r="B9" s="137">
        <v>4531701</v>
      </c>
      <c r="C9" s="75"/>
      <c r="D9" s="76" t="s">
        <v>302</v>
      </c>
      <c r="F9" s="53"/>
      <c r="G9" s="53"/>
      <c r="H9" s="80">
        <f>SUM(H11:H11)</f>
        <v>0</v>
      </c>
    </row>
    <row r="10" spans="1:9" ht="13.8">
      <c r="A10" s="72"/>
      <c r="F10" s="53"/>
      <c r="G10" s="53"/>
      <c r="H10" s="53"/>
    </row>
    <row r="11" spans="1:9" ht="13.8">
      <c r="A11" s="138" t="s">
        <v>173</v>
      </c>
      <c r="B11" s="85"/>
      <c r="C11" s="139"/>
      <c r="D11" s="140" t="s">
        <v>332</v>
      </c>
      <c r="E11" s="756" t="s">
        <v>304</v>
      </c>
      <c r="F11" s="757">
        <v>1</v>
      </c>
      <c r="G11" s="1252"/>
      <c r="H11" s="90">
        <f>ROUND(F11*G11,2)</f>
        <v>0</v>
      </c>
      <c r="I11" s="1252"/>
    </row>
    <row r="12" spans="1:9" ht="13.8">
      <c r="A12" s="92"/>
      <c r="B12" s="108"/>
      <c r="D12" s="110"/>
      <c r="E12" s="95"/>
      <c r="H12" s="96"/>
      <c r="I12" s="96"/>
    </row>
    <row r="13" spans="1:9" ht="13.8">
      <c r="A13" s="92"/>
      <c r="B13" s="137">
        <v>453170</v>
      </c>
      <c r="C13" s="75"/>
      <c r="D13" s="76" t="s">
        <v>305</v>
      </c>
      <c r="F13" s="53"/>
      <c r="G13" s="53"/>
      <c r="H13" s="80">
        <f>SUM(H15:H26)</f>
        <v>0</v>
      </c>
      <c r="I13" s="53"/>
    </row>
    <row r="14" spans="1:9" ht="13.8">
      <c r="A14" s="92"/>
      <c r="B14" s="137"/>
      <c r="C14" s="75"/>
      <c r="D14" s="76"/>
      <c r="F14" s="53"/>
      <c r="G14" s="53"/>
      <c r="H14" s="53"/>
      <c r="I14" s="53"/>
    </row>
    <row r="15" spans="1:9" ht="13.8">
      <c r="A15" s="138" t="s">
        <v>177</v>
      </c>
      <c r="B15" s="85"/>
      <c r="C15" s="139" t="s">
        <v>333</v>
      </c>
      <c r="D15" s="140" t="s">
        <v>334</v>
      </c>
      <c r="E15" s="756" t="s">
        <v>180</v>
      </c>
      <c r="F15" s="757">
        <v>3</v>
      </c>
      <c r="G15" s="1252"/>
      <c r="H15" s="90">
        <f>ROUND(F15*G15,2)</f>
        <v>0</v>
      </c>
      <c r="I15" s="1252"/>
    </row>
    <row r="16" spans="1:9" ht="13.8">
      <c r="A16" s="138" t="s">
        <v>191</v>
      </c>
      <c r="B16" s="85"/>
      <c r="C16" s="139" t="s">
        <v>312</v>
      </c>
      <c r="D16" s="140" t="s">
        <v>335</v>
      </c>
      <c r="E16" s="756" t="s">
        <v>180</v>
      </c>
      <c r="F16" s="757">
        <v>1</v>
      </c>
      <c r="G16" s="1252"/>
      <c r="H16" s="90">
        <f t="shared" ref="H16:H25" si="0">ROUND(F16*G16,2)</f>
        <v>0</v>
      </c>
      <c r="I16" s="1252"/>
    </row>
    <row r="17" spans="1:9" ht="27.6">
      <c r="A17" s="138" t="s">
        <v>194</v>
      </c>
      <c r="B17" s="85"/>
      <c r="C17" s="139" t="s">
        <v>312</v>
      </c>
      <c r="D17" s="140" t="s">
        <v>336</v>
      </c>
      <c r="E17" s="756" t="s">
        <v>180</v>
      </c>
      <c r="F17" s="757">
        <v>1</v>
      </c>
      <c r="G17" s="1252"/>
      <c r="H17" s="90">
        <f t="shared" si="0"/>
        <v>0</v>
      </c>
      <c r="I17" s="1252"/>
    </row>
    <row r="18" spans="1:9" ht="27.6">
      <c r="A18" s="138" t="s">
        <v>198</v>
      </c>
      <c r="B18" s="85"/>
      <c r="C18" s="139" t="s">
        <v>312</v>
      </c>
      <c r="D18" s="140" t="s">
        <v>337</v>
      </c>
      <c r="E18" s="756" t="s">
        <v>180</v>
      </c>
      <c r="F18" s="757">
        <v>1</v>
      </c>
      <c r="G18" s="1252"/>
      <c r="H18" s="90">
        <f t="shared" si="0"/>
        <v>0</v>
      </c>
      <c r="I18" s="1252"/>
    </row>
    <row r="19" spans="1:9" ht="27.6">
      <c r="A19" s="138" t="s">
        <v>201</v>
      </c>
      <c r="B19" s="85"/>
      <c r="C19" s="139" t="s">
        <v>312</v>
      </c>
      <c r="D19" s="140" t="s">
        <v>338</v>
      </c>
      <c r="E19" s="756" t="s">
        <v>180</v>
      </c>
      <c r="F19" s="757">
        <v>14</v>
      </c>
      <c r="G19" s="1252"/>
      <c r="H19" s="90">
        <f t="shared" si="0"/>
        <v>0</v>
      </c>
      <c r="I19" s="1252"/>
    </row>
    <row r="20" spans="1:9" ht="27.6">
      <c r="A20" s="138" t="s">
        <v>204</v>
      </c>
      <c r="B20" s="85"/>
      <c r="C20" s="139" t="s">
        <v>312</v>
      </c>
      <c r="D20" s="140" t="s">
        <v>339</v>
      </c>
      <c r="E20" s="756" t="s">
        <v>180</v>
      </c>
      <c r="F20" s="757">
        <v>1</v>
      </c>
      <c r="G20" s="1252"/>
      <c r="H20" s="90">
        <f t="shared" si="0"/>
        <v>0</v>
      </c>
      <c r="I20" s="1252"/>
    </row>
    <row r="21" spans="1:9" ht="27.6">
      <c r="A21" s="138" t="s">
        <v>207</v>
      </c>
      <c r="B21" s="85"/>
      <c r="C21" s="139" t="s">
        <v>312</v>
      </c>
      <c r="D21" s="140" t="s">
        <v>340</v>
      </c>
      <c r="E21" s="756" t="s">
        <v>180</v>
      </c>
      <c r="F21" s="757">
        <v>5</v>
      </c>
      <c r="G21" s="1252"/>
      <c r="H21" s="90">
        <f t="shared" si="0"/>
        <v>0</v>
      </c>
      <c r="I21" s="1252"/>
    </row>
    <row r="22" spans="1:9" ht="13.8">
      <c r="A22" s="138" t="s">
        <v>209</v>
      </c>
      <c r="B22" s="85"/>
      <c r="C22" s="139" t="s">
        <v>323</v>
      </c>
      <c r="D22" s="140" t="s">
        <v>324</v>
      </c>
      <c r="E22" s="756" t="s">
        <v>176</v>
      </c>
      <c r="F22" s="757">
        <v>1120</v>
      </c>
      <c r="G22" s="1252"/>
      <c r="H22" s="90">
        <f t="shared" si="0"/>
        <v>0</v>
      </c>
      <c r="I22" s="1252"/>
    </row>
    <row r="23" spans="1:9" ht="13.8">
      <c r="A23" s="138" t="s">
        <v>211</v>
      </c>
      <c r="B23" s="85"/>
      <c r="C23" s="139" t="s">
        <v>327</v>
      </c>
      <c r="D23" s="144" t="s">
        <v>328</v>
      </c>
      <c r="E23" s="147" t="s">
        <v>180</v>
      </c>
      <c r="F23" s="757">
        <v>48</v>
      </c>
      <c r="G23" s="1252"/>
      <c r="H23" s="90">
        <f t="shared" si="0"/>
        <v>0</v>
      </c>
      <c r="I23" s="1252"/>
    </row>
    <row r="24" spans="1:9" ht="27.6">
      <c r="A24" s="138" t="s">
        <v>213</v>
      </c>
      <c r="B24" s="85"/>
      <c r="C24" s="139" t="s">
        <v>329</v>
      </c>
      <c r="D24" s="144" t="s">
        <v>330</v>
      </c>
      <c r="E24" s="147" t="s">
        <v>176</v>
      </c>
      <c r="F24" s="757">
        <v>100</v>
      </c>
      <c r="G24" s="1252"/>
      <c r="H24" s="90">
        <f t="shared" si="0"/>
        <v>0</v>
      </c>
      <c r="I24" s="1252"/>
    </row>
    <row r="25" spans="1:9" ht="27.6">
      <c r="A25" s="138" t="s">
        <v>215</v>
      </c>
      <c r="B25" s="85"/>
      <c r="C25" s="139" t="s">
        <v>341</v>
      </c>
      <c r="D25" s="144" t="s">
        <v>342</v>
      </c>
      <c r="E25" s="147" t="s">
        <v>176</v>
      </c>
      <c r="F25" s="757">
        <v>40</v>
      </c>
      <c r="G25" s="1252"/>
      <c r="H25" s="90">
        <f t="shared" si="0"/>
        <v>0</v>
      </c>
      <c r="I25" s="1252"/>
    </row>
    <row r="26" spans="1:9" ht="27.6">
      <c r="A26" s="138" t="s">
        <v>217</v>
      </c>
      <c r="B26" s="85"/>
      <c r="C26" s="139">
        <v>91113301</v>
      </c>
      <c r="D26" s="144" t="s">
        <v>1390</v>
      </c>
      <c r="E26" s="147" t="s">
        <v>180</v>
      </c>
      <c r="F26" s="757">
        <v>1</v>
      </c>
      <c r="G26" s="1252"/>
      <c r="H26" s="90">
        <f>ROUND(F26*G26,2)</f>
        <v>0</v>
      </c>
      <c r="I26" s="1252"/>
    </row>
    <row r="27" spans="1:9" ht="13.8">
      <c r="A27" s="92"/>
      <c r="B27" s="100"/>
      <c r="C27" s="123"/>
      <c r="D27" s="115"/>
      <c r="E27" s="95"/>
    </row>
    <row r="28" spans="1:9" ht="14.4">
      <c r="A28" s="92"/>
      <c r="B28" s="95"/>
      <c r="C28" s="114"/>
      <c r="D28" s="103" t="s">
        <v>181</v>
      </c>
      <c r="E28" s="104"/>
      <c r="F28" s="105"/>
      <c r="G28" s="106"/>
      <c r="H28" s="107">
        <f>H9+H13</f>
        <v>0</v>
      </c>
    </row>
    <row r="29" spans="1:9" ht="13.8">
      <c r="A29" s="92"/>
      <c r="B29" s="108"/>
      <c r="C29" s="109"/>
      <c r="D29" s="110"/>
      <c r="E29" s="92"/>
    </row>
    <row r="30" spans="1:9" ht="13.8">
      <c r="A30" s="92"/>
      <c r="B30" s="108"/>
      <c r="C30" s="109"/>
      <c r="E30" s="95"/>
    </row>
    <row r="31" spans="1:9" ht="13.8">
      <c r="A31" s="92"/>
      <c r="B31" s="108"/>
      <c r="C31" s="109"/>
      <c r="D31" s="110"/>
      <c r="E31" s="95"/>
    </row>
    <row r="32" spans="1:9" s="52" customFormat="1" ht="12.75" customHeight="1">
      <c r="A32" s="92"/>
      <c r="B32" s="108"/>
      <c r="C32" s="109"/>
      <c r="D32" s="110"/>
      <c r="E32" s="95"/>
      <c r="F32" s="54"/>
      <c r="G32" s="96"/>
      <c r="H32" s="54"/>
    </row>
    <row r="33" spans="1:8" s="52" customFormat="1" ht="13.8">
      <c r="A33" s="92"/>
      <c r="B33" s="108"/>
      <c r="C33" s="109"/>
      <c r="D33" s="110"/>
      <c r="E33" s="95"/>
      <c r="F33" s="54"/>
      <c r="G33" s="96"/>
      <c r="H33" s="54"/>
    </row>
    <row r="34" spans="1:8" ht="13.8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ht="13.8">
      <c r="A36" s="92"/>
      <c r="B36" s="100"/>
      <c r="C36" s="101"/>
      <c r="D36" s="116"/>
      <c r="E36" s="95"/>
    </row>
    <row r="37" spans="1:8" ht="13.8">
      <c r="A37" s="92"/>
      <c r="B37" s="100"/>
      <c r="C37" s="101"/>
      <c r="D37" s="116"/>
      <c r="E37" s="95"/>
    </row>
    <row r="38" spans="1:8" ht="13.8">
      <c r="A38" s="92"/>
      <c r="B38" s="100"/>
      <c r="C38" s="101"/>
      <c r="D38" s="116"/>
      <c r="E38" s="95"/>
    </row>
    <row r="39" spans="1:8" ht="15.6">
      <c r="A39" s="92"/>
      <c r="B39" s="117"/>
      <c r="C39" s="118"/>
      <c r="D39" s="102"/>
      <c r="E39" s="119"/>
    </row>
    <row r="40" spans="1:8" ht="13.8">
      <c r="A40" s="92"/>
      <c r="B40" s="108"/>
      <c r="C40" s="120"/>
      <c r="D40" s="110"/>
      <c r="E40" s="92"/>
    </row>
    <row r="41" spans="1:8" s="52" customFormat="1" ht="12.75" customHeight="1">
      <c r="A41" s="92"/>
      <c r="B41" s="100"/>
      <c r="C41" s="101"/>
      <c r="D41" s="115"/>
      <c r="E41" s="95"/>
      <c r="F41" s="54"/>
      <c r="G41" s="96"/>
      <c r="H41" s="54"/>
    </row>
    <row r="42" spans="1:8" s="52" customFormat="1" ht="12.75" customHeight="1">
      <c r="A42" s="92"/>
      <c r="B42" s="117"/>
      <c r="C42" s="118"/>
      <c r="D42" s="102"/>
      <c r="E42" s="119"/>
      <c r="F42" s="54"/>
      <c r="G42" s="96"/>
      <c r="H42" s="54"/>
    </row>
    <row r="43" spans="1:8" ht="13.8">
      <c r="A43" s="92"/>
      <c r="B43" s="100"/>
      <c r="C43" s="101"/>
      <c r="D43" s="102"/>
      <c r="E43" s="95"/>
    </row>
    <row r="44" spans="1:8" ht="13.8">
      <c r="A44" s="92"/>
      <c r="B44" s="100"/>
      <c r="C44" s="101"/>
      <c r="D44" s="102"/>
      <c r="E44" s="95"/>
    </row>
    <row r="45" spans="1:8" ht="13.8">
      <c r="A45" s="92"/>
      <c r="B45" s="100"/>
      <c r="C45" s="101"/>
      <c r="D45" s="116"/>
      <c r="E45" s="95"/>
    </row>
    <row r="46" spans="1:8" ht="13.8">
      <c r="A46" s="92"/>
      <c r="B46" s="100"/>
      <c r="C46" s="101"/>
      <c r="D46" s="116"/>
      <c r="E46" s="95"/>
    </row>
    <row r="47" spans="1:8" ht="13.8">
      <c r="A47" s="92"/>
      <c r="B47" s="100"/>
      <c r="C47" s="101"/>
      <c r="D47" s="116"/>
      <c r="E47" s="95"/>
    </row>
    <row r="48" spans="1:8" ht="15.6">
      <c r="A48" s="92"/>
      <c r="B48" s="117"/>
      <c r="C48" s="118"/>
      <c r="D48" s="102"/>
      <c r="E48" s="119"/>
    </row>
    <row r="49" spans="1:8" ht="15.6">
      <c r="A49" s="92"/>
      <c r="B49" s="117"/>
      <c r="C49" s="118"/>
      <c r="D49" s="121"/>
      <c r="E49" s="119"/>
    </row>
    <row r="50" spans="1:8" ht="13.8">
      <c r="A50" s="92"/>
      <c r="B50" s="100"/>
      <c r="C50" s="101"/>
      <c r="D50" s="115"/>
      <c r="E50" s="95"/>
    </row>
    <row r="51" spans="1:8" ht="13.8">
      <c r="A51" s="92"/>
      <c r="B51" s="100"/>
      <c r="C51" s="101"/>
      <c r="D51" s="102"/>
      <c r="E51" s="95"/>
    </row>
    <row r="52" spans="1:8" ht="13.8">
      <c r="A52" s="92"/>
      <c r="B52" s="100"/>
      <c r="C52" s="101"/>
      <c r="D52" s="102"/>
      <c r="E52" s="95"/>
    </row>
    <row r="53" spans="1:8" ht="13.8">
      <c r="A53" s="92"/>
      <c r="B53" s="100"/>
      <c r="C53" s="101"/>
      <c r="D53" s="116"/>
      <c r="E53" s="95"/>
    </row>
    <row r="54" spans="1:8" ht="13.8">
      <c r="A54" s="92"/>
      <c r="B54" s="100"/>
      <c r="C54" s="101"/>
      <c r="D54" s="116"/>
      <c r="E54" s="95"/>
    </row>
    <row r="55" spans="1:8" ht="13.8">
      <c r="A55" s="92"/>
      <c r="B55" s="100"/>
      <c r="C55" s="101"/>
      <c r="D55" s="116"/>
      <c r="E55" s="95"/>
    </row>
    <row r="56" spans="1:8" ht="13.8">
      <c r="A56" s="92"/>
      <c r="B56" s="100"/>
      <c r="C56" s="101"/>
      <c r="D56" s="102"/>
      <c r="E56" s="95"/>
    </row>
    <row r="57" spans="1:8" ht="13.8">
      <c r="A57" s="92"/>
      <c r="B57" s="100"/>
      <c r="C57" s="101"/>
      <c r="D57" s="116"/>
      <c r="E57" s="95"/>
    </row>
    <row r="58" spans="1:8" ht="13.8">
      <c r="A58" s="92"/>
      <c r="B58" s="100"/>
      <c r="C58" s="101"/>
      <c r="D58" s="115"/>
      <c r="E58" s="95"/>
    </row>
    <row r="59" spans="1:8" ht="13.5" customHeight="1">
      <c r="A59" s="92"/>
      <c r="B59" s="100"/>
      <c r="C59" s="101"/>
      <c r="D59" s="102"/>
      <c r="E59" s="95"/>
    </row>
    <row r="60" spans="1:8" ht="13.5" customHeight="1">
      <c r="A60" s="92"/>
      <c r="B60" s="100"/>
      <c r="C60" s="101"/>
      <c r="D60" s="116"/>
      <c r="E60" s="95"/>
    </row>
    <row r="61" spans="1:8" s="52" customFormat="1" ht="13.8">
      <c r="A61" s="92"/>
      <c r="B61" s="100"/>
      <c r="C61" s="101"/>
      <c r="D61" s="116"/>
      <c r="E61" s="95"/>
      <c r="F61" s="54"/>
      <c r="G61" s="96"/>
      <c r="H61" s="54"/>
    </row>
    <row r="62" spans="1:8" s="52" customFormat="1" ht="13.8">
      <c r="A62" s="92"/>
      <c r="B62" s="100"/>
      <c r="C62" s="101"/>
      <c r="D62" s="116"/>
      <c r="E62" s="95"/>
      <c r="F62" s="54"/>
      <c r="G62" s="96"/>
      <c r="H62" s="54"/>
    </row>
    <row r="63" spans="1:8" s="52" customFormat="1" ht="13.8">
      <c r="A63" s="92"/>
      <c r="B63" s="100"/>
      <c r="C63" s="101"/>
      <c r="D63" s="102"/>
      <c r="E63" s="95"/>
      <c r="F63" s="54"/>
      <c r="G63" s="96"/>
      <c r="H63" s="54"/>
    </row>
    <row r="64" spans="1:8" ht="13.5" customHeight="1">
      <c r="A64" s="92"/>
      <c r="B64" s="100"/>
      <c r="C64" s="101"/>
      <c r="D64" s="116"/>
      <c r="E64" s="95"/>
    </row>
    <row r="65" spans="1:8" ht="13.5" customHeight="1">
      <c r="A65" s="92"/>
      <c r="B65" s="100"/>
      <c r="C65" s="101"/>
      <c r="D65" s="115"/>
      <c r="E65" s="95"/>
    </row>
    <row r="66" spans="1:8" s="52" customFormat="1" ht="13.8">
      <c r="A66" s="92"/>
      <c r="B66" s="95"/>
      <c r="C66" s="114"/>
      <c r="D66" s="122"/>
      <c r="E66" s="95"/>
      <c r="F66" s="54"/>
      <c r="G66" s="96"/>
      <c r="H66" s="54"/>
    </row>
    <row r="67" spans="1:8" s="52" customFormat="1" ht="13.8">
      <c r="A67" s="92"/>
      <c r="B67" s="95"/>
      <c r="C67" s="114"/>
      <c r="D67" s="114"/>
      <c r="E67" s="95"/>
      <c r="F67" s="54"/>
      <c r="G67" s="96"/>
      <c r="H67" s="54"/>
    </row>
    <row r="68" spans="1:8" s="52" customFormat="1" ht="13.8">
      <c r="A68" s="92"/>
      <c r="B68" s="108"/>
      <c r="C68" s="120"/>
      <c r="D68" s="110"/>
      <c r="E68" s="92"/>
      <c r="F68" s="54"/>
      <c r="G68" s="96"/>
      <c r="H68" s="54"/>
    </row>
    <row r="69" spans="1:8" s="52" customFormat="1" ht="13.8">
      <c r="A69" s="92"/>
      <c r="B69" s="100"/>
      <c r="C69" s="123"/>
      <c r="D69" s="116"/>
      <c r="E69" s="95"/>
      <c r="F69" s="54"/>
      <c r="G69" s="96"/>
      <c r="H69" s="54"/>
    </row>
    <row r="70" spans="1:8" s="52" customFormat="1" ht="13.8">
      <c r="A70" s="92"/>
      <c r="B70" s="100"/>
      <c r="C70" s="123"/>
      <c r="D70" s="116"/>
      <c r="E70" s="95"/>
      <c r="F70" s="54"/>
      <c r="G70" s="96"/>
      <c r="H70" s="54"/>
    </row>
    <row r="71" spans="1:8" s="52" customFormat="1" ht="13.8">
      <c r="A71" s="92"/>
      <c r="B71" s="95"/>
      <c r="C71" s="114"/>
      <c r="D71" s="122"/>
      <c r="E71" s="95"/>
      <c r="F71" s="54"/>
      <c r="G71" s="96"/>
      <c r="H71" s="54"/>
    </row>
    <row r="72" spans="1:8" s="52" customFormat="1" ht="13.8">
      <c r="A72" s="92"/>
      <c r="B72" s="95"/>
      <c r="C72" s="114"/>
      <c r="D72" s="114"/>
      <c r="E72" s="95"/>
      <c r="F72" s="54"/>
      <c r="G72" s="96"/>
      <c r="H72" s="54"/>
    </row>
    <row r="73" spans="1:8" s="52" customFormat="1" ht="13.8">
      <c r="A73" s="92"/>
      <c r="B73" s="108"/>
      <c r="C73" s="120"/>
      <c r="D73" s="110"/>
      <c r="E73" s="92"/>
      <c r="F73" s="54"/>
      <c r="G73" s="96"/>
      <c r="H73" s="54"/>
    </row>
    <row r="74" spans="1:8" ht="13.5" customHeight="1">
      <c r="A74" s="92"/>
      <c r="B74" s="108"/>
      <c r="C74" s="120"/>
      <c r="D74" s="110"/>
      <c r="E74" s="92"/>
    </row>
    <row r="75" spans="1:8" s="52" customFormat="1" ht="13.8">
      <c r="A75" s="92"/>
      <c r="B75" s="100"/>
      <c r="C75" s="123"/>
      <c r="D75" s="115"/>
      <c r="E75" s="95"/>
      <c r="F75" s="54"/>
      <c r="G75" s="96"/>
      <c r="H75" s="54"/>
    </row>
    <row r="76" spans="1:8" s="52" customFormat="1" ht="13.8">
      <c r="A76" s="92"/>
      <c r="B76" s="100"/>
      <c r="C76" s="123"/>
      <c r="D76" s="116"/>
      <c r="E76" s="95"/>
      <c r="F76" s="54"/>
      <c r="G76" s="96"/>
      <c r="H76" s="54"/>
    </row>
    <row r="77" spans="1:8" ht="13.5" customHeight="1">
      <c r="A77" s="92"/>
      <c r="B77" s="100"/>
      <c r="C77" s="123"/>
      <c r="D77" s="115"/>
      <c r="E77" s="95"/>
    </row>
    <row r="78" spans="1:8" ht="13.5" customHeight="1">
      <c r="A78" s="92"/>
      <c r="B78" s="100"/>
      <c r="C78" s="123"/>
      <c r="D78" s="115"/>
      <c r="E78" s="95"/>
    </row>
    <row r="79" spans="1:8" s="52" customFormat="1" ht="13.8">
      <c r="A79" s="92"/>
      <c r="B79" s="100"/>
      <c r="C79" s="123"/>
      <c r="D79" s="115"/>
      <c r="E79" s="95"/>
      <c r="F79" s="54"/>
      <c r="G79" s="96"/>
      <c r="H79" s="54"/>
    </row>
    <row r="80" spans="1:8" s="52" customFormat="1" ht="13.8">
      <c r="A80" s="92"/>
      <c r="B80" s="100"/>
      <c r="C80" s="123"/>
      <c r="D80" s="116"/>
      <c r="E80" s="95"/>
      <c r="F80" s="54"/>
      <c r="G80" s="96"/>
      <c r="H80" s="54"/>
    </row>
    <row r="81" spans="1:8" ht="13.5" customHeight="1">
      <c r="A81" s="92"/>
      <c r="B81" s="95"/>
      <c r="C81" s="114"/>
      <c r="D81" s="114"/>
      <c r="E81" s="95"/>
    </row>
    <row r="82" spans="1:8" ht="13.5" customHeight="1">
      <c r="B82" s="73"/>
      <c r="C82" s="125"/>
      <c r="D82" s="126"/>
      <c r="E82" s="124"/>
    </row>
    <row r="83" spans="1:8" ht="13.5" customHeight="1">
      <c r="B83" s="83"/>
      <c r="C83" s="127"/>
      <c r="D83" s="82"/>
    </row>
    <row r="86" spans="1:8" ht="13.5" customHeight="1">
      <c r="B86" s="73"/>
      <c r="C86" s="125"/>
      <c r="D86" s="126"/>
      <c r="E86" s="124"/>
    </row>
    <row r="87" spans="1:8" ht="13.5" customHeight="1">
      <c r="B87" s="83"/>
      <c r="C87" s="127"/>
      <c r="D87" s="82"/>
    </row>
    <row r="88" spans="1:8" s="52" customFormat="1" ht="13.8">
      <c r="A88" s="124"/>
      <c r="B88" s="72"/>
      <c r="C88" s="53"/>
      <c r="D88" s="128"/>
      <c r="E88" s="72"/>
      <c r="F88" s="54"/>
      <c r="G88" s="96"/>
      <c r="H88" s="54"/>
    </row>
    <row r="89" spans="1:8" ht="13.5" customHeight="1">
      <c r="D89" s="128"/>
    </row>
    <row r="90" spans="1:8" ht="13.5" customHeight="1">
      <c r="D90" s="128"/>
    </row>
    <row r="91" spans="1:8" ht="13.5" customHeight="1">
      <c r="D91" s="128"/>
    </row>
    <row r="92" spans="1:8" ht="13.5" customHeight="1">
      <c r="D92" s="128"/>
    </row>
    <row r="95" spans="1:8" ht="13.5" customHeight="1">
      <c r="B95" s="83"/>
      <c r="C95" s="127"/>
      <c r="D95" s="82"/>
    </row>
    <row r="96" spans="1:8" ht="13.5" customHeight="1">
      <c r="D96" s="129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ht="13.5" customHeight="1">
      <c r="H136" s="53"/>
    </row>
    <row r="137" spans="1:9" ht="13.5" customHeight="1">
      <c r="H137" s="53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6" xr:uid="{00000000-0002-0000-23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28" max="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árok37">
    <tabColor rgb="FFCCFFFF"/>
  </sheetPr>
  <dimension ref="A1:I128"/>
  <sheetViews>
    <sheetView view="pageBreakPreview" zoomScaleNormal="115" zoomScaleSheetLayoutView="100" workbookViewId="0">
      <selection activeCell="D19" sqref="D19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751" customFormat="1" ht="14.4" thickBot="1">
      <c r="A1" s="746" t="s">
        <v>156</v>
      </c>
      <c r="B1" s="747"/>
      <c r="C1" s="748" t="s">
        <v>2</v>
      </c>
      <c r="D1" s="748"/>
      <c r="E1" s="747"/>
      <c r="F1" s="749"/>
      <c r="G1" s="749"/>
      <c r="H1" s="750" t="s">
        <v>276</v>
      </c>
    </row>
    <row r="2" spans="1:9" s="751" customFormat="1" ht="13.8">
      <c r="A2" s="746"/>
      <c r="B2" s="747"/>
      <c r="C2" s="748"/>
      <c r="D2" s="748"/>
      <c r="E2" s="747"/>
      <c r="F2" s="749"/>
      <c r="G2" s="749"/>
      <c r="H2" s="748"/>
    </row>
    <row r="3" spans="1:9" s="751" customFormat="1" ht="13.8">
      <c r="A3" s="746" t="s">
        <v>158</v>
      </c>
      <c r="B3" s="747"/>
      <c r="C3" s="748" t="s">
        <v>57</v>
      </c>
      <c r="D3" s="748"/>
      <c r="E3" s="747"/>
      <c r="F3" s="749"/>
      <c r="G3" s="749"/>
      <c r="H3" s="748"/>
    </row>
    <row r="4" spans="1:9" ht="13.8">
      <c r="A4" s="65" t="s">
        <v>183</v>
      </c>
      <c r="B4" s="752"/>
      <c r="C4" s="753" t="s">
        <v>58</v>
      </c>
      <c r="D4" s="749"/>
      <c r="E4" s="752"/>
      <c r="F4" s="749"/>
      <c r="G4" s="749"/>
      <c r="H4" s="749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453162</v>
      </c>
      <c r="C9" s="75"/>
      <c r="D9" s="76" t="s">
        <v>362</v>
      </c>
      <c r="E9" s="77"/>
      <c r="F9" s="78"/>
      <c r="G9" s="79"/>
      <c r="H9" s="80">
        <f>SUM(H11:H13)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27.6">
      <c r="A11" s="173" t="s">
        <v>173</v>
      </c>
      <c r="B11" s="85"/>
      <c r="C11" s="143"/>
      <c r="D11" s="140" t="s">
        <v>839</v>
      </c>
      <c r="E11" s="754" t="s">
        <v>180</v>
      </c>
      <c r="F11" s="755">
        <v>1</v>
      </c>
      <c r="G11" s="1252"/>
      <c r="H11" s="90">
        <f>ROUND(F11*G11,2)</f>
        <v>0</v>
      </c>
      <c r="I11" s="1252"/>
    </row>
    <row r="12" spans="1:9" s="81" customFormat="1" ht="13.8">
      <c r="A12" s="173" t="s">
        <v>177</v>
      </c>
      <c r="B12" s="85"/>
      <c r="C12" s="143"/>
      <c r="D12" s="140" t="s">
        <v>840</v>
      </c>
      <c r="E12" s="754" t="s">
        <v>180</v>
      </c>
      <c r="F12" s="755">
        <v>1</v>
      </c>
      <c r="G12" s="1252"/>
      <c r="H12" s="90">
        <f t="shared" ref="H12:H13" si="0">ROUND(F12*G12,2)</f>
        <v>0</v>
      </c>
      <c r="I12" s="1252"/>
    </row>
    <row r="13" spans="1:9" ht="27.6">
      <c r="A13" s="173" t="s">
        <v>191</v>
      </c>
      <c r="B13" s="85"/>
      <c r="C13" s="143"/>
      <c r="D13" s="140" t="s">
        <v>833</v>
      </c>
      <c r="E13" s="754" t="s">
        <v>180</v>
      </c>
      <c r="F13" s="755">
        <v>380</v>
      </c>
      <c r="G13" s="1252"/>
      <c r="H13" s="90">
        <f t="shared" si="0"/>
        <v>0</v>
      </c>
      <c r="I13" s="1252"/>
    </row>
    <row r="14" spans="1:9" ht="13.8">
      <c r="A14" s="92"/>
      <c r="B14" s="100"/>
      <c r="C14" s="123"/>
      <c r="D14" s="115"/>
      <c r="E14" s="95"/>
    </row>
    <row r="15" spans="1:9" ht="14.4">
      <c r="A15" s="92"/>
      <c r="B15" s="95"/>
      <c r="C15" s="114"/>
      <c r="D15" s="103" t="s">
        <v>181</v>
      </c>
      <c r="E15" s="104"/>
      <c r="F15" s="105"/>
      <c r="G15" s="106"/>
      <c r="H15" s="107">
        <f>H9</f>
        <v>0</v>
      </c>
    </row>
    <row r="16" spans="1:9" ht="13.8">
      <c r="A16" s="92"/>
      <c r="B16" s="108"/>
      <c r="C16" s="109"/>
      <c r="D16" s="110"/>
      <c r="E16" s="92"/>
    </row>
    <row r="17" spans="1:8" ht="13.8">
      <c r="A17" s="92"/>
      <c r="B17" s="108"/>
      <c r="C17" s="109"/>
      <c r="E17" s="95"/>
    </row>
    <row r="18" spans="1:8" ht="13.8">
      <c r="A18" s="92"/>
      <c r="B18" s="108"/>
      <c r="C18" s="109"/>
      <c r="D18" s="110"/>
      <c r="E18" s="95"/>
    </row>
    <row r="19" spans="1:8" s="52" customFormat="1" ht="12.75" customHeight="1">
      <c r="A19" s="92"/>
      <c r="B19" s="108"/>
      <c r="C19" s="109"/>
      <c r="D19" s="110"/>
      <c r="E19" s="95"/>
      <c r="F19" s="54"/>
      <c r="G19" s="96"/>
      <c r="H19" s="54"/>
    </row>
    <row r="20" spans="1:8" s="52" customFormat="1" ht="13.8">
      <c r="A20" s="92"/>
      <c r="B20" s="108"/>
      <c r="C20" s="109"/>
      <c r="D20" s="110"/>
      <c r="E20" s="95"/>
      <c r="F20" s="54"/>
      <c r="G20" s="96"/>
      <c r="H20" s="54"/>
    </row>
    <row r="21" spans="1:8" ht="13.8">
      <c r="A21" s="92"/>
      <c r="B21" s="108"/>
      <c r="C21" s="109"/>
      <c r="D21" s="110"/>
      <c r="E21" s="95"/>
    </row>
    <row r="22" spans="1:8" s="52" customFormat="1" ht="12.75" customHeight="1">
      <c r="A22" s="92"/>
      <c r="B22" s="108"/>
      <c r="C22" s="109"/>
      <c r="D22" s="110"/>
      <c r="E22" s="95"/>
      <c r="F22" s="54"/>
      <c r="G22" s="96"/>
      <c r="H22" s="54"/>
    </row>
    <row r="23" spans="1:8" ht="13.8">
      <c r="A23" s="92"/>
      <c r="B23" s="100"/>
      <c r="C23" s="101"/>
      <c r="D23" s="116"/>
      <c r="E23" s="95"/>
    </row>
    <row r="24" spans="1:8" ht="13.8">
      <c r="A24" s="92"/>
      <c r="B24" s="100"/>
      <c r="C24" s="101"/>
      <c r="D24" s="116"/>
      <c r="E24" s="95"/>
    </row>
    <row r="25" spans="1:8" ht="13.8">
      <c r="A25" s="92"/>
      <c r="B25" s="100"/>
      <c r="C25" s="101"/>
      <c r="D25" s="116"/>
      <c r="E25" s="95"/>
    </row>
    <row r="26" spans="1:8" ht="15.6">
      <c r="A26" s="92"/>
      <c r="B26" s="117"/>
      <c r="C26" s="118"/>
      <c r="D26" s="102"/>
      <c r="E26" s="119"/>
    </row>
    <row r="27" spans="1:8" ht="13.8">
      <c r="A27" s="92"/>
      <c r="B27" s="108"/>
      <c r="C27" s="120"/>
      <c r="D27" s="110"/>
      <c r="E27" s="92"/>
    </row>
    <row r="28" spans="1:8" s="52" customFormat="1" ht="12.75" customHeight="1">
      <c r="A28" s="92"/>
      <c r="B28" s="100"/>
      <c r="C28" s="101"/>
      <c r="D28" s="115"/>
      <c r="E28" s="95"/>
      <c r="F28" s="54"/>
      <c r="G28" s="96"/>
      <c r="H28" s="54"/>
    </row>
    <row r="29" spans="1:8" s="52" customFormat="1" ht="12.75" customHeight="1">
      <c r="A29" s="92"/>
      <c r="B29" s="117"/>
      <c r="C29" s="118"/>
      <c r="D29" s="102"/>
      <c r="E29" s="119"/>
      <c r="F29" s="54"/>
      <c r="G29" s="96"/>
      <c r="H29" s="54"/>
    </row>
    <row r="30" spans="1:8" ht="13.8">
      <c r="A30" s="92"/>
      <c r="B30" s="100"/>
      <c r="C30" s="101"/>
      <c r="D30" s="102"/>
      <c r="E30" s="95"/>
    </row>
    <row r="31" spans="1:8" ht="13.8">
      <c r="A31" s="92"/>
      <c r="B31" s="100"/>
      <c r="C31" s="101"/>
      <c r="D31" s="102"/>
      <c r="E31" s="95"/>
    </row>
    <row r="32" spans="1:8" ht="13.8">
      <c r="A32" s="92"/>
      <c r="B32" s="100"/>
      <c r="C32" s="101"/>
      <c r="D32" s="116"/>
      <c r="E32" s="95"/>
    </row>
    <row r="33" spans="1:8" ht="13.8">
      <c r="A33" s="92"/>
      <c r="B33" s="100"/>
      <c r="C33" s="101"/>
      <c r="D33" s="116"/>
      <c r="E33" s="95"/>
    </row>
    <row r="34" spans="1:8" ht="13.8">
      <c r="A34" s="92"/>
      <c r="B34" s="100"/>
      <c r="C34" s="101"/>
      <c r="D34" s="116"/>
      <c r="E34" s="95"/>
    </row>
    <row r="35" spans="1:8" ht="15.6">
      <c r="A35" s="92"/>
      <c r="B35" s="117"/>
      <c r="C35" s="118"/>
      <c r="D35" s="102"/>
      <c r="E35" s="119"/>
    </row>
    <row r="36" spans="1:8" ht="15.6">
      <c r="A36" s="92"/>
      <c r="B36" s="117"/>
      <c r="C36" s="118"/>
      <c r="D36" s="121"/>
      <c r="E36" s="119"/>
    </row>
    <row r="37" spans="1:8" ht="13.8">
      <c r="A37" s="92"/>
      <c r="B37" s="100"/>
      <c r="C37" s="101"/>
      <c r="D37" s="115"/>
      <c r="E37" s="95"/>
    </row>
    <row r="38" spans="1:8" ht="13.8">
      <c r="A38" s="92"/>
      <c r="B38" s="100"/>
      <c r="C38" s="101"/>
      <c r="D38" s="102"/>
      <c r="E38" s="95"/>
    </row>
    <row r="39" spans="1:8" ht="13.8">
      <c r="A39" s="92"/>
      <c r="B39" s="100"/>
      <c r="C39" s="101"/>
      <c r="D39" s="102"/>
      <c r="E39" s="95"/>
    </row>
    <row r="40" spans="1:8" ht="13.8">
      <c r="A40" s="92"/>
      <c r="B40" s="100"/>
      <c r="C40" s="101"/>
      <c r="D40" s="116"/>
      <c r="E40" s="95"/>
    </row>
    <row r="41" spans="1:8" ht="13.8">
      <c r="A41" s="92"/>
      <c r="B41" s="100"/>
      <c r="C41" s="101"/>
      <c r="D41" s="116"/>
      <c r="E41" s="95"/>
    </row>
    <row r="42" spans="1:8" ht="13.8">
      <c r="A42" s="92"/>
      <c r="B42" s="100"/>
      <c r="C42" s="101"/>
      <c r="D42" s="116"/>
      <c r="E42" s="95"/>
    </row>
    <row r="43" spans="1:8" ht="13.8">
      <c r="A43" s="92"/>
      <c r="B43" s="100"/>
      <c r="C43" s="101"/>
      <c r="D43" s="102"/>
      <c r="E43" s="95"/>
    </row>
    <row r="44" spans="1:8" ht="13.8">
      <c r="A44" s="92"/>
      <c r="B44" s="100"/>
      <c r="C44" s="101"/>
      <c r="D44" s="116"/>
      <c r="E44" s="95"/>
    </row>
    <row r="45" spans="1:8" ht="13.8">
      <c r="A45" s="92"/>
      <c r="B45" s="100"/>
      <c r="C45" s="101"/>
      <c r="D45" s="115"/>
      <c r="E45" s="95"/>
    </row>
    <row r="46" spans="1:8" ht="13.5" customHeight="1">
      <c r="A46" s="92"/>
      <c r="B46" s="100"/>
      <c r="C46" s="101"/>
      <c r="D46" s="102"/>
      <c r="E46" s="95"/>
    </row>
    <row r="47" spans="1:8" ht="13.5" customHeight="1">
      <c r="A47" s="92"/>
      <c r="B47" s="100"/>
      <c r="C47" s="101"/>
      <c r="D47" s="116"/>
      <c r="E47" s="95"/>
    </row>
    <row r="48" spans="1:8" s="52" customFormat="1" ht="13.8">
      <c r="A48" s="92"/>
      <c r="B48" s="100"/>
      <c r="C48" s="101"/>
      <c r="D48" s="116"/>
      <c r="E48" s="95"/>
      <c r="F48" s="54"/>
      <c r="G48" s="96"/>
      <c r="H48" s="54"/>
    </row>
    <row r="49" spans="1:8" s="52" customFormat="1" ht="13.8">
      <c r="A49" s="92"/>
      <c r="B49" s="100"/>
      <c r="C49" s="101"/>
      <c r="D49" s="116"/>
      <c r="E49" s="95"/>
      <c r="F49" s="54"/>
      <c r="G49" s="96"/>
      <c r="H49" s="54"/>
    </row>
    <row r="50" spans="1:8" s="52" customFormat="1" ht="13.8">
      <c r="A50" s="92"/>
      <c r="B50" s="100"/>
      <c r="C50" s="101"/>
      <c r="D50" s="102"/>
      <c r="E50" s="95"/>
      <c r="F50" s="54"/>
      <c r="G50" s="96"/>
      <c r="H50" s="54"/>
    </row>
    <row r="51" spans="1:8" ht="13.5" customHeight="1">
      <c r="A51" s="92"/>
      <c r="B51" s="100"/>
      <c r="C51" s="101"/>
      <c r="D51" s="116"/>
      <c r="E51" s="95"/>
    </row>
    <row r="52" spans="1:8" ht="13.5" customHeight="1">
      <c r="A52" s="92"/>
      <c r="B52" s="100"/>
      <c r="C52" s="101"/>
      <c r="D52" s="115"/>
      <c r="E52" s="95"/>
    </row>
    <row r="53" spans="1:8" s="52" customFormat="1" ht="13.8">
      <c r="A53" s="92"/>
      <c r="B53" s="95"/>
      <c r="C53" s="114"/>
      <c r="D53" s="122"/>
      <c r="E53" s="95"/>
      <c r="F53" s="54"/>
      <c r="G53" s="96"/>
      <c r="H53" s="54"/>
    </row>
    <row r="54" spans="1:8" s="52" customFormat="1" ht="13.8">
      <c r="A54" s="92"/>
      <c r="B54" s="95"/>
      <c r="C54" s="114"/>
      <c r="D54" s="114"/>
      <c r="E54" s="95"/>
      <c r="F54" s="54"/>
      <c r="G54" s="96"/>
      <c r="H54" s="54"/>
    </row>
    <row r="55" spans="1:8" s="52" customFormat="1" ht="13.8">
      <c r="A55" s="92"/>
      <c r="B55" s="108"/>
      <c r="C55" s="120"/>
      <c r="D55" s="110"/>
      <c r="E55" s="92"/>
      <c r="F55" s="54"/>
      <c r="G55" s="96"/>
      <c r="H55" s="54"/>
    </row>
    <row r="56" spans="1:8" s="52" customFormat="1" ht="13.8">
      <c r="A56" s="92"/>
      <c r="B56" s="100"/>
      <c r="C56" s="123"/>
      <c r="D56" s="116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s="52" customFormat="1" ht="13.8">
      <c r="A58" s="92"/>
      <c r="B58" s="95"/>
      <c r="C58" s="114"/>
      <c r="D58" s="122"/>
      <c r="E58" s="95"/>
      <c r="F58" s="54"/>
      <c r="G58" s="96"/>
      <c r="H58" s="54"/>
    </row>
    <row r="59" spans="1:8" s="52" customFormat="1" ht="13.8">
      <c r="A59" s="92"/>
      <c r="B59" s="95"/>
      <c r="C59" s="114"/>
      <c r="D59" s="114"/>
      <c r="E59" s="95"/>
      <c r="F59" s="54"/>
      <c r="G59" s="96"/>
      <c r="H59" s="54"/>
    </row>
    <row r="60" spans="1:8" s="52" customFormat="1" ht="13.8">
      <c r="A60" s="92"/>
      <c r="B60" s="108"/>
      <c r="C60" s="120"/>
      <c r="D60" s="110"/>
      <c r="E60" s="92"/>
      <c r="F60" s="54"/>
      <c r="G60" s="96"/>
      <c r="H60" s="54"/>
    </row>
    <row r="61" spans="1:8" ht="13.5" customHeight="1">
      <c r="A61" s="92"/>
      <c r="B61" s="108"/>
      <c r="C61" s="120"/>
      <c r="D61" s="110"/>
      <c r="E61" s="92"/>
    </row>
    <row r="62" spans="1:8" s="52" customFormat="1" ht="13.8">
      <c r="A62" s="92"/>
      <c r="B62" s="100"/>
      <c r="C62" s="123"/>
      <c r="D62" s="115"/>
      <c r="E62" s="95"/>
      <c r="F62" s="54"/>
      <c r="G62" s="96"/>
      <c r="H62" s="54"/>
    </row>
    <row r="63" spans="1:8" s="52" customFormat="1" ht="13.8">
      <c r="A63" s="92"/>
      <c r="B63" s="100"/>
      <c r="C63" s="123"/>
      <c r="D63" s="116"/>
      <c r="E63" s="95"/>
      <c r="F63" s="54"/>
      <c r="G63" s="96"/>
      <c r="H63" s="54"/>
    </row>
    <row r="64" spans="1:8" ht="13.5" customHeight="1">
      <c r="A64" s="92"/>
      <c r="B64" s="100"/>
      <c r="C64" s="123"/>
      <c r="D64" s="115"/>
      <c r="E64" s="95"/>
    </row>
    <row r="65" spans="1:8" ht="13.5" customHeight="1">
      <c r="A65" s="92"/>
      <c r="B65" s="100"/>
      <c r="C65" s="123"/>
      <c r="D65" s="115"/>
      <c r="E65" s="95"/>
    </row>
    <row r="66" spans="1:8" s="52" customFormat="1" ht="13.8">
      <c r="A66" s="92"/>
      <c r="B66" s="100"/>
      <c r="C66" s="123"/>
      <c r="D66" s="115"/>
      <c r="E66" s="95"/>
      <c r="F66" s="54"/>
      <c r="G66" s="96"/>
      <c r="H66" s="54"/>
    </row>
    <row r="67" spans="1:8" s="52" customFormat="1" ht="13.8">
      <c r="A67" s="92"/>
      <c r="B67" s="100"/>
      <c r="C67" s="123"/>
      <c r="D67" s="116"/>
      <c r="E67" s="95"/>
      <c r="F67" s="54"/>
      <c r="G67" s="96"/>
      <c r="H67" s="54"/>
    </row>
    <row r="68" spans="1:8" ht="13.5" customHeight="1">
      <c r="A68" s="92"/>
      <c r="B68" s="95"/>
      <c r="C68" s="114"/>
      <c r="D68" s="114"/>
      <c r="E68" s="95"/>
    </row>
    <row r="69" spans="1:8" ht="13.5" customHeight="1">
      <c r="B69" s="73"/>
      <c r="C69" s="125"/>
      <c r="D69" s="126"/>
      <c r="E69" s="124"/>
    </row>
    <row r="70" spans="1:8" ht="13.5" customHeight="1">
      <c r="B70" s="83"/>
      <c r="C70" s="127"/>
      <c r="D70" s="82"/>
    </row>
    <row r="73" spans="1:8" ht="13.5" customHeight="1">
      <c r="B73" s="73"/>
      <c r="C73" s="125"/>
      <c r="D73" s="126"/>
      <c r="E73" s="124"/>
    </row>
    <row r="74" spans="1:8" ht="13.5" customHeight="1">
      <c r="B74" s="83"/>
      <c r="C74" s="127"/>
      <c r="D74" s="82"/>
    </row>
    <row r="75" spans="1:8" s="52" customFormat="1" ht="13.8">
      <c r="A75" s="124"/>
      <c r="B75" s="72"/>
      <c r="C75" s="53"/>
      <c r="D75" s="128"/>
      <c r="E75" s="72"/>
      <c r="F75" s="54"/>
      <c r="G75" s="96"/>
      <c r="H75" s="54"/>
    </row>
    <row r="76" spans="1:8" ht="13.5" customHeight="1">
      <c r="D76" s="128"/>
    </row>
    <row r="77" spans="1:8" ht="13.5" customHeight="1">
      <c r="D77" s="128"/>
    </row>
    <row r="78" spans="1:8" ht="13.5" customHeight="1">
      <c r="D78" s="128"/>
    </row>
    <row r="79" spans="1:8" ht="13.5" customHeight="1">
      <c r="D79" s="128"/>
    </row>
    <row r="82" spans="1:9" ht="13.5" customHeight="1">
      <c r="B82" s="83"/>
      <c r="C82" s="127"/>
      <c r="D82" s="82"/>
    </row>
    <row r="83" spans="1:9" ht="13.5" customHeight="1">
      <c r="D83" s="129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ht="13.5" customHeight="1">
      <c r="H123" s="53"/>
    </row>
    <row r="124" spans="1:9" ht="13.5" customHeight="1">
      <c r="H124" s="53"/>
    </row>
    <row r="125" spans="1:9" ht="13.5" customHeight="1">
      <c r="H125" s="53"/>
    </row>
    <row r="126" spans="1:9" ht="13.5" customHeight="1">
      <c r="H126" s="53"/>
    </row>
    <row r="127" spans="1:9" ht="13.5" customHeight="1">
      <c r="H127" s="53"/>
    </row>
    <row r="128" spans="1:9" ht="13.5" customHeight="1">
      <c r="H128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3" xr:uid="{00000000-0002-0000-24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árok38">
    <tabColor rgb="FFFFFF99"/>
  </sheetPr>
  <dimension ref="A1:I148"/>
  <sheetViews>
    <sheetView view="pageBreakPreview" zoomScaleNormal="115" zoomScaleSheetLayoutView="100" workbookViewId="0">
      <selection activeCell="L10" sqref="L10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5" customFormat="1" ht="14.4" thickBot="1">
      <c r="A1" s="570" t="s">
        <v>156</v>
      </c>
      <c r="B1" s="571"/>
      <c r="C1" s="572" t="s">
        <v>2</v>
      </c>
      <c r="D1" s="742"/>
      <c r="E1" s="571"/>
      <c r="F1" s="573"/>
      <c r="G1" s="573"/>
      <c r="H1" s="574" t="s">
        <v>157</v>
      </c>
    </row>
    <row r="2" spans="1:9" s="575" customFormat="1" ht="13.8">
      <c r="A2" s="570"/>
      <c r="B2" s="571"/>
      <c r="C2" s="572"/>
      <c r="D2" s="572"/>
      <c r="E2" s="571"/>
      <c r="F2" s="573"/>
      <c r="G2" s="573"/>
      <c r="H2" s="572"/>
    </row>
    <row r="3" spans="1:9" s="575" customFormat="1" ht="13.8">
      <c r="A3" s="570" t="s">
        <v>158</v>
      </c>
      <c r="B3" s="571"/>
      <c r="C3" s="572" t="s">
        <v>642</v>
      </c>
      <c r="D3" s="572"/>
      <c r="E3" s="571"/>
      <c r="F3" s="573"/>
      <c r="G3" s="573"/>
      <c r="H3" s="572"/>
    </row>
    <row r="4" spans="1:9" ht="14.4">
      <c r="A4" s="65" t="s">
        <v>160</v>
      </c>
      <c r="B4" s="576"/>
      <c r="C4" s="577" t="s">
        <v>60</v>
      </c>
      <c r="D4" s="573"/>
      <c r="E4" s="576"/>
      <c r="F4" s="573"/>
      <c r="G4" s="573"/>
      <c r="H4" s="57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451111</v>
      </c>
      <c r="C9" s="75"/>
      <c r="D9" s="698" t="s">
        <v>553</v>
      </c>
      <c r="E9" s="77"/>
      <c r="F9" s="78"/>
      <c r="G9" s="79"/>
      <c r="H9" s="80">
        <f>SUM(H11:H22)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3.8">
      <c r="A11" s="84">
        <v>1</v>
      </c>
      <c r="B11" s="85"/>
      <c r="C11" s="587" t="s">
        <v>643</v>
      </c>
      <c r="D11" s="579" t="s">
        <v>644</v>
      </c>
      <c r="E11" s="584" t="s">
        <v>188</v>
      </c>
      <c r="F11" s="743">
        <v>306</v>
      </c>
      <c r="G11" s="1255"/>
      <c r="H11" s="90">
        <f>ROUND(F11*G11,2)</f>
        <v>0</v>
      </c>
      <c r="I11" s="1255"/>
    </row>
    <row r="12" spans="1:9" s="81" customFormat="1" ht="13.8">
      <c r="A12" s="84">
        <v>2</v>
      </c>
      <c r="B12" s="85"/>
      <c r="C12" s="587" t="s">
        <v>645</v>
      </c>
      <c r="D12" s="579" t="s">
        <v>646</v>
      </c>
      <c r="E12" s="584" t="s">
        <v>188</v>
      </c>
      <c r="F12" s="743">
        <v>8</v>
      </c>
      <c r="G12" s="1255"/>
      <c r="H12" s="90">
        <f t="shared" ref="H12:H22" si="0">ROUND(F12*G12,2)</f>
        <v>0</v>
      </c>
      <c r="I12" s="1255"/>
    </row>
    <row r="13" spans="1:9" ht="13.8">
      <c r="A13" s="84">
        <v>3</v>
      </c>
      <c r="B13" s="85"/>
      <c r="C13" s="587" t="s">
        <v>647</v>
      </c>
      <c r="D13" s="579" t="s">
        <v>648</v>
      </c>
      <c r="E13" s="584" t="s">
        <v>197</v>
      </c>
      <c r="F13" s="743">
        <v>54</v>
      </c>
      <c r="G13" s="1255"/>
      <c r="H13" s="90">
        <f t="shared" si="0"/>
        <v>0</v>
      </c>
      <c r="I13" s="1255"/>
    </row>
    <row r="14" spans="1:9" ht="13.8">
      <c r="A14" s="84">
        <v>4</v>
      </c>
      <c r="B14" s="85"/>
      <c r="C14" s="587" t="s">
        <v>649</v>
      </c>
      <c r="D14" s="579" t="s">
        <v>650</v>
      </c>
      <c r="E14" s="584" t="s">
        <v>197</v>
      </c>
      <c r="F14" s="743">
        <v>650</v>
      </c>
      <c r="G14" s="1255"/>
      <c r="H14" s="90">
        <f t="shared" si="0"/>
        <v>0</v>
      </c>
      <c r="I14" s="1255"/>
    </row>
    <row r="15" spans="1:9" ht="13.8">
      <c r="A15" s="84">
        <v>5</v>
      </c>
      <c r="B15" s="85"/>
      <c r="C15" s="587" t="s">
        <v>651</v>
      </c>
      <c r="D15" s="579" t="s">
        <v>652</v>
      </c>
      <c r="E15" s="584" t="s">
        <v>197</v>
      </c>
      <c r="F15" s="743">
        <v>12</v>
      </c>
      <c r="G15" s="1255"/>
      <c r="H15" s="90">
        <f t="shared" si="0"/>
        <v>0</v>
      </c>
      <c r="I15" s="1255"/>
    </row>
    <row r="16" spans="1:9" ht="13.8">
      <c r="A16" s="84">
        <v>6</v>
      </c>
      <c r="B16" s="85"/>
      <c r="C16" s="587" t="s">
        <v>653</v>
      </c>
      <c r="D16" s="579" t="s">
        <v>654</v>
      </c>
      <c r="E16" s="584" t="s">
        <v>180</v>
      </c>
      <c r="F16" s="743">
        <v>10</v>
      </c>
      <c r="G16" s="1255"/>
      <c r="H16" s="90">
        <f t="shared" si="0"/>
        <v>0</v>
      </c>
      <c r="I16" s="1255"/>
    </row>
    <row r="17" spans="1:9" ht="27.6">
      <c r="A17" s="84">
        <v>7</v>
      </c>
      <c r="B17" s="85"/>
      <c r="C17" s="587" t="s">
        <v>455</v>
      </c>
      <c r="D17" s="579" t="s">
        <v>589</v>
      </c>
      <c r="E17" s="584" t="s">
        <v>197</v>
      </c>
      <c r="F17" s="743">
        <v>4508</v>
      </c>
      <c r="G17" s="1255"/>
      <c r="H17" s="90">
        <f t="shared" si="0"/>
        <v>0</v>
      </c>
      <c r="I17" s="1255"/>
    </row>
    <row r="18" spans="1:9" ht="27.6">
      <c r="A18" s="84">
        <v>8</v>
      </c>
      <c r="B18" s="85"/>
      <c r="C18" s="744" t="s">
        <v>523</v>
      </c>
      <c r="D18" s="579" t="s">
        <v>524</v>
      </c>
      <c r="E18" s="584" t="s">
        <v>197</v>
      </c>
      <c r="F18" s="743">
        <v>4508</v>
      </c>
      <c r="G18" s="1255"/>
      <c r="H18" s="90">
        <f t="shared" si="0"/>
        <v>0</v>
      </c>
      <c r="I18" s="1255"/>
    </row>
    <row r="19" spans="1:9" ht="27.6">
      <c r="A19" s="84">
        <v>9</v>
      </c>
      <c r="B19" s="85"/>
      <c r="C19" s="587" t="s">
        <v>525</v>
      </c>
      <c r="D19" s="579" t="s">
        <v>526</v>
      </c>
      <c r="E19" s="584" t="s">
        <v>176</v>
      </c>
      <c r="F19" s="743">
        <v>1330</v>
      </c>
      <c r="G19" s="1255"/>
      <c r="H19" s="90">
        <f t="shared" si="0"/>
        <v>0</v>
      </c>
      <c r="I19" s="1255"/>
    </row>
    <row r="20" spans="1:9" ht="27.6">
      <c r="A20" s="84">
        <v>10</v>
      </c>
      <c r="B20" s="85"/>
      <c r="C20" s="587" t="s">
        <v>592</v>
      </c>
      <c r="D20" s="579" t="s">
        <v>593</v>
      </c>
      <c r="E20" s="584" t="s">
        <v>176</v>
      </c>
      <c r="F20" s="743">
        <v>743</v>
      </c>
      <c r="G20" s="1255"/>
      <c r="H20" s="90">
        <f t="shared" si="0"/>
        <v>0</v>
      </c>
      <c r="I20" s="1255"/>
    </row>
    <row r="21" spans="1:9" ht="13.8">
      <c r="A21" s="84">
        <v>11</v>
      </c>
      <c r="B21" s="85"/>
      <c r="C21" s="587" t="s">
        <v>655</v>
      </c>
      <c r="D21" s="579" t="s">
        <v>656</v>
      </c>
      <c r="E21" s="584" t="s">
        <v>188</v>
      </c>
      <c r="F21" s="743">
        <v>300</v>
      </c>
      <c r="G21" s="1255"/>
      <c r="H21" s="90">
        <f t="shared" si="0"/>
        <v>0</v>
      </c>
      <c r="I21" s="1255"/>
    </row>
    <row r="22" spans="1:9" ht="13.8">
      <c r="A22" s="84">
        <v>12</v>
      </c>
      <c r="B22" s="85"/>
      <c r="C22" s="581" t="s">
        <v>460</v>
      </c>
      <c r="D22" s="579" t="s">
        <v>657</v>
      </c>
      <c r="E22" s="584" t="s">
        <v>462</v>
      </c>
      <c r="F22" s="743">
        <v>3516.5</v>
      </c>
      <c r="G22" s="1255"/>
      <c r="H22" s="90">
        <f t="shared" si="0"/>
        <v>0</v>
      </c>
      <c r="I22" s="1255"/>
    </row>
    <row r="23" spans="1:9" ht="13.8">
      <c r="A23" s="92"/>
      <c r="B23" s="93"/>
      <c r="D23" s="745"/>
      <c r="E23" s="95"/>
      <c r="G23" s="53"/>
      <c r="H23" s="53"/>
      <c r="I23" s="96"/>
    </row>
    <row r="24" spans="1:9" ht="14.4">
      <c r="A24" s="92"/>
      <c r="B24" s="100"/>
      <c r="C24" s="101"/>
      <c r="D24" s="103" t="s">
        <v>181</v>
      </c>
      <c r="E24" s="104"/>
      <c r="F24" s="105"/>
      <c r="G24" s="106"/>
      <c r="H24" s="107">
        <f>H9</f>
        <v>0</v>
      </c>
    </row>
    <row r="25" spans="1:9" ht="13.5" customHeight="1">
      <c r="A25" s="92"/>
      <c r="B25" s="108"/>
      <c r="C25" s="109"/>
      <c r="D25" s="110"/>
      <c r="E25" s="92"/>
    </row>
    <row r="26" spans="1:9" s="52" customFormat="1" ht="13.8">
      <c r="A26" s="92"/>
      <c r="B26" s="92"/>
      <c r="C26" s="92"/>
      <c r="D26" s="53"/>
      <c r="E26" s="95"/>
      <c r="F26" s="54"/>
      <c r="G26" s="96"/>
      <c r="H26" s="54"/>
      <c r="I26" s="51"/>
    </row>
    <row r="27" spans="1:9" s="112" customFormat="1" ht="13.8">
      <c r="A27" s="92"/>
      <c r="B27" s="92"/>
      <c r="C27" s="92"/>
      <c r="D27" s="111"/>
      <c r="E27" s="100"/>
      <c r="F27" s="54"/>
      <c r="G27" s="96"/>
      <c r="H27" s="54"/>
      <c r="I27" s="51"/>
    </row>
    <row r="28" spans="1:9" ht="13.5" customHeight="1">
      <c r="A28" s="92"/>
      <c r="B28" s="92"/>
      <c r="C28" s="92"/>
      <c r="E28" s="100"/>
    </row>
    <row r="29" spans="1:9" ht="13.8">
      <c r="A29" s="92"/>
      <c r="B29" s="92"/>
      <c r="C29" s="92"/>
      <c r="E29" s="100"/>
      <c r="I29" s="113"/>
    </row>
    <row r="30" spans="1:9" ht="13.8">
      <c r="A30" s="92"/>
      <c r="B30" s="92"/>
      <c r="C30" s="92"/>
      <c r="E30" s="95"/>
    </row>
    <row r="31" spans="1:9" ht="13.8">
      <c r="A31" s="92"/>
      <c r="B31" s="92"/>
      <c r="C31" s="92"/>
      <c r="E31" s="95"/>
    </row>
    <row r="32" spans="1:9" ht="13.8">
      <c r="A32" s="92"/>
      <c r="B32" s="92"/>
      <c r="C32" s="92"/>
      <c r="E32" s="95"/>
    </row>
    <row r="33" spans="1:8" ht="13.8">
      <c r="A33" s="92"/>
      <c r="B33" s="92"/>
      <c r="C33" s="92"/>
      <c r="E33" s="95"/>
    </row>
    <row r="34" spans="1:8" ht="13.8">
      <c r="A34" s="92"/>
      <c r="B34" s="92"/>
      <c r="C34" s="92"/>
      <c r="D34" s="110"/>
      <c r="E34" s="95"/>
    </row>
    <row r="35" spans="1:8" ht="13.8">
      <c r="A35" s="92"/>
      <c r="B35" s="92"/>
      <c r="C35" s="92"/>
      <c r="D35" s="114"/>
      <c r="E35" s="95"/>
    </row>
    <row r="36" spans="1:8" ht="13.8">
      <c r="A36" s="92"/>
      <c r="B36" s="92"/>
      <c r="C36" s="92"/>
      <c r="D36" s="110"/>
      <c r="E36" s="92"/>
    </row>
    <row r="37" spans="1:8" ht="13.8">
      <c r="A37" s="92"/>
      <c r="B37" s="92"/>
      <c r="C37" s="92"/>
      <c r="D37" s="115"/>
      <c r="E37" s="95"/>
    </row>
    <row r="38" spans="1:8" ht="13.8">
      <c r="A38" s="92"/>
      <c r="B38" s="92"/>
      <c r="C38" s="92"/>
      <c r="D38" s="102"/>
      <c r="E38" s="95"/>
    </row>
    <row r="39" spans="1:8" s="52" customFormat="1" ht="12.75" customHeight="1">
      <c r="A39" s="92"/>
      <c r="B39" s="92"/>
      <c r="C39" s="92"/>
      <c r="D39" s="116"/>
      <c r="E39" s="95"/>
      <c r="F39" s="54"/>
      <c r="G39" s="96"/>
      <c r="H39" s="54"/>
    </row>
    <row r="40" spans="1:8" s="52" customFormat="1" ht="13.8">
      <c r="A40" s="92"/>
      <c r="B40" s="92"/>
      <c r="C40" s="92"/>
      <c r="D40" s="116"/>
      <c r="E40" s="95"/>
      <c r="F40" s="54"/>
      <c r="G40" s="96"/>
      <c r="H40" s="54"/>
    </row>
    <row r="41" spans="1:8" ht="13.8">
      <c r="A41" s="92"/>
      <c r="B41" s="100"/>
      <c r="C41" s="101"/>
      <c r="D41" s="116"/>
      <c r="E41" s="95"/>
    </row>
    <row r="42" spans="1:8" s="52" customFormat="1" ht="12.75" customHeight="1">
      <c r="A42" s="92"/>
      <c r="B42" s="100"/>
      <c r="C42" s="101"/>
      <c r="D42" s="102"/>
      <c r="E42" s="95"/>
      <c r="F42" s="54"/>
      <c r="G42" s="96"/>
      <c r="H42" s="54"/>
    </row>
    <row r="43" spans="1:8" ht="13.8">
      <c r="A43" s="92"/>
      <c r="B43" s="100"/>
      <c r="C43" s="101"/>
      <c r="D43" s="116"/>
      <c r="E43" s="95"/>
    </row>
    <row r="44" spans="1:8" ht="13.8">
      <c r="A44" s="92"/>
      <c r="B44" s="100"/>
      <c r="C44" s="101"/>
      <c r="D44" s="116"/>
      <c r="E44" s="95"/>
    </row>
    <row r="45" spans="1:8" ht="13.8">
      <c r="A45" s="92"/>
      <c r="B45" s="100"/>
      <c r="C45" s="101"/>
      <c r="D45" s="116"/>
      <c r="E45" s="95"/>
    </row>
    <row r="46" spans="1:8" ht="15.6">
      <c r="A46" s="92"/>
      <c r="B46" s="117"/>
      <c r="C46" s="118"/>
      <c r="D46" s="102"/>
      <c r="E46" s="119"/>
    </row>
    <row r="47" spans="1:8" ht="13.8">
      <c r="A47" s="92"/>
      <c r="B47" s="108"/>
      <c r="C47" s="120"/>
      <c r="D47" s="110"/>
      <c r="E47" s="92"/>
    </row>
    <row r="48" spans="1:8" s="52" customFormat="1" ht="12.75" customHeight="1">
      <c r="A48" s="92"/>
      <c r="B48" s="100"/>
      <c r="C48" s="101"/>
      <c r="D48" s="115"/>
      <c r="E48" s="95"/>
      <c r="F48" s="54"/>
      <c r="G48" s="96"/>
      <c r="H48" s="54"/>
    </row>
    <row r="49" spans="1:8" s="52" customFormat="1" ht="12.75" customHeight="1">
      <c r="A49" s="92"/>
      <c r="B49" s="117"/>
      <c r="C49" s="118"/>
      <c r="D49" s="102"/>
      <c r="E49" s="119"/>
      <c r="F49" s="54"/>
      <c r="G49" s="96"/>
      <c r="H49" s="54"/>
    </row>
    <row r="50" spans="1:8" ht="13.8">
      <c r="A50" s="92"/>
      <c r="B50" s="100"/>
      <c r="C50" s="101"/>
      <c r="D50" s="102"/>
      <c r="E50" s="95"/>
    </row>
    <row r="51" spans="1:8" ht="13.8">
      <c r="A51" s="92"/>
      <c r="B51" s="100"/>
      <c r="C51" s="101"/>
      <c r="D51" s="102"/>
      <c r="E51" s="95"/>
    </row>
    <row r="52" spans="1:8" ht="13.8">
      <c r="A52" s="92"/>
      <c r="B52" s="100"/>
      <c r="C52" s="101"/>
      <c r="D52" s="116"/>
      <c r="E52" s="95"/>
    </row>
    <row r="53" spans="1:8" ht="13.8">
      <c r="A53" s="92"/>
      <c r="B53" s="100"/>
      <c r="C53" s="101"/>
      <c r="D53" s="116"/>
      <c r="E53" s="95"/>
    </row>
    <row r="54" spans="1:8" ht="13.8">
      <c r="A54" s="92"/>
      <c r="B54" s="100"/>
      <c r="C54" s="101"/>
      <c r="D54" s="116"/>
      <c r="E54" s="95"/>
    </row>
    <row r="55" spans="1:8" ht="15.6">
      <c r="A55" s="92"/>
      <c r="B55" s="117"/>
      <c r="C55" s="118"/>
      <c r="D55" s="102"/>
      <c r="E55" s="119"/>
    </row>
    <row r="56" spans="1:8" ht="15.6">
      <c r="A56" s="92"/>
      <c r="B56" s="117"/>
      <c r="C56" s="118"/>
      <c r="D56" s="121"/>
      <c r="E56" s="119"/>
    </row>
    <row r="57" spans="1:8" ht="13.8">
      <c r="A57" s="92"/>
      <c r="B57" s="100"/>
      <c r="C57" s="101"/>
      <c r="D57" s="115"/>
      <c r="E57" s="95"/>
    </row>
    <row r="58" spans="1:8" ht="13.8">
      <c r="A58" s="92"/>
      <c r="B58" s="100"/>
      <c r="C58" s="101"/>
      <c r="D58" s="102"/>
      <c r="E58" s="95"/>
    </row>
    <row r="59" spans="1:8" ht="13.8">
      <c r="A59" s="92"/>
      <c r="B59" s="100"/>
      <c r="C59" s="101"/>
      <c r="D59" s="102"/>
      <c r="E59" s="95"/>
    </row>
    <row r="60" spans="1:8" ht="13.8">
      <c r="A60" s="92"/>
      <c r="B60" s="100"/>
      <c r="C60" s="101"/>
      <c r="D60" s="116"/>
      <c r="E60" s="95"/>
    </row>
    <row r="61" spans="1:8" ht="13.8">
      <c r="A61" s="92"/>
      <c r="B61" s="100"/>
      <c r="C61" s="101"/>
      <c r="D61" s="116"/>
      <c r="E61" s="95"/>
    </row>
    <row r="62" spans="1:8" ht="13.8">
      <c r="A62" s="92"/>
      <c r="B62" s="100"/>
      <c r="C62" s="101"/>
      <c r="D62" s="116"/>
      <c r="E62" s="95"/>
    </row>
    <row r="63" spans="1:8" ht="13.8">
      <c r="A63" s="92"/>
      <c r="B63" s="100"/>
      <c r="C63" s="101"/>
      <c r="D63" s="102"/>
      <c r="E63" s="95"/>
    </row>
    <row r="64" spans="1:8" ht="13.8">
      <c r="A64" s="92"/>
      <c r="B64" s="100"/>
      <c r="C64" s="101"/>
      <c r="D64" s="116"/>
      <c r="E64" s="95"/>
    </row>
    <row r="65" spans="1:8" ht="13.8">
      <c r="A65" s="92"/>
      <c r="B65" s="100"/>
      <c r="C65" s="101"/>
      <c r="D65" s="115"/>
      <c r="E65" s="95"/>
    </row>
    <row r="66" spans="1:8" ht="13.5" customHeight="1">
      <c r="A66" s="92"/>
      <c r="B66" s="100"/>
      <c r="C66" s="101"/>
      <c r="D66" s="102"/>
      <c r="E66" s="95"/>
    </row>
    <row r="67" spans="1:8" ht="13.5" customHeight="1">
      <c r="A67" s="92"/>
      <c r="B67" s="100"/>
      <c r="C67" s="101"/>
      <c r="D67" s="116"/>
      <c r="E67" s="95"/>
    </row>
    <row r="68" spans="1:8" s="52" customFormat="1" ht="13.8">
      <c r="A68" s="92"/>
      <c r="B68" s="100"/>
      <c r="C68" s="101"/>
      <c r="D68" s="116"/>
      <c r="E68" s="95"/>
      <c r="F68" s="54"/>
      <c r="G68" s="96"/>
      <c r="H68" s="54"/>
    </row>
    <row r="69" spans="1:8" s="52" customFormat="1" ht="13.8">
      <c r="A69" s="92"/>
      <c r="B69" s="100"/>
      <c r="C69" s="101"/>
      <c r="D69" s="116"/>
      <c r="E69" s="95"/>
      <c r="F69" s="54"/>
      <c r="G69" s="96"/>
      <c r="H69" s="54"/>
    </row>
    <row r="70" spans="1:8" s="52" customFormat="1" ht="13.8">
      <c r="A70" s="92"/>
      <c r="B70" s="100"/>
      <c r="C70" s="101"/>
      <c r="D70" s="102"/>
      <c r="E70" s="95"/>
      <c r="F70" s="54"/>
      <c r="G70" s="96"/>
      <c r="H70" s="54"/>
    </row>
    <row r="71" spans="1:8" ht="13.5" customHeight="1">
      <c r="A71" s="92"/>
      <c r="B71" s="100"/>
      <c r="C71" s="101"/>
      <c r="D71" s="116"/>
      <c r="E71" s="95"/>
    </row>
    <row r="72" spans="1:8" ht="13.5" customHeight="1">
      <c r="A72" s="92"/>
      <c r="B72" s="100"/>
      <c r="C72" s="101"/>
      <c r="D72" s="115"/>
      <c r="E72" s="95"/>
    </row>
    <row r="73" spans="1:8" s="52" customFormat="1" ht="13.8">
      <c r="A73" s="92"/>
      <c r="B73" s="95"/>
      <c r="C73" s="114"/>
      <c r="D73" s="122"/>
      <c r="E73" s="95"/>
      <c r="F73" s="54"/>
      <c r="G73" s="96"/>
      <c r="H73" s="54"/>
    </row>
    <row r="74" spans="1:8" s="52" customFormat="1" ht="13.8">
      <c r="A74" s="92"/>
      <c r="B74" s="95"/>
      <c r="C74" s="114"/>
      <c r="D74" s="114"/>
      <c r="E74" s="95"/>
      <c r="F74" s="54"/>
      <c r="G74" s="96"/>
      <c r="H74" s="54"/>
    </row>
    <row r="75" spans="1:8" s="52" customFormat="1" ht="13.8">
      <c r="A75" s="92"/>
      <c r="B75" s="108"/>
      <c r="C75" s="120"/>
      <c r="D75" s="110"/>
      <c r="E75" s="92"/>
      <c r="F75" s="54"/>
      <c r="G75" s="96"/>
      <c r="H75" s="54"/>
    </row>
    <row r="76" spans="1:8" s="52" customFormat="1" ht="13.8">
      <c r="A76" s="92"/>
      <c r="B76" s="100"/>
      <c r="C76" s="123"/>
      <c r="D76" s="116"/>
      <c r="E76" s="95"/>
      <c r="F76" s="54"/>
      <c r="G76" s="96"/>
      <c r="H76" s="54"/>
    </row>
    <row r="77" spans="1:8" s="52" customFormat="1" ht="13.8">
      <c r="A77" s="92"/>
      <c r="B77" s="100"/>
      <c r="C77" s="123"/>
      <c r="D77" s="116"/>
      <c r="E77" s="95"/>
      <c r="F77" s="54"/>
      <c r="G77" s="96"/>
      <c r="H77" s="54"/>
    </row>
    <row r="78" spans="1:8" s="52" customFormat="1" ht="13.8">
      <c r="A78" s="92"/>
      <c r="B78" s="95"/>
      <c r="C78" s="114"/>
      <c r="D78" s="122"/>
      <c r="E78" s="95"/>
      <c r="F78" s="54"/>
      <c r="G78" s="96"/>
      <c r="H78" s="54"/>
    </row>
    <row r="79" spans="1:8" s="52" customFormat="1" ht="13.8">
      <c r="A79" s="92"/>
      <c r="B79" s="95"/>
      <c r="C79" s="114"/>
      <c r="D79" s="114"/>
      <c r="E79" s="95"/>
      <c r="F79" s="54"/>
      <c r="G79" s="96"/>
      <c r="H79" s="54"/>
    </row>
    <row r="80" spans="1:8" s="52" customFormat="1" ht="13.8">
      <c r="A80" s="92"/>
      <c r="B80" s="108"/>
      <c r="C80" s="120"/>
      <c r="D80" s="110"/>
      <c r="E80" s="92"/>
      <c r="F80" s="54"/>
      <c r="G80" s="96"/>
      <c r="H80" s="54"/>
    </row>
    <row r="81" spans="1:8" ht="13.5" customHeight="1">
      <c r="A81" s="92"/>
      <c r="B81" s="108"/>
      <c r="C81" s="120"/>
      <c r="D81" s="110"/>
      <c r="E81" s="92"/>
    </row>
    <row r="82" spans="1:8" s="52" customFormat="1" ht="13.8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3.8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100"/>
      <c r="C84" s="123"/>
      <c r="D84" s="115"/>
      <c r="E84" s="95"/>
    </row>
    <row r="85" spans="1:8" ht="13.5" customHeight="1">
      <c r="A85" s="92"/>
      <c r="B85" s="100"/>
      <c r="C85" s="123"/>
      <c r="D85" s="115"/>
      <c r="E85" s="95"/>
    </row>
    <row r="86" spans="1:8" s="52" customFormat="1" ht="13.8">
      <c r="A86" s="92"/>
      <c r="B86" s="100"/>
      <c r="C86" s="123"/>
      <c r="D86" s="115"/>
      <c r="E86" s="95"/>
      <c r="F86" s="54"/>
      <c r="G86" s="96"/>
      <c r="H86" s="54"/>
    </row>
    <row r="87" spans="1:8" s="52" customFormat="1" ht="13.8">
      <c r="A87" s="92"/>
      <c r="B87" s="100"/>
      <c r="C87" s="123"/>
      <c r="D87" s="116"/>
      <c r="E87" s="95"/>
      <c r="F87" s="54"/>
      <c r="G87" s="96"/>
      <c r="H87" s="54"/>
    </row>
    <row r="88" spans="1:8" ht="13.5" customHeight="1">
      <c r="A88" s="92"/>
      <c r="B88" s="95"/>
      <c r="C88" s="114"/>
      <c r="D88" s="114"/>
      <c r="E88" s="95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3" spans="1:8" ht="13.5" customHeight="1">
      <c r="B93" s="73"/>
      <c r="C93" s="125"/>
      <c r="D93" s="126"/>
      <c r="E93" s="124"/>
    </row>
    <row r="94" spans="1:8" ht="13.5" customHeight="1">
      <c r="B94" s="83"/>
      <c r="C94" s="127"/>
      <c r="D94" s="82"/>
    </row>
    <row r="95" spans="1:8" s="52" customFormat="1" ht="13.8">
      <c r="A95" s="124"/>
      <c r="B95" s="72"/>
      <c r="C95" s="53"/>
      <c r="D95" s="128"/>
      <c r="E95" s="72"/>
      <c r="F95" s="54"/>
      <c r="G95" s="96"/>
      <c r="H95" s="54"/>
    </row>
    <row r="96" spans="1:8" ht="13.5" customHeight="1">
      <c r="D96" s="128"/>
    </row>
    <row r="97" spans="1:9" ht="13.5" customHeight="1">
      <c r="D97" s="128"/>
    </row>
    <row r="98" spans="1:9" ht="13.5" customHeight="1">
      <c r="D98" s="128"/>
    </row>
    <row r="99" spans="1:9" ht="13.5" customHeight="1">
      <c r="D99" s="128"/>
    </row>
    <row r="102" spans="1:9" ht="13.5" customHeight="1">
      <c r="B102" s="83"/>
      <c r="C102" s="127"/>
      <c r="D102" s="82"/>
    </row>
    <row r="103" spans="1:9" ht="13.5" customHeight="1">
      <c r="D103" s="129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ht="13.5" customHeight="1">
      <c r="H143" s="53"/>
    </row>
    <row r="144" spans="1:9" ht="13.5" customHeight="1">
      <c r="H144" s="53"/>
    </row>
    <row r="145" spans="8:8" ht="13.5" customHeight="1">
      <c r="H145" s="53"/>
    </row>
    <row r="146" spans="8:8" ht="13.5" customHeight="1">
      <c r="H146" s="53"/>
    </row>
    <row r="147" spans="8:8" ht="13.5" customHeight="1">
      <c r="H147" s="53"/>
    </row>
    <row r="148" spans="8:8" ht="13.5" customHeight="1">
      <c r="H148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2" xr:uid="{00000000-0002-0000-25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árok39">
    <tabColor rgb="FFFFFF99"/>
  </sheetPr>
  <dimension ref="A1:I135"/>
  <sheetViews>
    <sheetView view="pageBreakPreview" zoomScaleNormal="115" zoomScaleSheetLayoutView="100" workbookViewId="0">
      <selection activeCell="H16" sqref="H16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1.44140625" style="54" bestFit="1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5" customFormat="1" ht="14.4" thickBot="1">
      <c r="A1" s="570" t="s">
        <v>156</v>
      </c>
      <c r="B1" s="571"/>
      <c r="C1" s="572" t="s">
        <v>2</v>
      </c>
      <c r="D1" s="572"/>
      <c r="E1" s="571"/>
      <c r="F1" s="573"/>
      <c r="G1" s="573"/>
      <c r="H1" s="574" t="s">
        <v>157</v>
      </c>
    </row>
    <row r="2" spans="1:9" s="575" customFormat="1" ht="13.8">
      <c r="A2" s="570"/>
      <c r="B2" s="571"/>
      <c r="C2" s="572"/>
      <c r="D2" s="572"/>
      <c r="E2" s="571"/>
      <c r="F2" s="573"/>
      <c r="G2" s="573"/>
      <c r="H2" s="572"/>
    </row>
    <row r="3" spans="1:9" s="575" customFormat="1" ht="13.8">
      <c r="A3" s="570" t="s">
        <v>158</v>
      </c>
      <c r="B3" s="571"/>
      <c r="C3" s="572" t="s">
        <v>61</v>
      </c>
      <c r="D3" s="572"/>
      <c r="E3" s="571"/>
      <c r="F3" s="573"/>
      <c r="G3" s="573"/>
      <c r="H3" s="572"/>
    </row>
    <row r="4" spans="1:9" ht="13.8">
      <c r="A4" s="65" t="s">
        <v>183</v>
      </c>
      <c r="B4" s="576"/>
      <c r="C4" s="695" t="s">
        <v>658</v>
      </c>
      <c r="D4" s="573"/>
      <c r="E4" s="576"/>
      <c r="F4" s="573"/>
      <c r="G4" s="573"/>
      <c r="H4" s="57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10">
        <v>451111</v>
      </c>
      <c r="C9" s="313"/>
      <c r="D9" s="698" t="s">
        <v>553</v>
      </c>
      <c r="E9" s="77"/>
      <c r="F9" s="78"/>
      <c r="G9" s="79"/>
      <c r="H9" s="80">
        <f>SUM(H11:H20)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13.8">
      <c r="A11" s="84">
        <v>1</v>
      </c>
      <c r="B11" s="84"/>
      <c r="C11" s="581" t="s">
        <v>659</v>
      </c>
      <c r="D11" s="579" t="s">
        <v>660</v>
      </c>
      <c r="E11" s="84" t="s">
        <v>180</v>
      </c>
      <c r="F11" s="446">
        <v>12</v>
      </c>
      <c r="G11" s="1256"/>
      <c r="H11" s="90">
        <f>ROUND(F11*G11,2)</f>
        <v>0</v>
      </c>
      <c r="I11" s="1256"/>
    </row>
    <row r="12" spans="1:9" s="81" customFormat="1" ht="13.8">
      <c r="A12" s="84">
        <v>2</v>
      </c>
      <c r="B12" s="84"/>
      <c r="C12" s="736" t="s">
        <v>653</v>
      </c>
      <c r="D12" s="580" t="s">
        <v>654</v>
      </c>
      <c r="E12" s="84" t="s">
        <v>180</v>
      </c>
      <c r="F12" s="446">
        <v>8</v>
      </c>
      <c r="G12" s="1256"/>
      <c r="H12" s="90">
        <f t="shared" ref="H12:H20" si="0">ROUND(F12*G12,2)</f>
        <v>0</v>
      </c>
      <c r="I12" s="1256"/>
    </row>
    <row r="13" spans="1:9" s="81" customFormat="1" ht="13.8">
      <c r="A13" s="738">
        <v>3</v>
      </c>
      <c r="B13" s="738"/>
      <c r="C13" s="739" t="s">
        <v>661</v>
      </c>
      <c r="D13" s="740" t="s">
        <v>662</v>
      </c>
      <c r="E13" s="738" t="s">
        <v>180</v>
      </c>
      <c r="F13" s="737">
        <v>10241</v>
      </c>
      <c r="G13" s="1257"/>
      <c r="H13" s="90">
        <f t="shared" si="0"/>
        <v>0</v>
      </c>
      <c r="I13" s="1257"/>
    </row>
    <row r="14" spans="1:9" s="81" customFormat="1" ht="27.6">
      <c r="A14" s="1520" t="s">
        <v>194</v>
      </c>
      <c r="B14" s="1521"/>
      <c r="C14" s="1522" t="s">
        <v>455</v>
      </c>
      <c r="D14" s="1523" t="s">
        <v>589</v>
      </c>
      <c r="E14" s="1524" t="s">
        <v>197</v>
      </c>
      <c r="F14" s="1525">
        <v>20062</v>
      </c>
      <c r="G14" s="1526"/>
      <c r="H14" s="1527">
        <f t="shared" si="0"/>
        <v>0</v>
      </c>
      <c r="I14" s="1526"/>
    </row>
    <row r="15" spans="1:9" ht="27.6">
      <c r="A15" s="138" t="s">
        <v>198</v>
      </c>
      <c r="B15" s="85"/>
      <c r="C15" s="587" t="s">
        <v>521</v>
      </c>
      <c r="D15" s="579" t="s">
        <v>522</v>
      </c>
      <c r="E15" s="729" t="s">
        <v>197</v>
      </c>
      <c r="F15" s="730">
        <v>19177</v>
      </c>
      <c r="G15" s="1252"/>
      <c r="H15" s="90">
        <f t="shared" si="0"/>
        <v>0</v>
      </c>
      <c r="I15" s="1252"/>
    </row>
    <row r="16" spans="1:9" ht="27.6">
      <c r="A16" s="138" t="s">
        <v>201</v>
      </c>
      <c r="B16" s="85"/>
      <c r="C16" s="736" t="s">
        <v>525</v>
      </c>
      <c r="D16" s="580" t="s">
        <v>526</v>
      </c>
      <c r="E16" s="729" t="s">
        <v>176</v>
      </c>
      <c r="F16" s="730">
        <v>3250</v>
      </c>
      <c r="G16" s="1252"/>
      <c r="H16" s="90">
        <f t="shared" si="0"/>
        <v>0</v>
      </c>
      <c r="I16" s="1252"/>
    </row>
    <row r="17" spans="1:9" ht="27.6">
      <c r="A17" s="138" t="s">
        <v>204</v>
      </c>
      <c r="B17" s="85"/>
      <c r="C17" s="583" t="s">
        <v>663</v>
      </c>
      <c r="D17" s="579" t="s">
        <v>664</v>
      </c>
      <c r="E17" s="729" t="s">
        <v>188</v>
      </c>
      <c r="F17" s="730">
        <v>3835.5</v>
      </c>
      <c r="G17" s="1252"/>
      <c r="H17" s="90">
        <f t="shared" si="0"/>
        <v>0</v>
      </c>
      <c r="I17" s="1252"/>
    </row>
    <row r="18" spans="1:9" ht="27.6">
      <c r="A18" s="1520" t="s">
        <v>207</v>
      </c>
      <c r="B18" s="1521"/>
      <c r="C18" s="1641" t="s">
        <v>665</v>
      </c>
      <c r="D18" s="1642" t="s">
        <v>666</v>
      </c>
      <c r="E18" s="1524" t="s">
        <v>188</v>
      </c>
      <c r="F18" s="1525">
        <v>4968</v>
      </c>
      <c r="G18" s="1526"/>
      <c r="H18" s="1527">
        <f t="shared" si="0"/>
        <v>0</v>
      </c>
      <c r="I18" s="1526"/>
    </row>
    <row r="19" spans="1:9" ht="27.6">
      <c r="A19" s="138" t="s">
        <v>209</v>
      </c>
      <c r="B19" s="85"/>
      <c r="C19" s="736" t="s">
        <v>667</v>
      </c>
      <c r="D19" s="580" t="s">
        <v>668</v>
      </c>
      <c r="E19" s="729" t="s">
        <v>176</v>
      </c>
      <c r="F19" s="730">
        <v>6430</v>
      </c>
      <c r="G19" s="1252"/>
      <c r="H19" s="90">
        <f t="shared" si="0"/>
        <v>0</v>
      </c>
      <c r="I19" s="1252"/>
    </row>
    <row r="20" spans="1:9" ht="13.8">
      <c r="A20" s="1520" t="s">
        <v>211</v>
      </c>
      <c r="B20" s="1521"/>
      <c r="C20" s="1522" t="s">
        <v>460</v>
      </c>
      <c r="D20" s="1523" t="s">
        <v>657</v>
      </c>
      <c r="E20" s="1528" t="s">
        <v>462</v>
      </c>
      <c r="F20" s="1529">
        <v>34482.050000000003</v>
      </c>
      <c r="G20" s="1526"/>
      <c r="H20" s="1527">
        <f t="shared" si="0"/>
        <v>0</v>
      </c>
      <c r="I20" s="1526"/>
    </row>
    <row r="21" spans="1:9" ht="16.5" customHeight="1">
      <c r="A21" s="176"/>
      <c r="B21" s="97"/>
      <c r="C21" s="582"/>
      <c r="D21" s="741"/>
      <c r="E21" s="576"/>
      <c r="F21" s="291"/>
      <c r="G21" s="79"/>
      <c r="H21" s="424"/>
    </row>
    <row r="22" spans="1:9" ht="14.4">
      <c r="A22" s="92"/>
      <c r="B22" s="95"/>
      <c r="C22" s="114"/>
      <c r="D22" s="103" t="s">
        <v>181</v>
      </c>
      <c r="E22" s="104"/>
      <c r="F22" s="105"/>
      <c r="G22" s="106"/>
      <c r="H22" s="107">
        <f>H9</f>
        <v>0</v>
      </c>
    </row>
    <row r="23" spans="1:9" ht="13.8">
      <c r="A23" s="92"/>
      <c r="B23" s="108"/>
      <c r="C23" s="109"/>
      <c r="D23" s="110"/>
      <c r="E23" s="92"/>
    </row>
    <row r="24" spans="1:9" ht="13.8">
      <c r="A24" s="92"/>
      <c r="B24" s="108"/>
      <c r="C24" s="109"/>
      <c r="E24" s="95"/>
    </row>
    <row r="25" spans="1:9" ht="13.8">
      <c r="A25" s="92"/>
      <c r="B25" s="108"/>
      <c r="C25" s="109"/>
      <c r="D25" s="110"/>
      <c r="E25" s="95"/>
    </row>
    <row r="26" spans="1:9" s="52" customFormat="1" ht="12.75" customHeight="1">
      <c r="A26" s="92"/>
      <c r="B26" s="108"/>
      <c r="C26" s="109"/>
      <c r="D26" s="110"/>
      <c r="E26" s="95"/>
      <c r="F26" s="54"/>
      <c r="G26" s="96"/>
      <c r="H26" s="54"/>
    </row>
    <row r="27" spans="1:9" s="52" customFormat="1" ht="13.8">
      <c r="A27" s="92"/>
      <c r="B27" s="108"/>
      <c r="C27" s="109"/>
      <c r="D27" s="110"/>
      <c r="E27" s="95"/>
      <c r="F27" s="54"/>
      <c r="G27" s="96"/>
      <c r="H27" s="54"/>
    </row>
    <row r="28" spans="1:9" ht="13.8">
      <c r="A28" s="92"/>
      <c r="B28" s="108"/>
      <c r="C28" s="109"/>
      <c r="D28" s="110"/>
      <c r="E28" s="95"/>
    </row>
    <row r="29" spans="1:9" s="52" customFormat="1" ht="12.75" customHeight="1">
      <c r="A29" s="92"/>
      <c r="B29" s="108"/>
      <c r="C29" s="109"/>
      <c r="D29" s="110"/>
      <c r="E29" s="95"/>
      <c r="F29" s="54"/>
      <c r="G29" s="96"/>
      <c r="H29" s="54"/>
    </row>
    <row r="30" spans="1:9" ht="13.8">
      <c r="A30" s="92"/>
      <c r="B30" s="100"/>
      <c r="C30" s="101"/>
      <c r="D30" s="116"/>
      <c r="E30" s="95"/>
    </row>
    <row r="31" spans="1:9" ht="13.8">
      <c r="A31" s="92"/>
      <c r="B31" s="100"/>
      <c r="C31" s="101"/>
      <c r="D31" s="116"/>
      <c r="E31" s="95"/>
    </row>
    <row r="32" spans="1:9" ht="13.8">
      <c r="A32" s="92"/>
      <c r="B32" s="100"/>
      <c r="C32" s="101"/>
      <c r="D32" s="116"/>
      <c r="E32" s="95"/>
    </row>
    <row r="33" spans="1:9" ht="15.6">
      <c r="A33" s="92"/>
      <c r="B33" s="117"/>
      <c r="C33" s="118"/>
      <c r="D33" s="102"/>
      <c r="E33" s="119"/>
    </row>
    <row r="34" spans="1:9" ht="13.8">
      <c r="A34" s="92"/>
      <c r="B34" s="108"/>
      <c r="C34" s="120"/>
      <c r="D34" s="110"/>
      <c r="E34" s="92"/>
    </row>
    <row r="35" spans="1:9" s="52" customFormat="1" ht="12.75" customHeight="1">
      <c r="A35" s="92"/>
      <c r="B35" s="100"/>
      <c r="C35" s="101"/>
      <c r="D35" s="115"/>
      <c r="E35" s="95"/>
      <c r="F35" s="54"/>
      <c r="G35" s="96"/>
      <c r="H35" s="54"/>
    </row>
    <row r="36" spans="1:9" s="52" customFormat="1" ht="12.75" customHeight="1">
      <c r="A36" s="92"/>
      <c r="B36" s="117"/>
      <c r="C36" s="118"/>
      <c r="D36" s="102"/>
      <c r="E36" s="119"/>
      <c r="F36" s="54"/>
      <c r="G36" s="96"/>
      <c r="H36" s="54"/>
    </row>
    <row r="37" spans="1:9" ht="13.8">
      <c r="A37" s="92"/>
      <c r="B37" s="100"/>
      <c r="C37" s="101"/>
      <c r="D37" s="102"/>
      <c r="E37" s="95"/>
    </row>
    <row r="38" spans="1:9" ht="13.8">
      <c r="A38" s="92"/>
      <c r="B38" s="100"/>
      <c r="C38" s="101"/>
      <c r="D38" s="102"/>
      <c r="E38" s="95"/>
    </row>
    <row r="39" spans="1:9" s="54" customFormat="1" ht="13.8">
      <c r="A39" s="92"/>
      <c r="B39" s="100"/>
      <c r="C39" s="101"/>
      <c r="D39" s="116"/>
      <c r="E39" s="95"/>
      <c r="G39" s="96"/>
      <c r="I39" s="51"/>
    </row>
    <row r="40" spans="1:9" s="54" customFormat="1" ht="13.8">
      <c r="A40" s="92"/>
      <c r="B40" s="100"/>
      <c r="C40" s="101"/>
      <c r="D40" s="116"/>
      <c r="E40" s="95"/>
      <c r="G40" s="96"/>
      <c r="I40" s="51"/>
    </row>
    <row r="41" spans="1:9" s="54" customFormat="1" ht="13.8">
      <c r="A41" s="92"/>
      <c r="B41" s="100"/>
      <c r="C41" s="101"/>
      <c r="D41" s="116"/>
      <c r="E41" s="95"/>
      <c r="G41" s="96"/>
      <c r="I41" s="51"/>
    </row>
    <row r="42" spans="1:9" s="54" customFormat="1" ht="15.6">
      <c r="A42" s="92"/>
      <c r="B42" s="117"/>
      <c r="C42" s="118"/>
      <c r="D42" s="102"/>
      <c r="E42" s="119"/>
      <c r="G42" s="96"/>
      <c r="I42" s="51"/>
    </row>
    <row r="43" spans="1:9" s="54" customFormat="1" ht="15.6">
      <c r="A43" s="92"/>
      <c r="B43" s="117"/>
      <c r="C43" s="118"/>
      <c r="D43" s="121"/>
      <c r="E43" s="119"/>
      <c r="G43" s="96"/>
      <c r="I43" s="51"/>
    </row>
    <row r="44" spans="1:9" s="54" customFormat="1" ht="13.8">
      <c r="A44" s="92"/>
      <c r="B44" s="100"/>
      <c r="C44" s="101"/>
      <c r="D44" s="115"/>
      <c r="E44" s="95"/>
      <c r="G44" s="96"/>
      <c r="I44" s="51"/>
    </row>
    <row r="45" spans="1:9" s="54" customFormat="1" ht="13.8">
      <c r="A45" s="92"/>
      <c r="B45" s="100"/>
      <c r="C45" s="101"/>
      <c r="D45" s="102"/>
      <c r="E45" s="95"/>
      <c r="G45" s="96"/>
      <c r="I45" s="51"/>
    </row>
    <row r="46" spans="1:9" s="54" customFormat="1" ht="13.8">
      <c r="A46" s="92"/>
      <c r="B46" s="100"/>
      <c r="C46" s="101"/>
      <c r="D46" s="102"/>
      <c r="E46" s="95"/>
      <c r="G46" s="96"/>
      <c r="I46" s="51"/>
    </row>
    <row r="47" spans="1:9" s="54" customFormat="1" ht="13.8">
      <c r="A47" s="92"/>
      <c r="B47" s="100"/>
      <c r="C47" s="101"/>
      <c r="D47" s="116"/>
      <c r="E47" s="95"/>
      <c r="G47" s="96"/>
      <c r="I47" s="51"/>
    </row>
    <row r="48" spans="1:9" s="54" customFormat="1" ht="13.8">
      <c r="A48" s="92"/>
      <c r="B48" s="100"/>
      <c r="C48" s="101"/>
      <c r="D48" s="116"/>
      <c r="E48" s="95"/>
      <c r="G48" s="96"/>
      <c r="I48" s="51"/>
    </row>
    <row r="49" spans="1:9" s="54" customFormat="1" ht="13.8">
      <c r="A49" s="92"/>
      <c r="B49" s="100"/>
      <c r="C49" s="101"/>
      <c r="D49" s="116"/>
      <c r="E49" s="95"/>
      <c r="G49" s="96"/>
      <c r="I49" s="51"/>
    </row>
    <row r="50" spans="1:9" s="54" customFormat="1" ht="13.8">
      <c r="A50" s="92"/>
      <c r="B50" s="100"/>
      <c r="C50" s="101"/>
      <c r="D50" s="102"/>
      <c r="E50" s="95"/>
      <c r="G50" s="96"/>
      <c r="I50" s="51"/>
    </row>
    <row r="51" spans="1:9" s="54" customFormat="1" ht="13.8">
      <c r="A51" s="92"/>
      <c r="B51" s="100"/>
      <c r="C51" s="101"/>
      <c r="D51" s="116"/>
      <c r="E51" s="95"/>
      <c r="G51" s="96"/>
      <c r="I51" s="51"/>
    </row>
    <row r="52" spans="1:9" s="54" customFormat="1" ht="13.8">
      <c r="A52" s="92"/>
      <c r="B52" s="100"/>
      <c r="C52" s="101"/>
      <c r="D52" s="115"/>
      <c r="E52" s="95"/>
      <c r="G52" s="96"/>
      <c r="I52" s="51"/>
    </row>
    <row r="53" spans="1:9" s="54" customFormat="1" ht="13.5" customHeight="1">
      <c r="A53" s="92"/>
      <c r="B53" s="100"/>
      <c r="C53" s="101"/>
      <c r="D53" s="102"/>
      <c r="E53" s="95"/>
      <c r="G53" s="96"/>
      <c r="I53" s="51"/>
    </row>
    <row r="54" spans="1:9" s="54" customFormat="1" ht="13.5" customHeight="1">
      <c r="A54" s="92"/>
      <c r="B54" s="100"/>
      <c r="C54" s="101"/>
      <c r="D54" s="116"/>
      <c r="E54" s="95"/>
      <c r="G54" s="96"/>
      <c r="I54" s="51"/>
    </row>
    <row r="55" spans="1:9" s="52" customFormat="1" ht="13.8">
      <c r="A55" s="92"/>
      <c r="B55" s="100"/>
      <c r="C55" s="101"/>
      <c r="D55" s="116"/>
      <c r="E55" s="95"/>
      <c r="F55" s="54"/>
      <c r="G55" s="96"/>
      <c r="H55" s="54"/>
    </row>
    <row r="56" spans="1:9" s="52" customFormat="1" ht="13.8">
      <c r="A56" s="92"/>
      <c r="B56" s="100"/>
      <c r="C56" s="101"/>
      <c r="D56" s="116"/>
      <c r="E56" s="95"/>
      <c r="F56" s="54"/>
      <c r="G56" s="96"/>
      <c r="H56" s="54"/>
    </row>
    <row r="57" spans="1:9" s="52" customFormat="1" ht="13.8">
      <c r="A57" s="92"/>
      <c r="B57" s="100"/>
      <c r="C57" s="101"/>
      <c r="D57" s="102"/>
      <c r="E57" s="95"/>
      <c r="F57" s="54"/>
      <c r="G57" s="96"/>
      <c r="H57" s="54"/>
    </row>
    <row r="58" spans="1:9" ht="13.5" customHeight="1">
      <c r="A58" s="92"/>
      <c r="B58" s="100"/>
      <c r="C58" s="101"/>
      <c r="D58" s="116"/>
      <c r="E58" s="95"/>
    </row>
    <row r="59" spans="1:9" ht="13.5" customHeight="1">
      <c r="A59" s="92"/>
      <c r="B59" s="100"/>
      <c r="C59" s="101"/>
      <c r="D59" s="115"/>
      <c r="E59" s="95"/>
    </row>
    <row r="60" spans="1:9" s="52" customFormat="1" ht="13.8">
      <c r="A60" s="92"/>
      <c r="B60" s="95"/>
      <c r="C60" s="114"/>
      <c r="D60" s="122"/>
      <c r="E60" s="95"/>
      <c r="F60" s="54"/>
      <c r="G60" s="96"/>
      <c r="H60" s="54"/>
    </row>
    <row r="61" spans="1:9" s="52" customFormat="1" ht="13.8">
      <c r="A61" s="92"/>
      <c r="B61" s="95"/>
      <c r="C61" s="114"/>
      <c r="D61" s="114"/>
      <c r="E61" s="95"/>
      <c r="F61" s="54"/>
      <c r="G61" s="96"/>
      <c r="H61" s="54"/>
    </row>
    <row r="62" spans="1:9" s="52" customFormat="1" ht="13.8">
      <c r="A62" s="92"/>
      <c r="B62" s="108"/>
      <c r="C62" s="120"/>
      <c r="D62" s="110"/>
      <c r="E62" s="92"/>
      <c r="F62" s="54"/>
      <c r="G62" s="96"/>
      <c r="H62" s="54"/>
    </row>
    <row r="63" spans="1:9" s="52" customFormat="1" ht="13.8">
      <c r="A63" s="92"/>
      <c r="B63" s="100"/>
      <c r="C63" s="123"/>
      <c r="D63" s="116"/>
      <c r="E63" s="95"/>
      <c r="F63" s="54"/>
      <c r="G63" s="96"/>
      <c r="H63" s="54"/>
    </row>
    <row r="64" spans="1:9" s="52" customFormat="1" ht="13.8">
      <c r="A64" s="92"/>
      <c r="B64" s="100"/>
      <c r="C64" s="123"/>
      <c r="D64" s="116"/>
      <c r="E64" s="95"/>
      <c r="F64" s="54"/>
      <c r="G64" s="96"/>
      <c r="H64" s="54"/>
    </row>
    <row r="65" spans="1:8" s="52" customFormat="1" ht="13.8">
      <c r="A65" s="92"/>
      <c r="B65" s="95"/>
      <c r="C65" s="114"/>
      <c r="D65" s="122"/>
      <c r="E65" s="95"/>
      <c r="F65" s="54"/>
      <c r="G65" s="96"/>
      <c r="H65" s="54"/>
    </row>
    <row r="66" spans="1:8" s="52" customFormat="1" ht="13.8">
      <c r="A66" s="92"/>
      <c r="B66" s="95"/>
      <c r="C66" s="114"/>
      <c r="D66" s="114"/>
      <c r="E66" s="95"/>
      <c r="F66" s="54"/>
      <c r="G66" s="96"/>
      <c r="H66" s="54"/>
    </row>
    <row r="67" spans="1:8" s="52" customFormat="1" ht="13.8">
      <c r="A67" s="92"/>
      <c r="B67" s="108"/>
      <c r="C67" s="120"/>
      <c r="D67" s="110"/>
      <c r="E67" s="92"/>
      <c r="F67" s="54"/>
      <c r="G67" s="96"/>
      <c r="H67" s="54"/>
    </row>
    <row r="68" spans="1:8" ht="13.5" customHeight="1">
      <c r="A68" s="92"/>
      <c r="B68" s="108"/>
      <c r="C68" s="120"/>
      <c r="D68" s="110"/>
      <c r="E68" s="92"/>
    </row>
    <row r="69" spans="1:8" s="52" customFormat="1" ht="13.8">
      <c r="A69" s="92"/>
      <c r="B69" s="100"/>
      <c r="C69" s="123"/>
      <c r="D69" s="115"/>
      <c r="E69" s="95"/>
      <c r="F69" s="54"/>
      <c r="G69" s="96"/>
      <c r="H69" s="54"/>
    </row>
    <row r="70" spans="1:8" s="52" customFormat="1" ht="13.8">
      <c r="A70" s="92"/>
      <c r="B70" s="100"/>
      <c r="C70" s="123"/>
      <c r="D70" s="116"/>
      <c r="E70" s="95"/>
      <c r="F70" s="54"/>
      <c r="G70" s="96"/>
      <c r="H70" s="54"/>
    </row>
    <row r="71" spans="1:8" ht="13.5" customHeight="1">
      <c r="A71" s="92"/>
      <c r="B71" s="100"/>
      <c r="C71" s="123"/>
      <c r="D71" s="115"/>
      <c r="E71" s="95"/>
    </row>
    <row r="72" spans="1:8" ht="13.5" customHeight="1">
      <c r="A72" s="92"/>
      <c r="B72" s="100"/>
      <c r="C72" s="123"/>
      <c r="D72" s="115"/>
      <c r="E72" s="95"/>
    </row>
    <row r="73" spans="1:8" s="52" customFormat="1" ht="13.8">
      <c r="A73" s="92"/>
      <c r="B73" s="100"/>
      <c r="C73" s="123"/>
      <c r="D73" s="115"/>
      <c r="E73" s="95"/>
      <c r="F73" s="54"/>
      <c r="G73" s="96"/>
      <c r="H73" s="54"/>
    </row>
    <row r="74" spans="1:8" s="52" customFormat="1" ht="13.8">
      <c r="A74" s="92"/>
      <c r="B74" s="100"/>
      <c r="C74" s="123"/>
      <c r="D74" s="116"/>
      <c r="E74" s="95"/>
      <c r="F74" s="54"/>
      <c r="G74" s="96"/>
      <c r="H74" s="54"/>
    </row>
    <row r="75" spans="1:8" ht="13.5" customHeight="1">
      <c r="A75" s="92"/>
      <c r="B75" s="95"/>
      <c r="C75" s="114"/>
      <c r="D75" s="114"/>
      <c r="E75" s="95"/>
    </row>
    <row r="76" spans="1:8" ht="13.5" customHeight="1">
      <c r="B76" s="73"/>
      <c r="C76" s="125"/>
      <c r="D76" s="126"/>
      <c r="E76" s="124"/>
    </row>
    <row r="77" spans="1:8" ht="13.5" customHeight="1">
      <c r="B77" s="83"/>
      <c r="C77" s="127"/>
      <c r="D77" s="82"/>
    </row>
    <row r="80" spans="1:8" ht="13.5" customHeight="1">
      <c r="B80" s="73"/>
      <c r="C80" s="125"/>
      <c r="D80" s="126"/>
      <c r="E80" s="124"/>
    </row>
    <row r="81" spans="1:9" ht="13.5" customHeight="1">
      <c r="B81" s="83"/>
      <c r="C81" s="127"/>
      <c r="D81" s="82"/>
    </row>
    <row r="82" spans="1:9" s="52" customFormat="1" ht="13.8">
      <c r="A82" s="124"/>
      <c r="B82" s="72"/>
      <c r="C82" s="53"/>
      <c r="D82" s="128"/>
      <c r="E82" s="72"/>
      <c r="F82" s="54"/>
      <c r="G82" s="96"/>
      <c r="H82" s="54"/>
    </row>
    <row r="83" spans="1:9" ht="13.5" customHeight="1">
      <c r="D83" s="128"/>
    </row>
    <row r="84" spans="1:9" ht="13.5" customHeight="1">
      <c r="D84" s="128"/>
    </row>
    <row r="85" spans="1:9" ht="13.5" customHeight="1">
      <c r="D85" s="128"/>
    </row>
    <row r="86" spans="1:9" ht="13.5" customHeight="1">
      <c r="D86" s="128"/>
    </row>
    <row r="89" spans="1:9" ht="13.5" customHeight="1">
      <c r="B89" s="83"/>
      <c r="C89" s="127"/>
      <c r="D89" s="82"/>
    </row>
    <row r="90" spans="1:9" ht="13.5" customHeight="1">
      <c r="D90" s="129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ht="13.5" customHeight="1">
      <c r="H130" s="53"/>
    </row>
    <row r="131" spans="1:9" ht="13.5" customHeight="1">
      <c r="H131" s="53"/>
    </row>
    <row r="132" spans="1:9" ht="13.5" customHeight="1">
      <c r="H132" s="53"/>
    </row>
    <row r="133" spans="1:9" ht="13.5" customHeight="1">
      <c r="H133" s="53"/>
    </row>
    <row r="134" spans="1:9" ht="13.5" customHeight="1">
      <c r="H134" s="53"/>
    </row>
    <row r="135" spans="1:9" ht="13.5" customHeight="1">
      <c r="H135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20" xr:uid="{00000000-0002-0000-26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9"/>
  <dimension ref="A1:I52"/>
  <sheetViews>
    <sheetView view="pageBreakPreview" topLeftCell="A25" zoomScaleNormal="100" zoomScaleSheetLayoutView="100" workbookViewId="0">
      <selection activeCell="C28" sqref="C28"/>
    </sheetView>
  </sheetViews>
  <sheetFormatPr defaultColWidth="9.109375" defaultRowHeight="13.8"/>
  <cols>
    <col min="1" max="1" width="15" style="784" customWidth="1"/>
    <col min="2" max="2" width="13.6640625" style="785" customWidth="1"/>
    <col min="3" max="3" width="97.6640625" style="786" customWidth="1"/>
    <col min="4" max="4" width="17.33203125" style="786" customWidth="1"/>
    <col min="5" max="16384" width="9.109375" style="786"/>
  </cols>
  <sheetData>
    <row r="1" spans="1:4" s="781" customFormat="1" ht="22.5" customHeight="1">
      <c r="B1" s="782" t="s">
        <v>0</v>
      </c>
    </row>
    <row r="2" spans="1:4">
      <c r="A2" s="783"/>
      <c r="B2" s="784"/>
      <c r="C2" s="785"/>
      <c r="D2" s="785"/>
    </row>
    <row r="3" spans="1:4" s="789" customFormat="1" ht="15" customHeight="1">
      <c r="A3" s="787"/>
      <c r="B3" s="788" t="s">
        <v>1</v>
      </c>
      <c r="C3" s="1695" t="s">
        <v>2</v>
      </c>
      <c r="D3" s="1695"/>
    </row>
    <row r="4" spans="1:4" s="789" customFormat="1" ht="15" customHeight="1">
      <c r="A4" s="787"/>
      <c r="B4" s="788" t="s">
        <v>3</v>
      </c>
      <c r="C4" s="790" t="s">
        <v>155</v>
      </c>
      <c r="D4" s="790"/>
    </row>
    <row r="5" spans="1:4" s="789" customFormat="1" ht="15" customHeight="1">
      <c r="A5" s="787"/>
      <c r="B5" s="791"/>
      <c r="C5" s="792"/>
      <c r="D5" s="792"/>
    </row>
    <row r="6" spans="1:4" s="789" customFormat="1" ht="15" customHeight="1">
      <c r="A6" s="787"/>
      <c r="B6" s="793" t="s">
        <v>1419</v>
      </c>
      <c r="C6" s="794" t="s">
        <v>1420</v>
      </c>
      <c r="D6" s="794"/>
    </row>
    <row r="7" spans="1:4" ht="7.5" customHeight="1" thickBot="1">
      <c r="A7" s="783"/>
      <c r="B7" s="786"/>
      <c r="C7" s="795"/>
      <c r="D7" s="795"/>
    </row>
    <row r="8" spans="1:4" s="799" customFormat="1" ht="15" customHeight="1">
      <c r="A8" s="787"/>
      <c r="B8" s="796" t="s">
        <v>6</v>
      </c>
      <c r="C8" s="797" t="s">
        <v>7</v>
      </c>
      <c r="D8" s="798" t="s">
        <v>148</v>
      </c>
    </row>
    <row r="9" spans="1:4" s="799" customFormat="1" ht="15" customHeight="1" thickBot="1">
      <c r="A9" s="787"/>
      <c r="B9" s="800"/>
      <c r="C9" s="801"/>
      <c r="D9" s="802" t="s">
        <v>8</v>
      </c>
    </row>
    <row r="10" spans="1:4" ht="12.9" customHeight="1">
      <c r="A10" s="21" t="s">
        <v>1421</v>
      </c>
      <c r="B10" s="803" t="s">
        <v>1422</v>
      </c>
      <c r="C10" s="804" t="s">
        <v>1423</v>
      </c>
      <c r="D10" s="805">
        <f>'PS 18-21-01'!H45</f>
        <v>0</v>
      </c>
    </row>
    <row r="11" spans="1:4" ht="12.9" customHeight="1">
      <c r="A11" s="21" t="s">
        <v>1424</v>
      </c>
      <c r="B11" s="806" t="s">
        <v>1425</v>
      </c>
      <c r="C11" s="807" t="s">
        <v>1426</v>
      </c>
      <c r="D11" s="27">
        <f>'PS 18-22-01'!H37</f>
        <v>0</v>
      </c>
    </row>
    <row r="12" spans="1:4" ht="12.9" customHeight="1">
      <c r="A12" s="21" t="s">
        <v>1427</v>
      </c>
      <c r="B12" s="806" t="s">
        <v>1428</v>
      </c>
      <c r="C12" s="807" t="s">
        <v>1429</v>
      </c>
      <c r="D12" s="27">
        <f>'PS 18-22-02'!H36</f>
        <v>0</v>
      </c>
    </row>
    <row r="13" spans="1:4" ht="12.9" customHeight="1">
      <c r="A13" s="21" t="s">
        <v>1430</v>
      </c>
      <c r="B13" s="806" t="s">
        <v>1431</v>
      </c>
      <c r="C13" s="807" t="s">
        <v>1432</v>
      </c>
      <c r="D13" s="27">
        <f>'PS 18-22-11'!H19</f>
        <v>0</v>
      </c>
    </row>
    <row r="14" spans="1:4" ht="12.9" customHeight="1">
      <c r="A14" s="21" t="s">
        <v>1433</v>
      </c>
      <c r="B14" s="806" t="s">
        <v>1434</v>
      </c>
      <c r="C14" s="807" t="s">
        <v>1435</v>
      </c>
      <c r="D14" s="27">
        <f>'PS 18-22-31'!H42</f>
        <v>0</v>
      </c>
    </row>
    <row r="15" spans="1:4" ht="12.9" customHeight="1">
      <c r="A15" s="21" t="s">
        <v>1436</v>
      </c>
      <c r="B15" s="808" t="s">
        <v>1437</v>
      </c>
      <c r="C15" s="809" t="s">
        <v>1438</v>
      </c>
      <c r="D15" s="33">
        <f>'PS 18-22-61'!H39</f>
        <v>0</v>
      </c>
    </row>
    <row r="16" spans="1:4" ht="12.9" customHeight="1">
      <c r="A16" s="21" t="s">
        <v>1439</v>
      </c>
      <c r="B16" s="808" t="s">
        <v>1440</v>
      </c>
      <c r="C16" s="809" t="s">
        <v>1441</v>
      </c>
      <c r="D16" s="33">
        <f>'PS 18-22-71'!H65</f>
        <v>0</v>
      </c>
    </row>
    <row r="17" spans="1:4" ht="12.9" customHeight="1">
      <c r="A17" s="21" t="s">
        <v>1442</v>
      </c>
      <c r="B17" s="806" t="s">
        <v>1443</v>
      </c>
      <c r="C17" s="807" t="s">
        <v>1444</v>
      </c>
      <c r="D17" s="27">
        <f>'PS 18-23-41'!H15</f>
        <v>0</v>
      </c>
    </row>
    <row r="18" spans="1:4" ht="12.9" customHeight="1">
      <c r="A18" s="21" t="s">
        <v>1445</v>
      </c>
      <c r="B18" s="806" t="s">
        <v>1446</v>
      </c>
      <c r="C18" s="807" t="s">
        <v>1447</v>
      </c>
      <c r="D18" s="27">
        <f>'PS 18-23-43'!H14</f>
        <v>0</v>
      </c>
    </row>
    <row r="19" spans="1:4" ht="12.9" customHeight="1">
      <c r="A19" s="21" t="s">
        <v>1448</v>
      </c>
      <c r="B19" s="810" t="s">
        <v>1449</v>
      </c>
      <c r="C19" s="811" t="s">
        <v>1450</v>
      </c>
      <c r="D19" s="812">
        <f>'SO 18-02-01'!H25</f>
        <v>0</v>
      </c>
    </row>
    <row r="20" spans="1:4" ht="12.9" customHeight="1">
      <c r="A20" s="21" t="s">
        <v>1451</v>
      </c>
      <c r="B20" s="810" t="s">
        <v>1452</v>
      </c>
      <c r="C20" s="811" t="s">
        <v>1453</v>
      </c>
      <c r="D20" s="812">
        <f>'SO 18-02-11 '!H27</f>
        <v>0</v>
      </c>
    </row>
    <row r="21" spans="1:4" ht="12.9" customHeight="1">
      <c r="A21" s="21" t="s">
        <v>1454</v>
      </c>
      <c r="B21" s="810" t="s">
        <v>1455</v>
      </c>
      <c r="C21" s="811" t="s">
        <v>1456</v>
      </c>
      <c r="D21" s="812">
        <f>'SO 18-04-01'!H37</f>
        <v>0</v>
      </c>
    </row>
    <row r="22" spans="1:4" ht="12.9" customHeight="1">
      <c r="A22" s="21" t="s">
        <v>1457</v>
      </c>
      <c r="B22" s="810" t="s">
        <v>1458</v>
      </c>
      <c r="C22" s="811" t="s">
        <v>1459</v>
      </c>
      <c r="D22" s="812">
        <f>'SO 18.04.01.1'!H25</f>
        <v>0</v>
      </c>
    </row>
    <row r="23" spans="1:4">
      <c r="A23" s="21" t="s">
        <v>1460</v>
      </c>
      <c r="B23" s="810" t="s">
        <v>1461</v>
      </c>
      <c r="C23" s="813" t="s">
        <v>1462</v>
      </c>
      <c r="D23" s="814">
        <f>'SO 18-05-01 '!H47</f>
        <v>0</v>
      </c>
    </row>
    <row r="24" spans="1:4" ht="12.9" customHeight="1">
      <c r="A24" s="21" t="s">
        <v>1463</v>
      </c>
      <c r="B24" s="810" t="s">
        <v>1464</v>
      </c>
      <c r="C24" s="811" t="s">
        <v>1465</v>
      </c>
      <c r="D24" s="812">
        <f>'SO 18-05-01.1'!H14</f>
        <v>0</v>
      </c>
    </row>
    <row r="25" spans="1:4" ht="12.9" customHeight="1">
      <c r="A25" s="21" t="s">
        <v>1466</v>
      </c>
      <c r="B25" s="810" t="s">
        <v>1467</v>
      </c>
      <c r="C25" s="811" t="s">
        <v>1468</v>
      </c>
      <c r="D25" s="812">
        <f>'SO 18-07-01 '!H44</f>
        <v>0</v>
      </c>
    </row>
    <row r="26" spans="1:4">
      <c r="A26" s="21" t="s">
        <v>1469</v>
      </c>
      <c r="B26" s="810" t="s">
        <v>1470</v>
      </c>
      <c r="C26" s="813" t="s">
        <v>1471</v>
      </c>
      <c r="D26" s="814">
        <f>'SO 18-07-31'!H43</f>
        <v>0</v>
      </c>
    </row>
    <row r="27" spans="1:4" ht="12.9" customHeight="1">
      <c r="A27" s="21" t="s">
        <v>1472</v>
      </c>
      <c r="B27" s="810" t="s">
        <v>1473</v>
      </c>
      <c r="C27" s="811" t="s">
        <v>1474</v>
      </c>
      <c r="D27" s="812">
        <f>'SO 18-07-51'!H36</f>
        <v>0</v>
      </c>
    </row>
    <row r="28" spans="1:4" ht="12.9" customHeight="1">
      <c r="A28" s="21" t="s">
        <v>1475</v>
      </c>
      <c r="B28" s="810" t="s">
        <v>1476</v>
      </c>
      <c r="C28" s="811" t="s">
        <v>1477</v>
      </c>
      <c r="D28" s="812">
        <f>'SO 18-07-61'!H17</f>
        <v>0</v>
      </c>
    </row>
    <row r="29" spans="1:4" ht="12.9" customHeight="1">
      <c r="A29" s="21" t="s">
        <v>1478</v>
      </c>
      <c r="B29" s="810" t="s">
        <v>1479</v>
      </c>
      <c r="C29" s="811" t="s">
        <v>1480</v>
      </c>
      <c r="D29" s="812">
        <f>'SO 18-07-62'!H16</f>
        <v>0</v>
      </c>
    </row>
    <row r="30" spans="1:4" ht="12.9" customHeight="1">
      <c r="A30" s="21" t="s">
        <v>1481</v>
      </c>
      <c r="B30" s="808" t="s">
        <v>1482</v>
      </c>
      <c r="C30" s="809" t="s">
        <v>1483</v>
      </c>
      <c r="D30" s="33">
        <f>'SO 18-08-01'!H57</f>
        <v>0</v>
      </c>
    </row>
    <row r="31" spans="1:4" ht="12.9" customHeight="1">
      <c r="A31" s="21" t="s">
        <v>1484</v>
      </c>
      <c r="B31" s="808" t="s">
        <v>1485</v>
      </c>
      <c r="C31" s="809" t="s">
        <v>1486</v>
      </c>
      <c r="D31" s="33">
        <f>'SO 18-08-11'!H27</f>
        <v>0</v>
      </c>
    </row>
    <row r="32" spans="1:4" ht="12.9" customHeight="1">
      <c r="A32" s="21" t="s">
        <v>1487</v>
      </c>
      <c r="B32" s="808" t="s">
        <v>1488</v>
      </c>
      <c r="C32" s="809" t="s">
        <v>1489</v>
      </c>
      <c r="D32" s="33">
        <f>'SO 18-09-01'!H52</f>
        <v>0</v>
      </c>
    </row>
    <row r="33" spans="1:5" ht="12.9" customHeight="1">
      <c r="A33" s="783"/>
      <c r="B33" s="810" t="s">
        <v>1490</v>
      </c>
      <c r="C33" s="811" t="s">
        <v>1491</v>
      </c>
      <c r="D33" s="812">
        <f>D34+D35+D36+D37</f>
        <v>0</v>
      </c>
    </row>
    <row r="34" spans="1:5" ht="12.9" customHeight="1">
      <c r="A34" s="815" t="s">
        <v>1492</v>
      </c>
      <c r="B34" s="816" t="s">
        <v>1493</v>
      </c>
      <c r="C34" s="817" t="s">
        <v>1411</v>
      </c>
      <c r="D34" s="818">
        <f>'SO 18-20-01.1'!H82</f>
        <v>0</v>
      </c>
    </row>
    <row r="35" spans="1:5" ht="12.9" customHeight="1">
      <c r="A35" s="21" t="s">
        <v>1494</v>
      </c>
      <c r="B35" s="816" t="s">
        <v>1495</v>
      </c>
      <c r="C35" s="817" t="s">
        <v>1417</v>
      </c>
      <c r="D35" s="818">
        <f>'SO 18-20-01.2'!H28</f>
        <v>0</v>
      </c>
    </row>
    <row r="36" spans="1:5" ht="12.9" customHeight="1">
      <c r="A36" s="21" t="s">
        <v>1496</v>
      </c>
      <c r="B36" s="816" t="s">
        <v>1497</v>
      </c>
      <c r="C36" s="817" t="s">
        <v>1414</v>
      </c>
      <c r="D36" s="818">
        <f>'SO 18-20-01.3'!H42</f>
        <v>0</v>
      </c>
    </row>
    <row r="37" spans="1:5" ht="12.9" customHeight="1">
      <c r="A37" s="21" t="s">
        <v>1498</v>
      </c>
      <c r="B37" s="816" t="s">
        <v>1499</v>
      </c>
      <c r="C37" s="817" t="s">
        <v>1415</v>
      </c>
      <c r="D37" s="818">
        <f>'SO 18-20-01.4'!H14</f>
        <v>0</v>
      </c>
    </row>
    <row r="38" spans="1:5" ht="12.9" customHeight="1">
      <c r="A38" s="21" t="s">
        <v>1500</v>
      </c>
      <c r="B38" s="810" t="s">
        <v>1501</v>
      </c>
      <c r="C38" s="811" t="s">
        <v>1502</v>
      </c>
      <c r="D38" s="812">
        <f>'SO 18-23-01'!H29</f>
        <v>0</v>
      </c>
    </row>
    <row r="39" spans="1:5" ht="12.9" customHeight="1">
      <c r="A39" s="21" t="s">
        <v>1503</v>
      </c>
      <c r="B39" s="810" t="s">
        <v>1504</v>
      </c>
      <c r="C39" s="811" t="s">
        <v>1505</v>
      </c>
      <c r="D39" s="812">
        <f>'SO 18-23-31 '!H23</f>
        <v>0</v>
      </c>
    </row>
    <row r="40" spans="1:5" ht="12.9" customHeight="1">
      <c r="A40" s="21" t="s">
        <v>1506</v>
      </c>
      <c r="B40" s="810" t="s">
        <v>1507</v>
      </c>
      <c r="C40" s="811" t="s">
        <v>1508</v>
      </c>
      <c r="D40" s="812">
        <f>'SO 18-23-41'!H44</f>
        <v>0</v>
      </c>
    </row>
    <row r="41" spans="1:5" ht="12.9" customHeight="1">
      <c r="A41" s="21" t="s">
        <v>1509</v>
      </c>
      <c r="B41" s="810" t="s">
        <v>1510</v>
      </c>
      <c r="C41" s="811" t="s">
        <v>1511</v>
      </c>
      <c r="D41" s="812">
        <f>'SO 18-23-42'!H39</f>
        <v>0</v>
      </c>
    </row>
    <row r="42" spans="1:5" ht="12.9" customHeight="1">
      <c r="A42" s="21" t="s">
        <v>1512</v>
      </c>
      <c r="B42" s="810" t="s">
        <v>1513</v>
      </c>
      <c r="C42" s="811" t="s">
        <v>1514</v>
      </c>
      <c r="D42" s="812">
        <f>'SO 18-23-43'!H21</f>
        <v>0</v>
      </c>
    </row>
    <row r="43" spans="1:5" ht="12.9" customHeight="1">
      <c r="A43" s="21" t="s">
        <v>1515</v>
      </c>
      <c r="B43" s="810" t="s">
        <v>1516</v>
      </c>
      <c r="C43" s="811" t="s">
        <v>1517</v>
      </c>
      <c r="D43" s="812">
        <f>'SO 18-23-51'!H18</f>
        <v>0</v>
      </c>
    </row>
    <row r="44" spans="1:5" ht="12.9" customHeight="1">
      <c r="A44" s="21" t="s">
        <v>1518</v>
      </c>
      <c r="B44" s="808" t="s">
        <v>1519</v>
      </c>
      <c r="C44" s="809" t="s">
        <v>1520</v>
      </c>
      <c r="D44" s="33">
        <f>'SO 18-25-01'!H29</f>
        <v>0</v>
      </c>
    </row>
    <row r="45" spans="1:5" ht="12.9" customHeight="1">
      <c r="A45" s="21" t="s">
        <v>1521</v>
      </c>
      <c r="B45" s="810" t="s">
        <v>1522</v>
      </c>
      <c r="C45" s="811" t="s">
        <v>1523</v>
      </c>
      <c r="D45" s="812">
        <f>'SO 18-26-01'!H49</f>
        <v>0</v>
      </c>
    </row>
    <row r="46" spans="1:5" ht="12.9" customHeight="1">
      <c r="A46" s="21" t="s">
        <v>1524</v>
      </c>
      <c r="B46" s="810" t="s">
        <v>1525</v>
      </c>
      <c r="C46" s="811" t="s">
        <v>1526</v>
      </c>
      <c r="D46" s="812">
        <f>'SO 18-26-02'!H28</f>
        <v>0</v>
      </c>
    </row>
    <row r="47" spans="1:5" ht="12.9" customHeight="1" thickBot="1">
      <c r="A47" s="21" t="s">
        <v>1527</v>
      </c>
      <c r="B47" s="810" t="s">
        <v>1528</v>
      </c>
      <c r="C47" s="811" t="s">
        <v>1529</v>
      </c>
      <c r="D47" s="819">
        <f>'SO 18-26-03'!H20</f>
        <v>0</v>
      </c>
    </row>
    <row r="48" spans="1:5" s="821" customFormat="1" ht="24.75" customHeight="1" thickBot="1">
      <c r="A48" s="787"/>
      <c r="B48" s="1696" t="s">
        <v>1530</v>
      </c>
      <c r="C48" s="1697"/>
      <c r="D48" s="820">
        <f>D50+D51+D52</f>
        <v>0</v>
      </c>
      <c r="E48" s="786"/>
    </row>
    <row r="49" spans="1:9" ht="14.4" thickBot="1">
      <c r="A49" s="783"/>
      <c r="B49" s="784"/>
      <c r="C49" s="822"/>
      <c r="D49" s="823"/>
    </row>
    <row r="50" spans="1:9" s="825" customFormat="1" ht="14.4" thickBot="1">
      <c r="A50" s="784"/>
      <c r="B50" s="1698" t="s">
        <v>145</v>
      </c>
      <c r="C50" s="1699"/>
      <c r="D50" s="824">
        <f>SUM(D19:D29)+SUM(D33,D38:D43)+SUM(D45:D47)</f>
        <v>0</v>
      </c>
      <c r="E50" s="786"/>
      <c r="F50" s="786"/>
      <c r="G50" s="786"/>
      <c r="H50" s="786"/>
      <c r="I50" s="786"/>
    </row>
    <row r="51" spans="1:9" s="825" customFormat="1" ht="14.4" thickBot="1">
      <c r="A51" s="784"/>
      <c r="B51" s="1700" t="s">
        <v>146</v>
      </c>
      <c r="C51" s="1701"/>
      <c r="D51" s="826">
        <f>SUM(D10:D14)+SUM(D17:D18)</f>
        <v>0</v>
      </c>
      <c r="E51" s="786"/>
      <c r="F51" s="786"/>
      <c r="G51" s="786"/>
      <c r="H51" s="786"/>
      <c r="I51" s="786"/>
    </row>
    <row r="52" spans="1:9" s="825" customFormat="1" ht="14.4" thickBot="1">
      <c r="A52" s="784"/>
      <c r="B52" s="1702" t="s">
        <v>147</v>
      </c>
      <c r="C52" s="1703"/>
      <c r="D52" s="827">
        <f>SUM(D15:D16)+SUM(D30:D32)+SUM(D44)</f>
        <v>0</v>
      </c>
      <c r="E52" s="786"/>
      <c r="F52" s="786"/>
      <c r="G52" s="786"/>
      <c r="H52" s="786"/>
      <c r="I52" s="786"/>
    </row>
  </sheetData>
  <sheetProtection password="CC33" sheet="1" objects="1" scenarios="1"/>
  <dataConsolidate/>
  <mergeCells count="5">
    <mergeCell ref="C3:D3"/>
    <mergeCell ref="B48:C48"/>
    <mergeCell ref="B50:C50"/>
    <mergeCell ref="B51:C51"/>
    <mergeCell ref="B52:C52"/>
  </mergeCells>
  <hyperlinks>
    <hyperlink ref="A11" location="'PS 18-22-01'!A1" display="'PS 18-22-01'!A1" xr:uid="{00000000-0004-0000-0300-000000000000}"/>
    <hyperlink ref="A13" location="'PS 18-22-11'!A1" display="'PS 18-22-11'!A1" xr:uid="{00000000-0004-0000-0300-000001000000}"/>
    <hyperlink ref="A14" location="'PS 18-22-31'!A1" display="'PS 18-22-31'!A1" xr:uid="{00000000-0004-0000-0300-000002000000}"/>
    <hyperlink ref="A24" location="'SO 18-05-01.1'!A1" display="'SO 18-05-01.1'!A1" xr:uid="{00000000-0004-0000-0300-000003000000}"/>
    <hyperlink ref="A38" location="'SO 18-23-01'!A1" display="'SO 18-23-01'!A1" xr:uid="{00000000-0004-0000-0300-000004000000}"/>
    <hyperlink ref="A40" location="'SO 18-23-41'!A1" display="'SO 18-23-41'!A1" xr:uid="{00000000-0004-0000-0300-000005000000}"/>
    <hyperlink ref="A41" location="'SO 18-23-42'!A1" display="'SO 18-23-42'!A1" xr:uid="{00000000-0004-0000-0300-000006000000}"/>
    <hyperlink ref="A42" location="'SO 18-23-43'!A1" display="'SO 18-23-43'!A1" xr:uid="{00000000-0004-0000-0300-000007000000}"/>
    <hyperlink ref="A45" location="'SO 18-26-01'!A1" display="'SO 18-26-01'!A1" xr:uid="{00000000-0004-0000-0300-000008000000}"/>
    <hyperlink ref="A46" location="'SO 18-26-02'!A1" display="'SO 18-26-02'!A1" xr:uid="{00000000-0004-0000-0300-000009000000}"/>
    <hyperlink ref="A47" location="'SO 18-26-03'!A1" display="'SO 18-26-03'!A1" xr:uid="{00000000-0004-0000-0300-00000A000000}"/>
    <hyperlink ref="A26" location="'SO 18-07-31'!A1" display="'SO 18-07-31'!A1" xr:uid="{00000000-0004-0000-0300-00000B000000}"/>
    <hyperlink ref="A28" location="'SO 18-07-61'!A1" display="'SO 18-07-61'!A1" xr:uid="{00000000-0004-0000-0300-00000C000000}"/>
    <hyperlink ref="A29" location="'SO 18-07-62'!A1" display="'SO 18-07-62'!A1" xr:uid="{00000000-0004-0000-0300-00000D000000}"/>
    <hyperlink ref="A35" location="'SO 18-20-01.2'!A1" display="'SO 18-20-01.2'!A1" xr:uid="{00000000-0004-0000-0300-00000E000000}"/>
    <hyperlink ref="A19" location="'SO 18-02-01'!A1" display="'SO 18-02-01'!A1" xr:uid="{00000000-0004-0000-0300-00000F000000}"/>
    <hyperlink ref="A20" location="'SO 18-02-11 '!A1" display="'SO 18-02-11 '!A1" xr:uid="{00000000-0004-0000-0300-000010000000}"/>
    <hyperlink ref="A21" location="'SO 18-04-01'!A1" display="'SO 18-04-01'!A1" xr:uid="{00000000-0004-0000-0300-000011000000}"/>
    <hyperlink ref="A23" location="'SO 18-05-01 '!A1" display="'SO 18-05-01 '!A1" xr:uid="{00000000-0004-0000-0300-000012000000}"/>
    <hyperlink ref="A10" location="'PS 18-21-01'!A1" display="'PS 18-21-01'!A1" xr:uid="{00000000-0004-0000-0300-000013000000}"/>
    <hyperlink ref="A12" location="'PS 18-22-02'!A1" display="'PS 18-22-02'!A1" xr:uid="{00000000-0004-0000-0300-000014000000}"/>
    <hyperlink ref="A17" location="'PS 18-23-41'!A1" display="'PS 18-23-41'!A1" xr:uid="{00000000-0004-0000-0300-000015000000}"/>
    <hyperlink ref="A18" location="'PS 18-23-43'!A1" display="'PS 18-23-43'!A1" xr:uid="{00000000-0004-0000-0300-000016000000}"/>
    <hyperlink ref="A31" location="'SO 18-08-11'!A1" display="'SO 18-08-11'!A1" xr:uid="{00000000-0004-0000-0300-000017000000}"/>
    <hyperlink ref="A34" location="'SO 18-20-01.1'!A1" display="'SO 18-20-01.1'!A1" xr:uid="{00000000-0004-0000-0300-000018000000}"/>
    <hyperlink ref="A36" location="'SO 18-20-01.3'!A1" display="'SO 18-20-01.3'!A1" xr:uid="{00000000-0004-0000-0300-000019000000}"/>
    <hyperlink ref="A37" location="'SO 18-20-01.4'!A1" display="'SO 18-20-01.4'!A1" xr:uid="{00000000-0004-0000-0300-00001A000000}"/>
    <hyperlink ref="A15" location="'PS 18-22-61'!A1" display="'PS 18-22-61'!A1" xr:uid="{00000000-0004-0000-0300-00001B000000}"/>
    <hyperlink ref="A16" location="'PS 18-22-71'!A1" display="'PS 18-22-71'!A1" xr:uid="{00000000-0004-0000-0300-00001C000000}"/>
    <hyperlink ref="A30" location="'SO 18-08-01'!A1" display="'SO 18-08-01'!A1" xr:uid="{00000000-0004-0000-0300-00001D000000}"/>
    <hyperlink ref="A32" location="'SO 18-09-01'!A1" display="'SO 18-09-01'!A1" xr:uid="{00000000-0004-0000-0300-00001E000000}"/>
    <hyperlink ref="A22" location="'SO 18.04.01.1'!A1" display="'SO 18.04.01.1'!A1" xr:uid="{00000000-0004-0000-0300-00001F000000}"/>
    <hyperlink ref="A25" location="'SO 18-07-01 '!A1" display="'SO 18-07-01 '!A1" xr:uid="{00000000-0004-0000-0300-000020000000}"/>
    <hyperlink ref="A39" location="'SO 18-23-31 '!A1" display="'SO 18-23-31 '!A1" xr:uid="{00000000-0004-0000-0300-000021000000}"/>
    <hyperlink ref="A44" location="'SO 18-25-01'!A1" display="'SO 18-25-01'!A1" xr:uid="{00000000-0004-0000-0300-000022000000}"/>
    <hyperlink ref="A27" location="'SO 18-07-51'!A1" display="'SO 18-07-51'!A1" xr:uid="{00000000-0004-0000-0300-000023000000}"/>
    <hyperlink ref="A43" location="'SO 18-23-51'!A1" display="'SO 18-23-51'!A1" xr:uid="{00000000-0004-0000-0300-000024000000}"/>
  </hyperlinks>
  <pageMargins left="0.59055118110236227" right="0.39370078740157483" top="1.1023622047244095" bottom="1.1417322834645669" header="0.62992125984251968" footer="0.59055118110236227"/>
  <pageSetup paperSize="9" scale="70" orientation="portrait" r:id="rId1"/>
  <headerFooter alignWithMargins="0">
    <oddFooter>&amp;L&amp;"-,Normálne"Združenie MET Košice&amp;C&amp;"-,Normálne"&amp;P&amp;R&amp;"-,Normálne"DSP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árok40">
    <tabColor rgb="FFFFFF99"/>
  </sheetPr>
  <dimension ref="A1:I162"/>
  <sheetViews>
    <sheetView view="pageBreakPreview" topLeftCell="A13" zoomScaleNormal="110" zoomScaleSheetLayoutView="100" workbookViewId="0">
      <selection activeCell="N40" sqref="N40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1.44140625" style="54" bestFit="1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5" customFormat="1" ht="14.4" thickBot="1">
      <c r="A1" s="570" t="s">
        <v>156</v>
      </c>
      <c r="B1" s="571"/>
      <c r="C1" s="572" t="s">
        <v>2</v>
      </c>
      <c r="D1" s="572"/>
      <c r="E1" s="571"/>
      <c r="F1" s="573"/>
      <c r="G1" s="573"/>
      <c r="H1" s="574" t="s">
        <v>157</v>
      </c>
    </row>
    <row r="2" spans="1:9" s="575" customFormat="1" ht="13.8">
      <c r="A2" s="570"/>
      <c r="B2" s="571"/>
      <c r="C2" s="572"/>
      <c r="D2" s="572"/>
      <c r="E2" s="571"/>
      <c r="F2" s="573"/>
      <c r="G2" s="573"/>
      <c r="H2" s="572"/>
    </row>
    <row r="3" spans="1:9" s="575" customFormat="1" ht="13.8">
      <c r="A3" s="570" t="s">
        <v>158</v>
      </c>
      <c r="B3" s="571"/>
      <c r="C3" s="572" t="s">
        <v>63</v>
      </c>
      <c r="D3" s="572"/>
      <c r="E3" s="571"/>
      <c r="F3" s="573"/>
      <c r="G3" s="573"/>
      <c r="H3" s="572"/>
    </row>
    <row r="4" spans="1:9" ht="13.8">
      <c r="A4" s="65" t="s">
        <v>183</v>
      </c>
      <c r="B4" s="576"/>
      <c r="C4" s="695" t="s">
        <v>64</v>
      </c>
      <c r="D4" s="573"/>
      <c r="E4" s="576"/>
      <c r="F4" s="573"/>
      <c r="G4" s="573"/>
      <c r="H4" s="57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10">
        <v>451111</v>
      </c>
      <c r="C9" s="313"/>
      <c r="D9" s="698" t="s">
        <v>553</v>
      </c>
      <c r="E9" s="77"/>
      <c r="F9" s="78"/>
      <c r="G9" s="79"/>
      <c r="H9" s="80">
        <f>SUM(H11:H12)</f>
        <v>0</v>
      </c>
    </row>
    <row r="10" spans="1:9" ht="13.5" customHeight="1">
      <c r="A10" s="53"/>
      <c r="B10" s="70"/>
      <c r="C10" s="71"/>
      <c r="D10" s="71"/>
      <c r="F10" s="53"/>
      <c r="G10" s="53"/>
      <c r="H10" s="53"/>
    </row>
    <row r="11" spans="1:9" ht="13.8">
      <c r="A11" s="138" t="s">
        <v>173</v>
      </c>
      <c r="B11" s="85"/>
      <c r="C11" s="587" t="s">
        <v>228</v>
      </c>
      <c r="D11" s="579" t="s">
        <v>229</v>
      </c>
      <c r="E11" s="729" t="s">
        <v>188</v>
      </c>
      <c r="F11" s="730">
        <v>500</v>
      </c>
      <c r="G11" s="1252"/>
      <c r="H11" s="447">
        <f>ROUND(F11*G11,2)</f>
        <v>0</v>
      </c>
      <c r="I11" s="1252"/>
    </row>
    <row r="12" spans="1:9" ht="13.8">
      <c r="A12" s="138" t="s">
        <v>177</v>
      </c>
      <c r="B12" s="85"/>
      <c r="C12" s="587" t="s">
        <v>460</v>
      </c>
      <c r="D12" s="579" t="s">
        <v>657</v>
      </c>
      <c r="E12" s="584" t="s">
        <v>462</v>
      </c>
      <c r="F12" s="399">
        <v>1100</v>
      </c>
      <c r="G12" s="1252"/>
      <c r="H12" s="447">
        <f>ROUND(F12*G12,2)</f>
        <v>0</v>
      </c>
      <c r="I12" s="1252"/>
    </row>
    <row r="13" spans="1:9" ht="13.8">
      <c r="A13" s="53"/>
      <c r="B13" s="70"/>
      <c r="C13" s="71"/>
      <c r="D13" s="71"/>
      <c r="F13" s="53"/>
      <c r="G13" s="53"/>
      <c r="H13" s="53"/>
      <c r="I13" s="53"/>
    </row>
    <row r="14" spans="1:9" s="81" customFormat="1" ht="13.8">
      <c r="A14" s="73"/>
      <c r="B14" s="696">
        <v>451120</v>
      </c>
      <c r="C14" s="313"/>
      <c r="D14" s="698" t="s">
        <v>185</v>
      </c>
      <c r="E14" s="77"/>
      <c r="F14" s="78"/>
      <c r="G14" s="79"/>
      <c r="H14" s="80">
        <f>SUM(H16:H25)</f>
        <v>0</v>
      </c>
      <c r="I14" s="79"/>
    </row>
    <row r="15" spans="1:9" s="81" customFormat="1" ht="13.8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 ht="13.8">
      <c r="A16" s="84">
        <v>3</v>
      </c>
      <c r="B16" s="84"/>
      <c r="C16" s="581" t="s">
        <v>669</v>
      </c>
      <c r="D16" s="579" t="s">
        <v>670</v>
      </c>
      <c r="E16" s="84" t="s">
        <v>188</v>
      </c>
      <c r="F16" s="447">
        <v>13014</v>
      </c>
      <c r="G16" s="1256"/>
      <c r="H16" s="447">
        <f>ROUND(F16*G16,2)</f>
        <v>0</v>
      </c>
      <c r="I16" s="1256"/>
    </row>
    <row r="17" spans="1:9" s="81" customFormat="1" ht="13.8">
      <c r="A17" s="138" t="s">
        <v>194</v>
      </c>
      <c r="B17" s="85"/>
      <c r="C17" s="581" t="s">
        <v>186</v>
      </c>
      <c r="D17" s="579" t="s">
        <v>187</v>
      </c>
      <c r="E17" s="729" t="s">
        <v>188</v>
      </c>
      <c r="F17" s="441">
        <v>1111</v>
      </c>
      <c r="G17" s="1255"/>
      <c r="H17" s="447">
        <f t="shared" ref="H17:H25" si="0">ROUND(F17*G17,2)</f>
        <v>0</v>
      </c>
      <c r="I17" s="1255"/>
    </row>
    <row r="18" spans="1:9" s="81" customFormat="1" ht="13.8">
      <c r="A18" s="138" t="s">
        <v>198</v>
      </c>
      <c r="B18" s="85"/>
      <c r="C18" s="581" t="s">
        <v>600</v>
      </c>
      <c r="D18" s="579" t="s">
        <v>601</v>
      </c>
      <c r="E18" s="729" t="s">
        <v>188</v>
      </c>
      <c r="F18" s="447">
        <v>14125</v>
      </c>
      <c r="G18" s="1255"/>
      <c r="H18" s="447">
        <f t="shared" si="0"/>
        <v>0</v>
      </c>
      <c r="I18" s="1255"/>
    </row>
    <row r="19" spans="1:9" s="81" customFormat="1" ht="13.8">
      <c r="A19" s="138" t="s">
        <v>201</v>
      </c>
      <c r="B19" s="85"/>
      <c r="C19" s="581" t="s">
        <v>360</v>
      </c>
      <c r="D19" s="579" t="s">
        <v>671</v>
      </c>
      <c r="E19" s="729" t="s">
        <v>188</v>
      </c>
      <c r="F19" s="447">
        <v>2561</v>
      </c>
      <c r="G19" s="1255"/>
      <c r="H19" s="447">
        <f t="shared" si="0"/>
        <v>0</v>
      </c>
      <c r="I19" s="1255"/>
    </row>
    <row r="20" spans="1:9" ht="13.8">
      <c r="A20" s="138" t="s">
        <v>204</v>
      </c>
      <c r="B20" s="85"/>
      <c r="C20" s="581" t="s">
        <v>199</v>
      </c>
      <c r="D20" s="579" t="s">
        <v>444</v>
      </c>
      <c r="E20" s="729" t="s">
        <v>188</v>
      </c>
      <c r="F20" s="441">
        <v>14125</v>
      </c>
      <c r="G20" s="1255"/>
      <c r="H20" s="441">
        <f t="shared" si="0"/>
        <v>0</v>
      </c>
      <c r="I20" s="1255"/>
    </row>
    <row r="21" spans="1:9" s="81" customFormat="1" ht="13.8">
      <c r="A21" s="138" t="s">
        <v>207</v>
      </c>
      <c r="B21" s="85"/>
      <c r="C21" s="587" t="s">
        <v>195</v>
      </c>
      <c r="D21" s="579" t="s">
        <v>196</v>
      </c>
      <c r="E21" s="729" t="s">
        <v>197</v>
      </c>
      <c r="F21" s="441">
        <v>21617</v>
      </c>
      <c r="G21" s="1255"/>
      <c r="H21" s="441">
        <f t="shared" si="0"/>
        <v>0</v>
      </c>
      <c r="I21" s="1255"/>
    </row>
    <row r="22" spans="1:9" s="81" customFormat="1" ht="13.8">
      <c r="A22" s="138" t="s">
        <v>209</v>
      </c>
      <c r="B22" s="85"/>
      <c r="C22" s="587" t="s">
        <v>672</v>
      </c>
      <c r="D22" s="579" t="s">
        <v>673</v>
      </c>
      <c r="E22" s="729" t="s">
        <v>197</v>
      </c>
      <c r="F22" s="441">
        <v>6340</v>
      </c>
      <c r="G22" s="1255"/>
      <c r="H22" s="441">
        <f t="shared" si="0"/>
        <v>0</v>
      </c>
      <c r="I22" s="1255"/>
    </row>
    <row r="23" spans="1:9" ht="13.8">
      <c r="A23" s="138" t="s">
        <v>211</v>
      </c>
      <c r="B23" s="85"/>
      <c r="C23" s="587" t="s">
        <v>602</v>
      </c>
      <c r="D23" s="579" t="s">
        <v>603</v>
      </c>
      <c r="E23" s="729" t="s">
        <v>197</v>
      </c>
      <c r="F23" s="441">
        <v>6340</v>
      </c>
      <c r="G23" s="1255"/>
      <c r="H23" s="441">
        <f t="shared" si="0"/>
        <v>0</v>
      </c>
      <c r="I23" s="1255"/>
    </row>
    <row r="24" spans="1:9" ht="13.8">
      <c r="A24" s="138" t="s">
        <v>213</v>
      </c>
      <c r="B24" s="85"/>
      <c r="C24" s="587" t="s">
        <v>674</v>
      </c>
      <c r="D24" s="579" t="s">
        <v>675</v>
      </c>
      <c r="E24" s="729" t="s">
        <v>197</v>
      </c>
      <c r="F24" s="441">
        <v>6340</v>
      </c>
      <c r="G24" s="1255"/>
      <c r="H24" s="441">
        <f t="shared" si="0"/>
        <v>0</v>
      </c>
      <c r="I24" s="1255"/>
    </row>
    <row r="25" spans="1:9" s="81" customFormat="1" ht="27.6">
      <c r="A25" s="138" t="s">
        <v>215</v>
      </c>
      <c r="B25" s="85"/>
      <c r="C25" s="583" t="s">
        <v>676</v>
      </c>
      <c r="D25" s="579" t="s">
        <v>677</v>
      </c>
      <c r="E25" s="729" t="s">
        <v>180</v>
      </c>
      <c r="F25" s="447">
        <v>5700</v>
      </c>
      <c r="G25" s="1255"/>
      <c r="H25" s="447">
        <f t="shared" si="0"/>
        <v>0</v>
      </c>
      <c r="I25" s="1255"/>
    </row>
    <row r="26" spans="1:9" s="81" customFormat="1" ht="13.8">
      <c r="A26" s="176"/>
      <c r="B26" s="97"/>
      <c r="C26" s="582"/>
      <c r="D26" s="731"/>
      <c r="E26" s="732"/>
      <c r="F26" s="422"/>
      <c r="G26" s="423"/>
      <c r="H26" s="424"/>
      <c r="I26" s="423"/>
    </row>
    <row r="27" spans="1:9" ht="13.8">
      <c r="A27" s="92"/>
      <c r="B27" s="696">
        <v>452313</v>
      </c>
      <c r="C27" s="313"/>
      <c r="D27" s="578" t="s">
        <v>637</v>
      </c>
      <c r="F27" s="53"/>
      <c r="G27" s="53"/>
      <c r="H27" s="80">
        <f>SUM(H29:H31)</f>
        <v>0</v>
      </c>
      <c r="I27" s="53"/>
    </row>
    <row r="28" spans="1:9" ht="13.8">
      <c r="A28" s="72"/>
      <c r="F28" s="53"/>
      <c r="G28" s="53"/>
      <c r="H28" s="53"/>
      <c r="I28" s="53"/>
    </row>
    <row r="29" spans="1:9" ht="13.8">
      <c r="A29" s="138" t="s">
        <v>217</v>
      </c>
      <c r="B29" s="85"/>
      <c r="C29" s="587" t="s">
        <v>606</v>
      </c>
      <c r="D29" s="579" t="s">
        <v>607</v>
      </c>
      <c r="E29" s="729" t="s">
        <v>176</v>
      </c>
      <c r="F29" s="730">
        <v>8</v>
      </c>
      <c r="G29" s="1252"/>
      <c r="H29" s="90">
        <f>ROUND(F29*G29,2)</f>
        <v>0</v>
      </c>
      <c r="I29" s="1252"/>
    </row>
    <row r="30" spans="1:9" ht="13.8">
      <c r="A30" s="138" t="s">
        <v>219</v>
      </c>
      <c r="B30" s="85"/>
      <c r="C30" s="587" t="s">
        <v>678</v>
      </c>
      <c r="D30" s="579" t="s">
        <v>679</v>
      </c>
      <c r="E30" s="729" t="s">
        <v>180</v>
      </c>
      <c r="F30" s="730">
        <v>94</v>
      </c>
      <c r="G30" s="1252"/>
      <c r="H30" s="90">
        <f t="shared" ref="H30:H31" si="1">ROUND(F30*G30,2)</f>
        <v>0</v>
      </c>
      <c r="I30" s="1252"/>
    </row>
    <row r="31" spans="1:9" ht="13.8">
      <c r="A31" s="138" t="s">
        <v>221</v>
      </c>
      <c r="B31" s="85"/>
      <c r="C31" s="587" t="s">
        <v>610</v>
      </c>
      <c r="D31" s="579" t="s">
        <v>611</v>
      </c>
      <c r="E31" s="729" t="s">
        <v>180</v>
      </c>
      <c r="F31" s="730">
        <v>12</v>
      </c>
      <c r="G31" s="1252"/>
      <c r="H31" s="90">
        <f t="shared" si="1"/>
        <v>0</v>
      </c>
      <c r="I31" s="1252"/>
    </row>
    <row r="32" spans="1:9" ht="13.8">
      <c r="A32" s="176"/>
      <c r="B32" s="97"/>
      <c r="C32" s="177"/>
      <c r="D32" s="178"/>
      <c r="E32" s="732"/>
      <c r="F32" s="733"/>
      <c r="G32" s="79"/>
      <c r="H32" s="79"/>
      <c r="I32" s="79"/>
    </row>
    <row r="33" spans="1:9" ht="27.6">
      <c r="A33" s="176"/>
      <c r="B33" s="734" t="s">
        <v>680</v>
      </c>
      <c r="C33" s="627"/>
      <c r="D33" s="578" t="s">
        <v>554</v>
      </c>
      <c r="E33" s="732"/>
      <c r="F33" s="733"/>
      <c r="G33" s="79"/>
      <c r="H33" s="80">
        <f>SUM(H35:H37)</f>
        <v>0</v>
      </c>
      <c r="I33" s="79"/>
    </row>
    <row r="34" spans="1:9" ht="13.8">
      <c r="A34" s="176"/>
      <c r="B34" s="734"/>
      <c r="C34" s="627"/>
      <c r="D34" s="698"/>
      <c r="E34" s="732"/>
      <c r="F34" s="733"/>
      <c r="G34" s="79"/>
      <c r="H34" s="79"/>
      <c r="I34" s="79"/>
    </row>
    <row r="35" spans="1:9" ht="13.8">
      <c r="A35" s="138" t="s">
        <v>223</v>
      </c>
      <c r="B35" s="735"/>
      <c r="C35" s="581" t="s">
        <v>531</v>
      </c>
      <c r="D35" s="579" t="s">
        <v>532</v>
      </c>
      <c r="E35" s="729" t="s">
        <v>197</v>
      </c>
      <c r="F35" s="730">
        <v>38733</v>
      </c>
      <c r="G35" s="1252"/>
      <c r="H35" s="90">
        <f>ROUND(F35*G35,2)</f>
        <v>0</v>
      </c>
      <c r="I35" s="1252"/>
    </row>
    <row r="36" spans="1:9" ht="27.6">
      <c r="A36" s="138" t="s">
        <v>292</v>
      </c>
      <c r="B36" s="85"/>
      <c r="C36" s="581" t="s">
        <v>681</v>
      </c>
      <c r="D36" s="579" t="s">
        <v>682</v>
      </c>
      <c r="E36" s="729" t="s">
        <v>197</v>
      </c>
      <c r="F36" s="730">
        <v>40432</v>
      </c>
      <c r="G36" s="1252"/>
      <c r="H36" s="90">
        <f t="shared" ref="H36:H37" si="2">ROUND(F36*G36,2)</f>
        <v>0</v>
      </c>
      <c r="I36" s="1252"/>
    </row>
    <row r="37" spans="1:9" ht="13.8">
      <c r="A37" s="1643" t="s">
        <v>293</v>
      </c>
      <c r="B37" s="1644"/>
      <c r="C37" s="1645" t="s">
        <v>540</v>
      </c>
      <c r="D37" s="1646" t="s">
        <v>683</v>
      </c>
      <c r="E37" s="1647" t="s">
        <v>180</v>
      </c>
      <c r="F37" s="1648">
        <v>42</v>
      </c>
      <c r="G37" s="1649"/>
      <c r="H37" s="1560">
        <f t="shared" si="2"/>
        <v>0</v>
      </c>
      <c r="I37" s="1649"/>
    </row>
    <row r="38" spans="1:9" ht="13.8">
      <c r="A38" s="92"/>
      <c r="B38" s="108"/>
      <c r="D38" s="110"/>
      <c r="E38" s="95"/>
      <c r="H38" s="96"/>
      <c r="I38" s="96"/>
    </row>
    <row r="39" spans="1:9" ht="13.8">
      <c r="A39" s="92"/>
      <c r="B39" s="360">
        <v>452622</v>
      </c>
      <c r="C39" s="75"/>
      <c r="D39" s="578" t="s">
        <v>555</v>
      </c>
      <c r="F39" s="53"/>
      <c r="G39" s="53"/>
      <c r="H39" s="80">
        <f>SUM(H41:H43)</f>
        <v>0</v>
      </c>
      <c r="I39" s="53"/>
    </row>
    <row r="40" spans="1:9" ht="13.8">
      <c r="A40" s="92"/>
      <c r="B40" s="137"/>
      <c r="C40" s="75"/>
      <c r="D40" s="76"/>
      <c r="F40" s="53"/>
      <c r="G40" s="53"/>
      <c r="H40" s="53"/>
      <c r="I40" s="53"/>
    </row>
    <row r="41" spans="1:9" s="53" customFormat="1" ht="27.6">
      <c r="A41" s="249">
        <v>19</v>
      </c>
      <c r="B41" s="181"/>
      <c r="C41" s="581" t="s">
        <v>684</v>
      </c>
      <c r="D41" s="579" t="s">
        <v>685</v>
      </c>
      <c r="E41" s="249" t="s">
        <v>197</v>
      </c>
      <c r="F41" s="398">
        <v>44100</v>
      </c>
      <c r="G41" s="1258"/>
      <c r="H41" s="399">
        <f>ROUND(F41*G41,2)</f>
        <v>0</v>
      </c>
      <c r="I41" s="1258"/>
    </row>
    <row r="42" spans="1:9" s="53" customFormat="1" ht="13.8">
      <c r="A42" s="249">
        <v>20</v>
      </c>
      <c r="B42" s="181"/>
      <c r="C42" s="581" t="s">
        <v>686</v>
      </c>
      <c r="D42" s="580" t="s">
        <v>687</v>
      </c>
      <c r="E42" s="249" t="s">
        <v>176</v>
      </c>
      <c r="F42" s="261">
        <v>3100</v>
      </c>
      <c r="G42" s="1258"/>
      <c r="H42" s="399">
        <f t="shared" ref="H42:H43" si="3">ROUND(F42*G42,2)</f>
        <v>0</v>
      </c>
      <c r="I42" s="1258"/>
    </row>
    <row r="43" spans="1:9" ht="27.6">
      <c r="A43" s="138" t="s">
        <v>480</v>
      </c>
      <c r="B43" s="85"/>
      <c r="C43" s="143" t="s">
        <v>542</v>
      </c>
      <c r="D43" s="140" t="s">
        <v>543</v>
      </c>
      <c r="E43" s="729" t="s">
        <v>197</v>
      </c>
      <c r="F43" s="730">
        <v>27030</v>
      </c>
      <c r="G43" s="1255"/>
      <c r="H43" s="399">
        <f t="shared" si="3"/>
        <v>0</v>
      </c>
      <c r="I43" s="1255"/>
    </row>
    <row r="44" spans="1:9" ht="13.8">
      <c r="A44" s="92"/>
      <c r="B44" s="100"/>
      <c r="C44" s="123"/>
      <c r="D44" s="115"/>
      <c r="E44" s="95"/>
      <c r="I44" s="96"/>
    </row>
    <row r="45" spans="1:9" ht="13.8">
      <c r="A45" s="92"/>
      <c r="B45" s="586">
        <v>452625</v>
      </c>
      <c r="C45" s="313"/>
      <c r="D45" s="578" t="s">
        <v>713</v>
      </c>
      <c r="F45" s="53"/>
      <c r="G45" s="53"/>
      <c r="H45" s="80">
        <f>SUM(H47)</f>
        <v>0</v>
      </c>
      <c r="I45" s="53"/>
    </row>
    <row r="46" spans="1:9" s="81" customFormat="1" ht="13.8">
      <c r="A46" s="176"/>
      <c r="B46" s="97"/>
      <c r="C46" s="582"/>
      <c r="D46" s="731"/>
      <c r="E46" s="732"/>
      <c r="F46" s="422"/>
      <c r="G46" s="423"/>
      <c r="H46" s="424"/>
      <c r="I46" s="423"/>
    </row>
    <row r="47" spans="1:9" s="81" customFormat="1" ht="13.8">
      <c r="A47" s="1520" t="s">
        <v>482</v>
      </c>
      <c r="B47" s="1521"/>
      <c r="C47" s="1650" t="s">
        <v>688</v>
      </c>
      <c r="D47" s="1523" t="s">
        <v>689</v>
      </c>
      <c r="E47" s="1524" t="s">
        <v>197</v>
      </c>
      <c r="F47" s="1651">
        <v>1330</v>
      </c>
      <c r="G47" s="1596"/>
      <c r="H47" s="1529">
        <f>ROUND(F47*G47,2)</f>
        <v>0</v>
      </c>
      <c r="I47" s="1596"/>
    </row>
    <row r="48" spans="1:9" ht="13.8">
      <c r="A48" s="92"/>
      <c r="B48" s="100"/>
      <c r="C48" s="123"/>
      <c r="D48" s="115"/>
      <c r="E48" s="95"/>
      <c r="I48" s="96"/>
    </row>
    <row r="49" spans="1:9" ht="14.4">
      <c r="A49" s="92"/>
      <c r="B49" s="95"/>
      <c r="C49" s="114"/>
      <c r="D49" s="103" t="s">
        <v>181</v>
      </c>
      <c r="E49" s="104"/>
      <c r="F49" s="105"/>
      <c r="G49" s="106"/>
      <c r="H49" s="107">
        <f>H45+H39+H33+H27+H14+H9</f>
        <v>0</v>
      </c>
      <c r="I49" s="106"/>
    </row>
    <row r="50" spans="1:9" ht="13.8">
      <c r="A50" s="92"/>
      <c r="B50" s="108"/>
      <c r="C50" s="109"/>
      <c r="D50" s="110"/>
      <c r="E50" s="92"/>
      <c r="I50" s="96"/>
    </row>
    <row r="51" spans="1:9" ht="13.8">
      <c r="A51" s="92"/>
      <c r="B51" s="108"/>
      <c r="C51" s="109"/>
      <c r="E51" s="95"/>
      <c r="I51" s="96"/>
    </row>
    <row r="52" spans="1:9" ht="13.8">
      <c r="A52" s="92"/>
      <c r="B52" s="108"/>
      <c r="C52" s="109"/>
      <c r="D52" s="110"/>
      <c r="E52" s="95"/>
      <c r="I52" s="96"/>
    </row>
    <row r="53" spans="1:9" s="52" customFormat="1" ht="13.8">
      <c r="A53" s="92"/>
      <c r="B53" s="108"/>
      <c r="C53" s="109"/>
      <c r="D53" s="110"/>
      <c r="E53" s="95"/>
      <c r="F53" s="54"/>
      <c r="G53" s="96"/>
      <c r="H53" s="54"/>
      <c r="I53" s="96"/>
    </row>
    <row r="54" spans="1:9" s="52" customFormat="1" ht="13.8">
      <c r="A54" s="92"/>
      <c r="B54" s="108"/>
      <c r="C54" s="109"/>
      <c r="D54" s="110"/>
      <c r="E54" s="95"/>
      <c r="F54" s="54"/>
      <c r="G54" s="96"/>
      <c r="H54" s="54"/>
      <c r="I54" s="96"/>
    </row>
    <row r="55" spans="1:9" ht="13.8">
      <c r="A55" s="92"/>
      <c r="B55" s="108"/>
      <c r="C55" s="109"/>
      <c r="D55" s="110"/>
      <c r="E55" s="95"/>
      <c r="I55" s="96"/>
    </row>
    <row r="56" spans="1:9" s="52" customFormat="1" ht="13.8">
      <c r="A56" s="92"/>
      <c r="B56" s="108"/>
      <c r="C56" s="109"/>
      <c r="D56" s="110"/>
      <c r="E56" s="95"/>
      <c r="F56" s="54"/>
      <c r="G56" s="96"/>
      <c r="H56" s="54"/>
      <c r="I56" s="96"/>
    </row>
    <row r="57" spans="1:9" ht="13.8">
      <c r="A57" s="92"/>
      <c r="B57" s="100"/>
      <c r="C57" s="101"/>
      <c r="D57" s="116"/>
      <c r="E57" s="95"/>
      <c r="I57" s="96"/>
    </row>
    <row r="58" spans="1:9" ht="13.8">
      <c r="A58" s="92"/>
      <c r="B58" s="100"/>
      <c r="C58" s="101"/>
      <c r="D58" s="116"/>
      <c r="E58" s="95"/>
      <c r="I58" s="96"/>
    </row>
    <row r="59" spans="1:9" ht="13.8">
      <c r="A59" s="92"/>
      <c r="B59" s="100"/>
      <c r="C59" s="101"/>
      <c r="D59" s="116"/>
      <c r="E59" s="95"/>
      <c r="I59" s="96"/>
    </row>
    <row r="60" spans="1:9" ht="15.6">
      <c r="A60" s="92"/>
      <c r="B60" s="117"/>
      <c r="C60" s="118"/>
      <c r="D60" s="102"/>
      <c r="E60" s="119"/>
      <c r="I60" s="96"/>
    </row>
    <row r="61" spans="1:9" ht="13.8">
      <c r="A61" s="92"/>
      <c r="B61" s="108"/>
      <c r="C61" s="120"/>
      <c r="D61" s="110"/>
      <c r="E61" s="92"/>
      <c r="I61" s="96"/>
    </row>
    <row r="62" spans="1:9" s="52" customFormat="1" ht="13.8">
      <c r="A62" s="92"/>
      <c r="B62" s="100"/>
      <c r="C62" s="101"/>
      <c r="D62" s="115"/>
      <c r="E62" s="95"/>
      <c r="F62" s="54"/>
      <c r="G62" s="96"/>
      <c r="H62" s="54"/>
      <c r="I62" s="96"/>
    </row>
    <row r="63" spans="1:9" s="52" customFormat="1" ht="15.6">
      <c r="A63" s="92"/>
      <c r="B63" s="117"/>
      <c r="C63" s="118"/>
      <c r="D63" s="102"/>
      <c r="E63" s="119"/>
      <c r="F63" s="54"/>
      <c r="G63" s="96"/>
      <c r="H63" s="54"/>
      <c r="I63" s="96"/>
    </row>
    <row r="64" spans="1:9" ht="13.8">
      <c r="A64" s="92"/>
      <c r="B64" s="100"/>
      <c r="C64" s="101"/>
      <c r="D64" s="102"/>
      <c r="E64" s="95"/>
      <c r="I64" s="96"/>
    </row>
    <row r="65" spans="1:9" ht="13.8">
      <c r="A65" s="92"/>
      <c r="B65" s="100"/>
      <c r="C65" s="101"/>
      <c r="D65" s="102"/>
      <c r="E65" s="95"/>
      <c r="I65" s="96"/>
    </row>
    <row r="66" spans="1:9" s="54" customFormat="1" ht="13.8">
      <c r="A66" s="92"/>
      <c r="B66" s="100"/>
      <c r="C66" s="101"/>
      <c r="D66" s="116"/>
      <c r="E66" s="95"/>
      <c r="G66" s="96"/>
      <c r="I66" s="96"/>
    </row>
    <row r="67" spans="1:9" s="54" customFormat="1" ht="13.8">
      <c r="A67" s="92"/>
      <c r="B67" s="100"/>
      <c r="C67" s="101"/>
      <c r="D67" s="116"/>
      <c r="E67" s="95"/>
      <c r="G67" s="96"/>
      <c r="I67" s="96"/>
    </row>
    <row r="68" spans="1:9" s="54" customFormat="1" ht="13.8">
      <c r="A68" s="92"/>
      <c r="B68" s="100"/>
      <c r="C68" s="101"/>
      <c r="D68" s="116"/>
      <c r="E68" s="95"/>
      <c r="G68" s="96"/>
      <c r="I68" s="96"/>
    </row>
    <row r="69" spans="1:9" s="54" customFormat="1" ht="15.6">
      <c r="A69" s="92"/>
      <c r="B69" s="117"/>
      <c r="C69" s="118"/>
      <c r="D69" s="102"/>
      <c r="E69" s="119"/>
      <c r="G69" s="96"/>
      <c r="I69" s="96"/>
    </row>
    <row r="70" spans="1:9" s="54" customFormat="1" ht="15.6">
      <c r="A70" s="92"/>
      <c r="B70" s="117"/>
      <c r="C70" s="118"/>
      <c r="D70" s="121"/>
      <c r="E70" s="119"/>
      <c r="G70" s="96"/>
      <c r="I70" s="96"/>
    </row>
    <row r="71" spans="1:9" s="54" customFormat="1" ht="13.8">
      <c r="A71" s="92"/>
      <c r="B71" s="100"/>
      <c r="C71" s="101"/>
      <c r="D71" s="115"/>
      <c r="E71" s="95"/>
      <c r="G71" s="96"/>
      <c r="I71" s="96"/>
    </row>
    <row r="72" spans="1:9" s="54" customFormat="1" ht="13.8">
      <c r="A72" s="92"/>
      <c r="B72" s="100"/>
      <c r="C72" s="101"/>
      <c r="D72" s="102"/>
      <c r="E72" s="95"/>
      <c r="G72" s="96"/>
      <c r="I72" s="51"/>
    </row>
    <row r="73" spans="1:9" s="54" customFormat="1" ht="13.8">
      <c r="A73" s="92"/>
      <c r="B73" s="100"/>
      <c r="C73" s="101"/>
      <c r="D73" s="102"/>
      <c r="E73" s="95"/>
      <c r="G73" s="96"/>
      <c r="I73" s="51"/>
    </row>
    <row r="74" spans="1:9" s="54" customFormat="1" ht="13.8">
      <c r="A74" s="92"/>
      <c r="B74" s="100"/>
      <c r="C74" s="101"/>
      <c r="D74" s="116"/>
      <c r="E74" s="95"/>
      <c r="G74" s="96"/>
      <c r="I74" s="51"/>
    </row>
    <row r="75" spans="1:9" s="54" customFormat="1" ht="13.8">
      <c r="A75" s="92"/>
      <c r="B75" s="100"/>
      <c r="C75" s="101"/>
      <c r="D75" s="116"/>
      <c r="E75" s="95"/>
      <c r="G75" s="96"/>
      <c r="I75" s="51"/>
    </row>
    <row r="76" spans="1:9" s="54" customFormat="1" ht="13.8">
      <c r="A76" s="92"/>
      <c r="B76" s="100"/>
      <c r="C76" s="101"/>
      <c r="D76" s="116"/>
      <c r="E76" s="95"/>
      <c r="G76" s="96"/>
      <c r="I76" s="51"/>
    </row>
    <row r="77" spans="1:9" s="54" customFormat="1" ht="13.8">
      <c r="A77" s="92"/>
      <c r="B77" s="100"/>
      <c r="C77" s="101"/>
      <c r="D77" s="102"/>
      <c r="E77" s="95"/>
      <c r="G77" s="96"/>
      <c r="I77" s="51"/>
    </row>
    <row r="78" spans="1:9" s="54" customFormat="1" ht="13.8">
      <c r="A78" s="92"/>
      <c r="B78" s="100"/>
      <c r="C78" s="101"/>
      <c r="D78" s="116"/>
      <c r="E78" s="95"/>
      <c r="G78" s="96"/>
      <c r="I78" s="51"/>
    </row>
    <row r="79" spans="1:9" s="54" customFormat="1" ht="13.8">
      <c r="A79" s="92"/>
      <c r="B79" s="100"/>
      <c r="C79" s="101"/>
      <c r="D79" s="115"/>
      <c r="E79" s="95"/>
      <c r="G79" s="96"/>
      <c r="I79" s="51"/>
    </row>
    <row r="80" spans="1:9" s="54" customFormat="1" ht="13.5" customHeight="1">
      <c r="A80" s="92"/>
      <c r="B80" s="100"/>
      <c r="C80" s="101"/>
      <c r="D80" s="102"/>
      <c r="E80" s="95"/>
      <c r="G80" s="96"/>
      <c r="I80" s="51"/>
    </row>
    <row r="81" spans="1:9" s="54" customFormat="1" ht="13.5" customHeight="1">
      <c r="A81" s="92"/>
      <c r="B81" s="100"/>
      <c r="C81" s="101"/>
      <c r="D81" s="116"/>
      <c r="E81" s="95"/>
      <c r="G81" s="96"/>
      <c r="I81" s="51"/>
    </row>
    <row r="82" spans="1:9" s="52" customFormat="1" ht="13.8">
      <c r="A82" s="92"/>
      <c r="B82" s="100"/>
      <c r="C82" s="101"/>
      <c r="D82" s="116"/>
      <c r="E82" s="95"/>
      <c r="F82" s="54"/>
      <c r="G82" s="96"/>
      <c r="H82" s="54"/>
    </row>
    <row r="83" spans="1:9" s="52" customFormat="1" ht="13.8">
      <c r="A83" s="92"/>
      <c r="B83" s="100"/>
      <c r="C83" s="101"/>
      <c r="D83" s="116"/>
      <c r="E83" s="95"/>
      <c r="F83" s="54"/>
      <c r="G83" s="96"/>
      <c r="H83" s="54"/>
    </row>
    <row r="84" spans="1:9" s="52" customFormat="1" ht="13.8">
      <c r="A84" s="92"/>
      <c r="B84" s="100"/>
      <c r="C84" s="101"/>
      <c r="D84" s="102"/>
      <c r="E84" s="95"/>
      <c r="F84" s="54"/>
      <c r="G84" s="96"/>
      <c r="H84" s="54"/>
    </row>
    <row r="85" spans="1:9" ht="13.5" customHeight="1">
      <c r="A85" s="92"/>
      <c r="B85" s="100"/>
      <c r="C85" s="101"/>
      <c r="D85" s="116"/>
      <c r="E85" s="95"/>
    </row>
    <row r="86" spans="1:9" ht="13.5" customHeight="1">
      <c r="A86" s="92"/>
      <c r="B86" s="100"/>
      <c r="C86" s="101"/>
      <c r="D86" s="115"/>
      <c r="E86" s="95"/>
    </row>
    <row r="87" spans="1:9" s="52" customFormat="1" ht="13.8">
      <c r="A87" s="92"/>
      <c r="B87" s="95"/>
      <c r="C87" s="114"/>
      <c r="D87" s="122"/>
      <c r="E87" s="95"/>
      <c r="F87" s="54"/>
      <c r="G87" s="96"/>
      <c r="H87" s="54"/>
    </row>
    <row r="88" spans="1:9" s="52" customFormat="1" ht="13.8">
      <c r="A88" s="92"/>
      <c r="B88" s="95"/>
      <c r="C88" s="114"/>
      <c r="D88" s="114"/>
      <c r="E88" s="95"/>
      <c r="F88" s="54"/>
      <c r="G88" s="96"/>
      <c r="H88" s="54"/>
    </row>
    <row r="89" spans="1:9" s="52" customFormat="1" ht="13.8">
      <c r="A89" s="92"/>
      <c r="B89" s="108"/>
      <c r="C89" s="120"/>
      <c r="D89" s="110"/>
      <c r="E89" s="92"/>
      <c r="F89" s="54"/>
      <c r="G89" s="96"/>
      <c r="H89" s="54"/>
    </row>
    <row r="90" spans="1:9" s="52" customFormat="1" ht="13.8">
      <c r="A90" s="92"/>
      <c r="B90" s="100"/>
      <c r="C90" s="123"/>
      <c r="D90" s="116"/>
      <c r="E90" s="95"/>
      <c r="F90" s="54"/>
      <c r="G90" s="96"/>
      <c r="H90" s="54"/>
    </row>
    <row r="91" spans="1:9" s="52" customFormat="1" ht="13.8">
      <c r="A91" s="92"/>
      <c r="B91" s="100"/>
      <c r="C91" s="123"/>
      <c r="D91" s="116"/>
      <c r="E91" s="95"/>
      <c r="F91" s="54"/>
      <c r="G91" s="96"/>
      <c r="H91" s="54"/>
    </row>
    <row r="92" spans="1:9" s="52" customFormat="1" ht="13.8">
      <c r="A92" s="92"/>
      <c r="B92" s="95"/>
      <c r="C92" s="114"/>
      <c r="D92" s="122"/>
      <c r="E92" s="95"/>
      <c r="F92" s="54"/>
      <c r="G92" s="96"/>
      <c r="H92" s="54"/>
    </row>
    <row r="93" spans="1:9" s="52" customFormat="1" ht="13.8">
      <c r="A93" s="92"/>
      <c r="B93" s="95"/>
      <c r="C93" s="114"/>
      <c r="D93" s="114"/>
      <c r="E93" s="95"/>
      <c r="F93" s="54"/>
      <c r="G93" s="96"/>
      <c r="H93" s="54"/>
    </row>
    <row r="94" spans="1:9" s="52" customFormat="1" ht="13.8">
      <c r="A94" s="92"/>
      <c r="B94" s="108"/>
      <c r="C94" s="120"/>
      <c r="D94" s="110"/>
      <c r="E94" s="92"/>
      <c r="F94" s="54"/>
      <c r="G94" s="96"/>
      <c r="H94" s="54"/>
    </row>
    <row r="95" spans="1:9" ht="13.5" customHeight="1">
      <c r="A95" s="92"/>
      <c r="B95" s="108"/>
      <c r="C95" s="120"/>
      <c r="D95" s="110"/>
      <c r="E95" s="92"/>
    </row>
    <row r="96" spans="1:9" s="52" customFormat="1" ht="13.8">
      <c r="A96" s="92"/>
      <c r="B96" s="100"/>
      <c r="C96" s="123"/>
      <c r="D96" s="115"/>
      <c r="E96" s="95"/>
      <c r="F96" s="54"/>
      <c r="G96" s="96"/>
      <c r="H96" s="54"/>
    </row>
    <row r="97" spans="1:8" s="52" customFormat="1" ht="13.8">
      <c r="A97" s="92"/>
      <c r="B97" s="100"/>
      <c r="C97" s="123"/>
      <c r="D97" s="116"/>
      <c r="E97" s="95"/>
      <c r="F97" s="54"/>
      <c r="G97" s="96"/>
      <c r="H97" s="54"/>
    </row>
    <row r="98" spans="1:8" ht="13.5" customHeight="1">
      <c r="A98" s="92"/>
      <c r="B98" s="100"/>
      <c r="C98" s="123"/>
      <c r="D98" s="115"/>
      <c r="E98" s="95"/>
    </row>
    <row r="99" spans="1:8" ht="13.5" customHeight="1">
      <c r="A99" s="92"/>
      <c r="B99" s="100"/>
      <c r="C99" s="123"/>
      <c r="D99" s="115"/>
      <c r="E99" s="95"/>
    </row>
    <row r="100" spans="1:8" s="52" customFormat="1" ht="13.8">
      <c r="A100" s="92"/>
      <c r="B100" s="100"/>
      <c r="C100" s="123"/>
      <c r="D100" s="115"/>
      <c r="E100" s="95"/>
      <c r="F100" s="54"/>
      <c r="G100" s="96"/>
      <c r="H100" s="54"/>
    </row>
    <row r="101" spans="1:8" s="52" customFormat="1" ht="13.8">
      <c r="A101" s="92"/>
      <c r="B101" s="100"/>
      <c r="C101" s="123"/>
      <c r="D101" s="116"/>
      <c r="E101" s="95"/>
      <c r="F101" s="54"/>
      <c r="G101" s="96"/>
      <c r="H101" s="54"/>
    </row>
    <row r="102" spans="1:8" ht="13.5" customHeight="1">
      <c r="A102" s="92"/>
      <c r="B102" s="95"/>
      <c r="C102" s="114"/>
      <c r="D102" s="114"/>
      <c r="E102" s="95"/>
    </row>
    <row r="103" spans="1:8" ht="13.5" customHeight="1">
      <c r="B103" s="73"/>
      <c r="C103" s="125"/>
      <c r="D103" s="126"/>
      <c r="E103" s="124"/>
    </row>
    <row r="104" spans="1:8" ht="13.5" customHeight="1">
      <c r="B104" s="83"/>
      <c r="C104" s="127"/>
      <c r="D104" s="82"/>
    </row>
    <row r="107" spans="1:8" ht="13.5" customHeight="1">
      <c r="B107" s="73"/>
      <c r="C107" s="125"/>
      <c r="D107" s="126"/>
      <c r="E107" s="124"/>
    </row>
    <row r="108" spans="1:8" ht="13.5" customHeight="1">
      <c r="B108" s="83"/>
      <c r="C108" s="127"/>
      <c r="D108" s="82"/>
    </row>
    <row r="109" spans="1:8" s="52" customFormat="1" ht="13.8">
      <c r="A109" s="124"/>
      <c r="B109" s="72"/>
      <c r="C109" s="53"/>
      <c r="D109" s="128"/>
      <c r="E109" s="72"/>
      <c r="F109" s="54"/>
      <c r="G109" s="96"/>
      <c r="H109" s="54"/>
    </row>
    <row r="110" spans="1:8" ht="13.5" customHeight="1">
      <c r="D110" s="128"/>
    </row>
    <row r="111" spans="1:8" ht="13.5" customHeight="1">
      <c r="D111" s="128"/>
    </row>
    <row r="112" spans="1:8" ht="13.5" customHeight="1">
      <c r="D112" s="128"/>
    </row>
    <row r="113" spans="1:9" ht="13.5" customHeight="1">
      <c r="D113" s="128"/>
    </row>
    <row r="116" spans="1:9" ht="13.5" customHeight="1">
      <c r="B116" s="83"/>
      <c r="C116" s="127"/>
      <c r="D116" s="82"/>
    </row>
    <row r="117" spans="1:9" ht="13.5" customHeight="1">
      <c r="D117" s="129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ht="13.5" customHeight="1">
      <c r="H157" s="53"/>
    </row>
    <row r="158" spans="1:9" ht="13.5" customHeight="1">
      <c r="H158" s="53"/>
    </row>
    <row r="159" spans="1:9" ht="13.5" customHeight="1">
      <c r="H159" s="53"/>
    </row>
    <row r="160" spans="1:9" ht="13.5" customHeight="1">
      <c r="H160" s="53"/>
    </row>
    <row r="161" spans="8:8" ht="13.5" customHeight="1">
      <c r="H161" s="53"/>
    </row>
    <row r="162" spans="8:8" ht="13.5" customHeight="1">
      <c r="H16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7" xr:uid="{00000000-0002-0000-27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8" max="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árok41">
    <tabColor rgb="FFFFFF99"/>
  </sheetPr>
  <dimension ref="A1:I38"/>
  <sheetViews>
    <sheetView view="pageBreakPreview" topLeftCell="A19" zoomScaleNormal="100" zoomScaleSheetLayoutView="100" workbookViewId="0">
      <selection activeCell="C27" sqref="C27"/>
    </sheetView>
  </sheetViews>
  <sheetFormatPr defaultColWidth="9.109375" defaultRowHeight="13.8"/>
  <cols>
    <col min="1" max="1" width="5.33203125" style="339" customWidth="1"/>
    <col min="2" max="2" width="7.5546875" style="341" customWidth="1"/>
    <col min="3" max="3" width="12.6640625" style="339" customWidth="1"/>
    <col min="4" max="4" width="60.6640625" style="339" customWidth="1"/>
    <col min="5" max="5" width="5.33203125" style="341" customWidth="1"/>
    <col min="6" max="6" width="10.6640625" style="339" customWidth="1"/>
    <col min="7" max="7" width="12.6640625" style="339" customWidth="1"/>
    <col min="8" max="8" width="14.6640625" style="339" customWidth="1"/>
    <col min="9" max="9" width="22.6640625" style="57" customWidth="1"/>
    <col min="10" max="16384" width="9.109375" style="57"/>
  </cols>
  <sheetData>
    <row r="1" spans="1:9" ht="14.4" thickBot="1">
      <c r="A1" s="336" t="s">
        <v>156</v>
      </c>
      <c r="B1" s="337"/>
      <c r="C1" s="338" t="s">
        <v>2</v>
      </c>
      <c r="D1" s="712"/>
      <c r="E1" s="337"/>
      <c r="H1" s="340" t="s">
        <v>157</v>
      </c>
    </row>
    <row r="2" spans="1:9">
      <c r="A2" s="336"/>
      <c r="B2" s="337"/>
      <c r="C2" s="338"/>
      <c r="D2" s="338"/>
      <c r="E2" s="337"/>
      <c r="H2" s="338"/>
    </row>
    <row r="3" spans="1:9">
      <c r="A3" s="336" t="s">
        <v>158</v>
      </c>
      <c r="B3" s="337"/>
      <c r="C3" s="338" t="s">
        <v>65</v>
      </c>
      <c r="D3" s="338"/>
      <c r="E3" s="337"/>
      <c r="H3" s="338"/>
    </row>
    <row r="4" spans="1:9">
      <c r="A4" s="65" t="s">
        <v>160</v>
      </c>
      <c r="C4" s="713" t="s">
        <v>66</v>
      </c>
    </row>
    <row r="5" spans="1:9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4"/>
      <c r="E8" s="72"/>
      <c r="F8" s="53"/>
      <c r="G8" s="53"/>
      <c r="H8" s="53"/>
    </row>
    <row r="9" spans="1:9">
      <c r="A9" s="53"/>
      <c r="B9" s="70"/>
      <c r="C9" s="71"/>
      <c r="D9" s="714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SUM(H12)</f>
        <v>0</v>
      </c>
    </row>
    <row r="11" spans="1:9">
      <c r="A11" s="53"/>
      <c r="B11" s="70"/>
      <c r="C11" s="71"/>
      <c r="D11" s="714"/>
      <c r="E11" s="72"/>
      <c r="F11" s="53"/>
      <c r="G11" s="53"/>
      <c r="H11" s="53"/>
    </row>
    <row r="12" spans="1:9">
      <c r="A12" s="249">
        <v>1</v>
      </c>
      <c r="B12" s="715"/>
      <c r="C12" s="143" t="s">
        <v>1272</v>
      </c>
      <c r="D12" s="144" t="s">
        <v>1273</v>
      </c>
      <c r="E12" s="353" t="s">
        <v>176</v>
      </c>
      <c r="F12" s="327">
        <f>1.7+0.2</f>
        <v>1.9</v>
      </c>
      <c r="G12" s="1258"/>
      <c r="H12" s="90">
        <f>ROUND(F12*G12,2)</f>
        <v>0</v>
      </c>
      <c r="I12" s="1258"/>
    </row>
    <row r="13" spans="1:9">
      <c r="A13" s="53"/>
      <c r="B13" s="70"/>
      <c r="C13" s="71"/>
      <c r="D13" s="714"/>
      <c r="E13" s="72"/>
      <c r="F13" s="53"/>
      <c r="G13" s="291"/>
      <c r="H13" s="53"/>
      <c r="I13" s="291"/>
    </row>
    <row r="14" spans="1:9">
      <c r="A14" s="73"/>
      <c r="B14" s="137">
        <v>451120</v>
      </c>
      <c r="C14" s="75"/>
      <c r="D14" s="76" t="s">
        <v>185</v>
      </c>
      <c r="E14" s="77"/>
      <c r="F14" s="78"/>
      <c r="G14" s="423"/>
      <c r="H14" s="80">
        <f>SUM(H16:H19)</f>
        <v>0</v>
      </c>
      <c r="I14" s="423"/>
    </row>
    <row r="15" spans="1:9">
      <c r="A15" s="82"/>
      <c r="B15" s="83"/>
      <c r="C15" s="82"/>
      <c r="D15" s="82"/>
      <c r="E15" s="83"/>
      <c r="F15" s="82"/>
      <c r="G15" s="716"/>
      <c r="H15" s="82"/>
      <c r="I15" s="716"/>
    </row>
    <row r="16" spans="1:9">
      <c r="A16" s="84">
        <v>2</v>
      </c>
      <c r="B16" s="85"/>
      <c r="C16" s="143" t="s">
        <v>442</v>
      </c>
      <c r="D16" s="144" t="s">
        <v>845</v>
      </c>
      <c r="E16" s="353" t="s">
        <v>188</v>
      </c>
      <c r="F16" s="717">
        <v>400</v>
      </c>
      <c r="G16" s="1255"/>
      <c r="H16" s="90">
        <f>ROUND(F16*G16,2)</f>
        <v>0</v>
      </c>
      <c r="I16" s="1255"/>
    </row>
    <row r="17" spans="1:9">
      <c r="A17" s="84">
        <v>3</v>
      </c>
      <c r="B17" s="84"/>
      <c r="C17" s="143" t="s">
        <v>360</v>
      </c>
      <c r="D17" s="144" t="s">
        <v>361</v>
      </c>
      <c r="E17" s="353" t="s">
        <v>188</v>
      </c>
      <c r="F17" s="717">
        <v>161.21600000000001</v>
      </c>
      <c r="G17" s="1255"/>
      <c r="H17" s="90">
        <f>ROUND(F17*G17,2)</f>
        <v>0</v>
      </c>
      <c r="I17" s="1255"/>
    </row>
    <row r="18" spans="1:9">
      <c r="A18" s="84">
        <v>4</v>
      </c>
      <c r="B18" s="84"/>
      <c r="C18" s="143" t="s">
        <v>199</v>
      </c>
      <c r="D18" s="144" t="s">
        <v>444</v>
      </c>
      <c r="E18" s="353" t="s">
        <v>188</v>
      </c>
      <c r="F18" s="718">
        <v>521.79999999999995</v>
      </c>
      <c r="G18" s="1255"/>
      <c r="H18" s="90">
        <f>ROUND(F18*G18,2)</f>
        <v>0</v>
      </c>
      <c r="I18" s="1255"/>
    </row>
    <row r="19" spans="1:9">
      <c r="A19" s="84">
        <v>5</v>
      </c>
      <c r="B19" s="84"/>
      <c r="C19" s="143" t="s">
        <v>465</v>
      </c>
      <c r="D19" s="144" t="s">
        <v>671</v>
      </c>
      <c r="E19" s="353" t="s">
        <v>188</v>
      </c>
      <c r="F19" s="719">
        <v>100</v>
      </c>
      <c r="G19" s="1255"/>
      <c r="H19" s="90">
        <f t="shared" ref="H19" si="0">ROUND(F19*G19,2)</f>
        <v>0</v>
      </c>
      <c r="I19" s="1255"/>
    </row>
    <row r="20" spans="1:9">
      <c r="A20" s="83"/>
      <c r="B20" s="83"/>
      <c r="C20" s="177"/>
      <c r="D20" s="82"/>
      <c r="F20" s="720"/>
      <c r="G20" s="423"/>
      <c r="H20" s="79"/>
      <c r="I20" s="423"/>
    </row>
    <row r="21" spans="1:9">
      <c r="A21" s="92"/>
      <c r="B21" s="137">
        <v>452313</v>
      </c>
      <c r="C21" s="75"/>
      <c r="D21" s="76" t="s">
        <v>905</v>
      </c>
      <c r="E21" s="72"/>
      <c r="F21" s="53"/>
      <c r="G21" s="291"/>
      <c r="H21" s="80">
        <f>SUM(H23:H29)</f>
        <v>0</v>
      </c>
      <c r="I21" s="291"/>
    </row>
    <row r="22" spans="1:9">
      <c r="A22" s="53"/>
      <c r="B22" s="72"/>
      <c r="C22" s="53"/>
      <c r="D22" s="53"/>
      <c r="E22" s="72"/>
      <c r="F22" s="53"/>
      <c r="G22" s="291"/>
      <c r="H22" s="53"/>
      <c r="I22" s="291"/>
    </row>
    <row r="23" spans="1:9">
      <c r="A23" s="84">
        <v>6</v>
      </c>
      <c r="B23" s="458"/>
      <c r="C23" s="459" t="s">
        <v>853</v>
      </c>
      <c r="D23" s="144" t="s">
        <v>854</v>
      </c>
      <c r="E23" s="353" t="s">
        <v>188</v>
      </c>
      <c r="F23" s="717">
        <v>20</v>
      </c>
      <c r="G23" s="1255"/>
      <c r="H23" s="90">
        <f>ROUND(F23*G23,2)</f>
        <v>0</v>
      </c>
      <c r="I23" s="1255"/>
    </row>
    <row r="24" spans="1:9">
      <c r="A24" s="84">
        <v>7</v>
      </c>
      <c r="B24" s="458"/>
      <c r="C24" s="459">
        <v>11200302</v>
      </c>
      <c r="D24" s="721" t="s">
        <v>1274</v>
      </c>
      <c r="E24" s="249" t="s">
        <v>188</v>
      </c>
      <c r="F24" s="722">
        <v>0.6</v>
      </c>
      <c r="G24" s="1255"/>
      <c r="H24" s="90">
        <f t="shared" ref="H24:H29" si="1">ROUND(F24*G24,2)</f>
        <v>0</v>
      </c>
      <c r="I24" s="1255"/>
    </row>
    <row r="25" spans="1:9" s="724" customFormat="1">
      <c r="A25" s="314">
        <v>8</v>
      </c>
      <c r="B25" s="517"/>
      <c r="C25" s="518" t="s">
        <v>1275</v>
      </c>
      <c r="D25" s="519" t="s">
        <v>1276</v>
      </c>
      <c r="E25" s="723" t="s">
        <v>180</v>
      </c>
      <c r="F25" s="718">
        <f>17</f>
        <v>17</v>
      </c>
      <c r="G25" s="1255"/>
      <c r="H25" s="522">
        <f t="shared" si="1"/>
        <v>0</v>
      </c>
      <c r="I25" s="1255"/>
    </row>
    <row r="26" spans="1:9" s="724" customFormat="1">
      <c r="A26" s="314">
        <v>9</v>
      </c>
      <c r="B26" s="517"/>
      <c r="C26" s="518" t="s">
        <v>1277</v>
      </c>
      <c r="D26" s="519" t="s">
        <v>1278</v>
      </c>
      <c r="E26" s="723" t="s">
        <v>176</v>
      </c>
      <c r="F26" s="725">
        <f>76.1+116</f>
        <v>192.1</v>
      </c>
      <c r="G26" s="1255"/>
      <c r="H26" s="522">
        <f t="shared" si="1"/>
        <v>0</v>
      </c>
      <c r="I26" s="1255"/>
    </row>
    <row r="27" spans="1:9" s="727" customFormat="1">
      <c r="A27" s="239">
        <v>10</v>
      </c>
      <c r="B27" s="240"/>
      <c r="C27" s="241" t="s">
        <v>907</v>
      </c>
      <c r="D27" s="242" t="s">
        <v>908</v>
      </c>
      <c r="E27" s="364" t="s">
        <v>180</v>
      </c>
      <c r="F27" s="726">
        <v>6</v>
      </c>
      <c r="G27" s="1259"/>
      <c r="H27" s="245">
        <f>ROUND(F27*G27,2)</f>
        <v>0</v>
      </c>
      <c r="I27" s="1259"/>
    </row>
    <row r="28" spans="1:9" s="727" customFormat="1">
      <c r="A28" s="239">
        <v>11</v>
      </c>
      <c r="B28" s="240"/>
      <c r="C28" s="241" t="s">
        <v>678</v>
      </c>
      <c r="D28" s="242" t="s">
        <v>679</v>
      </c>
      <c r="E28" s="364" t="s">
        <v>180</v>
      </c>
      <c r="F28" s="726">
        <v>6</v>
      </c>
      <c r="G28" s="1260"/>
      <c r="H28" s="245">
        <f>ROUND(F28*G28,2)</f>
        <v>0</v>
      </c>
      <c r="I28" s="1260"/>
    </row>
    <row r="29" spans="1:9">
      <c r="A29" s="84">
        <v>12</v>
      </c>
      <c r="B29" s="458"/>
      <c r="C29" s="459" t="s">
        <v>909</v>
      </c>
      <c r="D29" s="144" t="s">
        <v>910</v>
      </c>
      <c r="E29" s="353" t="s">
        <v>462</v>
      </c>
      <c r="F29" s="717">
        <v>652.51800000000003</v>
      </c>
      <c r="G29" s="1255"/>
      <c r="H29" s="90">
        <f t="shared" si="1"/>
        <v>0</v>
      </c>
      <c r="I29" s="1255"/>
    </row>
    <row r="30" spans="1:9">
      <c r="A30" s="83"/>
      <c r="B30" s="461"/>
      <c r="C30" s="462"/>
      <c r="D30" s="82"/>
      <c r="F30" s="728"/>
      <c r="G30" s="79"/>
      <c r="H30" s="79"/>
    </row>
    <row r="31" spans="1:9" ht="14.4">
      <c r="A31" s="92"/>
      <c r="B31" s="100"/>
      <c r="C31" s="101"/>
      <c r="D31" s="103" t="s">
        <v>181</v>
      </c>
      <c r="E31" s="104"/>
      <c r="F31" s="105"/>
      <c r="G31" s="106"/>
      <c r="H31" s="107">
        <f>H14+H21+H10</f>
        <v>0</v>
      </c>
    </row>
    <row r="38" spans="6:6">
      <c r="F38" s="71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2:G29" xr:uid="{00000000-0002-0000-28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árok42">
    <tabColor rgb="FFFFFF99"/>
  </sheetPr>
  <dimension ref="A1:I161"/>
  <sheetViews>
    <sheetView view="pageBreakPreview" topLeftCell="A7" zoomScaleNormal="85" zoomScaleSheetLayoutView="100" workbookViewId="0">
      <selection activeCell="O43" sqref="O43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5.6640625" style="54" customWidth="1"/>
    <col min="9" max="9" width="22.6640625" style="51" customWidth="1"/>
    <col min="10" max="16384" width="9.109375" style="51"/>
  </cols>
  <sheetData>
    <row r="1" spans="1:9" s="575" customFormat="1" ht="14.4" thickBot="1">
      <c r="A1" s="570" t="s">
        <v>156</v>
      </c>
      <c r="B1" s="571"/>
      <c r="C1" s="572" t="s">
        <v>2</v>
      </c>
      <c r="D1" s="572"/>
      <c r="E1" s="571"/>
      <c r="F1" s="573"/>
      <c r="G1" s="573"/>
      <c r="H1" s="574" t="s">
        <v>157</v>
      </c>
    </row>
    <row r="2" spans="1:9" s="575" customFormat="1" ht="13.8">
      <c r="A2" s="570"/>
      <c r="B2" s="571"/>
      <c r="C2" s="572"/>
      <c r="D2" s="572"/>
      <c r="E2" s="571"/>
      <c r="F2" s="573"/>
      <c r="G2" s="573"/>
      <c r="H2" s="572"/>
    </row>
    <row r="3" spans="1:9" s="575" customFormat="1" ht="13.8">
      <c r="A3" s="570" t="s">
        <v>158</v>
      </c>
      <c r="B3" s="571"/>
      <c r="C3" s="572" t="s">
        <v>67</v>
      </c>
      <c r="D3" s="572"/>
      <c r="E3" s="571"/>
      <c r="F3" s="573"/>
      <c r="G3" s="573"/>
      <c r="H3" s="572"/>
    </row>
    <row r="4" spans="1:9" ht="13.8">
      <c r="A4" s="65" t="s">
        <v>183</v>
      </c>
      <c r="B4" s="576"/>
      <c r="C4" s="695" t="s">
        <v>690</v>
      </c>
      <c r="D4" s="573"/>
      <c r="E4" s="576"/>
      <c r="F4" s="573"/>
      <c r="G4" s="573"/>
      <c r="H4" s="57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6.2" customHeight="1">
      <c r="A8" s="53"/>
      <c r="B8" s="70"/>
      <c r="C8" s="71"/>
      <c r="D8" s="71"/>
      <c r="F8" s="53"/>
      <c r="G8" s="53"/>
      <c r="H8" s="53"/>
    </row>
    <row r="9" spans="1:9" ht="15.6" customHeight="1">
      <c r="A9" s="72"/>
      <c r="B9" s="696">
        <v>451120</v>
      </c>
      <c r="C9" s="697"/>
      <c r="D9" s="698" t="s">
        <v>185</v>
      </c>
      <c r="F9" s="530"/>
      <c r="G9" s="530"/>
      <c r="H9" s="699">
        <f>SUM(H11:H12)</f>
        <v>0</v>
      </c>
    </row>
    <row r="10" spans="1:9" ht="15.6" customHeight="1">
      <c r="A10" s="72"/>
      <c r="B10" s="70"/>
      <c r="C10" s="582"/>
      <c r="D10" s="580"/>
      <c r="F10" s="530"/>
      <c r="G10" s="530"/>
      <c r="H10" s="530"/>
    </row>
    <row r="11" spans="1:9" ht="13.8">
      <c r="A11" s="249">
        <v>1</v>
      </c>
      <c r="B11" s="259"/>
      <c r="C11" s="581" t="s">
        <v>691</v>
      </c>
      <c r="D11" s="579" t="s">
        <v>692</v>
      </c>
      <c r="E11" s="249" t="s">
        <v>197</v>
      </c>
      <c r="F11" s="398">
        <v>15029</v>
      </c>
      <c r="G11" s="1261"/>
      <c r="H11" s="398">
        <f>ROUND(G11*F11,2)</f>
        <v>0</v>
      </c>
      <c r="I11" s="1261"/>
    </row>
    <row r="12" spans="1:9" ht="13.8">
      <c r="A12" s="249">
        <v>2</v>
      </c>
      <c r="B12" s="259"/>
      <c r="C12" s="583" t="s">
        <v>693</v>
      </c>
      <c r="D12" s="579" t="s">
        <v>694</v>
      </c>
      <c r="E12" s="249" t="s">
        <v>197</v>
      </c>
      <c r="F12" s="398">
        <v>15029</v>
      </c>
      <c r="G12" s="1261"/>
      <c r="H12" s="398">
        <f>ROUND(G12*F12,2)</f>
        <v>0</v>
      </c>
      <c r="I12" s="1261"/>
    </row>
    <row r="13" spans="1:9" ht="13.8">
      <c r="A13" s="72"/>
      <c r="B13" s="70"/>
      <c r="C13" s="71"/>
      <c r="D13" s="71"/>
      <c r="F13" s="530"/>
      <c r="G13" s="530"/>
      <c r="H13" s="530"/>
      <c r="I13" s="530"/>
    </row>
    <row r="14" spans="1:9" s="81" customFormat="1" ht="27.6">
      <c r="A14" s="73"/>
      <c r="B14" s="137">
        <v>452331</v>
      </c>
      <c r="C14" s="75"/>
      <c r="D14" s="578" t="s">
        <v>554</v>
      </c>
      <c r="E14" s="77"/>
      <c r="F14" s="78"/>
      <c r="G14" s="79"/>
      <c r="H14" s="80">
        <f>SUM(H16:H22)</f>
        <v>0</v>
      </c>
      <c r="I14" s="79"/>
    </row>
    <row r="15" spans="1:9" s="81" customFormat="1" ht="13.8">
      <c r="A15" s="83"/>
      <c r="B15" s="83"/>
      <c r="C15" s="82"/>
      <c r="D15" s="82"/>
      <c r="E15" s="83"/>
      <c r="F15" s="700"/>
      <c r="G15" s="700"/>
      <c r="H15" s="700"/>
      <c r="I15" s="700"/>
    </row>
    <row r="16" spans="1:9" ht="13.8">
      <c r="A16" s="138" t="s">
        <v>191</v>
      </c>
      <c r="B16" s="85"/>
      <c r="C16" s="581" t="s">
        <v>531</v>
      </c>
      <c r="D16" s="579" t="s">
        <v>532</v>
      </c>
      <c r="E16" s="701" t="s">
        <v>197</v>
      </c>
      <c r="F16" s="702">
        <v>4877</v>
      </c>
      <c r="G16" s="1252"/>
      <c r="H16" s="90">
        <f>ROUND(G16*F16,2)</f>
        <v>0</v>
      </c>
      <c r="I16" s="1252"/>
    </row>
    <row r="17" spans="1:9" ht="27.6">
      <c r="A17" s="138" t="s">
        <v>194</v>
      </c>
      <c r="B17" s="85"/>
      <c r="C17" s="581" t="s">
        <v>614</v>
      </c>
      <c r="D17" s="580" t="s">
        <v>615</v>
      </c>
      <c r="E17" s="701" t="s">
        <v>197</v>
      </c>
      <c r="F17" s="702">
        <v>4216</v>
      </c>
      <c r="G17" s="1252"/>
      <c r="H17" s="90">
        <f t="shared" ref="H17:H22" si="0">ROUND(G17*F17,2)</f>
        <v>0</v>
      </c>
      <c r="I17" s="1252"/>
    </row>
    <row r="18" spans="1:9" s="81" customFormat="1" ht="27.6">
      <c r="A18" s="84">
        <v>5</v>
      </c>
      <c r="B18" s="84"/>
      <c r="C18" s="581" t="s">
        <v>695</v>
      </c>
      <c r="D18" s="579" t="s">
        <v>696</v>
      </c>
      <c r="E18" s="84" t="s">
        <v>188</v>
      </c>
      <c r="F18" s="585">
        <v>1075.5</v>
      </c>
      <c r="G18" s="1262"/>
      <c r="H18" s="90">
        <f t="shared" si="0"/>
        <v>0</v>
      </c>
      <c r="I18" s="1262"/>
    </row>
    <row r="19" spans="1:9" ht="27.6">
      <c r="A19" s="138" t="s">
        <v>201</v>
      </c>
      <c r="B19" s="85"/>
      <c r="C19" s="581" t="s">
        <v>470</v>
      </c>
      <c r="D19" s="579" t="s">
        <v>535</v>
      </c>
      <c r="E19" s="701" t="s">
        <v>197</v>
      </c>
      <c r="F19" s="702">
        <v>8424</v>
      </c>
      <c r="G19" s="1252"/>
      <c r="H19" s="90">
        <f t="shared" si="0"/>
        <v>0</v>
      </c>
      <c r="I19" s="1252"/>
    </row>
    <row r="20" spans="1:9" ht="27.6">
      <c r="A20" s="138" t="s">
        <v>204</v>
      </c>
      <c r="B20" s="85"/>
      <c r="C20" s="581" t="s">
        <v>472</v>
      </c>
      <c r="D20" s="579" t="s">
        <v>697</v>
      </c>
      <c r="E20" s="701" t="s">
        <v>197</v>
      </c>
      <c r="F20" s="702">
        <v>8844</v>
      </c>
      <c r="G20" s="1252"/>
      <c r="H20" s="90">
        <f t="shared" si="0"/>
        <v>0</v>
      </c>
      <c r="I20" s="1252"/>
    </row>
    <row r="21" spans="1:9" ht="27.6">
      <c r="A21" s="138" t="s">
        <v>207</v>
      </c>
      <c r="B21" s="85"/>
      <c r="C21" s="143" t="s">
        <v>616</v>
      </c>
      <c r="D21" s="140" t="s">
        <v>698</v>
      </c>
      <c r="E21" s="701" t="s">
        <v>197</v>
      </c>
      <c r="F21" s="702">
        <v>77</v>
      </c>
      <c r="G21" s="1252"/>
      <c r="H21" s="90">
        <f t="shared" si="0"/>
        <v>0</v>
      </c>
      <c r="I21" s="1252"/>
    </row>
    <row r="22" spans="1:9" ht="13.8">
      <c r="A22" s="138" t="s">
        <v>209</v>
      </c>
      <c r="B22" s="85"/>
      <c r="C22" s="143" t="s">
        <v>538</v>
      </c>
      <c r="D22" s="140" t="s">
        <v>699</v>
      </c>
      <c r="E22" s="701" t="s">
        <v>176</v>
      </c>
      <c r="F22" s="702">
        <v>6340</v>
      </c>
      <c r="G22" s="1252"/>
      <c r="H22" s="90">
        <f t="shared" si="0"/>
        <v>0</v>
      </c>
      <c r="I22" s="1252"/>
    </row>
    <row r="23" spans="1:9" ht="13.8">
      <c r="A23" s="176"/>
      <c r="B23" s="97"/>
      <c r="C23" s="177"/>
      <c r="D23" s="178"/>
      <c r="E23" s="703"/>
      <c r="F23" s="704"/>
      <c r="G23" s="79"/>
      <c r="H23" s="79"/>
      <c r="I23" s="79"/>
    </row>
    <row r="24" spans="1:9" ht="13.8">
      <c r="A24" s="92"/>
      <c r="B24" s="137">
        <v>452341</v>
      </c>
      <c r="C24" s="75"/>
      <c r="D24" s="698" t="s">
        <v>714</v>
      </c>
      <c r="F24" s="530"/>
      <c r="G24" s="530"/>
      <c r="H24" s="80">
        <f>SUM(H26:H34)</f>
        <v>0</v>
      </c>
      <c r="I24" s="530"/>
    </row>
    <row r="25" spans="1:9" ht="13.8">
      <c r="A25" s="72"/>
      <c r="F25" s="530"/>
      <c r="G25" s="530"/>
      <c r="H25" s="530"/>
      <c r="I25" s="530"/>
    </row>
    <row r="26" spans="1:9" ht="13.8">
      <c r="A26" s="138" t="s">
        <v>211</v>
      </c>
      <c r="B26" s="85"/>
      <c r="C26" s="143" t="s">
        <v>700</v>
      </c>
      <c r="D26" s="140" t="s">
        <v>701</v>
      </c>
      <c r="E26" s="701" t="s">
        <v>188</v>
      </c>
      <c r="F26" s="702">
        <v>17193</v>
      </c>
      <c r="G26" s="1252"/>
      <c r="H26" s="90">
        <f>ROUND(G26*F26,2)</f>
        <v>0</v>
      </c>
      <c r="I26" s="1252"/>
    </row>
    <row r="27" spans="1:9" ht="13.8">
      <c r="A27" s="138" t="s">
        <v>213</v>
      </c>
      <c r="B27" s="85"/>
      <c r="C27" s="581" t="s">
        <v>702</v>
      </c>
      <c r="D27" s="579" t="s">
        <v>703</v>
      </c>
      <c r="E27" s="701" t="s">
        <v>176</v>
      </c>
      <c r="F27" s="702">
        <v>6300</v>
      </c>
      <c r="G27" s="1252"/>
      <c r="H27" s="90">
        <f t="shared" ref="H27:H34" si="1">ROUND(G27*F27,2)</f>
        <v>0</v>
      </c>
      <c r="I27" s="1252"/>
    </row>
    <row r="28" spans="1:9" s="112" customFormat="1" ht="13.8">
      <c r="A28" s="138" t="s">
        <v>215</v>
      </c>
      <c r="B28" s="85"/>
      <c r="C28" s="143" t="s">
        <v>438</v>
      </c>
      <c r="D28" s="140" t="s">
        <v>704</v>
      </c>
      <c r="E28" s="701" t="s">
        <v>180</v>
      </c>
      <c r="F28" s="702">
        <v>2100</v>
      </c>
      <c r="G28" s="1252"/>
      <c r="H28" s="90">
        <f t="shared" si="1"/>
        <v>0</v>
      </c>
      <c r="I28" s="1252"/>
    </row>
    <row r="29" spans="1:9" s="112" customFormat="1" ht="13.8">
      <c r="A29" s="138" t="s">
        <v>217</v>
      </c>
      <c r="B29" s="85"/>
      <c r="C29" s="705" t="s">
        <v>705</v>
      </c>
      <c r="D29" s="579" t="s">
        <v>706</v>
      </c>
      <c r="E29" s="701" t="s">
        <v>180</v>
      </c>
      <c r="F29" s="702">
        <v>84</v>
      </c>
      <c r="G29" s="1252"/>
      <c r="H29" s="90">
        <f t="shared" si="1"/>
        <v>0</v>
      </c>
      <c r="I29" s="1252"/>
    </row>
    <row r="30" spans="1:9" ht="13.8">
      <c r="A30" s="138" t="s">
        <v>219</v>
      </c>
      <c r="B30" s="85"/>
      <c r="C30" s="705" t="s">
        <v>707</v>
      </c>
      <c r="D30" s="579" t="s">
        <v>708</v>
      </c>
      <c r="E30" s="701" t="s">
        <v>180</v>
      </c>
      <c r="F30" s="702">
        <v>7314</v>
      </c>
      <c r="G30" s="1252"/>
      <c r="H30" s="90">
        <f t="shared" si="1"/>
        <v>0</v>
      </c>
      <c r="I30" s="1252"/>
    </row>
    <row r="31" spans="1:9" s="112" customFormat="1" ht="13.8">
      <c r="A31" s="138" t="s">
        <v>221</v>
      </c>
      <c r="B31" s="85"/>
      <c r="C31" s="581" t="s">
        <v>709</v>
      </c>
      <c r="D31" s="579" t="s">
        <v>710</v>
      </c>
      <c r="E31" s="701" t="s">
        <v>180</v>
      </c>
      <c r="F31" s="702">
        <v>8</v>
      </c>
      <c r="G31" s="1252"/>
      <c r="H31" s="90">
        <f t="shared" si="1"/>
        <v>0</v>
      </c>
      <c r="I31" s="1252"/>
    </row>
    <row r="32" spans="1:9" ht="13.8">
      <c r="A32" s="173" t="s">
        <v>223</v>
      </c>
      <c r="B32" s="85"/>
      <c r="C32" s="706" t="s">
        <v>1280</v>
      </c>
      <c r="D32" s="182" t="s">
        <v>1281</v>
      </c>
      <c r="E32" s="707" t="s">
        <v>180</v>
      </c>
      <c r="F32" s="451">
        <v>126</v>
      </c>
      <c r="G32" s="1252"/>
      <c r="H32" s="90">
        <f t="shared" si="1"/>
        <v>0</v>
      </c>
      <c r="I32" s="1252"/>
    </row>
    <row r="33" spans="1:9" ht="13.8">
      <c r="A33" s="173" t="s">
        <v>292</v>
      </c>
      <c r="B33" s="85"/>
      <c r="C33" s="706" t="s">
        <v>1736</v>
      </c>
      <c r="D33" s="182" t="s">
        <v>1737</v>
      </c>
      <c r="E33" s="707" t="s">
        <v>180</v>
      </c>
      <c r="F33" s="451">
        <v>2</v>
      </c>
      <c r="G33" s="1252"/>
      <c r="H33" s="90">
        <f t="shared" si="1"/>
        <v>0</v>
      </c>
      <c r="I33" s="1252"/>
    </row>
    <row r="34" spans="1:9" ht="13.8">
      <c r="A34" s="173" t="s">
        <v>293</v>
      </c>
      <c r="B34" s="85"/>
      <c r="C34" s="1456" t="s">
        <v>1802</v>
      </c>
      <c r="D34" s="1454" t="s">
        <v>1803</v>
      </c>
      <c r="E34" s="1457" t="s">
        <v>180</v>
      </c>
      <c r="F34" s="451">
        <v>184</v>
      </c>
      <c r="G34" s="1252"/>
      <c r="H34" s="90">
        <f t="shared" si="1"/>
        <v>0</v>
      </c>
      <c r="I34" s="1252"/>
    </row>
    <row r="35" spans="1:9" s="112" customFormat="1" ht="13.8">
      <c r="A35" s="176"/>
      <c r="B35" s="97"/>
      <c r="C35" s="177"/>
      <c r="D35" s="708"/>
      <c r="E35" s="703"/>
      <c r="F35" s="704"/>
      <c r="G35" s="79"/>
      <c r="H35" s="79"/>
      <c r="I35" s="79"/>
    </row>
    <row r="36" spans="1:9" s="395" customFormat="1" ht="13.8">
      <c r="A36" s="257"/>
      <c r="B36" s="137">
        <v>452622</v>
      </c>
      <c r="C36" s="75"/>
      <c r="D36" s="578" t="s">
        <v>555</v>
      </c>
      <c r="E36" s="70"/>
      <c r="F36" s="71"/>
      <c r="G36" s="71"/>
      <c r="H36" s="80">
        <f>SUM(H38)</f>
        <v>0</v>
      </c>
      <c r="I36" s="71"/>
    </row>
    <row r="37" spans="1:9" ht="13.8">
      <c r="A37" s="92"/>
      <c r="B37" s="108"/>
      <c r="D37" s="110"/>
      <c r="E37" s="95"/>
      <c r="F37" s="709"/>
      <c r="H37" s="96"/>
      <c r="I37" s="96"/>
    </row>
    <row r="38" spans="1:9" ht="27.6">
      <c r="A38" s="1520" t="s">
        <v>294</v>
      </c>
      <c r="B38" s="1521"/>
      <c r="C38" s="1603" t="s">
        <v>542</v>
      </c>
      <c r="D38" s="1604" t="s">
        <v>543</v>
      </c>
      <c r="E38" s="1605" t="s">
        <v>197</v>
      </c>
      <c r="F38" s="1606">
        <v>4212</v>
      </c>
      <c r="G38" s="1596"/>
      <c r="H38" s="1607">
        <f>ROUND(F38*G38,2)</f>
        <v>0</v>
      </c>
      <c r="I38" s="1596"/>
    </row>
    <row r="39" spans="1:9" ht="13.8">
      <c r="A39" s="155"/>
      <c r="B39" s="97"/>
      <c r="C39" s="177"/>
      <c r="D39" s="178"/>
      <c r="E39" s="703"/>
      <c r="F39" s="704"/>
      <c r="G39" s="79"/>
      <c r="H39" s="1402"/>
      <c r="I39" s="79"/>
    </row>
    <row r="40" spans="1:9" s="395" customFormat="1" ht="13.8">
      <c r="A40" s="257"/>
      <c r="B40" s="137">
        <v>453162</v>
      </c>
      <c r="C40" s="75"/>
      <c r="D40" s="578" t="s">
        <v>362</v>
      </c>
      <c r="E40" s="70"/>
      <c r="F40" s="71"/>
      <c r="G40" s="71"/>
      <c r="H40" s="80">
        <f>SUM(H42)</f>
        <v>0</v>
      </c>
      <c r="I40" s="71"/>
    </row>
    <row r="41" spans="1:9" ht="13.8">
      <c r="A41" s="92"/>
      <c r="B41" s="108"/>
      <c r="D41" s="110"/>
      <c r="E41" s="95"/>
      <c r="F41" s="709"/>
      <c r="H41" s="96"/>
      <c r="I41" s="96"/>
    </row>
    <row r="42" spans="1:9" ht="13.8">
      <c r="A42" s="138" t="s">
        <v>478</v>
      </c>
      <c r="B42" s="85"/>
      <c r="C42" s="143" t="s">
        <v>1786</v>
      </c>
      <c r="D42" s="140" t="s">
        <v>1787</v>
      </c>
      <c r="E42" s="701" t="s">
        <v>180</v>
      </c>
      <c r="F42" s="702">
        <v>200</v>
      </c>
      <c r="G42" s="1255"/>
      <c r="H42" s="448">
        <f>ROUND(F42*G42,2)</f>
        <v>0</v>
      </c>
      <c r="I42" s="1255"/>
    </row>
    <row r="43" spans="1:9" ht="13.8">
      <c r="A43" s="155"/>
      <c r="B43" s="97"/>
      <c r="C43" s="177"/>
      <c r="D43" s="178"/>
      <c r="E43" s="703"/>
      <c r="F43" s="704"/>
      <c r="G43" s="79"/>
      <c r="H43" s="1402"/>
      <c r="I43" s="79"/>
    </row>
    <row r="44" spans="1:9" ht="13.8">
      <c r="A44" s="176"/>
      <c r="B44" s="710">
        <v>453230</v>
      </c>
      <c r="C44" s="177"/>
      <c r="D44" s="698" t="s">
        <v>715</v>
      </c>
      <c r="E44" s="703"/>
      <c r="F44" s="704"/>
      <c r="G44" s="79"/>
      <c r="H44" s="284">
        <f>SUM(H46:H46)</f>
        <v>0</v>
      </c>
      <c r="I44" s="79"/>
    </row>
    <row r="45" spans="1:9" ht="13.8">
      <c r="A45" s="176"/>
      <c r="B45" s="97"/>
      <c r="C45" s="177"/>
      <c r="D45" s="178"/>
      <c r="E45" s="703"/>
      <c r="F45" s="704"/>
      <c r="G45" s="79"/>
      <c r="H45" s="79"/>
      <c r="I45" s="79"/>
    </row>
    <row r="46" spans="1:9" ht="13.8">
      <c r="A46" s="138" t="s">
        <v>480</v>
      </c>
      <c r="B46" s="85"/>
      <c r="C46" s="581" t="s">
        <v>711</v>
      </c>
      <c r="D46" s="579" t="s">
        <v>712</v>
      </c>
      <c r="E46" s="701" t="s">
        <v>197</v>
      </c>
      <c r="F46" s="702">
        <v>20430</v>
      </c>
      <c r="G46" s="1252"/>
      <c r="H46" s="90">
        <f>ROUND(G46*F46,2)</f>
        <v>0</v>
      </c>
      <c r="I46" s="1252"/>
    </row>
    <row r="47" spans="1:9" ht="13.8">
      <c r="A47" s="92"/>
      <c r="B47" s="100"/>
      <c r="C47" s="123"/>
      <c r="D47" s="115"/>
      <c r="E47" s="95"/>
      <c r="F47" s="709"/>
      <c r="H47" s="709"/>
    </row>
    <row r="48" spans="1:9" ht="14.4">
      <c r="A48" s="92"/>
      <c r="B48" s="95"/>
      <c r="C48" s="114"/>
      <c r="D48" s="103" t="s">
        <v>181</v>
      </c>
      <c r="E48" s="104"/>
      <c r="F48" s="711"/>
      <c r="G48" s="106"/>
      <c r="H48" s="107">
        <f>H44+H36+H24+H14+H9+H40</f>
        <v>0</v>
      </c>
    </row>
    <row r="49" spans="1:9" ht="13.8">
      <c r="A49" s="92"/>
      <c r="B49" s="108"/>
      <c r="C49" s="109"/>
      <c r="D49" s="110"/>
      <c r="E49" s="92"/>
      <c r="F49" s="709"/>
      <c r="H49" s="709"/>
    </row>
    <row r="50" spans="1:9" ht="13.8">
      <c r="A50" s="92"/>
      <c r="B50" s="108"/>
      <c r="C50" s="109"/>
      <c r="E50" s="95"/>
      <c r="H50" s="709"/>
    </row>
    <row r="51" spans="1:9" ht="13.8">
      <c r="A51" s="92"/>
      <c r="B51" s="108"/>
      <c r="C51" s="109"/>
      <c r="D51" s="110"/>
      <c r="E51" s="95"/>
    </row>
    <row r="52" spans="1:9" s="52" customFormat="1" ht="12.75" customHeight="1">
      <c r="A52" s="92"/>
      <c r="B52" s="108"/>
      <c r="C52" s="109"/>
      <c r="D52" s="110"/>
      <c r="E52" s="95"/>
      <c r="F52" s="54"/>
      <c r="G52" s="96"/>
      <c r="H52" s="54"/>
    </row>
    <row r="53" spans="1:9" s="52" customFormat="1" ht="13.8">
      <c r="A53" s="92"/>
      <c r="B53" s="108"/>
      <c r="C53" s="109"/>
      <c r="D53" s="110"/>
      <c r="E53" s="95"/>
      <c r="F53" s="54"/>
      <c r="G53" s="96"/>
      <c r="H53" s="54"/>
    </row>
    <row r="54" spans="1:9" ht="13.8">
      <c r="A54" s="92"/>
      <c r="B54" s="108"/>
      <c r="C54" s="109"/>
      <c r="D54" s="110"/>
      <c r="E54" s="95"/>
    </row>
    <row r="55" spans="1:9" s="52" customFormat="1" ht="12.75" customHeight="1">
      <c r="A55" s="92"/>
      <c r="B55" s="108"/>
      <c r="C55" s="109"/>
      <c r="D55" s="110"/>
      <c r="E55" s="95"/>
      <c r="F55" s="54"/>
      <c r="G55" s="96"/>
      <c r="H55" s="54"/>
    </row>
    <row r="56" spans="1:9" ht="13.8">
      <c r="A56" s="92"/>
      <c r="B56" s="100"/>
      <c r="C56" s="101"/>
      <c r="D56" s="116"/>
      <c r="E56" s="95"/>
    </row>
    <row r="57" spans="1:9" ht="13.8">
      <c r="A57" s="92"/>
      <c r="B57" s="100"/>
      <c r="C57" s="101"/>
      <c r="D57" s="116"/>
      <c r="E57" s="95"/>
    </row>
    <row r="58" spans="1:9" ht="13.8">
      <c r="A58" s="92"/>
      <c r="B58" s="100"/>
      <c r="C58" s="101"/>
      <c r="D58" s="116"/>
      <c r="E58" s="95"/>
    </row>
    <row r="59" spans="1:9" ht="15.6">
      <c r="A59" s="92"/>
      <c r="B59" s="117"/>
      <c r="C59" s="118"/>
      <c r="D59" s="102"/>
      <c r="E59" s="119"/>
    </row>
    <row r="60" spans="1:9" ht="13.8">
      <c r="A60" s="92"/>
      <c r="B60" s="108"/>
      <c r="C60" s="120"/>
      <c r="D60" s="110"/>
      <c r="E60" s="92"/>
    </row>
    <row r="61" spans="1:9" s="52" customFormat="1" ht="12.75" customHeight="1">
      <c r="A61" s="92"/>
      <c r="B61" s="100"/>
      <c r="C61" s="101"/>
      <c r="D61" s="115"/>
      <c r="E61" s="95"/>
      <c r="F61" s="54"/>
      <c r="G61" s="96"/>
      <c r="H61" s="54"/>
    </row>
    <row r="62" spans="1:9" s="52" customFormat="1" ht="12.75" customHeight="1">
      <c r="A62" s="92"/>
      <c r="B62" s="117"/>
      <c r="C62" s="118"/>
      <c r="D62" s="102"/>
      <c r="E62" s="119"/>
      <c r="F62" s="54"/>
      <c r="G62" s="96"/>
      <c r="H62" s="54"/>
    </row>
    <row r="63" spans="1:9" s="54" customFormat="1" ht="13.8">
      <c r="A63" s="92"/>
      <c r="B63" s="100"/>
      <c r="C63" s="101"/>
      <c r="D63" s="102"/>
      <c r="E63" s="95"/>
      <c r="G63" s="96"/>
      <c r="I63" s="51"/>
    </row>
    <row r="64" spans="1:9" s="54" customFormat="1" ht="13.8">
      <c r="A64" s="92"/>
      <c r="B64" s="100"/>
      <c r="C64" s="101"/>
      <c r="D64" s="102"/>
      <c r="E64" s="95"/>
      <c r="G64" s="96"/>
      <c r="I64" s="51"/>
    </row>
    <row r="65" spans="1:9" s="54" customFormat="1" ht="13.8">
      <c r="A65" s="92"/>
      <c r="B65" s="100"/>
      <c r="C65" s="101"/>
      <c r="D65" s="116"/>
      <c r="E65" s="95"/>
      <c r="G65" s="96"/>
      <c r="I65" s="51"/>
    </row>
    <row r="66" spans="1:9" s="54" customFormat="1" ht="13.8">
      <c r="A66" s="92"/>
      <c r="B66" s="100"/>
      <c r="C66" s="101"/>
      <c r="D66" s="116"/>
      <c r="E66" s="95"/>
      <c r="G66" s="96"/>
      <c r="I66" s="51"/>
    </row>
    <row r="67" spans="1:9" s="54" customFormat="1" ht="13.8">
      <c r="A67" s="92"/>
      <c r="B67" s="100"/>
      <c r="C67" s="101"/>
      <c r="D67" s="116"/>
      <c r="E67" s="95"/>
      <c r="G67" s="96"/>
      <c r="I67" s="51"/>
    </row>
    <row r="68" spans="1:9" s="54" customFormat="1" ht="15.6">
      <c r="A68" s="92"/>
      <c r="B68" s="117"/>
      <c r="C68" s="118"/>
      <c r="D68" s="102"/>
      <c r="E68" s="119"/>
      <c r="G68" s="96"/>
      <c r="I68" s="51"/>
    </row>
    <row r="69" spans="1:9" s="54" customFormat="1" ht="15.6">
      <c r="A69" s="92"/>
      <c r="B69" s="117"/>
      <c r="C69" s="118"/>
      <c r="D69" s="121"/>
      <c r="E69" s="119"/>
      <c r="G69" s="96"/>
      <c r="I69" s="51"/>
    </row>
    <row r="70" spans="1:9" s="54" customFormat="1" ht="13.8">
      <c r="A70" s="92"/>
      <c r="B70" s="100"/>
      <c r="C70" s="101"/>
      <c r="D70" s="115"/>
      <c r="E70" s="95"/>
      <c r="G70" s="96"/>
      <c r="I70" s="51"/>
    </row>
    <row r="71" spans="1:9" s="54" customFormat="1" ht="13.8">
      <c r="A71" s="92"/>
      <c r="B71" s="100"/>
      <c r="C71" s="101"/>
      <c r="D71" s="102"/>
      <c r="E71" s="95"/>
      <c r="G71" s="96"/>
      <c r="I71" s="51"/>
    </row>
    <row r="72" spans="1:9" s="54" customFormat="1" ht="13.8">
      <c r="A72" s="92"/>
      <c r="B72" s="100"/>
      <c r="C72" s="101"/>
      <c r="D72" s="102"/>
      <c r="E72" s="95"/>
      <c r="G72" s="96"/>
      <c r="I72" s="51"/>
    </row>
    <row r="73" spans="1:9" s="54" customFormat="1" ht="13.8">
      <c r="A73" s="92"/>
      <c r="B73" s="100"/>
      <c r="C73" s="101"/>
      <c r="D73" s="116"/>
      <c r="E73" s="95"/>
      <c r="G73" s="96"/>
      <c r="I73" s="51"/>
    </row>
    <row r="74" spans="1:9" s="54" customFormat="1" ht="13.8">
      <c r="A74" s="92"/>
      <c r="B74" s="100"/>
      <c r="C74" s="101"/>
      <c r="D74" s="116"/>
      <c r="E74" s="95"/>
      <c r="G74" s="96"/>
      <c r="I74" s="51"/>
    </row>
    <row r="75" spans="1:9" s="54" customFormat="1" ht="13.8">
      <c r="A75" s="92"/>
      <c r="B75" s="100"/>
      <c r="C75" s="101"/>
      <c r="D75" s="116"/>
      <c r="E75" s="95"/>
      <c r="G75" s="96"/>
      <c r="I75" s="51"/>
    </row>
    <row r="76" spans="1:9" s="54" customFormat="1" ht="13.8">
      <c r="A76" s="92"/>
      <c r="B76" s="100"/>
      <c r="C76" s="101"/>
      <c r="D76" s="102"/>
      <c r="E76" s="95"/>
      <c r="G76" s="96"/>
      <c r="I76" s="51"/>
    </row>
    <row r="77" spans="1:9" s="54" customFormat="1" ht="13.8">
      <c r="A77" s="92"/>
      <c r="B77" s="100"/>
      <c r="C77" s="101"/>
      <c r="D77" s="116"/>
      <c r="E77" s="95"/>
      <c r="G77" s="96"/>
      <c r="I77" s="51"/>
    </row>
    <row r="78" spans="1:9" s="54" customFormat="1" ht="13.8">
      <c r="A78" s="92"/>
      <c r="B78" s="100"/>
      <c r="C78" s="101"/>
      <c r="D78" s="115"/>
      <c r="E78" s="95"/>
      <c r="G78" s="96"/>
      <c r="I78" s="51"/>
    </row>
    <row r="79" spans="1:9" ht="13.5" customHeight="1">
      <c r="A79" s="92"/>
      <c r="B79" s="100"/>
      <c r="C79" s="101"/>
      <c r="D79" s="102"/>
      <c r="E79" s="95"/>
    </row>
    <row r="80" spans="1:9" ht="13.5" customHeight="1">
      <c r="A80" s="92"/>
      <c r="B80" s="100"/>
      <c r="C80" s="101"/>
      <c r="D80" s="116"/>
      <c r="E80" s="95"/>
    </row>
    <row r="81" spans="1:8" s="52" customFormat="1" ht="13.8">
      <c r="A81" s="92"/>
      <c r="B81" s="100"/>
      <c r="C81" s="101"/>
      <c r="D81" s="116"/>
      <c r="E81" s="95"/>
      <c r="F81" s="54"/>
      <c r="G81" s="96"/>
      <c r="H81" s="54"/>
    </row>
    <row r="82" spans="1:8" s="52" customFormat="1" ht="13.8">
      <c r="A82" s="92"/>
      <c r="B82" s="100"/>
      <c r="C82" s="101"/>
      <c r="D82" s="116"/>
      <c r="E82" s="95"/>
      <c r="F82" s="54"/>
      <c r="G82" s="96"/>
      <c r="H82" s="54"/>
    </row>
    <row r="83" spans="1:8" s="52" customFormat="1" ht="13.8">
      <c r="A83" s="92"/>
      <c r="B83" s="100"/>
      <c r="C83" s="101"/>
      <c r="D83" s="102"/>
      <c r="E83" s="95"/>
      <c r="F83" s="54"/>
      <c r="G83" s="96"/>
      <c r="H83" s="54"/>
    </row>
    <row r="84" spans="1:8" ht="13.5" customHeight="1">
      <c r="A84" s="92"/>
      <c r="B84" s="100"/>
      <c r="C84" s="101"/>
      <c r="D84" s="116"/>
      <c r="E84" s="95"/>
    </row>
    <row r="85" spans="1:8" ht="13.5" customHeight="1">
      <c r="A85" s="92"/>
      <c r="B85" s="100"/>
      <c r="C85" s="101"/>
      <c r="D85" s="115"/>
      <c r="E85" s="95"/>
    </row>
    <row r="86" spans="1:8" s="52" customFormat="1" ht="13.8">
      <c r="A86" s="92"/>
      <c r="B86" s="95"/>
      <c r="C86" s="114"/>
      <c r="D86" s="122"/>
      <c r="E86" s="95"/>
      <c r="F86" s="54"/>
      <c r="G86" s="96"/>
      <c r="H86" s="54"/>
    </row>
    <row r="87" spans="1:8" s="52" customFormat="1" ht="13.8">
      <c r="A87" s="92"/>
      <c r="B87" s="95"/>
      <c r="C87" s="114"/>
      <c r="D87" s="114"/>
      <c r="E87" s="95"/>
      <c r="F87" s="54"/>
      <c r="G87" s="96"/>
      <c r="H87" s="54"/>
    </row>
    <row r="88" spans="1:8" s="52" customFormat="1" ht="13.8">
      <c r="A88" s="92"/>
      <c r="B88" s="108"/>
      <c r="C88" s="120"/>
      <c r="D88" s="110"/>
      <c r="E88" s="92"/>
      <c r="F88" s="54"/>
      <c r="G88" s="96"/>
      <c r="H88" s="54"/>
    </row>
    <row r="89" spans="1:8" s="52" customFormat="1" ht="13.8">
      <c r="A89" s="92"/>
      <c r="B89" s="100"/>
      <c r="C89" s="123"/>
      <c r="D89" s="116"/>
      <c r="E89" s="95"/>
      <c r="F89" s="54"/>
      <c r="G89" s="96"/>
      <c r="H89" s="54"/>
    </row>
    <row r="90" spans="1:8" s="52" customFormat="1" ht="13.8">
      <c r="A90" s="92"/>
      <c r="B90" s="100"/>
      <c r="C90" s="123"/>
      <c r="D90" s="116"/>
      <c r="E90" s="95"/>
      <c r="F90" s="54"/>
      <c r="G90" s="96"/>
      <c r="H90" s="54"/>
    </row>
    <row r="91" spans="1:8" s="52" customFormat="1" ht="13.8">
      <c r="A91" s="92"/>
      <c r="B91" s="95"/>
      <c r="C91" s="114"/>
      <c r="D91" s="122"/>
      <c r="E91" s="95"/>
      <c r="F91" s="54"/>
      <c r="G91" s="96"/>
      <c r="H91" s="54"/>
    </row>
    <row r="92" spans="1:8" s="52" customFormat="1" ht="13.8">
      <c r="A92" s="92"/>
      <c r="B92" s="95"/>
      <c r="C92" s="114"/>
      <c r="D92" s="114"/>
      <c r="E92" s="95"/>
      <c r="F92" s="54"/>
      <c r="G92" s="96"/>
      <c r="H92" s="54"/>
    </row>
    <row r="93" spans="1:8" s="52" customFormat="1" ht="13.8">
      <c r="A93" s="92"/>
      <c r="B93" s="108"/>
      <c r="C93" s="120"/>
      <c r="D93" s="110"/>
      <c r="E93" s="92"/>
      <c r="F93" s="54"/>
      <c r="G93" s="96"/>
      <c r="H93" s="54"/>
    </row>
    <row r="94" spans="1:8" ht="13.5" customHeight="1">
      <c r="A94" s="92"/>
      <c r="B94" s="108"/>
      <c r="C94" s="120"/>
      <c r="D94" s="110"/>
      <c r="E94" s="92"/>
    </row>
    <row r="95" spans="1:8" s="52" customFormat="1" ht="13.8">
      <c r="A95" s="92"/>
      <c r="B95" s="100"/>
      <c r="C95" s="123"/>
      <c r="D95" s="115"/>
      <c r="E95" s="95"/>
      <c r="F95" s="54"/>
      <c r="G95" s="96"/>
      <c r="H95" s="54"/>
    </row>
    <row r="96" spans="1:8" s="52" customFormat="1" ht="13.8">
      <c r="A96" s="92"/>
      <c r="B96" s="100"/>
      <c r="C96" s="123"/>
      <c r="D96" s="116"/>
      <c r="E96" s="95"/>
      <c r="F96" s="54"/>
      <c r="G96" s="96"/>
      <c r="H96" s="54"/>
    </row>
    <row r="97" spans="1:8" ht="13.5" customHeight="1">
      <c r="A97" s="92"/>
      <c r="B97" s="100"/>
      <c r="C97" s="123"/>
      <c r="D97" s="115"/>
      <c r="E97" s="95"/>
    </row>
    <row r="98" spans="1:8" ht="13.5" customHeight="1">
      <c r="A98" s="92"/>
      <c r="B98" s="100"/>
      <c r="C98" s="123"/>
      <c r="D98" s="115"/>
      <c r="E98" s="95"/>
    </row>
    <row r="99" spans="1:8" s="52" customFormat="1" ht="13.8">
      <c r="A99" s="92"/>
      <c r="B99" s="100"/>
      <c r="C99" s="123"/>
      <c r="D99" s="115"/>
      <c r="E99" s="95"/>
      <c r="F99" s="54"/>
      <c r="G99" s="96"/>
      <c r="H99" s="54"/>
    </row>
    <row r="100" spans="1:8" s="52" customFormat="1" ht="13.8">
      <c r="A100" s="92"/>
      <c r="B100" s="100"/>
      <c r="C100" s="123"/>
      <c r="D100" s="116"/>
      <c r="E100" s="95"/>
      <c r="F100" s="54"/>
      <c r="G100" s="96"/>
      <c r="H100" s="54"/>
    </row>
    <row r="101" spans="1:8" ht="13.5" customHeight="1">
      <c r="A101" s="92"/>
      <c r="B101" s="95"/>
      <c r="C101" s="114"/>
      <c r="D101" s="114"/>
      <c r="E101" s="95"/>
    </row>
    <row r="102" spans="1:8" ht="13.5" customHeight="1">
      <c r="B102" s="73"/>
      <c r="C102" s="125"/>
      <c r="D102" s="126"/>
      <c r="E102" s="124"/>
    </row>
    <row r="103" spans="1:8" ht="13.5" customHeight="1">
      <c r="B103" s="83"/>
      <c r="C103" s="127"/>
      <c r="D103" s="82"/>
    </row>
    <row r="106" spans="1:8" ht="13.5" customHeight="1">
      <c r="B106" s="73"/>
      <c r="C106" s="125"/>
      <c r="D106" s="126"/>
      <c r="E106" s="124"/>
    </row>
    <row r="107" spans="1:8" ht="13.5" customHeight="1">
      <c r="B107" s="83"/>
      <c r="C107" s="127"/>
      <c r="D107" s="82"/>
    </row>
    <row r="108" spans="1:8" s="52" customFormat="1" ht="13.8">
      <c r="A108" s="124"/>
      <c r="B108" s="72"/>
      <c r="C108" s="53"/>
      <c r="D108" s="128"/>
      <c r="E108" s="72"/>
      <c r="F108" s="54"/>
      <c r="G108" s="96"/>
      <c r="H108" s="54"/>
    </row>
    <row r="109" spans="1:8" ht="13.5" customHeight="1">
      <c r="D109" s="128"/>
    </row>
    <row r="110" spans="1:8" ht="13.5" customHeight="1">
      <c r="D110" s="128"/>
    </row>
    <row r="111" spans="1:8" ht="13.5" customHeight="1">
      <c r="D111" s="128"/>
    </row>
    <row r="112" spans="1:8" ht="13.5" customHeight="1">
      <c r="D112" s="128"/>
    </row>
    <row r="115" spans="1:9" ht="13.5" customHeight="1">
      <c r="B115" s="83"/>
      <c r="C115" s="127"/>
      <c r="D115" s="82"/>
    </row>
    <row r="116" spans="1:9" ht="13.5" customHeight="1">
      <c r="D116" s="129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ht="13.5" customHeight="1">
      <c r="H156" s="53"/>
    </row>
    <row r="157" spans="1:9" ht="13.5" customHeight="1">
      <c r="H157" s="53"/>
    </row>
    <row r="158" spans="1:9" ht="13.5" customHeight="1">
      <c r="H158" s="53"/>
    </row>
    <row r="159" spans="1:9" ht="13.5" customHeight="1">
      <c r="H159" s="53"/>
    </row>
    <row r="160" spans="1:9" ht="13.5" customHeight="1">
      <c r="H160" s="53"/>
    </row>
    <row r="161" spans="8:8" ht="13.5" customHeight="1">
      <c r="H161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6" xr:uid="{00000000-0002-0000-29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5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árok43">
    <tabColor rgb="FFFFFF99"/>
  </sheetPr>
  <dimension ref="A1:I169"/>
  <sheetViews>
    <sheetView view="pageBreakPreview" zoomScaleNormal="115" zoomScaleSheetLayoutView="100" workbookViewId="0">
      <selection activeCell="D43" sqref="D43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58"/>
      <c r="E1" s="131"/>
      <c r="F1" s="133"/>
      <c r="G1" s="133"/>
      <c r="H1" s="134" t="s">
        <v>157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159</v>
      </c>
      <c r="D3" s="132"/>
      <c r="E3" s="131"/>
      <c r="F3" s="133"/>
      <c r="G3" s="133"/>
      <c r="H3" s="132"/>
    </row>
    <row r="4" spans="1:9" ht="13.8">
      <c r="A4" s="65" t="s">
        <v>160</v>
      </c>
      <c r="B4" s="135"/>
      <c r="C4" s="136" t="s">
        <v>161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92"/>
      <c r="B9" s="137">
        <v>452341</v>
      </c>
      <c r="C9" s="75"/>
      <c r="D9" s="76" t="s">
        <v>172</v>
      </c>
      <c r="E9" s="72"/>
      <c r="F9" s="53"/>
      <c r="G9" s="53"/>
      <c r="H9" s="80">
        <f>SUM(H11:H12)</f>
        <v>0</v>
      </c>
    </row>
    <row r="10" spans="1:9" s="81" customFormat="1" ht="12.75" customHeight="1">
      <c r="A10" s="92"/>
      <c r="B10" s="137"/>
      <c r="C10" s="75"/>
      <c r="D10" s="76"/>
      <c r="E10" s="72"/>
      <c r="F10" s="53"/>
      <c r="G10" s="53"/>
      <c r="H10" s="53"/>
    </row>
    <row r="11" spans="1:9" s="81" customFormat="1" ht="41.4">
      <c r="A11" s="138" t="s">
        <v>173</v>
      </c>
      <c r="B11" s="85"/>
      <c r="C11" s="139" t="s">
        <v>174</v>
      </c>
      <c r="D11" s="140" t="s">
        <v>175</v>
      </c>
      <c r="E11" s="191" t="s">
        <v>176</v>
      </c>
      <c r="F11" s="162">
        <v>330</v>
      </c>
      <c r="G11" s="1252"/>
      <c r="H11" s="90">
        <f>ROUND(F11*G11,2)</f>
        <v>0</v>
      </c>
      <c r="I11" s="1252"/>
    </row>
    <row r="12" spans="1:9" ht="41.4">
      <c r="A12" s="138" t="s">
        <v>177</v>
      </c>
      <c r="B12" s="85"/>
      <c r="C12" s="139" t="s">
        <v>178</v>
      </c>
      <c r="D12" s="140" t="s">
        <v>179</v>
      </c>
      <c r="E12" s="191" t="s">
        <v>180</v>
      </c>
      <c r="F12" s="162">
        <v>1030</v>
      </c>
      <c r="G12" s="1252"/>
      <c r="H12" s="90">
        <f>ROUND(F12*G12,2)</f>
        <v>0</v>
      </c>
      <c r="I12" s="1252"/>
    </row>
    <row r="13" spans="1:9" ht="13.8">
      <c r="A13" s="92"/>
      <c r="B13" s="100"/>
      <c r="C13" s="123"/>
      <c r="D13" s="115"/>
      <c r="E13" s="95"/>
    </row>
    <row r="14" spans="1:9" ht="14.4">
      <c r="A14" s="92"/>
      <c r="B14" s="95"/>
      <c r="C14" s="114"/>
      <c r="D14" s="103" t="s">
        <v>181</v>
      </c>
      <c r="E14" s="104"/>
      <c r="F14" s="105"/>
      <c r="G14" s="106"/>
      <c r="H14" s="107">
        <f>H9</f>
        <v>0</v>
      </c>
    </row>
    <row r="15" spans="1:9" ht="13.8">
      <c r="A15" s="53"/>
      <c r="C15" s="172"/>
      <c r="F15" s="172"/>
      <c r="G15" s="53"/>
      <c r="H15" s="53"/>
    </row>
    <row r="16" spans="1:9" ht="13.8">
      <c r="A16" s="53"/>
      <c r="C16" s="172"/>
      <c r="F16" s="172"/>
      <c r="G16" s="53"/>
      <c r="H16" s="53"/>
    </row>
    <row r="17" spans="1:8" ht="13.8">
      <c r="A17" s="53"/>
      <c r="C17" s="172"/>
      <c r="F17" s="172"/>
      <c r="G17" s="53"/>
      <c r="H17" s="53"/>
    </row>
    <row r="18" spans="1:8" ht="13.8">
      <c r="A18" s="53"/>
      <c r="C18" s="172"/>
      <c r="F18" s="172"/>
      <c r="G18" s="53"/>
      <c r="H18" s="53"/>
    </row>
    <row r="19" spans="1:8" ht="13.8">
      <c r="A19" s="53"/>
      <c r="C19" s="172"/>
      <c r="F19" s="172"/>
      <c r="G19" s="53"/>
      <c r="H19" s="53"/>
    </row>
    <row r="20" spans="1:8" ht="13.8">
      <c r="A20" s="53"/>
      <c r="C20" s="172"/>
      <c r="F20" s="172"/>
      <c r="G20" s="53"/>
      <c r="H20" s="53"/>
    </row>
    <row r="21" spans="1:8" ht="13.8">
      <c r="A21" s="53"/>
      <c r="C21" s="172"/>
      <c r="F21" s="172"/>
      <c r="G21" s="53"/>
      <c r="H21" s="53"/>
    </row>
    <row r="22" spans="1:8" ht="13.8">
      <c r="A22" s="53"/>
      <c r="C22" s="172"/>
      <c r="F22" s="172"/>
      <c r="G22" s="53"/>
      <c r="H22" s="53"/>
    </row>
    <row r="23" spans="1:8" ht="13.8">
      <c r="A23" s="53"/>
      <c r="C23" s="172"/>
      <c r="F23" s="172"/>
      <c r="G23" s="53"/>
      <c r="H23" s="53"/>
    </row>
    <row r="24" spans="1:8" ht="13.8">
      <c r="A24" s="53"/>
      <c r="C24" s="172"/>
      <c r="F24" s="172"/>
      <c r="G24" s="53"/>
      <c r="H24" s="53"/>
    </row>
    <row r="25" spans="1:8" ht="13.8">
      <c r="A25" s="53"/>
      <c r="C25" s="172"/>
      <c r="F25" s="172"/>
      <c r="G25" s="53"/>
      <c r="H25" s="53"/>
    </row>
    <row r="26" spans="1:8" ht="13.8">
      <c r="A26" s="53"/>
      <c r="C26" s="172"/>
      <c r="F26" s="172"/>
      <c r="G26" s="53"/>
      <c r="H26" s="53"/>
    </row>
    <row r="27" spans="1:8" ht="13.8">
      <c r="A27" s="53"/>
      <c r="C27" s="172"/>
      <c r="F27" s="172"/>
      <c r="G27" s="53"/>
      <c r="H27" s="53"/>
    </row>
    <row r="28" spans="1:8" ht="13.8">
      <c r="A28" s="53"/>
      <c r="C28" s="172"/>
      <c r="F28" s="172"/>
      <c r="G28" s="53"/>
      <c r="H28" s="53"/>
    </row>
    <row r="29" spans="1:8" ht="13.8">
      <c r="A29" s="53"/>
      <c r="C29" s="172"/>
      <c r="F29" s="172"/>
      <c r="G29" s="53"/>
      <c r="H29" s="53"/>
    </row>
    <row r="30" spans="1:8" ht="13.8">
      <c r="A30" s="53"/>
      <c r="C30" s="172"/>
      <c r="F30" s="172"/>
      <c r="G30" s="53"/>
      <c r="H30" s="53"/>
    </row>
    <row r="31" spans="1:8" ht="13.8">
      <c r="A31" s="53"/>
      <c r="C31" s="172"/>
      <c r="F31" s="694"/>
      <c r="G31" s="53"/>
      <c r="H31" s="53"/>
    </row>
    <row r="32" spans="1:8" ht="13.8">
      <c r="A32" s="53"/>
      <c r="C32" s="172"/>
      <c r="F32" s="172"/>
      <c r="G32" s="53"/>
      <c r="H32" s="53"/>
    </row>
    <row r="33" spans="1:9" ht="13.8">
      <c r="A33" s="53"/>
      <c r="C33" s="172"/>
      <c r="F33" s="172"/>
      <c r="G33" s="53"/>
      <c r="H33" s="53"/>
    </row>
    <row r="34" spans="1:9" ht="13.8">
      <c r="A34" s="53"/>
      <c r="C34" s="172"/>
      <c r="F34" s="172"/>
      <c r="G34" s="53"/>
      <c r="H34" s="53"/>
    </row>
    <row r="35" spans="1:9" ht="13.8">
      <c r="A35" s="53"/>
      <c r="C35" s="172"/>
      <c r="F35" s="172"/>
      <c r="G35" s="53"/>
      <c r="H35" s="53"/>
    </row>
    <row r="36" spans="1:9" ht="13.8">
      <c r="A36" s="53"/>
      <c r="C36" s="172"/>
      <c r="F36" s="172"/>
      <c r="G36" s="53"/>
      <c r="H36" s="53"/>
    </row>
    <row r="37" spans="1:9" ht="13.8">
      <c r="A37" s="53"/>
      <c r="C37" s="172"/>
      <c r="F37" s="172"/>
      <c r="G37" s="53"/>
      <c r="H37" s="53"/>
    </row>
    <row r="38" spans="1:9" ht="13.8">
      <c r="A38" s="53"/>
      <c r="C38" s="172"/>
      <c r="F38" s="172"/>
      <c r="G38" s="53"/>
      <c r="H38" s="53"/>
    </row>
    <row r="39" spans="1:9" ht="13.8">
      <c r="A39" s="53"/>
      <c r="C39" s="172"/>
      <c r="F39" s="172"/>
      <c r="G39" s="53"/>
      <c r="H39" s="53"/>
    </row>
    <row r="40" spans="1:9" ht="13.8">
      <c r="A40" s="53"/>
      <c r="C40" s="172"/>
      <c r="F40" s="172"/>
      <c r="G40" s="53"/>
      <c r="H40" s="53"/>
    </row>
    <row r="41" spans="1:9" ht="13.8">
      <c r="A41" s="53"/>
      <c r="C41" s="172"/>
      <c r="F41" s="172"/>
      <c r="G41" s="53"/>
      <c r="H41" s="53"/>
    </row>
    <row r="42" spans="1:9" ht="13.8">
      <c r="A42" s="53"/>
      <c r="C42" s="172"/>
      <c r="F42" s="172"/>
      <c r="G42" s="53"/>
      <c r="H42" s="53"/>
    </row>
    <row r="43" spans="1:9" ht="13.8">
      <c r="A43" s="53"/>
      <c r="C43" s="172"/>
      <c r="F43" s="172"/>
      <c r="G43" s="53"/>
      <c r="H43" s="53"/>
    </row>
    <row r="44" spans="1:9" ht="13.8">
      <c r="A44" s="53"/>
      <c r="C44" s="172"/>
      <c r="F44" s="172"/>
      <c r="G44" s="53"/>
      <c r="H44" s="53"/>
    </row>
    <row r="45" spans="1:9" ht="13.8">
      <c r="A45" s="53"/>
      <c r="C45" s="172"/>
      <c r="F45" s="172"/>
      <c r="G45" s="53"/>
      <c r="H45" s="53"/>
    </row>
    <row r="46" spans="1:9" ht="13.5" customHeight="1">
      <c r="A46" s="92"/>
      <c r="B46" s="108"/>
      <c r="C46" s="109"/>
      <c r="D46" s="110"/>
      <c r="E46" s="92"/>
    </row>
    <row r="47" spans="1:9" s="52" customFormat="1" ht="13.8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 ht="13.8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 ht="13.8">
      <c r="A50" s="92"/>
      <c r="B50" s="92"/>
      <c r="C50" s="92"/>
      <c r="E50" s="100"/>
      <c r="I50" s="113"/>
    </row>
    <row r="51" spans="1:9" ht="13.8">
      <c r="A51" s="92"/>
      <c r="B51" s="92"/>
      <c r="C51" s="92"/>
      <c r="E51" s="95"/>
    </row>
    <row r="52" spans="1:9" ht="13.8">
      <c r="A52" s="92"/>
      <c r="B52" s="92"/>
      <c r="C52" s="92"/>
      <c r="E52" s="95"/>
    </row>
    <row r="53" spans="1:9" ht="13.8">
      <c r="A53" s="92"/>
      <c r="B53" s="92"/>
      <c r="C53" s="92"/>
      <c r="E53" s="95"/>
    </row>
    <row r="54" spans="1:9" ht="13.8">
      <c r="A54" s="92"/>
      <c r="B54" s="92"/>
      <c r="C54" s="92"/>
      <c r="E54" s="95"/>
    </row>
    <row r="55" spans="1:9" ht="13.8">
      <c r="A55" s="92"/>
      <c r="B55" s="92"/>
      <c r="C55" s="92"/>
      <c r="D55" s="110"/>
      <c r="E55" s="95"/>
    </row>
    <row r="56" spans="1:9" ht="13.8">
      <c r="A56" s="92"/>
      <c r="B56" s="92"/>
      <c r="C56" s="92"/>
      <c r="D56" s="114"/>
      <c r="E56" s="95"/>
    </row>
    <row r="57" spans="1:9" ht="13.8">
      <c r="A57" s="92"/>
      <c r="B57" s="92"/>
      <c r="C57" s="92"/>
      <c r="D57" s="110"/>
      <c r="E57" s="92"/>
    </row>
    <row r="58" spans="1:9" ht="13.8">
      <c r="A58" s="92"/>
      <c r="B58" s="92"/>
      <c r="C58" s="92"/>
      <c r="D58" s="115"/>
      <c r="E58" s="95"/>
    </row>
    <row r="59" spans="1:9" ht="13.8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 ht="13.8">
      <c r="A61" s="92"/>
      <c r="B61" s="92"/>
      <c r="C61" s="92"/>
      <c r="D61" s="116"/>
      <c r="E61" s="95"/>
      <c r="F61" s="54"/>
      <c r="G61" s="96"/>
      <c r="H61" s="54"/>
    </row>
    <row r="62" spans="1:9" ht="13.8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 ht="13.8">
      <c r="A64" s="92"/>
      <c r="B64" s="100"/>
      <c r="C64" s="101"/>
      <c r="D64" s="116"/>
      <c r="E64" s="95"/>
    </row>
    <row r="65" spans="1:8" ht="13.8">
      <c r="A65" s="92"/>
      <c r="B65" s="100"/>
      <c r="C65" s="101"/>
      <c r="D65" s="116"/>
      <c r="E65" s="95"/>
    </row>
    <row r="66" spans="1:8" ht="13.8">
      <c r="A66" s="92"/>
      <c r="B66" s="100"/>
      <c r="C66" s="101"/>
      <c r="D66" s="116"/>
      <c r="E66" s="95"/>
    </row>
    <row r="67" spans="1:8" ht="15.6">
      <c r="A67" s="92"/>
      <c r="B67" s="117"/>
      <c r="C67" s="118"/>
      <c r="D67" s="102"/>
      <c r="E67" s="119"/>
    </row>
    <row r="68" spans="1:8" ht="13.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 ht="13.8">
      <c r="A71" s="92"/>
      <c r="B71" s="100"/>
      <c r="C71" s="101"/>
      <c r="D71" s="102"/>
      <c r="E71" s="95"/>
    </row>
    <row r="72" spans="1:8" ht="13.8">
      <c r="A72" s="92"/>
      <c r="B72" s="100"/>
      <c r="C72" s="101"/>
      <c r="D72" s="102"/>
      <c r="E72" s="95"/>
    </row>
    <row r="73" spans="1:8" ht="13.8">
      <c r="A73" s="92"/>
      <c r="B73" s="100"/>
      <c r="C73" s="101"/>
      <c r="D73" s="116"/>
      <c r="E73" s="95"/>
    </row>
    <row r="74" spans="1:8" ht="13.8">
      <c r="A74" s="92"/>
      <c r="B74" s="100"/>
      <c r="C74" s="101"/>
      <c r="D74" s="116"/>
      <c r="E74" s="95"/>
    </row>
    <row r="75" spans="1:8" ht="13.8">
      <c r="A75" s="92"/>
      <c r="B75" s="100"/>
      <c r="C75" s="101"/>
      <c r="D75" s="116"/>
      <c r="E75" s="95"/>
    </row>
    <row r="76" spans="1:8" ht="15.6">
      <c r="A76" s="92"/>
      <c r="B76" s="117"/>
      <c r="C76" s="118"/>
      <c r="D76" s="102"/>
      <c r="E76" s="119"/>
    </row>
    <row r="77" spans="1:8" ht="15.6">
      <c r="A77" s="92"/>
      <c r="B77" s="117"/>
      <c r="C77" s="118"/>
      <c r="D77" s="121"/>
      <c r="E77" s="119"/>
    </row>
    <row r="78" spans="1:8" ht="13.8">
      <c r="A78" s="92"/>
      <c r="B78" s="100"/>
      <c r="C78" s="101"/>
      <c r="D78" s="115"/>
      <c r="E78" s="95"/>
    </row>
    <row r="79" spans="1:8" ht="13.8">
      <c r="A79" s="92"/>
      <c r="B79" s="100"/>
      <c r="C79" s="101"/>
      <c r="D79" s="102"/>
      <c r="E79" s="95"/>
    </row>
    <row r="80" spans="1:8" ht="13.8">
      <c r="A80" s="92"/>
      <c r="B80" s="100"/>
      <c r="C80" s="101"/>
      <c r="D80" s="102"/>
      <c r="E80" s="95"/>
    </row>
    <row r="81" spans="1:8" ht="13.8">
      <c r="A81" s="92"/>
      <c r="B81" s="100"/>
      <c r="C81" s="101"/>
      <c r="D81" s="116"/>
      <c r="E81" s="95"/>
    </row>
    <row r="82" spans="1:8" ht="13.8">
      <c r="A82" s="92"/>
      <c r="B82" s="100"/>
      <c r="C82" s="101"/>
      <c r="D82" s="116"/>
      <c r="E82" s="95"/>
    </row>
    <row r="83" spans="1:8" ht="13.8">
      <c r="A83" s="92"/>
      <c r="B83" s="100"/>
      <c r="C83" s="101"/>
      <c r="D83" s="116"/>
      <c r="E83" s="95"/>
    </row>
    <row r="84" spans="1:8" ht="13.8">
      <c r="A84" s="92"/>
      <c r="B84" s="100"/>
      <c r="C84" s="101"/>
      <c r="D84" s="102"/>
      <c r="E84" s="95"/>
    </row>
    <row r="85" spans="1:8" ht="13.8">
      <c r="A85" s="92"/>
      <c r="B85" s="100"/>
      <c r="C85" s="101"/>
      <c r="D85" s="116"/>
      <c r="E85" s="95"/>
    </row>
    <row r="86" spans="1:8" ht="13.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 ht="13.8">
      <c r="A89" s="92"/>
      <c r="B89" s="100"/>
      <c r="C89" s="101"/>
      <c r="D89" s="116"/>
      <c r="E89" s="95"/>
      <c r="F89" s="54"/>
      <c r="G89" s="96"/>
      <c r="H89" s="54"/>
    </row>
    <row r="90" spans="1:8" s="52" customFormat="1" ht="13.8">
      <c r="A90" s="92"/>
      <c r="B90" s="100"/>
      <c r="C90" s="101"/>
      <c r="D90" s="116"/>
      <c r="E90" s="95"/>
      <c r="F90" s="54"/>
      <c r="G90" s="96"/>
      <c r="H90" s="54"/>
    </row>
    <row r="91" spans="1:8" s="52" customFormat="1" ht="13.8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 ht="13.8">
      <c r="A94" s="92"/>
      <c r="B94" s="95"/>
      <c r="C94" s="114"/>
      <c r="D94" s="122"/>
      <c r="E94" s="95"/>
      <c r="F94" s="54"/>
      <c r="G94" s="96"/>
      <c r="H94" s="54"/>
    </row>
    <row r="95" spans="1:8" s="52" customFormat="1" ht="13.8">
      <c r="A95" s="92"/>
      <c r="B95" s="95"/>
      <c r="C95" s="114"/>
      <c r="D95" s="114"/>
      <c r="E95" s="95"/>
      <c r="F95" s="54"/>
      <c r="G95" s="96"/>
      <c r="H95" s="54"/>
    </row>
    <row r="96" spans="1:8" s="52" customFormat="1" ht="13.8">
      <c r="A96" s="92"/>
      <c r="B96" s="108"/>
      <c r="C96" s="120"/>
      <c r="D96" s="110"/>
      <c r="E96" s="92"/>
      <c r="F96" s="54"/>
      <c r="G96" s="96"/>
      <c r="H96" s="54"/>
    </row>
    <row r="97" spans="1:8" s="52" customFormat="1" ht="13.8">
      <c r="A97" s="92"/>
      <c r="B97" s="100"/>
      <c r="C97" s="123"/>
      <c r="D97" s="116"/>
      <c r="E97" s="95"/>
      <c r="F97" s="54"/>
      <c r="G97" s="96"/>
      <c r="H97" s="54"/>
    </row>
    <row r="98" spans="1:8" s="52" customFormat="1" ht="13.8">
      <c r="A98" s="92"/>
      <c r="B98" s="100"/>
      <c r="C98" s="123"/>
      <c r="D98" s="116"/>
      <c r="E98" s="95"/>
      <c r="F98" s="54"/>
      <c r="G98" s="96"/>
      <c r="H98" s="54"/>
    </row>
    <row r="99" spans="1:8" s="52" customFormat="1" ht="13.8">
      <c r="A99" s="92"/>
      <c r="B99" s="95"/>
      <c r="C99" s="114"/>
      <c r="D99" s="122"/>
      <c r="E99" s="95"/>
      <c r="F99" s="54"/>
      <c r="G99" s="96"/>
      <c r="H99" s="54"/>
    </row>
    <row r="100" spans="1:8" s="52" customFormat="1" ht="13.8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 ht="13.8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 ht="13.8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 ht="13.8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 ht="13.8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 ht="13.8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 ht="13.8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2" xr:uid="{00000000-0002-0000-2A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árok44">
    <tabColor rgb="FFFFFF99"/>
  </sheetPr>
  <dimension ref="A1:I159"/>
  <sheetViews>
    <sheetView view="pageBreakPreview" zoomScaleNormal="110" zoomScaleSheetLayoutView="100" workbookViewId="0">
      <selection activeCell="H59" sqref="H59"/>
    </sheetView>
  </sheetViews>
  <sheetFormatPr defaultColWidth="9.109375" defaultRowHeight="13.5" customHeight="1"/>
  <cols>
    <col min="1" max="1" width="5.33203125" style="661" customWidth="1"/>
    <col min="2" max="2" width="7.5546875" style="597" customWidth="1"/>
    <col min="3" max="3" width="12.6640625" style="594" customWidth="1"/>
    <col min="4" max="4" width="60.6640625" style="594" customWidth="1"/>
    <col min="5" max="5" width="5.33203125" style="597" customWidth="1"/>
    <col min="6" max="6" width="10.6640625" style="646" customWidth="1"/>
    <col min="7" max="7" width="12.6640625" style="647" customWidth="1"/>
    <col min="8" max="8" width="14.6640625" style="646" customWidth="1"/>
    <col min="9" max="9" width="22.6640625" style="56" customWidth="1"/>
    <col min="10" max="16384" width="9.109375" style="56"/>
  </cols>
  <sheetData>
    <row r="1" spans="1:9" s="51" customFormat="1" ht="14.4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3.8">
      <c r="A2" s="65"/>
      <c r="B2" s="124"/>
      <c r="C2" s="267"/>
      <c r="D2" s="267"/>
      <c r="E2" s="124"/>
      <c r="F2" s="53"/>
      <c r="G2" s="53"/>
      <c r="H2" s="267"/>
    </row>
    <row r="3" spans="1:9" s="51" customFormat="1" ht="13.8">
      <c r="A3" s="65" t="s">
        <v>158</v>
      </c>
      <c r="B3" s="124"/>
      <c r="C3" s="267" t="s">
        <v>71</v>
      </c>
      <c r="D3" s="267"/>
      <c r="E3" s="124"/>
      <c r="F3" s="53"/>
      <c r="G3" s="53"/>
      <c r="H3" s="267"/>
    </row>
    <row r="4" spans="1:9" ht="13.8">
      <c r="A4" s="591" t="s">
        <v>183</v>
      </c>
      <c r="B4" s="72"/>
      <c r="C4" s="172" t="s">
        <v>72</v>
      </c>
      <c r="D4" s="53"/>
      <c r="E4" s="72"/>
      <c r="F4" s="53"/>
      <c r="G4" s="53"/>
      <c r="H4" s="53"/>
    </row>
    <row r="5" spans="1:9" s="592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20" t="s">
        <v>166</v>
      </c>
      <c r="H6" s="1720" t="s">
        <v>167</v>
      </c>
      <c r="I6" s="1720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27"/>
      <c r="E7" s="1729"/>
      <c r="F7" s="1731"/>
      <c r="G7" s="1721"/>
      <c r="H7" s="1721" t="s">
        <v>171</v>
      </c>
      <c r="I7" s="1721"/>
    </row>
    <row r="8" spans="1:9" ht="16.2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5"/>
      <c r="C9" s="177"/>
      <c r="D9" s="82"/>
      <c r="F9" s="594"/>
      <c r="G9" s="594"/>
      <c r="H9" s="594"/>
    </row>
    <row r="10" spans="1:9" ht="15.6" customHeight="1">
      <c r="A10" s="597"/>
      <c r="B10" s="598">
        <v>451120</v>
      </c>
      <c r="C10" s="294"/>
      <c r="D10" s="351" t="s">
        <v>185</v>
      </c>
      <c r="F10" s="599"/>
      <c r="G10" s="599"/>
      <c r="H10" s="600">
        <f>SUM(H12:H17)</f>
        <v>0</v>
      </c>
    </row>
    <row r="11" spans="1:9" ht="15.6" customHeight="1">
      <c r="A11" s="597"/>
      <c r="B11" s="595"/>
      <c r="C11" s="177"/>
      <c r="D11" s="82"/>
      <c r="F11" s="599"/>
      <c r="G11" s="599"/>
      <c r="H11" s="599"/>
    </row>
    <row r="12" spans="1:9" s="605" customFormat="1" ht="14.4">
      <c r="A12" s="601">
        <v>1</v>
      </c>
      <c r="B12" s="602"/>
      <c r="C12" s="603" t="s">
        <v>669</v>
      </c>
      <c r="D12" s="601" t="s">
        <v>670</v>
      </c>
      <c r="E12" s="602" t="s">
        <v>188</v>
      </c>
      <c r="F12" s="604">
        <v>89</v>
      </c>
      <c r="G12" s="1263"/>
      <c r="H12" s="604">
        <f>ROUND(G12*F12,2)</f>
        <v>0</v>
      </c>
      <c r="I12" s="1263"/>
    </row>
    <row r="13" spans="1:9" s="605" customFormat="1" ht="14.4">
      <c r="A13" s="601">
        <v>2</v>
      </c>
      <c r="B13" s="602"/>
      <c r="C13" s="603" t="s">
        <v>600</v>
      </c>
      <c r="D13" s="601" t="s">
        <v>601</v>
      </c>
      <c r="E13" s="602" t="s">
        <v>188</v>
      </c>
      <c r="F13" s="604">
        <v>89</v>
      </c>
      <c r="G13" s="1263"/>
      <c r="H13" s="604">
        <f t="shared" ref="H13:H17" si="0">ROUND(G13*F13,2)</f>
        <v>0</v>
      </c>
      <c r="I13" s="1263"/>
    </row>
    <row r="14" spans="1:9" s="605" customFormat="1" ht="14.4">
      <c r="A14" s="601">
        <v>3</v>
      </c>
      <c r="B14" s="602"/>
      <c r="C14" s="603" t="s">
        <v>360</v>
      </c>
      <c r="D14" s="601" t="s">
        <v>361</v>
      </c>
      <c r="E14" s="602" t="s">
        <v>188</v>
      </c>
      <c r="F14" s="604">
        <v>75</v>
      </c>
      <c r="G14" s="1263"/>
      <c r="H14" s="604">
        <f t="shared" si="0"/>
        <v>0</v>
      </c>
      <c r="I14" s="1263"/>
    </row>
    <row r="15" spans="1:9" s="605" customFormat="1" ht="14.4">
      <c r="A15" s="601">
        <v>4</v>
      </c>
      <c r="B15" s="602"/>
      <c r="C15" s="603" t="s">
        <v>199</v>
      </c>
      <c r="D15" s="601" t="s">
        <v>444</v>
      </c>
      <c r="E15" s="602" t="s">
        <v>188</v>
      </c>
      <c r="F15" s="604">
        <v>89</v>
      </c>
      <c r="G15" s="1263"/>
      <c r="H15" s="604">
        <f t="shared" si="0"/>
        <v>0</v>
      </c>
      <c r="I15" s="1263"/>
    </row>
    <row r="16" spans="1:9" s="605" customFormat="1" ht="14.4">
      <c r="A16" s="601">
        <v>5</v>
      </c>
      <c r="B16" s="602"/>
      <c r="C16" s="603" t="s">
        <v>720</v>
      </c>
      <c r="D16" s="601" t="s">
        <v>721</v>
      </c>
      <c r="E16" s="602" t="s">
        <v>188</v>
      </c>
      <c r="F16" s="604">
        <v>89</v>
      </c>
      <c r="G16" s="1263"/>
      <c r="H16" s="604">
        <f t="shared" si="0"/>
        <v>0</v>
      </c>
      <c r="I16" s="1263"/>
    </row>
    <row r="17" spans="1:9" s="605" customFormat="1" ht="14.4">
      <c r="A17" s="601">
        <v>6</v>
      </c>
      <c r="B17" s="602"/>
      <c r="C17" s="603" t="s">
        <v>195</v>
      </c>
      <c r="D17" s="601" t="s">
        <v>196</v>
      </c>
      <c r="E17" s="602" t="s">
        <v>197</v>
      </c>
      <c r="F17" s="604">
        <v>297</v>
      </c>
      <c r="G17" s="1263"/>
      <c r="H17" s="604">
        <f t="shared" si="0"/>
        <v>0</v>
      </c>
      <c r="I17" s="1263"/>
    </row>
    <row r="18" spans="1:9" ht="13.8">
      <c r="A18" s="597"/>
      <c r="B18" s="595"/>
      <c r="C18" s="177"/>
      <c r="D18" s="129"/>
      <c r="F18" s="599"/>
      <c r="G18" s="599"/>
      <c r="H18" s="599"/>
      <c r="I18" s="599"/>
    </row>
    <row r="19" spans="1:9" ht="13.8">
      <c r="A19" s="597"/>
      <c r="B19" s="598" t="s">
        <v>722</v>
      </c>
      <c r="C19" s="294"/>
      <c r="D19" s="351" t="s">
        <v>723</v>
      </c>
      <c r="F19" s="599"/>
      <c r="G19" s="599"/>
      <c r="H19" s="600">
        <f>SUM(H21)</f>
        <v>0</v>
      </c>
      <c r="I19" s="599"/>
    </row>
    <row r="20" spans="1:9" ht="13.8">
      <c r="A20" s="597"/>
      <c r="B20" s="598"/>
      <c r="C20" s="294"/>
      <c r="D20" s="351"/>
      <c r="F20" s="599"/>
      <c r="G20" s="599"/>
      <c r="H20" s="599"/>
      <c r="I20" s="599"/>
    </row>
    <row r="21" spans="1:9" s="605" customFormat="1" ht="14.4">
      <c r="A21" s="601">
        <v>7</v>
      </c>
      <c r="B21" s="602"/>
      <c r="C21" s="603" t="s">
        <v>724</v>
      </c>
      <c r="D21" s="601" t="s">
        <v>725</v>
      </c>
      <c r="E21" s="602" t="s">
        <v>188</v>
      </c>
      <c r="F21" s="604">
        <v>5</v>
      </c>
      <c r="G21" s="1263"/>
      <c r="H21" s="604">
        <f>ROUND(G21*F21,2)</f>
        <v>0</v>
      </c>
      <c r="I21" s="1263"/>
    </row>
    <row r="22" spans="1:9" ht="13.8">
      <c r="A22" s="597"/>
      <c r="B22" s="595"/>
      <c r="C22" s="177"/>
      <c r="D22" s="129"/>
      <c r="F22" s="599"/>
      <c r="G22" s="599"/>
      <c r="H22" s="599"/>
      <c r="I22" s="599"/>
    </row>
    <row r="23" spans="1:9" ht="27.6">
      <c r="A23" s="597"/>
      <c r="B23" s="598">
        <v>452332</v>
      </c>
      <c r="C23" s="294"/>
      <c r="D23" s="351" t="s">
        <v>726</v>
      </c>
      <c r="F23" s="599"/>
      <c r="G23" s="599"/>
      <c r="H23" s="600">
        <f>SUM(H25:H29)</f>
        <v>0</v>
      </c>
      <c r="I23" s="599"/>
    </row>
    <row r="24" spans="1:9" ht="13.8">
      <c r="A24" s="597"/>
      <c r="B24" s="598"/>
      <c r="C24" s="294"/>
      <c r="D24" s="351"/>
      <c r="F24" s="599"/>
      <c r="G24" s="599"/>
      <c r="H24" s="600"/>
      <c r="I24" s="599"/>
    </row>
    <row r="25" spans="1:9" s="605" customFormat="1" ht="14.4">
      <c r="A25" s="601">
        <v>8</v>
      </c>
      <c r="B25" s="602"/>
      <c r="C25" s="603" t="s">
        <v>727</v>
      </c>
      <c r="D25" s="601" t="s">
        <v>728</v>
      </c>
      <c r="E25" s="602" t="s">
        <v>180</v>
      </c>
      <c r="F25" s="604">
        <v>100</v>
      </c>
      <c r="G25" s="1263"/>
      <c r="H25" s="604">
        <f>ROUND(G25*F25,2)</f>
        <v>0</v>
      </c>
      <c r="I25" s="1263"/>
    </row>
    <row r="26" spans="1:9" s="605" customFormat="1" ht="14.4">
      <c r="A26" s="603">
        <v>9</v>
      </c>
      <c r="B26" s="602"/>
      <c r="C26" s="603" t="s">
        <v>616</v>
      </c>
      <c r="D26" s="601" t="s">
        <v>698</v>
      </c>
      <c r="E26" s="602" t="s">
        <v>197</v>
      </c>
      <c r="F26" s="604">
        <v>295</v>
      </c>
      <c r="G26" s="1263"/>
      <c r="H26" s="604">
        <f t="shared" ref="H26:H29" si="1">ROUND(G26*F26,2)</f>
        <v>0</v>
      </c>
      <c r="I26" s="1263"/>
    </row>
    <row r="27" spans="1:9" s="605" customFormat="1" ht="14.4">
      <c r="A27" s="603">
        <v>10</v>
      </c>
      <c r="B27" s="602"/>
      <c r="C27" s="603" t="s">
        <v>618</v>
      </c>
      <c r="D27" s="601" t="s">
        <v>729</v>
      </c>
      <c r="E27" s="602" t="s">
        <v>176</v>
      </c>
      <c r="F27" s="604">
        <v>92</v>
      </c>
      <c r="G27" s="1263"/>
      <c r="H27" s="604">
        <f t="shared" si="1"/>
        <v>0</v>
      </c>
      <c r="I27" s="1263"/>
    </row>
    <row r="28" spans="1:9" s="605" customFormat="1" ht="14.4">
      <c r="A28" s="603">
        <v>11</v>
      </c>
      <c r="B28" s="602"/>
      <c r="C28" s="603" t="s">
        <v>538</v>
      </c>
      <c r="D28" s="601" t="s">
        <v>699</v>
      </c>
      <c r="E28" s="602" t="s">
        <v>176</v>
      </c>
      <c r="F28" s="604">
        <v>144</v>
      </c>
      <c r="G28" s="1263"/>
      <c r="H28" s="604">
        <f t="shared" si="1"/>
        <v>0</v>
      </c>
      <c r="I28" s="1263"/>
    </row>
    <row r="29" spans="1:9" s="605" customFormat="1" ht="14.4">
      <c r="A29" s="603">
        <v>12</v>
      </c>
      <c r="B29" s="602"/>
      <c r="C29" s="603" t="s">
        <v>730</v>
      </c>
      <c r="D29" s="601" t="s">
        <v>731</v>
      </c>
      <c r="E29" s="602" t="s">
        <v>180</v>
      </c>
      <c r="F29" s="604">
        <v>2</v>
      </c>
      <c r="G29" s="1263"/>
      <c r="H29" s="604">
        <f t="shared" si="1"/>
        <v>0</v>
      </c>
      <c r="I29" s="1263"/>
    </row>
    <row r="30" spans="1:9" ht="13.8">
      <c r="A30" s="618"/>
      <c r="B30" s="619"/>
      <c r="C30" s="620"/>
      <c r="D30" s="621"/>
      <c r="E30" s="622"/>
      <c r="F30" s="623"/>
      <c r="G30" s="611"/>
      <c r="H30" s="611"/>
      <c r="I30" s="611"/>
    </row>
    <row r="31" spans="1:9" ht="13.8">
      <c r="A31" s="618"/>
      <c r="B31" s="624">
        <v>452333</v>
      </c>
      <c r="C31" s="625"/>
      <c r="D31" s="351" t="s">
        <v>732</v>
      </c>
      <c r="E31" s="622"/>
      <c r="F31" s="623"/>
      <c r="G31" s="611"/>
      <c r="H31" s="626">
        <f>SUM(H33:H34)</f>
        <v>0</v>
      </c>
      <c r="I31" s="611"/>
    </row>
    <row r="32" spans="1:9" ht="13.8">
      <c r="A32" s="618"/>
      <c r="B32" s="619"/>
      <c r="C32" s="620"/>
      <c r="D32" s="621"/>
      <c r="E32" s="622"/>
      <c r="F32" s="623"/>
      <c r="G32" s="611"/>
      <c r="H32" s="611"/>
      <c r="I32" s="611"/>
    </row>
    <row r="33" spans="1:9" s="605" customFormat="1" ht="14.4">
      <c r="A33" s="603">
        <v>13</v>
      </c>
      <c r="B33" s="602"/>
      <c r="C33" s="603" t="s">
        <v>733</v>
      </c>
      <c r="D33" s="601" t="s">
        <v>734</v>
      </c>
      <c r="E33" s="602" t="s">
        <v>197</v>
      </c>
      <c r="F33" s="604">
        <v>50</v>
      </c>
      <c r="G33" s="1263"/>
      <c r="H33" s="604">
        <f>ROUND(G33*F33,2)</f>
        <v>0</v>
      </c>
      <c r="I33" s="1263"/>
    </row>
    <row r="34" spans="1:9" s="605" customFormat="1" ht="14.4">
      <c r="A34" s="1586">
        <v>14</v>
      </c>
      <c r="B34" s="1590"/>
      <c r="C34" s="1586" t="s">
        <v>531</v>
      </c>
      <c r="D34" s="1608" t="s">
        <v>532</v>
      </c>
      <c r="E34" s="1609" t="s">
        <v>188</v>
      </c>
      <c r="F34" s="1591">
        <v>65</v>
      </c>
      <c r="G34" s="1610"/>
      <c r="H34" s="1591">
        <f>ROUND(G34*F34,2)</f>
        <v>0</v>
      </c>
      <c r="I34" s="1610"/>
    </row>
    <row r="35" spans="1:9" ht="13.8">
      <c r="A35" s="618"/>
      <c r="B35" s="619"/>
      <c r="C35" s="177"/>
      <c r="D35" s="82"/>
      <c r="E35" s="622"/>
      <c r="F35" s="623"/>
      <c r="G35" s="611"/>
      <c r="H35" s="611"/>
      <c r="I35" s="611"/>
    </row>
    <row r="36" spans="1:9" ht="13.8">
      <c r="A36" s="618"/>
      <c r="B36" s="598">
        <v>452623</v>
      </c>
      <c r="C36" s="627"/>
      <c r="D36" s="351" t="s">
        <v>273</v>
      </c>
      <c r="E36" s="622"/>
      <c r="F36" s="623"/>
      <c r="G36" s="611"/>
      <c r="H36" s="626">
        <f>SUM(H38:H40)</f>
        <v>0</v>
      </c>
      <c r="I36" s="611"/>
    </row>
    <row r="37" spans="1:9" ht="13.8">
      <c r="A37" s="618"/>
      <c r="B37" s="619"/>
      <c r="C37" s="177"/>
      <c r="D37" s="82"/>
      <c r="E37" s="622"/>
      <c r="F37" s="623"/>
      <c r="G37" s="611"/>
      <c r="H37" s="611"/>
      <c r="I37" s="611"/>
    </row>
    <row r="38" spans="1:9" s="605" customFormat="1" ht="14.4">
      <c r="A38" s="603">
        <v>15</v>
      </c>
      <c r="B38" s="602"/>
      <c r="C38" s="603" t="s">
        <v>735</v>
      </c>
      <c r="D38" s="601" t="s">
        <v>736</v>
      </c>
      <c r="E38" s="602" t="s">
        <v>188</v>
      </c>
      <c r="F38" s="604">
        <v>14</v>
      </c>
      <c r="G38" s="1263"/>
      <c r="H38" s="604">
        <f>ROUND(G38*F38,2)</f>
        <v>0</v>
      </c>
      <c r="I38" s="1263"/>
    </row>
    <row r="39" spans="1:9" s="605" customFormat="1" ht="14.4">
      <c r="A39" s="603">
        <v>16</v>
      </c>
      <c r="B39" s="602"/>
      <c r="C39" s="603" t="s">
        <v>737</v>
      </c>
      <c r="D39" s="601" t="s">
        <v>738</v>
      </c>
      <c r="E39" s="602" t="s">
        <v>197</v>
      </c>
      <c r="F39" s="604">
        <v>60</v>
      </c>
      <c r="G39" s="1263"/>
      <c r="H39" s="604">
        <f t="shared" ref="H39:H40" si="2">ROUND(G39*F39,2)</f>
        <v>0</v>
      </c>
      <c r="I39" s="1263"/>
    </row>
    <row r="40" spans="1:9" s="605" customFormat="1" ht="14.4">
      <c r="A40" s="603">
        <v>17</v>
      </c>
      <c r="B40" s="602"/>
      <c r="C40" s="603" t="s">
        <v>739</v>
      </c>
      <c r="D40" s="601" t="s">
        <v>740</v>
      </c>
      <c r="E40" s="602" t="s">
        <v>188</v>
      </c>
      <c r="F40" s="604">
        <v>2</v>
      </c>
      <c r="G40" s="1263"/>
      <c r="H40" s="604">
        <f t="shared" si="2"/>
        <v>0</v>
      </c>
      <c r="I40" s="1263"/>
    </row>
    <row r="41" spans="1:9" ht="13.8">
      <c r="A41" s="618"/>
      <c r="B41" s="619"/>
      <c r="C41" s="177"/>
      <c r="D41" s="82"/>
      <c r="E41" s="622"/>
      <c r="F41" s="623"/>
      <c r="G41" s="611"/>
      <c r="H41" s="611"/>
      <c r="I41" s="611"/>
    </row>
    <row r="42" spans="1:9" ht="13.8">
      <c r="A42" s="618"/>
      <c r="B42" s="598">
        <v>452614</v>
      </c>
      <c r="C42" s="628"/>
      <c r="D42" s="351" t="s">
        <v>741</v>
      </c>
      <c r="E42" s="629"/>
      <c r="F42" s="630"/>
      <c r="G42" s="631"/>
      <c r="H42" s="626">
        <f>SUM(H44)</f>
        <v>0</v>
      </c>
      <c r="I42" s="631"/>
    </row>
    <row r="43" spans="1:9" ht="14.4">
      <c r="A43" s="618"/>
      <c r="B43" s="598"/>
      <c r="C43" s="628"/>
      <c r="D43" s="351"/>
      <c r="E43" s="629"/>
      <c r="F43" s="630"/>
      <c r="G43" s="631"/>
      <c r="H43" s="632"/>
      <c r="I43" s="631"/>
    </row>
    <row r="44" spans="1:9" ht="28.8">
      <c r="A44" s="603">
        <v>18</v>
      </c>
      <c r="B44" s="633"/>
      <c r="C44" s="634">
        <v>61010101</v>
      </c>
      <c r="D44" s="617" t="s">
        <v>629</v>
      </c>
      <c r="E44" s="602" t="s">
        <v>197</v>
      </c>
      <c r="F44" s="604">
        <v>161</v>
      </c>
      <c r="G44" s="1263"/>
      <c r="H44" s="604">
        <f>ROUND(F44*G44,2)</f>
        <v>0</v>
      </c>
      <c r="I44" s="1263"/>
    </row>
    <row r="45" spans="1:9" ht="13.8">
      <c r="A45" s="618"/>
      <c r="B45" s="619"/>
      <c r="C45" s="177"/>
      <c r="D45" s="82"/>
      <c r="E45" s="622"/>
      <c r="F45" s="623"/>
      <c r="G45" s="611"/>
      <c r="H45" s="611"/>
    </row>
    <row r="46" spans="1:9" ht="14.4">
      <c r="A46" s="635"/>
      <c r="B46" s="636"/>
      <c r="C46" s="637"/>
      <c r="D46" s="638" t="s">
        <v>181</v>
      </c>
      <c r="E46" s="639"/>
      <c r="F46" s="640"/>
      <c r="G46" s="641"/>
      <c r="H46" s="642">
        <f>H36+H31+H23+H19+H10+H42</f>
        <v>0</v>
      </c>
    </row>
    <row r="47" spans="1:9" ht="13.8">
      <c r="A47" s="635"/>
      <c r="B47" s="643"/>
      <c r="C47" s="644"/>
      <c r="D47" s="645"/>
      <c r="E47" s="635"/>
    </row>
    <row r="48" spans="1:9" ht="13.8">
      <c r="A48" s="635"/>
      <c r="B48" s="643"/>
      <c r="C48" s="644"/>
      <c r="E48" s="636"/>
    </row>
    <row r="49" spans="1:8" ht="13.8">
      <c r="A49" s="635"/>
      <c r="B49" s="643"/>
      <c r="C49" s="644"/>
      <c r="D49" s="645"/>
      <c r="E49" s="636"/>
    </row>
    <row r="50" spans="1:8" s="648" customFormat="1" ht="12.75" customHeight="1">
      <c r="A50" s="635"/>
      <c r="B50" s="643"/>
      <c r="C50" s="644"/>
      <c r="D50" s="645"/>
      <c r="E50" s="636"/>
      <c r="F50" s="646"/>
      <c r="G50" s="647"/>
      <c r="H50" s="646"/>
    </row>
    <row r="51" spans="1:8" s="648" customFormat="1" ht="13.8">
      <c r="A51" s="635"/>
      <c r="B51" s="643"/>
      <c r="C51" s="644"/>
      <c r="D51" s="645"/>
      <c r="E51" s="636"/>
      <c r="F51" s="646"/>
      <c r="G51" s="647"/>
      <c r="H51" s="646"/>
    </row>
    <row r="52" spans="1:8" ht="13.8">
      <c r="A52" s="635"/>
      <c r="B52" s="643"/>
      <c r="C52" s="644"/>
      <c r="D52" s="645"/>
      <c r="E52" s="636"/>
    </row>
    <row r="53" spans="1:8" s="648" customFormat="1" ht="12.75" customHeight="1">
      <c r="A53" s="635"/>
      <c r="B53" s="643"/>
      <c r="C53" s="644"/>
      <c r="D53" s="645"/>
      <c r="E53" s="636"/>
      <c r="F53" s="646"/>
      <c r="G53" s="647"/>
      <c r="H53" s="646"/>
    </row>
    <row r="54" spans="1:8" ht="13.8">
      <c r="A54" s="635"/>
      <c r="B54" s="649"/>
      <c r="C54" s="650"/>
      <c r="D54" s="651"/>
      <c r="E54" s="636"/>
    </row>
    <row r="55" spans="1:8" ht="13.8">
      <c r="A55" s="635"/>
      <c r="B55" s="649"/>
      <c r="C55" s="650"/>
      <c r="D55" s="651"/>
      <c r="E55" s="636"/>
    </row>
    <row r="56" spans="1:8" ht="13.8">
      <c r="A56" s="635"/>
      <c r="B56" s="649"/>
      <c r="C56" s="650"/>
      <c r="D56" s="651"/>
      <c r="E56" s="636"/>
    </row>
    <row r="57" spans="1:8" ht="15.6">
      <c r="A57" s="635"/>
      <c r="B57" s="652"/>
      <c r="C57" s="653"/>
      <c r="D57" s="654"/>
      <c r="E57" s="655"/>
    </row>
    <row r="58" spans="1:8" ht="13.8">
      <c r="A58" s="635"/>
      <c r="B58" s="643"/>
      <c r="C58" s="656"/>
      <c r="D58" s="645"/>
      <c r="E58" s="635"/>
    </row>
    <row r="59" spans="1:8" s="648" customFormat="1" ht="12.75" customHeight="1">
      <c r="A59" s="635"/>
      <c r="B59" s="649"/>
      <c r="C59" s="650"/>
      <c r="D59" s="657"/>
      <c r="E59" s="636"/>
      <c r="F59" s="646"/>
      <c r="G59" s="647"/>
      <c r="H59" s="646"/>
    </row>
    <row r="60" spans="1:8" s="648" customFormat="1" ht="12.75" customHeight="1">
      <c r="A60" s="635"/>
      <c r="B60" s="652"/>
      <c r="C60" s="653"/>
      <c r="D60" s="654"/>
      <c r="E60" s="655"/>
      <c r="F60" s="646"/>
      <c r="G60" s="647"/>
      <c r="H60" s="646"/>
    </row>
    <row r="61" spans="1:8" ht="13.8">
      <c r="A61" s="635"/>
      <c r="B61" s="649"/>
      <c r="C61" s="650"/>
      <c r="D61" s="654"/>
      <c r="E61" s="636"/>
    </row>
    <row r="62" spans="1:8" ht="13.8">
      <c r="A62" s="635"/>
      <c r="B62" s="649"/>
      <c r="C62" s="650"/>
      <c r="D62" s="654"/>
      <c r="E62" s="636"/>
    </row>
    <row r="63" spans="1:8" ht="13.8">
      <c r="A63" s="635"/>
      <c r="B63" s="649"/>
      <c r="C63" s="650"/>
      <c r="D63" s="651"/>
      <c r="E63" s="636"/>
    </row>
    <row r="64" spans="1:8" ht="13.8">
      <c r="A64" s="635"/>
      <c r="B64" s="649"/>
      <c r="C64" s="650"/>
      <c r="D64" s="651"/>
      <c r="E64" s="636"/>
    </row>
    <row r="65" spans="1:8" ht="13.8">
      <c r="A65" s="635"/>
      <c r="B65" s="649"/>
      <c r="C65" s="650"/>
      <c r="D65" s="651"/>
      <c r="E65" s="636"/>
    </row>
    <row r="66" spans="1:8" ht="15.6">
      <c r="A66" s="635"/>
      <c r="B66" s="652"/>
      <c r="C66" s="653"/>
      <c r="D66" s="654"/>
      <c r="E66" s="655"/>
    </row>
    <row r="67" spans="1:8" ht="15.6">
      <c r="A67" s="635"/>
      <c r="B67" s="652"/>
      <c r="C67" s="653"/>
      <c r="D67" s="658"/>
      <c r="E67" s="655"/>
    </row>
    <row r="68" spans="1:8" ht="13.8">
      <c r="A68" s="635"/>
      <c r="B68" s="649"/>
      <c r="C68" s="650"/>
      <c r="D68" s="657"/>
      <c r="E68" s="636"/>
    </row>
    <row r="69" spans="1:8" ht="13.8">
      <c r="A69" s="635"/>
      <c r="B69" s="649"/>
      <c r="C69" s="650"/>
      <c r="D69" s="654"/>
      <c r="E69" s="636"/>
    </row>
    <row r="70" spans="1:8" ht="13.8">
      <c r="A70" s="635"/>
      <c r="B70" s="649"/>
      <c r="C70" s="650"/>
      <c r="D70" s="654"/>
      <c r="E70" s="636"/>
    </row>
    <row r="71" spans="1:8" ht="13.8">
      <c r="A71" s="635"/>
      <c r="B71" s="649"/>
      <c r="C71" s="650"/>
      <c r="D71" s="651"/>
      <c r="E71" s="636"/>
    </row>
    <row r="72" spans="1:8" ht="13.8">
      <c r="A72" s="635"/>
      <c r="B72" s="649"/>
      <c r="C72" s="650"/>
      <c r="D72" s="651"/>
      <c r="E72" s="636"/>
    </row>
    <row r="73" spans="1:8" ht="13.8">
      <c r="A73" s="635"/>
      <c r="B73" s="649"/>
      <c r="C73" s="650"/>
      <c r="D73" s="651"/>
      <c r="E73" s="636"/>
    </row>
    <row r="74" spans="1:8" ht="13.8">
      <c r="A74" s="635"/>
      <c r="B74" s="649"/>
      <c r="C74" s="650"/>
      <c r="D74" s="654"/>
      <c r="E74" s="636"/>
    </row>
    <row r="75" spans="1:8" ht="13.8">
      <c r="A75" s="635"/>
      <c r="B75" s="649"/>
      <c r="C75" s="650"/>
      <c r="D75" s="651"/>
      <c r="E75" s="636"/>
    </row>
    <row r="76" spans="1:8" ht="13.8">
      <c r="A76" s="635"/>
      <c r="B76" s="649"/>
      <c r="C76" s="650"/>
      <c r="D76" s="657"/>
      <c r="E76" s="636"/>
    </row>
    <row r="77" spans="1:8" ht="13.5" customHeight="1">
      <c r="A77" s="635"/>
      <c r="B77" s="649"/>
      <c r="C77" s="650"/>
      <c r="D77" s="654"/>
      <c r="E77" s="636"/>
    </row>
    <row r="78" spans="1:8" ht="13.5" customHeight="1">
      <c r="A78" s="635"/>
      <c r="B78" s="649"/>
      <c r="C78" s="650"/>
      <c r="D78" s="651"/>
      <c r="E78" s="636"/>
    </row>
    <row r="79" spans="1:8" s="648" customFormat="1" ht="13.8">
      <c r="A79" s="635"/>
      <c r="B79" s="649"/>
      <c r="C79" s="650"/>
      <c r="D79" s="651"/>
      <c r="E79" s="636"/>
      <c r="F79" s="646"/>
      <c r="G79" s="647"/>
      <c r="H79" s="646"/>
    </row>
    <row r="80" spans="1:8" s="648" customFormat="1" ht="13.8">
      <c r="A80" s="635"/>
      <c r="B80" s="649"/>
      <c r="C80" s="650"/>
      <c r="D80" s="651"/>
      <c r="E80" s="636"/>
      <c r="F80" s="646"/>
      <c r="G80" s="647"/>
      <c r="H80" s="646"/>
    </row>
    <row r="81" spans="1:8" s="648" customFormat="1" ht="13.8">
      <c r="A81" s="635"/>
      <c r="B81" s="649"/>
      <c r="C81" s="650"/>
      <c r="D81" s="654"/>
      <c r="E81" s="636"/>
      <c r="F81" s="646"/>
      <c r="G81" s="647"/>
      <c r="H81" s="646"/>
    </row>
    <row r="82" spans="1:8" ht="13.5" customHeight="1">
      <c r="A82" s="635"/>
      <c r="B82" s="649"/>
      <c r="C82" s="650"/>
      <c r="D82" s="651"/>
      <c r="E82" s="636"/>
    </row>
    <row r="83" spans="1:8" ht="13.5" customHeight="1">
      <c r="A83" s="635"/>
      <c r="B83" s="649"/>
      <c r="C83" s="650"/>
      <c r="D83" s="657"/>
      <c r="E83" s="636"/>
    </row>
    <row r="84" spans="1:8" s="648" customFormat="1" ht="13.8">
      <c r="A84" s="635"/>
      <c r="B84" s="636"/>
      <c r="C84" s="637"/>
      <c r="D84" s="659"/>
      <c r="E84" s="636"/>
      <c r="F84" s="646"/>
      <c r="G84" s="647"/>
      <c r="H84" s="646"/>
    </row>
    <row r="85" spans="1:8" s="648" customFormat="1" ht="13.8">
      <c r="A85" s="635"/>
      <c r="B85" s="636"/>
      <c r="C85" s="637"/>
      <c r="D85" s="637"/>
      <c r="E85" s="636"/>
      <c r="F85" s="646"/>
      <c r="G85" s="647"/>
      <c r="H85" s="646"/>
    </row>
    <row r="86" spans="1:8" s="648" customFormat="1" ht="13.8">
      <c r="A86" s="635"/>
      <c r="B86" s="643"/>
      <c r="C86" s="656"/>
      <c r="D86" s="645"/>
      <c r="E86" s="635"/>
      <c r="F86" s="646"/>
      <c r="G86" s="647"/>
      <c r="H86" s="646"/>
    </row>
    <row r="87" spans="1:8" s="648" customFormat="1" ht="13.8">
      <c r="A87" s="635"/>
      <c r="B87" s="649"/>
      <c r="C87" s="660"/>
      <c r="D87" s="651"/>
      <c r="E87" s="636"/>
      <c r="F87" s="646"/>
      <c r="G87" s="647"/>
      <c r="H87" s="646"/>
    </row>
    <row r="88" spans="1:8" s="648" customFormat="1" ht="13.8">
      <c r="A88" s="635"/>
      <c r="B88" s="649"/>
      <c r="C88" s="660"/>
      <c r="D88" s="651"/>
      <c r="E88" s="636"/>
      <c r="F88" s="646"/>
      <c r="G88" s="647"/>
      <c r="H88" s="646"/>
    </row>
    <row r="89" spans="1:8" s="648" customFormat="1" ht="13.8">
      <c r="A89" s="635"/>
      <c r="B89" s="636"/>
      <c r="C89" s="637"/>
      <c r="D89" s="659"/>
      <c r="E89" s="636"/>
      <c r="F89" s="646"/>
      <c r="G89" s="647"/>
      <c r="H89" s="646"/>
    </row>
    <row r="90" spans="1:8" s="648" customFormat="1" ht="13.8">
      <c r="A90" s="635"/>
      <c r="B90" s="636"/>
      <c r="C90" s="637"/>
      <c r="D90" s="637"/>
      <c r="E90" s="636"/>
      <c r="F90" s="646"/>
      <c r="G90" s="647"/>
      <c r="H90" s="646"/>
    </row>
    <row r="91" spans="1:8" s="648" customFormat="1" ht="13.8">
      <c r="A91" s="635"/>
      <c r="B91" s="643"/>
      <c r="C91" s="656"/>
      <c r="D91" s="645"/>
      <c r="E91" s="635"/>
      <c r="F91" s="646"/>
      <c r="G91" s="647"/>
      <c r="H91" s="646"/>
    </row>
    <row r="92" spans="1:8" ht="13.5" customHeight="1">
      <c r="A92" s="635"/>
      <c r="B92" s="643"/>
      <c r="C92" s="656"/>
      <c r="D92" s="645"/>
      <c r="E92" s="635"/>
    </row>
    <row r="93" spans="1:8" s="648" customFormat="1" ht="13.8">
      <c r="A93" s="635"/>
      <c r="B93" s="649"/>
      <c r="C93" s="660"/>
      <c r="D93" s="657"/>
      <c r="E93" s="636"/>
      <c r="F93" s="646"/>
      <c r="G93" s="647"/>
      <c r="H93" s="646"/>
    </row>
    <row r="94" spans="1:8" s="648" customFormat="1" ht="13.8">
      <c r="A94" s="635"/>
      <c r="B94" s="649"/>
      <c r="C94" s="660"/>
      <c r="D94" s="651"/>
      <c r="E94" s="636"/>
      <c r="F94" s="646"/>
      <c r="G94" s="647"/>
      <c r="H94" s="646"/>
    </row>
    <row r="95" spans="1:8" ht="13.5" customHeight="1">
      <c r="A95" s="635"/>
      <c r="B95" s="649"/>
      <c r="C95" s="660"/>
      <c r="D95" s="657"/>
      <c r="E95" s="636"/>
    </row>
    <row r="96" spans="1:8" ht="13.5" customHeight="1">
      <c r="A96" s="635"/>
      <c r="B96" s="649"/>
      <c r="C96" s="660"/>
      <c r="D96" s="657"/>
      <c r="E96" s="636"/>
    </row>
    <row r="97" spans="1:8" s="648" customFormat="1" ht="13.8">
      <c r="A97" s="635"/>
      <c r="B97" s="649"/>
      <c r="C97" s="660"/>
      <c r="D97" s="657"/>
      <c r="E97" s="636"/>
      <c r="F97" s="646"/>
      <c r="G97" s="647"/>
      <c r="H97" s="646"/>
    </row>
    <row r="98" spans="1:8" s="648" customFormat="1" ht="13.8">
      <c r="A98" s="635"/>
      <c r="B98" s="649"/>
      <c r="C98" s="660"/>
      <c r="D98" s="651"/>
      <c r="E98" s="636"/>
      <c r="F98" s="646"/>
      <c r="G98" s="647"/>
      <c r="H98" s="646"/>
    </row>
    <row r="99" spans="1:8" ht="13.5" customHeight="1">
      <c r="A99" s="635"/>
      <c r="B99" s="636"/>
      <c r="C99" s="637"/>
      <c r="D99" s="637"/>
      <c r="E99" s="636"/>
    </row>
    <row r="100" spans="1:8" ht="13.5" customHeight="1">
      <c r="B100" s="606"/>
      <c r="C100" s="662"/>
      <c r="D100" s="663"/>
      <c r="E100" s="661"/>
    </row>
    <row r="101" spans="1:8" ht="13.5" customHeight="1">
      <c r="B101" s="614"/>
      <c r="C101" s="664"/>
      <c r="D101" s="615"/>
    </row>
    <row r="104" spans="1:8" ht="13.5" customHeight="1">
      <c r="B104" s="606"/>
      <c r="C104" s="662"/>
      <c r="D104" s="663"/>
      <c r="E104" s="661"/>
    </row>
    <row r="105" spans="1:8" ht="13.5" customHeight="1">
      <c r="B105" s="614"/>
      <c r="C105" s="664"/>
      <c r="D105" s="615"/>
    </row>
    <row r="106" spans="1:8" s="648" customFormat="1" ht="13.8">
      <c r="A106" s="661"/>
      <c r="B106" s="597"/>
      <c r="C106" s="594"/>
      <c r="D106" s="665"/>
      <c r="E106" s="597"/>
      <c r="F106" s="646"/>
      <c r="G106" s="647"/>
      <c r="H106" s="646"/>
    </row>
    <row r="107" spans="1:8" ht="13.5" customHeight="1">
      <c r="D107" s="665"/>
    </row>
    <row r="108" spans="1:8" ht="13.5" customHeight="1">
      <c r="D108" s="665"/>
    </row>
    <row r="109" spans="1:8" ht="13.5" customHeight="1">
      <c r="D109" s="665"/>
    </row>
    <row r="110" spans="1:8" ht="13.5" customHeight="1">
      <c r="D110" s="665"/>
    </row>
    <row r="113" spans="1:9" ht="13.5" customHeight="1">
      <c r="B113" s="614"/>
      <c r="C113" s="664"/>
      <c r="D113" s="615"/>
    </row>
    <row r="114" spans="1:9" ht="13.5" customHeight="1">
      <c r="D114" s="666"/>
    </row>
    <row r="120" spans="1:9" s="667" customFormat="1" ht="13.5" customHeight="1">
      <c r="A120" s="661"/>
      <c r="B120" s="597"/>
      <c r="C120" s="594"/>
      <c r="D120" s="594"/>
      <c r="E120" s="597"/>
      <c r="F120" s="646"/>
      <c r="G120" s="647"/>
      <c r="H120" s="646"/>
      <c r="I120" s="5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s="667" customFormat="1" ht="13.5" customHeight="1">
      <c r="A150" s="661"/>
      <c r="B150" s="597"/>
      <c r="C150" s="594"/>
      <c r="D150" s="594"/>
      <c r="E150" s="597"/>
      <c r="F150" s="646"/>
      <c r="G150" s="647"/>
      <c r="H150" s="646"/>
      <c r="I150" s="56"/>
    </row>
    <row r="151" spans="1:9" s="667" customFormat="1" ht="13.5" customHeight="1">
      <c r="A151" s="661"/>
      <c r="B151" s="597"/>
      <c r="C151" s="594"/>
      <c r="D151" s="594"/>
      <c r="E151" s="597"/>
      <c r="F151" s="646"/>
      <c r="G151" s="647"/>
      <c r="H151" s="646"/>
      <c r="I151" s="56"/>
    </row>
    <row r="152" spans="1:9" s="667" customFormat="1" ht="13.5" customHeight="1">
      <c r="A152" s="661"/>
      <c r="B152" s="597"/>
      <c r="C152" s="594"/>
      <c r="D152" s="594"/>
      <c r="E152" s="597"/>
      <c r="F152" s="646"/>
      <c r="G152" s="647"/>
      <c r="H152" s="646"/>
      <c r="I152" s="56"/>
    </row>
    <row r="153" spans="1:9" s="667" customFormat="1" ht="13.5" customHeight="1">
      <c r="A153" s="661"/>
      <c r="B153" s="597"/>
      <c r="C153" s="594"/>
      <c r="D153" s="594"/>
      <c r="E153" s="597"/>
      <c r="F153" s="646"/>
      <c r="G153" s="647"/>
      <c r="H153" s="646"/>
      <c r="I153" s="56"/>
    </row>
    <row r="154" spans="1:9" ht="13.5" customHeight="1">
      <c r="H154" s="594"/>
    </row>
    <row r="155" spans="1:9" ht="13.5" customHeight="1">
      <c r="H155" s="594"/>
    </row>
    <row r="156" spans="1:9" ht="13.5" customHeight="1">
      <c r="H156" s="594"/>
    </row>
    <row r="157" spans="1:9" ht="13.5" customHeight="1">
      <c r="H157" s="594"/>
    </row>
    <row r="158" spans="1:9" ht="13.5" customHeight="1">
      <c r="H158" s="594"/>
    </row>
    <row r="159" spans="1:9" ht="13.5" customHeight="1">
      <c r="H159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2:G44" xr:uid="{00000000-0002-0000-2B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árok45">
    <tabColor rgb="FFFFFF99"/>
  </sheetPr>
  <dimension ref="A1:I160"/>
  <sheetViews>
    <sheetView view="pageBreakPreview" topLeftCell="A19" zoomScaleNormal="115" zoomScaleSheetLayoutView="100" workbookViewId="0">
      <selection activeCell="E38" sqref="E38"/>
    </sheetView>
  </sheetViews>
  <sheetFormatPr defaultColWidth="9.109375" defaultRowHeight="13.5" customHeight="1"/>
  <cols>
    <col min="1" max="1" width="5.33203125" style="661" customWidth="1"/>
    <col min="2" max="2" width="7.5546875" style="597" customWidth="1"/>
    <col min="3" max="3" width="12.6640625" style="594" customWidth="1"/>
    <col min="4" max="4" width="60.6640625" style="594" customWidth="1"/>
    <col min="5" max="5" width="5.33203125" style="597" customWidth="1"/>
    <col min="6" max="6" width="10.6640625" style="646" customWidth="1"/>
    <col min="7" max="7" width="12.6640625" style="647" customWidth="1"/>
    <col min="8" max="8" width="14.6640625" style="646" customWidth="1"/>
    <col min="9" max="9" width="22.6640625" style="56" customWidth="1"/>
    <col min="10" max="16384" width="9.109375" style="56"/>
  </cols>
  <sheetData>
    <row r="1" spans="1:9" s="51" customFormat="1" ht="14.4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3.8">
      <c r="A2" s="65"/>
      <c r="B2" s="124"/>
      <c r="C2" s="267"/>
      <c r="D2" s="267"/>
      <c r="E2" s="124"/>
      <c r="F2" s="53"/>
      <c r="G2" s="53"/>
      <c r="H2" s="267"/>
    </row>
    <row r="3" spans="1:9" s="51" customFormat="1" ht="13.8">
      <c r="A3" s="65" t="s">
        <v>158</v>
      </c>
      <c r="B3" s="124"/>
      <c r="C3" s="267" t="s">
        <v>73</v>
      </c>
      <c r="D3" s="267"/>
      <c r="E3" s="124"/>
      <c r="F3" s="53"/>
      <c r="G3" s="53"/>
      <c r="H3" s="267"/>
    </row>
    <row r="4" spans="1:9" ht="13.8">
      <c r="A4" s="591" t="s">
        <v>183</v>
      </c>
      <c r="B4" s="72"/>
      <c r="C4" s="172" t="s">
        <v>74</v>
      </c>
      <c r="D4" s="53"/>
      <c r="E4" s="72"/>
      <c r="F4" s="53"/>
      <c r="G4" s="53"/>
      <c r="H4" s="53"/>
    </row>
    <row r="5" spans="1:9" s="592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20" t="s">
        <v>166</v>
      </c>
      <c r="H6" s="1720" t="s">
        <v>167</v>
      </c>
      <c r="I6" s="1720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27"/>
      <c r="E7" s="1729"/>
      <c r="F7" s="1731"/>
      <c r="G7" s="1721"/>
      <c r="H7" s="1721" t="s">
        <v>171</v>
      </c>
      <c r="I7" s="1721"/>
    </row>
    <row r="8" spans="1:9" ht="16.2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599"/>
      <c r="G9" s="599"/>
      <c r="H9" s="600">
        <f>SUM(H11:H16)</f>
        <v>0</v>
      </c>
    </row>
    <row r="10" spans="1:9" ht="15.6" customHeight="1">
      <c r="A10" s="597"/>
      <c r="B10" s="595"/>
      <c r="C10" s="177"/>
      <c r="D10" s="82"/>
      <c r="F10" s="599"/>
      <c r="G10" s="599"/>
      <c r="H10" s="599"/>
    </row>
    <row r="11" spans="1:9" s="605" customFormat="1" ht="14.4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04">
        <v>80</v>
      </c>
      <c r="G11" s="1263"/>
      <c r="H11" s="604">
        <f>ROUND(G11*F11,2)</f>
        <v>0</v>
      </c>
      <c r="I11" s="1263"/>
    </row>
    <row r="12" spans="1:9" s="605" customFormat="1" ht="14.4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04">
        <v>80</v>
      </c>
      <c r="G12" s="1263"/>
      <c r="H12" s="604">
        <f t="shared" ref="H12:H16" si="0">ROUND(G12*F12,2)</f>
        <v>0</v>
      </c>
      <c r="I12" s="1263"/>
    </row>
    <row r="13" spans="1:9" s="605" customFormat="1" ht="14.4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04">
        <v>75</v>
      </c>
      <c r="G13" s="1263"/>
      <c r="H13" s="604">
        <f t="shared" si="0"/>
        <v>0</v>
      </c>
      <c r="I13" s="1263"/>
    </row>
    <row r="14" spans="1:9" s="605" customFormat="1" ht="14.4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04">
        <v>80</v>
      </c>
      <c r="G14" s="1263"/>
      <c r="H14" s="604">
        <f t="shared" si="0"/>
        <v>0</v>
      </c>
      <c r="I14" s="1263"/>
    </row>
    <row r="15" spans="1:9" s="605" customFormat="1" ht="14.4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04">
        <v>80</v>
      </c>
      <c r="G15" s="1263"/>
      <c r="H15" s="604">
        <f t="shared" si="0"/>
        <v>0</v>
      </c>
      <c r="I15" s="1263"/>
    </row>
    <row r="16" spans="1:9" s="605" customFormat="1" ht="14.4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04">
        <v>267</v>
      </c>
      <c r="G16" s="1263"/>
      <c r="H16" s="604">
        <f t="shared" si="0"/>
        <v>0</v>
      </c>
      <c r="I16" s="1263"/>
    </row>
    <row r="17" spans="1:9" ht="13.8">
      <c r="A17" s="597"/>
      <c r="B17" s="595"/>
      <c r="C17" s="177"/>
      <c r="D17" s="129"/>
      <c r="F17" s="599"/>
      <c r="G17" s="599"/>
      <c r="H17" s="599"/>
      <c r="I17" s="599"/>
    </row>
    <row r="18" spans="1:9" ht="13.8">
      <c r="A18" s="597"/>
      <c r="B18" s="598" t="s">
        <v>722</v>
      </c>
      <c r="C18" s="294"/>
      <c r="D18" s="351" t="s">
        <v>723</v>
      </c>
      <c r="F18" s="599"/>
      <c r="G18" s="599"/>
      <c r="H18" s="600">
        <f>H20</f>
        <v>0</v>
      </c>
      <c r="I18" s="599"/>
    </row>
    <row r="19" spans="1:9" ht="13.8">
      <c r="A19" s="597"/>
      <c r="B19" s="598"/>
      <c r="C19" s="294"/>
      <c r="D19" s="351"/>
      <c r="F19" s="599"/>
      <c r="G19" s="599"/>
      <c r="H19" s="599"/>
      <c r="I19" s="599"/>
    </row>
    <row r="20" spans="1:9" s="605" customFormat="1" ht="14.4">
      <c r="A20" s="601">
        <v>7</v>
      </c>
      <c r="B20" s="602"/>
      <c r="C20" s="603" t="s">
        <v>724</v>
      </c>
      <c r="D20" s="601" t="s">
        <v>725</v>
      </c>
      <c r="E20" s="602" t="s">
        <v>188</v>
      </c>
      <c r="F20" s="604">
        <v>13</v>
      </c>
      <c r="G20" s="1263"/>
      <c r="H20" s="604">
        <f>ROUND(G20*F20,2)</f>
        <v>0</v>
      </c>
      <c r="I20" s="1263"/>
    </row>
    <row r="21" spans="1:9" ht="13.8">
      <c r="A21" s="597"/>
      <c r="B21" s="595"/>
      <c r="C21" s="177"/>
      <c r="D21" s="129"/>
      <c r="F21" s="599"/>
      <c r="G21" s="599"/>
      <c r="H21" s="599"/>
      <c r="I21" s="599"/>
    </row>
    <row r="22" spans="1:9" s="613" customFormat="1" ht="27.6">
      <c r="A22" s="606"/>
      <c r="B22" s="607">
        <v>452332</v>
      </c>
      <c r="C22" s="608"/>
      <c r="D22" s="351" t="s">
        <v>726</v>
      </c>
      <c r="E22" s="609"/>
      <c r="F22" s="610"/>
      <c r="G22" s="611"/>
      <c r="H22" s="612">
        <f>SUM(H24:H28)</f>
        <v>0</v>
      </c>
      <c r="I22" s="611"/>
    </row>
    <row r="23" spans="1:9" s="613" customFormat="1" ht="13.8">
      <c r="A23" s="614"/>
      <c r="B23" s="614"/>
      <c r="C23" s="615"/>
      <c r="D23" s="615"/>
      <c r="E23" s="614"/>
      <c r="F23" s="616"/>
      <c r="G23" s="616"/>
      <c r="H23" s="616"/>
      <c r="I23" s="616"/>
    </row>
    <row r="24" spans="1:9" s="605" customFormat="1" ht="14.4">
      <c r="A24" s="601">
        <v>8</v>
      </c>
      <c r="B24" s="602"/>
      <c r="C24" s="603" t="s">
        <v>727</v>
      </c>
      <c r="D24" s="601" t="s">
        <v>728</v>
      </c>
      <c r="E24" s="602" t="s">
        <v>180</v>
      </c>
      <c r="F24" s="604">
        <v>100</v>
      </c>
      <c r="G24" s="1263"/>
      <c r="H24" s="604">
        <f>ROUND(G24*F24,2)</f>
        <v>0</v>
      </c>
      <c r="I24" s="1263"/>
    </row>
    <row r="25" spans="1:9" s="605" customFormat="1" ht="28.8">
      <c r="A25" s="603">
        <v>9</v>
      </c>
      <c r="B25" s="602"/>
      <c r="C25" s="603" t="s">
        <v>616</v>
      </c>
      <c r="D25" s="617" t="s">
        <v>698</v>
      </c>
      <c r="E25" s="602" t="s">
        <v>197</v>
      </c>
      <c r="F25" s="604">
        <v>265</v>
      </c>
      <c r="G25" s="1263"/>
      <c r="H25" s="604">
        <f t="shared" ref="H25:H28" si="1">ROUND(G25*F25,2)</f>
        <v>0</v>
      </c>
      <c r="I25" s="1263"/>
    </row>
    <row r="26" spans="1:9" s="605" customFormat="1" ht="14.4">
      <c r="A26" s="603">
        <v>10</v>
      </c>
      <c r="B26" s="602"/>
      <c r="C26" s="603" t="s">
        <v>538</v>
      </c>
      <c r="D26" s="601" t="s">
        <v>699</v>
      </c>
      <c r="E26" s="602" t="s">
        <v>176</v>
      </c>
      <c r="F26" s="604">
        <v>121</v>
      </c>
      <c r="G26" s="1263"/>
      <c r="H26" s="604">
        <f t="shared" si="1"/>
        <v>0</v>
      </c>
      <c r="I26" s="1263"/>
    </row>
    <row r="27" spans="1:9" s="605" customFormat="1" ht="14.4">
      <c r="A27" s="603">
        <v>11</v>
      </c>
      <c r="B27" s="602"/>
      <c r="C27" s="603" t="s">
        <v>730</v>
      </c>
      <c r="D27" s="601" t="s">
        <v>731</v>
      </c>
      <c r="E27" s="602" t="s">
        <v>180</v>
      </c>
      <c r="F27" s="604">
        <v>2</v>
      </c>
      <c r="G27" s="1263"/>
      <c r="H27" s="604">
        <f t="shared" si="1"/>
        <v>0</v>
      </c>
      <c r="I27" s="1263"/>
    </row>
    <row r="28" spans="1:9" ht="14.4">
      <c r="A28" s="603">
        <v>12</v>
      </c>
      <c r="B28" s="602"/>
      <c r="C28" s="603" t="s">
        <v>540</v>
      </c>
      <c r="D28" s="601" t="s">
        <v>541</v>
      </c>
      <c r="E28" s="602" t="s">
        <v>176</v>
      </c>
      <c r="F28" s="604">
        <v>8.4</v>
      </c>
      <c r="G28" s="1263"/>
      <c r="H28" s="604">
        <f t="shared" si="1"/>
        <v>0</v>
      </c>
      <c r="I28" s="1263"/>
    </row>
    <row r="29" spans="1:9" ht="13.8">
      <c r="A29" s="618"/>
      <c r="C29" s="693"/>
      <c r="D29" s="663"/>
      <c r="E29" s="622"/>
      <c r="F29" s="623"/>
      <c r="G29" s="611"/>
      <c r="H29" s="611"/>
      <c r="I29" s="611"/>
    </row>
    <row r="30" spans="1:9" ht="13.8">
      <c r="A30" s="618"/>
      <c r="B30" s="624">
        <v>452333</v>
      </c>
      <c r="C30" s="625"/>
      <c r="D30" s="351" t="s">
        <v>732</v>
      </c>
      <c r="E30" s="622"/>
      <c r="F30" s="623"/>
      <c r="G30" s="611"/>
      <c r="H30" s="626">
        <f>SUM(H32:H33)</f>
        <v>0</v>
      </c>
      <c r="I30" s="611"/>
    </row>
    <row r="31" spans="1:9" ht="13.8">
      <c r="A31" s="618"/>
      <c r="B31" s="619"/>
      <c r="C31" s="620"/>
      <c r="D31" s="621"/>
      <c r="E31" s="622"/>
      <c r="F31" s="623"/>
      <c r="G31" s="611"/>
      <c r="H31" s="611"/>
      <c r="I31" s="611"/>
    </row>
    <row r="32" spans="1:9" s="605" customFormat="1" ht="14.4">
      <c r="A32" s="603">
        <v>13</v>
      </c>
      <c r="B32" s="602"/>
      <c r="C32" s="603" t="s">
        <v>733</v>
      </c>
      <c r="D32" s="601" t="s">
        <v>734</v>
      </c>
      <c r="E32" s="602" t="s">
        <v>197</v>
      </c>
      <c r="F32" s="604">
        <v>50</v>
      </c>
      <c r="G32" s="1263"/>
      <c r="H32" s="604">
        <f>ROUND(G32*F32,2)</f>
        <v>0</v>
      </c>
      <c r="I32" s="1263"/>
    </row>
    <row r="33" spans="1:9" s="605" customFormat="1" ht="14.4">
      <c r="A33" s="1586">
        <v>14</v>
      </c>
      <c r="B33" s="1590"/>
      <c r="C33" s="1586" t="s">
        <v>531</v>
      </c>
      <c r="D33" s="1608" t="s">
        <v>532</v>
      </c>
      <c r="E33" s="1609" t="s">
        <v>188</v>
      </c>
      <c r="F33" s="1591">
        <v>60</v>
      </c>
      <c r="G33" s="1610"/>
      <c r="H33" s="1591">
        <f>ROUND(G33*F33,2)</f>
        <v>0</v>
      </c>
      <c r="I33" s="1610"/>
    </row>
    <row r="34" spans="1:9" ht="13.8">
      <c r="A34" s="618"/>
      <c r="B34" s="619"/>
      <c r="C34" s="177"/>
      <c r="D34" s="82"/>
      <c r="E34" s="622"/>
      <c r="F34" s="623"/>
      <c r="G34" s="611"/>
      <c r="H34" s="611"/>
      <c r="I34" s="611"/>
    </row>
    <row r="35" spans="1:9" ht="13.8">
      <c r="A35" s="618"/>
      <c r="B35" s="598">
        <v>452623</v>
      </c>
      <c r="C35" s="627"/>
      <c r="D35" s="351" t="s">
        <v>273</v>
      </c>
      <c r="E35" s="622"/>
      <c r="F35" s="623"/>
      <c r="G35" s="611"/>
      <c r="H35" s="626">
        <f>SUM(H37:H41)</f>
        <v>0</v>
      </c>
      <c r="I35" s="611"/>
    </row>
    <row r="36" spans="1:9" ht="13.8">
      <c r="A36" s="618"/>
      <c r="B36" s="619"/>
      <c r="C36" s="177"/>
      <c r="D36" s="82"/>
      <c r="E36" s="622"/>
      <c r="F36" s="623"/>
      <c r="G36" s="611"/>
      <c r="H36" s="611"/>
      <c r="I36" s="611"/>
    </row>
    <row r="37" spans="1:9" s="605" customFormat="1" ht="14.4">
      <c r="A37" s="603">
        <v>15</v>
      </c>
      <c r="B37" s="602"/>
      <c r="C37" s="603" t="s">
        <v>735</v>
      </c>
      <c r="D37" s="601" t="s">
        <v>736</v>
      </c>
      <c r="E37" s="602" t="s">
        <v>188</v>
      </c>
      <c r="F37" s="604">
        <v>14</v>
      </c>
      <c r="G37" s="1263"/>
      <c r="H37" s="604">
        <f>ROUND(G37*F37,2)</f>
        <v>0</v>
      </c>
      <c r="I37" s="1263"/>
    </row>
    <row r="38" spans="1:9" s="605" customFormat="1" ht="14.4">
      <c r="A38" s="603">
        <v>16</v>
      </c>
      <c r="B38" s="602"/>
      <c r="C38" s="603" t="s">
        <v>737</v>
      </c>
      <c r="D38" s="601" t="s">
        <v>738</v>
      </c>
      <c r="E38" s="602" t="s">
        <v>197</v>
      </c>
      <c r="F38" s="604">
        <v>60</v>
      </c>
      <c r="G38" s="1263"/>
      <c r="H38" s="604">
        <f t="shared" ref="H38:H41" si="2">ROUND(G38*F38,2)</f>
        <v>0</v>
      </c>
      <c r="I38" s="1263"/>
    </row>
    <row r="39" spans="1:9" s="605" customFormat="1" ht="14.4">
      <c r="A39" s="603">
        <v>17</v>
      </c>
      <c r="B39" s="602"/>
      <c r="C39" s="603" t="s">
        <v>739</v>
      </c>
      <c r="D39" s="601" t="s">
        <v>740</v>
      </c>
      <c r="E39" s="602" t="s">
        <v>188</v>
      </c>
      <c r="F39" s="604">
        <v>2</v>
      </c>
      <c r="G39" s="1263"/>
      <c r="H39" s="604">
        <f t="shared" si="2"/>
        <v>0</v>
      </c>
      <c r="I39" s="1263"/>
    </row>
    <row r="40" spans="1:9" ht="14.4">
      <c r="A40" s="603">
        <v>18</v>
      </c>
      <c r="B40" s="671"/>
      <c r="C40" s="603" t="s">
        <v>742</v>
      </c>
      <c r="D40" s="601" t="s">
        <v>743</v>
      </c>
      <c r="E40" s="672" t="s">
        <v>188</v>
      </c>
      <c r="F40" s="673">
        <v>13</v>
      </c>
      <c r="G40" s="1264"/>
      <c r="H40" s="604">
        <f t="shared" si="2"/>
        <v>0</v>
      </c>
      <c r="I40" s="1264"/>
    </row>
    <row r="41" spans="1:9" ht="14.4">
      <c r="A41" s="603">
        <v>19</v>
      </c>
      <c r="B41" s="671"/>
      <c r="C41" s="603" t="s">
        <v>744</v>
      </c>
      <c r="D41" s="601" t="s">
        <v>745</v>
      </c>
      <c r="E41" s="672" t="s">
        <v>197</v>
      </c>
      <c r="F41" s="673">
        <v>88</v>
      </c>
      <c r="G41" s="1264"/>
      <c r="H41" s="604">
        <f t="shared" si="2"/>
        <v>0</v>
      </c>
      <c r="I41" s="1264"/>
    </row>
    <row r="42" spans="1:9" s="605" customFormat="1" ht="14.4">
      <c r="A42" s="661"/>
      <c r="B42" s="597"/>
      <c r="C42" s="594"/>
      <c r="D42" s="594"/>
      <c r="E42" s="597"/>
      <c r="F42" s="646"/>
      <c r="G42" s="647"/>
      <c r="H42" s="646"/>
      <c r="I42" s="647"/>
    </row>
    <row r="43" spans="1:9" ht="13.8">
      <c r="A43" s="618"/>
      <c r="B43" s="598">
        <v>452614</v>
      </c>
      <c r="C43" s="628"/>
      <c r="D43" s="351" t="s">
        <v>741</v>
      </c>
      <c r="E43" s="629"/>
      <c r="F43" s="630"/>
      <c r="G43" s="631"/>
      <c r="H43" s="626">
        <f>SUM(H45)</f>
        <v>0</v>
      </c>
      <c r="I43" s="631"/>
    </row>
    <row r="44" spans="1:9" ht="14.4">
      <c r="A44" s="618"/>
      <c r="B44" s="598"/>
      <c r="C44" s="628"/>
      <c r="D44" s="351"/>
      <c r="E44" s="629"/>
      <c r="F44" s="630"/>
      <c r="G44" s="631"/>
      <c r="H44" s="632"/>
      <c r="I44" s="631"/>
    </row>
    <row r="45" spans="1:9" ht="28.8">
      <c r="A45" s="603">
        <v>20</v>
      </c>
      <c r="B45" s="633"/>
      <c r="C45" s="634">
        <v>61010101</v>
      </c>
      <c r="D45" s="617" t="s">
        <v>629</v>
      </c>
      <c r="E45" s="602" t="s">
        <v>197</v>
      </c>
      <c r="F45" s="604">
        <v>161</v>
      </c>
      <c r="G45" s="1265"/>
      <c r="H45" s="604">
        <f>ROUND(F45*G45,2)</f>
        <v>0</v>
      </c>
      <c r="I45" s="1265"/>
    </row>
    <row r="46" spans="1:9" ht="15" customHeight="1">
      <c r="A46" s="635"/>
      <c r="B46" s="649"/>
      <c r="C46" s="668"/>
      <c r="D46" s="669"/>
      <c r="E46" s="670"/>
      <c r="F46" s="632"/>
      <c r="H46" s="632"/>
      <c r="I46" s="647"/>
    </row>
    <row r="47" spans="1:9" ht="14.4">
      <c r="A47" s="635"/>
      <c r="B47" s="636"/>
      <c r="C47" s="637"/>
      <c r="D47" s="638" t="s">
        <v>181</v>
      </c>
      <c r="E47" s="639"/>
      <c r="F47" s="640"/>
      <c r="G47" s="641"/>
      <c r="H47" s="642">
        <f>H35+H30+H22+H18+H9+H43</f>
        <v>0</v>
      </c>
      <c r="I47" s="641"/>
    </row>
    <row r="48" spans="1:9" ht="13.8">
      <c r="A48" s="635"/>
      <c r="B48" s="643"/>
      <c r="C48" s="644"/>
      <c r="D48" s="645"/>
      <c r="E48" s="635"/>
      <c r="I48" s="647"/>
    </row>
    <row r="49" spans="1:9" ht="13.8">
      <c r="A49" s="635"/>
      <c r="B49" s="643"/>
      <c r="C49" s="644"/>
      <c r="E49" s="636"/>
      <c r="I49" s="647"/>
    </row>
    <row r="50" spans="1:9" ht="13.8">
      <c r="A50" s="635"/>
      <c r="B50" s="643"/>
      <c r="C50" s="644"/>
      <c r="D50" s="645"/>
      <c r="E50" s="636"/>
      <c r="I50" s="647"/>
    </row>
    <row r="51" spans="1:9" s="648" customFormat="1" ht="12.75" customHeight="1">
      <c r="A51" s="635"/>
      <c r="B51" s="643"/>
      <c r="C51" s="644"/>
      <c r="D51" s="645"/>
      <c r="E51" s="636"/>
      <c r="F51" s="646"/>
      <c r="G51" s="647"/>
      <c r="H51" s="646"/>
      <c r="I51" s="647"/>
    </row>
    <row r="52" spans="1:9" s="648" customFormat="1" ht="13.8">
      <c r="A52" s="635"/>
      <c r="B52" s="643"/>
      <c r="C52" s="644"/>
      <c r="D52" s="645"/>
      <c r="E52" s="636"/>
      <c r="F52" s="646"/>
      <c r="G52" s="647"/>
      <c r="H52" s="646"/>
      <c r="I52" s="647"/>
    </row>
    <row r="53" spans="1:9" ht="13.8">
      <c r="A53" s="635"/>
      <c r="B53" s="643"/>
      <c r="C53" s="644"/>
      <c r="D53" s="645"/>
      <c r="E53" s="636"/>
      <c r="I53" s="647"/>
    </row>
    <row r="54" spans="1:9" s="648" customFormat="1" ht="12.75" customHeight="1">
      <c r="A54" s="635"/>
      <c r="B54" s="643"/>
      <c r="C54" s="644"/>
      <c r="D54" s="645"/>
      <c r="E54" s="636"/>
      <c r="F54" s="646"/>
      <c r="G54" s="647"/>
      <c r="H54" s="646"/>
      <c r="I54" s="647"/>
    </row>
    <row r="55" spans="1:9" ht="13.8">
      <c r="A55" s="635"/>
      <c r="B55" s="649"/>
      <c r="C55" s="650"/>
      <c r="D55" s="651"/>
      <c r="E55" s="636"/>
      <c r="I55" s="647"/>
    </row>
    <row r="56" spans="1:9" ht="13.8">
      <c r="A56" s="635"/>
      <c r="B56" s="649"/>
      <c r="C56" s="650"/>
      <c r="D56" s="651"/>
      <c r="E56" s="636"/>
      <c r="I56" s="647"/>
    </row>
    <row r="57" spans="1:9" ht="13.8">
      <c r="A57" s="635"/>
      <c r="B57" s="649"/>
      <c r="C57" s="650"/>
      <c r="D57" s="651"/>
      <c r="E57" s="636"/>
      <c r="I57" s="647"/>
    </row>
    <row r="58" spans="1:9" ht="15.6">
      <c r="A58" s="635"/>
      <c r="B58" s="652"/>
      <c r="C58" s="653"/>
      <c r="D58" s="654"/>
      <c r="E58" s="655"/>
      <c r="I58" s="647"/>
    </row>
    <row r="59" spans="1:9" ht="13.8">
      <c r="A59" s="635"/>
      <c r="B59" s="643"/>
      <c r="C59" s="656"/>
      <c r="D59" s="645"/>
      <c r="E59" s="635"/>
      <c r="I59" s="647"/>
    </row>
    <row r="60" spans="1:9" s="648" customFormat="1" ht="12.75" customHeight="1">
      <c r="A60" s="635"/>
      <c r="B60" s="649"/>
      <c r="C60" s="650"/>
      <c r="D60" s="657"/>
      <c r="E60" s="636"/>
      <c r="F60" s="646"/>
      <c r="G60" s="647"/>
      <c r="H60" s="646"/>
      <c r="I60" s="647"/>
    </row>
    <row r="61" spans="1:9" s="648" customFormat="1" ht="12.75" customHeight="1">
      <c r="A61" s="635"/>
      <c r="B61" s="652"/>
      <c r="C61" s="653"/>
      <c r="D61" s="654"/>
      <c r="E61" s="655"/>
      <c r="F61" s="646"/>
      <c r="G61" s="647"/>
      <c r="H61" s="646"/>
      <c r="I61" s="647"/>
    </row>
    <row r="62" spans="1:9" ht="13.8">
      <c r="A62" s="635"/>
      <c r="B62" s="649"/>
      <c r="C62" s="650"/>
      <c r="D62" s="654"/>
      <c r="E62" s="636"/>
      <c r="I62" s="647"/>
    </row>
    <row r="63" spans="1:9" ht="13.8">
      <c r="A63" s="635"/>
      <c r="B63" s="649"/>
      <c r="C63" s="650"/>
      <c r="D63" s="654"/>
      <c r="E63" s="636"/>
      <c r="I63" s="647"/>
    </row>
    <row r="64" spans="1:9" ht="13.8">
      <c r="A64" s="635"/>
      <c r="B64" s="649"/>
      <c r="C64" s="650"/>
      <c r="D64" s="651"/>
      <c r="E64" s="636"/>
      <c r="I64" s="647"/>
    </row>
    <row r="65" spans="1:9" ht="13.8">
      <c r="A65" s="635"/>
      <c r="B65" s="649"/>
      <c r="C65" s="650"/>
      <c r="D65" s="651"/>
      <c r="E65" s="636"/>
      <c r="I65" s="647"/>
    </row>
    <row r="66" spans="1:9" ht="13.8">
      <c r="A66" s="635"/>
      <c r="B66" s="649"/>
      <c r="C66" s="650"/>
      <c r="D66" s="651"/>
      <c r="E66" s="636"/>
      <c r="I66" s="647"/>
    </row>
    <row r="67" spans="1:9" ht="15.6">
      <c r="A67" s="635"/>
      <c r="B67" s="652"/>
      <c r="C67" s="653"/>
      <c r="D67" s="654"/>
      <c r="E67" s="655"/>
      <c r="I67" s="647"/>
    </row>
    <row r="68" spans="1:9" ht="15.6">
      <c r="A68" s="635"/>
      <c r="B68" s="652"/>
      <c r="C68" s="653"/>
      <c r="D68" s="658"/>
      <c r="E68" s="655"/>
      <c r="I68" s="647"/>
    </row>
    <row r="69" spans="1:9" ht="13.8">
      <c r="A69" s="635"/>
      <c r="B69" s="649"/>
      <c r="C69" s="650"/>
      <c r="D69" s="657"/>
      <c r="E69" s="636"/>
      <c r="I69" s="647"/>
    </row>
    <row r="70" spans="1:9" ht="13.8">
      <c r="A70" s="635"/>
      <c r="B70" s="649"/>
      <c r="C70" s="650"/>
      <c r="D70" s="654"/>
      <c r="E70" s="636"/>
      <c r="I70" s="647"/>
    </row>
    <row r="71" spans="1:9" ht="13.8">
      <c r="A71" s="635"/>
      <c r="B71" s="649"/>
      <c r="C71" s="650"/>
      <c r="D71" s="654"/>
      <c r="E71" s="636"/>
      <c r="I71" s="647"/>
    </row>
    <row r="72" spans="1:9" ht="13.8">
      <c r="A72" s="635"/>
      <c r="B72" s="649"/>
      <c r="C72" s="650"/>
      <c r="D72" s="651"/>
      <c r="E72" s="636"/>
      <c r="I72" s="647"/>
    </row>
    <row r="73" spans="1:9" ht="13.8">
      <c r="A73" s="635"/>
      <c r="B73" s="649"/>
      <c r="C73" s="650"/>
      <c r="D73" s="651"/>
      <c r="E73" s="636"/>
      <c r="I73" s="647"/>
    </row>
    <row r="74" spans="1:9" ht="13.8">
      <c r="A74" s="635"/>
      <c r="B74" s="649"/>
      <c r="C74" s="650"/>
      <c r="D74" s="651"/>
      <c r="E74" s="636"/>
      <c r="I74" s="647"/>
    </row>
    <row r="75" spans="1:9" ht="13.8">
      <c r="A75" s="635"/>
      <c r="B75" s="649"/>
      <c r="C75" s="650"/>
      <c r="D75" s="654"/>
      <c r="E75" s="636"/>
      <c r="I75" s="647"/>
    </row>
    <row r="76" spans="1:9" ht="13.8">
      <c r="A76" s="635"/>
      <c r="B76" s="649"/>
      <c r="C76" s="650"/>
      <c r="D76" s="651"/>
      <c r="E76" s="636"/>
      <c r="I76" s="647"/>
    </row>
    <row r="77" spans="1:9" ht="13.8">
      <c r="A77" s="635"/>
      <c r="B77" s="649"/>
      <c r="C77" s="650"/>
      <c r="D77" s="657"/>
      <c r="E77" s="636"/>
    </row>
    <row r="78" spans="1:9" ht="13.5" customHeight="1">
      <c r="A78" s="635"/>
      <c r="B78" s="649"/>
      <c r="C78" s="650"/>
      <c r="D78" s="654"/>
      <c r="E78" s="636"/>
    </row>
    <row r="79" spans="1:9" ht="13.5" customHeight="1">
      <c r="A79" s="635"/>
      <c r="B79" s="649"/>
      <c r="C79" s="650"/>
      <c r="D79" s="651"/>
      <c r="E79" s="636"/>
    </row>
    <row r="80" spans="1:9" s="648" customFormat="1" ht="13.8">
      <c r="A80" s="635"/>
      <c r="B80" s="649"/>
      <c r="C80" s="650"/>
      <c r="D80" s="651"/>
      <c r="E80" s="636"/>
      <c r="F80" s="646"/>
      <c r="G80" s="647"/>
      <c r="H80" s="646"/>
    </row>
    <row r="81" spans="1:8" s="648" customFormat="1" ht="13.8">
      <c r="A81" s="635"/>
      <c r="B81" s="649"/>
      <c r="C81" s="650"/>
      <c r="D81" s="651"/>
      <c r="E81" s="636"/>
      <c r="F81" s="646"/>
      <c r="G81" s="647"/>
      <c r="H81" s="646"/>
    </row>
    <row r="82" spans="1:8" s="648" customFormat="1" ht="13.8">
      <c r="A82" s="635"/>
      <c r="B82" s="649"/>
      <c r="C82" s="650"/>
      <c r="D82" s="654"/>
      <c r="E82" s="636"/>
      <c r="F82" s="646"/>
      <c r="G82" s="647"/>
      <c r="H82" s="646"/>
    </row>
    <row r="83" spans="1:8" ht="13.5" customHeight="1">
      <c r="A83" s="635"/>
      <c r="B83" s="649"/>
      <c r="C83" s="650"/>
      <c r="D83" s="651"/>
      <c r="E83" s="636"/>
    </row>
    <row r="84" spans="1:8" ht="13.5" customHeight="1">
      <c r="A84" s="635"/>
      <c r="B84" s="649"/>
      <c r="C84" s="650"/>
      <c r="D84" s="657"/>
      <c r="E84" s="636"/>
    </row>
    <row r="85" spans="1:8" s="648" customFormat="1" ht="13.8">
      <c r="A85" s="635"/>
      <c r="B85" s="636"/>
      <c r="C85" s="637"/>
      <c r="D85" s="659"/>
      <c r="E85" s="636"/>
      <c r="F85" s="646"/>
      <c r="G85" s="647"/>
      <c r="H85" s="646"/>
    </row>
    <row r="86" spans="1:8" s="648" customFormat="1" ht="13.8">
      <c r="A86" s="635"/>
      <c r="B86" s="636"/>
      <c r="C86" s="637"/>
      <c r="D86" s="637"/>
      <c r="E86" s="636"/>
      <c r="F86" s="646"/>
      <c r="G86" s="647"/>
      <c r="H86" s="646"/>
    </row>
    <row r="87" spans="1:8" s="648" customFormat="1" ht="13.8">
      <c r="A87" s="635"/>
      <c r="B87" s="643"/>
      <c r="C87" s="656"/>
      <c r="D87" s="645"/>
      <c r="E87" s="635"/>
      <c r="F87" s="646"/>
      <c r="G87" s="647"/>
      <c r="H87" s="646"/>
    </row>
    <row r="88" spans="1:8" s="648" customFormat="1" ht="13.8">
      <c r="A88" s="635"/>
      <c r="B88" s="649"/>
      <c r="C88" s="660"/>
      <c r="D88" s="651"/>
      <c r="E88" s="636"/>
      <c r="F88" s="646"/>
      <c r="G88" s="647"/>
      <c r="H88" s="646"/>
    </row>
    <row r="89" spans="1:8" s="648" customFormat="1" ht="13.8">
      <c r="A89" s="635"/>
      <c r="B89" s="649"/>
      <c r="C89" s="660"/>
      <c r="D89" s="651"/>
      <c r="E89" s="636"/>
      <c r="F89" s="646"/>
      <c r="G89" s="647"/>
      <c r="H89" s="646"/>
    </row>
    <row r="90" spans="1:8" s="648" customFormat="1" ht="13.8">
      <c r="A90" s="635"/>
      <c r="B90" s="636"/>
      <c r="C90" s="637"/>
      <c r="D90" s="659"/>
      <c r="E90" s="636"/>
      <c r="F90" s="646"/>
      <c r="G90" s="647"/>
      <c r="H90" s="646"/>
    </row>
    <row r="91" spans="1:8" s="648" customFormat="1" ht="13.8">
      <c r="A91" s="635"/>
      <c r="B91" s="636"/>
      <c r="C91" s="637"/>
      <c r="D91" s="637"/>
      <c r="E91" s="636"/>
      <c r="F91" s="646"/>
      <c r="G91" s="647"/>
      <c r="H91" s="646"/>
    </row>
    <row r="92" spans="1:8" s="648" customFormat="1" ht="13.8">
      <c r="A92" s="635"/>
      <c r="B92" s="643"/>
      <c r="C92" s="656"/>
      <c r="D92" s="645"/>
      <c r="E92" s="635"/>
      <c r="F92" s="646"/>
      <c r="G92" s="647"/>
      <c r="H92" s="646"/>
    </row>
    <row r="93" spans="1:8" ht="13.5" customHeight="1">
      <c r="A93" s="635"/>
      <c r="B93" s="643"/>
      <c r="C93" s="656"/>
      <c r="D93" s="645"/>
      <c r="E93" s="635"/>
    </row>
    <row r="94" spans="1:8" s="648" customFormat="1" ht="13.8">
      <c r="A94" s="635"/>
      <c r="B94" s="649"/>
      <c r="C94" s="660"/>
      <c r="D94" s="657"/>
      <c r="E94" s="636"/>
      <c r="F94" s="646"/>
      <c r="G94" s="647"/>
      <c r="H94" s="646"/>
    </row>
    <row r="95" spans="1:8" s="648" customFormat="1" ht="13.8">
      <c r="A95" s="635"/>
      <c r="B95" s="649"/>
      <c r="C95" s="660"/>
      <c r="D95" s="651"/>
      <c r="E95" s="636"/>
      <c r="F95" s="646"/>
      <c r="G95" s="647"/>
      <c r="H95" s="646"/>
    </row>
    <row r="96" spans="1:8" ht="13.5" customHeight="1">
      <c r="A96" s="635"/>
      <c r="B96" s="649"/>
      <c r="C96" s="660"/>
      <c r="D96" s="657"/>
      <c r="E96" s="636"/>
    </row>
    <row r="97" spans="1:8" ht="13.5" customHeight="1">
      <c r="A97" s="635"/>
      <c r="B97" s="649"/>
      <c r="C97" s="660"/>
      <c r="D97" s="657"/>
      <c r="E97" s="636"/>
    </row>
    <row r="98" spans="1:8" s="648" customFormat="1" ht="13.8">
      <c r="A98" s="635"/>
      <c r="B98" s="649"/>
      <c r="C98" s="660"/>
      <c r="D98" s="657"/>
      <c r="E98" s="636"/>
      <c r="F98" s="646"/>
      <c r="G98" s="647"/>
      <c r="H98" s="646"/>
    </row>
    <row r="99" spans="1:8" s="648" customFormat="1" ht="13.8">
      <c r="A99" s="635"/>
      <c r="B99" s="649"/>
      <c r="C99" s="660"/>
      <c r="D99" s="651"/>
      <c r="E99" s="636"/>
      <c r="F99" s="646"/>
      <c r="G99" s="647"/>
      <c r="H99" s="646"/>
    </row>
    <row r="100" spans="1:8" ht="13.5" customHeight="1">
      <c r="A100" s="635"/>
      <c r="B100" s="636"/>
      <c r="C100" s="637"/>
      <c r="D100" s="637"/>
      <c r="E100" s="636"/>
    </row>
    <row r="101" spans="1:8" ht="13.5" customHeight="1">
      <c r="B101" s="606"/>
      <c r="C101" s="662"/>
      <c r="D101" s="663"/>
      <c r="E101" s="661"/>
    </row>
    <row r="102" spans="1:8" ht="13.5" customHeight="1">
      <c r="B102" s="614"/>
      <c r="C102" s="664"/>
      <c r="D102" s="615"/>
    </row>
    <row r="105" spans="1:8" ht="13.5" customHeight="1">
      <c r="B105" s="606"/>
      <c r="C105" s="662"/>
      <c r="D105" s="663"/>
      <c r="E105" s="661"/>
    </row>
    <row r="106" spans="1:8" ht="13.5" customHeight="1">
      <c r="B106" s="614"/>
      <c r="C106" s="664"/>
      <c r="D106" s="615"/>
    </row>
    <row r="107" spans="1:8" s="648" customFormat="1" ht="13.8">
      <c r="A107" s="661"/>
      <c r="B107" s="597"/>
      <c r="C107" s="594"/>
      <c r="D107" s="665"/>
      <c r="E107" s="597"/>
      <c r="F107" s="646"/>
      <c r="G107" s="647"/>
      <c r="H107" s="646"/>
    </row>
    <row r="108" spans="1:8" ht="13.5" customHeight="1">
      <c r="D108" s="665"/>
    </row>
    <row r="109" spans="1:8" ht="13.5" customHeight="1">
      <c r="D109" s="665"/>
    </row>
    <row r="110" spans="1:8" ht="13.5" customHeight="1">
      <c r="D110" s="665"/>
    </row>
    <row r="111" spans="1:8" ht="13.5" customHeight="1">
      <c r="D111" s="665"/>
    </row>
    <row r="114" spans="1:9" ht="13.5" customHeight="1">
      <c r="B114" s="614"/>
      <c r="C114" s="664"/>
      <c r="D114" s="615"/>
    </row>
    <row r="115" spans="1:9" ht="13.5" customHeight="1">
      <c r="D115" s="66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s="667" customFormat="1" ht="13.5" customHeight="1">
      <c r="A150" s="661"/>
      <c r="B150" s="597"/>
      <c r="C150" s="594"/>
      <c r="D150" s="594"/>
      <c r="E150" s="597"/>
      <c r="F150" s="646"/>
      <c r="G150" s="647"/>
      <c r="H150" s="646"/>
      <c r="I150" s="56"/>
    </row>
    <row r="151" spans="1:9" s="667" customFormat="1" ht="13.5" customHeight="1">
      <c r="A151" s="661"/>
      <c r="B151" s="597"/>
      <c r="C151" s="594"/>
      <c r="D151" s="594"/>
      <c r="E151" s="597"/>
      <c r="F151" s="646"/>
      <c r="G151" s="647"/>
      <c r="H151" s="646"/>
      <c r="I151" s="56"/>
    </row>
    <row r="152" spans="1:9" s="667" customFormat="1" ht="13.5" customHeight="1">
      <c r="A152" s="661"/>
      <c r="B152" s="597"/>
      <c r="C152" s="594"/>
      <c r="D152" s="594"/>
      <c r="E152" s="597"/>
      <c r="F152" s="646"/>
      <c r="G152" s="647"/>
      <c r="H152" s="646"/>
      <c r="I152" s="56"/>
    </row>
    <row r="153" spans="1:9" s="667" customFormat="1" ht="13.5" customHeight="1">
      <c r="A153" s="661"/>
      <c r="B153" s="597"/>
      <c r="C153" s="594"/>
      <c r="D153" s="594"/>
      <c r="E153" s="597"/>
      <c r="F153" s="646"/>
      <c r="G153" s="647"/>
      <c r="H153" s="646"/>
      <c r="I153" s="56"/>
    </row>
    <row r="154" spans="1:9" s="667" customFormat="1" ht="13.5" customHeight="1">
      <c r="A154" s="661"/>
      <c r="B154" s="597"/>
      <c r="C154" s="594"/>
      <c r="D154" s="594"/>
      <c r="E154" s="597"/>
      <c r="F154" s="646"/>
      <c r="G154" s="647"/>
      <c r="H154" s="646"/>
      <c r="I154" s="56"/>
    </row>
    <row r="155" spans="1:9" ht="13.5" customHeight="1">
      <c r="H155" s="594"/>
    </row>
    <row r="156" spans="1:9" ht="13.5" customHeight="1">
      <c r="H156" s="594"/>
    </row>
    <row r="157" spans="1:9" ht="13.5" customHeight="1">
      <c r="H157" s="594"/>
    </row>
    <row r="158" spans="1:9" ht="13.5" customHeight="1">
      <c r="H158" s="594"/>
    </row>
    <row r="159" spans="1:9" ht="13.5" customHeight="1">
      <c r="H159" s="594"/>
    </row>
    <row r="160" spans="1:9" ht="13.5" customHeight="1">
      <c r="H160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5" xr:uid="{00000000-0002-0000-2C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árok46">
    <tabColor rgb="FFFFFF99"/>
  </sheetPr>
  <dimension ref="A1:I158"/>
  <sheetViews>
    <sheetView view="pageBreakPreview" topLeftCell="A19" zoomScaleNormal="115" zoomScaleSheetLayoutView="100" workbookViewId="0">
      <selection activeCell="D54" sqref="D54"/>
    </sheetView>
  </sheetViews>
  <sheetFormatPr defaultColWidth="9.109375" defaultRowHeight="13.5" customHeight="1"/>
  <cols>
    <col min="1" max="1" width="5.33203125" style="661" customWidth="1"/>
    <col min="2" max="2" width="7.5546875" style="597" customWidth="1"/>
    <col min="3" max="3" width="12.6640625" style="594" customWidth="1"/>
    <col min="4" max="4" width="60.6640625" style="594" customWidth="1"/>
    <col min="5" max="5" width="5.33203125" style="597" customWidth="1"/>
    <col min="6" max="6" width="10.6640625" style="646" customWidth="1"/>
    <col min="7" max="7" width="12.6640625" style="647" customWidth="1"/>
    <col min="8" max="8" width="14.6640625" style="646" customWidth="1"/>
    <col min="9" max="9" width="22.6640625" style="56" customWidth="1"/>
    <col min="10" max="16384" width="9.109375" style="56"/>
  </cols>
  <sheetData>
    <row r="1" spans="1:9" s="51" customFormat="1" ht="14.4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3.8">
      <c r="A2" s="65"/>
      <c r="B2" s="124"/>
      <c r="C2" s="267"/>
      <c r="D2" s="267"/>
      <c r="E2" s="124"/>
      <c r="F2" s="53"/>
      <c r="G2" s="53"/>
      <c r="H2" s="267"/>
    </row>
    <row r="3" spans="1:9" s="51" customFormat="1" ht="13.8">
      <c r="A3" s="65" t="s">
        <v>158</v>
      </c>
      <c r="B3" s="124"/>
      <c r="C3" s="267" t="s">
        <v>75</v>
      </c>
      <c r="D3" s="267"/>
      <c r="E3" s="124"/>
      <c r="F3" s="53"/>
      <c r="G3" s="53"/>
      <c r="H3" s="267"/>
    </row>
    <row r="4" spans="1:9" ht="13.8">
      <c r="A4" s="591" t="s">
        <v>183</v>
      </c>
      <c r="B4" s="72"/>
      <c r="C4" s="172" t="s">
        <v>746</v>
      </c>
      <c r="D4" s="53"/>
      <c r="E4" s="72"/>
      <c r="F4" s="53"/>
      <c r="G4" s="53"/>
      <c r="H4" s="53"/>
    </row>
    <row r="5" spans="1:9" s="592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20" t="s">
        <v>166</v>
      </c>
      <c r="H6" s="1720" t="s">
        <v>167</v>
      </c>
      <c r="I6" s="1720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27"/>
      <c r="E7" s="1729"/>
      <c r="F7" s="1731"/>
      <c r="G7" s="1721"/>
      <c r="H7" s="1721" t="s">
        <v>171</v>
      </c>
      <c r="I7" s="1721"/>
    </row>
    <row r="8" spans="1:9" ht="15.6" customHeight="1">
      <c r="A8" s="597"/>
      <c r="B8" s="595"/>
      <c r="C8" s="177"/>
      <c r="D8" s="82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675"/>
      <c r="G9" s="675"/>
      <c r="H9" s="676">
        <f>SUM(H11:H16)</f>
        <v>0</v>
      </c>
    </row>
    <row r="10" spans="1:9" ht="15.6" customHeight="1">
      <c r="A10" s="597"/>
      <c r="B10" s="595"/>
      <c r="C10" s="177"/>
      <c r="D10" s="82"/>
      <c r="F10" s="675"/>
      <c r="G10" s="675"/>
      <c r="H10" s="675"/>
    </row>
    <row r="11" spans="1:9" s="605" customFormat="1" ht="14.4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77">
        <v>86</v>
      </c>
      <c r="G11" s="1266"/>
      <c r="H11" s="677">
        <f>ROUND(G11*F11,2)</f>
        <v>0</v>
      </c>
      <c r="I11" s="1266"/>
    </row>
    <row r="12" spans="1:9" s="605" customFormat="1" ht="14.4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77">
        <v>86</v>
      </c>
      <c r="G12" s="1266"/>
      <c r="H12" s="677">
        <f t="shared" ref="H12:H16" si="0">ROUND(G12*F12,2)</f>
        <v>0</v>
      </c>
      <c r="I12" s="1266"/>
    </row>
    <row r="13" spans="1:9" s="605" customFormat="1" ht="14.4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77">
        <v>75</v>
      </c>
      <c r="G13" s="1266"/>
      <c r="H13" s="677">
        <f t="shared" si="0"/>
        <v>0</v>
      </c>
      <c r="I13" s="1266"/>
    </row>
    <row r="14" spans="1:9" s="605" customFormat="1" ht="14.4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77">
        <v>86</v>
      </c>
      <c r="G14" s="1266"/>
      <c r="H14" s="677">
        <f t="shared" si="0"/>
        <v>0</v>
      </c>
      <c r="I14" s="1266"/>
    </row>
    <row r="15" spans="1:9" s="605" customFormat="1" ht="14.4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77">
        <v>86</v>
      </c>
      <c r="G15" s="1266"/>
      <c r="H15" s="677">
        <f t="shared" si="0"/>
        <v>0</v>
      </c>
      <c r="I15" s="1266"/>
    </row>
    <row r="16" spans="1:9" s="605" customFormat="1" ht="14.4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77">
        <v>287</v>
      </c>
      <c r="G16" s="1266"/>
      <c r="H16" s="677">
        <f t="shared" si="0"/>
        <v>0</v>
      </c>
      <c r="I16" s="1266"/>
    </row>
    <row r="17" spans="1:9" ht="13.8">
      <c r="A17" s="597"/>
      <c r="B17" s="595"/>
      <c r="C17" s="177"/>
      <c r="D17" s="129"/>
      <c r="F17" s="675"/>
      <c r="G17" s="675"/>
      <c r="H17" s="675"/>
      <c r="I17" s="675"/>
    </row>
    <row r="18" spans="1:9" ht="13.8">
      <c r="A18" s="597"/>
      <c r="B18" s="598" t="s">
        <v>722</v>
      </c>
      <c r="C18" s="294"/>
      <c r="D18" s="351" t="s">
        <v>723</v>
      </c>
      <c r="F18" s="675"/>
      <c r="G18" s="675"/>
      <c r="H18" s="676">
        <f>H20</f>
        <v>0</v>
      </c>
      <c r="I18" s="675"/>
    </row>
    <row r="19" spans="1:9" ht="13.8">
      <c r="A19" s="597"/>
      <c r="B19" s="598"/>
      <c r="C19" s="294"/>
      <c r="D19" s="351"/>
      <c r="F19" s="675"/>
      <c r="G19" s="675"/>
      <c r="H19" s="675"/>
      <c r="I19" s="675"/>
    </row>
    <row r="20" spans="1:9" s="605" customFormat="1" ht="14.4">
      <c r="A20" s="601">
        <v>7</v>
      </c>
      <c r="B20" s="602"/>
      <c r="C20" s="603" t="s">
        <v>724</v>
      </c>
      <c r="D20" s="601" t="s">
        <v>725</v>
      </c>
      <c r="E20" s="602" t="s">
        <v>188</v>
      </c>
      <c r="F20" s="677">
        <v>4</v>
      </c>
      <c r="G20" s="1266"/>
      <c r="H20" s="677">
        <f>ROUND(G20*F20,2)</f>
        <v>0</v>
      </c>
      <c r="I20" s="1266"/>
    </row>
    <row r="21" spans="1:9" ht="13.8">
      <c r="A21" s="597"/>
      <c r="B21" s="595"/>
      <c r="C21" s="177"/>
      <c r="D21" s="129"/>
      <c r="F21" s="675"/>
      <c r="G21" s="675"/>
      <c r="H21" s="675"/>
      <c r="I21" s="675"/>
    </row>
    <row r="22" spans="1:9" s="613" customFormat="1" ht="27.6">
      <c r="A22" s="606"/>
      <c r="B22" s="607">
        <v>452332</v>
      </c>
      <c r="C22" s="608"/>
      <c r="D22" s="351" t="s">
        <v>726</v>
      </c>
      <c r="E22" s="609"/>
      <c r="F22" s="678"/>
      <c r="G22" s="679"/>
      <c r="H22" s="680">
        <f>SUM(H24:H28)</f>
        <v>0</v>
      </c>
      <c r="I22" s="679"/>
    </row>
    <row r="23" spans="1:9" s="613" customFormat="1" ht="13.8">
      <c r="A23" s="614"/>
      <c r="B23" s="614"/>
      <c r="C23" s="615"/>
      <c r="D23" s="615"/>
      <c r="E23" s="614"/>
      <c r="F23" s="681"/>
      <c r="G23" s="681"/>
      <c r="H23" s="681"/>
      <c r="I23" s="681"/>
    </row>
    <row r="24" spans="1:9" s="605" customFormat="1" ht="14.4">
      <c r="A24" s="601">
        <v>8</v>
      </c>
      <c r="B24" s="602"/>
      <c r="C24" s="603" t="s">
        <v>727</v>
      </c>
      <c r="D24" s="601" t="s">
        <v>728</v>
      </c>
      <c r="E24" s="602" t="s">
        <v>180</v>
      </c>
      <c r="F24" s="677">
        <v>100</v>
      </c>
      <c r="G24" s="1266"/>
      <c r="H24" s="677">
        <f>ROUND(G24*F24,2)</f>
        <v>0</v>
      </c>
      <c r="I24" s="1266"/>
    </row>
    <row r="25" spans="1:9" s="605" customFormat="1" ht="28.8">
      <c r="A25" s="603">
        <v>9</v>
      </c>
      <c r="B25" s="602"/>
      <c r="C25" s="603" t="s">
        <v>616</v>
      </c>
      <c r="D25" s="617" t="s">
        <v>698</v>
      </c>
      <c r="E25" s="602" t="s">
        <v>197</v>
      </c>
      <c r="F25" s="677">
        <v>290</v>
      </c>
      <c r="G25" s="1266"/>
      <c r="H25" s="677">
        <f t="shared" ref="H25:H28" si="1">ROUND(G25*F25,2)</f>
        <v>0</v>
      </c>
      <c r="I25" s="1266"/>
    </row>
    <row r="26" spans="1:9" s="605" customFormat="1" ht="14.4">
      <c r="A26" s="603">
        <v>10</v>
      </c>
      <c r="B26" s="602"/>
      <c r="C26" s="603" t="s">
        <v>618</v>
      </c>
      <c r="D26" s="601" t="s">
        <v>729</v>
      </c>
      <c r="E26" s="602" t="s">
        <v>176</v>
      </c>
      <c r="F26" s="677">
        <v>87</v>
      </c>
      <c r="G26" s="1266"/>
      <c r="H26" s="677">
        <f t="shared" si="1"/>
        <v>0</v>
      </c>
      <c r="I26" s="1266"/>
    </row>
    <row r="27" spans="1:9" s="605" customFormat="1" ht="14.4">
      <c r="A27" s="603">
        <v>11</v>
      </c>
      <c r="B27" s="602"/>
      <c r="C27" s="603" t="s">
        <v>538</v>
      </c>
      <c r="D27" s="601" t="s">
        <v>699</v>
      </c>
      <c r="E27" s="602" t="s">
        <v>176</v>
      </c>
      <c r="F27" s="677">
        <v>137</v>
      </c>
      <c r="G27" s="1266"/>
      <c r="H27" s="677">
        <f t="shared" si="1"/>
        <v>0</v>
      </c>
      <c r="I27" s="1266"/>
    </row>
    <row r="28" spans="1:9" s="605" customFormat="1" ht="14.4">
      <c r="A28" s="603">
        <v>12</v>
      </c>
      <c r="B28" s="602"/>
      <c r="C28" s="603" t="s">
        <v>730</v>
      </c>
      <c r="D28" s="601" t="s">
        <v>731</v>
      </c>
      <c r="E28" s="602" t="s">
        <v>180</v>
      </c>
      <c r="F28" s="677">
        <v>2</v>
      </c>
      <c r="G28" s="1266"/>
      <c r="H28" s="677">
        <f t="shared" si="1"/>
        <v>0</v>
      </c>
      <c r="I28" s="1266"/>
    </row>
    <row r="29" spans="1:9" ht="13.8">
      <c r="A29" s="618"/>
      <c r="B29" s="619"/>
      <c r="C29" s="620"/>
      <c r="D29" s="621"/>
      <c r="E29" s="622"/>
      <c r="F29" s="682"/>
      <c r="G29" s="679"/>
      <c r="H29" s="679"/>
      <c r="I29" s="679"/>
    </row>
    <row r="30" spans="1:9" ht="13.8">
      <c r="A30" s="618"/>
      <c r="B30" s="624">
        <v>452333</v>
      </c>
      <c r="C30" s="625"/>
      <c r="D30" s="351" t="s">
        <v>732</v>
      </c>
      <c r="E30" s="622"/>
      <c r="F30" s="682"/>
      <c r="G30" s="679"/>
      <c r="H30" s="683">
        <f>SUM(H32:H33)</f>
        <v>0</v>
      </c>
      <c r="I30" s="679"/>
    </row>
    <row r="31" spans="1:9" ht="13.8">
      <c r="A31" s="618"/>
      <c r="B31" s="619"/>
      <c r="C31" s="620"/>
      <c r="D31" s="621"/>
      <c r="E31" s="622"/>
      <c r="F31" s="682"/>
      <c r="G31" s="679"/>
      <c r="H31" s="679"/>
      <c r="I31" s="679"/>
    </row>
    <row r="32" spans="1:9" s="605" customFormat="1" ht="14.4">
      <c r="A32" s="1586">
        <v>13</v>
      </c>
      <c r="B32" s="1590"/>
      <c r="C32" s="1586" t="s">
        <v>733</v>
      </c>
      <c r="D32" s="1608" t="s">
        <v>734</v>
      </c>
      <c r="E32" s="1590" t="s">
        <v>197</v>
      </c>
      <c r="F32" s="1611">
        <v>50</v>
      </c>
      <c r="G32" s="1612"/>
      <c r="H32" s="1611">
        <f>ROUND(G32*F32,2)</f>
        <v>0</v>
      </c>
      <c r="I32" s="1612"/>
    </row>
    <row r="33" spans="1:9" s="605" customFormat="1" ht="14.4">
      <c r="A33" s="1586">
        <v>14</v>
      </c>
      <c r="B33" s="1590"/>
      <c r="C33" s="1586" t="s">
        <v>531</v>
      </c>
      <c r="D33" s="1608" t="s">
        <v>532</v>
      </c>
      <c r="E33" s="1609" t="s">
        <v>188</v>
      </c>
      <c r="F33" s="1611">
        <v>60</v>
      </c>
      <c r="G33" s="1612"/>
      <c r="H33" s="1611">
        <f>ROUND(G33*F33,2)</f>
        <v>0</v>
      </c>
      <c r="I33" s="1612"/>
    </row>
    <row r="34" spans="1:9" ht="13.8">
      <c r="A34" s="618"/>
      <c r="B34" s="619"/>
      <c r="C34" s="177"/>
      <c r="D34" s="82"/>
      <c r="E34" s="622"/>
      <c r="F34" s="682"/>
      <c r="G34" s="679"/>
      <c r="H34" s="679"/>
      <c r="I34" s="679"/>
    </row>
    <row r="35" spans="1:9" ht="13.8">
      <c r="A35" s="618"/>
      <c r="B35" s="598">
        <v>452623</v>
      </c>
      <c r="C35" s="627"/>
      <c r="D35" s="351" t="s">
        <v>273</v>
      </c>
      <c r="E35" s="622"/>
      <c r="F35" s="682"/>
      <c r="G35" s="679"/>
      <c r="H35" s="683">
        <f>SUM(H37:H39)</f>
        <v>0</v>
      </c>
      <c r="I35" s="679"/>
    </row>
    <row r="36" spans="1:9" ht="13.8">
      <c r="A36" s="618"/>
      <c r="B36" s="619"/>
      <c r="C36" s="177"/>
      <c r="D36" s="82"/>
      <c r="E36" s="622"/>
      <c r="F36" s="682"/>
      <c r="G36" s="679"/>
      <c r="H36" s="679"/>
      <c r="I36" s="679"/>
    </row>
    <row r="37" spans="1:9" s="605" customFormat="1" ht="14.4">
      <c r="A37" s="603">
        <v>15</v>
      </c>
      <c r="B37" s="602"/>
      <c r="C37" s="603" t="s">
        <v>735</v>
      </c>
      <c r="D37" s="601" t="s">
        <v>736</v>
      </c>
      <c r="E37" s="602" t="s">
        <v>188</v>
      </c>
      <c r="F37" s="677">
        <v>14</v>
      </c>
      <c r="G37" s="1266"/>
      <c r="H37" s="677">
        <f>ROUND(G37*F37,2)</f>
        <v>0</v>
      </c>
      <c r="I37" s="1266"/>
    </row>
    <row r="38" spans="1:9" s="605" customFormat="1" ht="14.4">
      <c r="A38" s="603">
        <v>16</v>
      </c>
      <c r="B38" s="602"/>
      <c r="C38" s="603" t="s">
        <v>737</v>
      </c>
      <c r="D38" s="601" t="s">
        <v>738</v>
      </c>
      <c r="E38" s="602" t="s">
        <v>197</v>
      </c>
      <c r="F38" s="677">
        <v>60</v>
      </c>
      <c r="G38" s="1266"/>
      <c r="H38" s="677">
        <f t="shared" ref="H38:H39" si="2">ROUND(G38*F38,2)</f>
        <v>0</v>
      </c>
      <c r="I38" s="1266"/>
    </row>
    <row r="39" spans="1:9" s="605" customFormat="1" ht="14.4">
      <c r="A39" s="603">
        <v>17</v>
      </c>
      <c r="B39" s="602"/>
      <c r="C39" s="603" t="s">
        <v>739</v>
      </c>
      <c r="D39" s="601" t="s">
        <v>740</v>
      </c>
      <c r="E39" s="602" t="s">
        <v>188</v>
      </c>
      <c r="F39" s="677">
        <v>2</v>
      </c>
      <c r="G39" s="1266"/>
      <c r="H39" s="677">
        <f t="shared" si="2"/>
        <v>0</v>
      </c>
      <c r="I39" s="1266"/>
    </row>
    <row r="40" spans="1:9" ht="13.8">
      <c r="A40" s="618"/>
      <c r="B40" s="619"/>
      <c r="C40" s="684"/>
      <c r="D40" s="685"/>
      <c r="E40" s="686"/>
      <c r="F40" s="687"/>
      <c r="G40" s="679"/>
      <c r="H40" s="679"/>
      <c r="I40" s="679"/>
    </row>
    <row r="41" spans="1:9" ht="13.8">
      <c r="A41" s="618"/>
      <c r="B41" s="598">
        <v>452614</v>
      </c>
      <c r="C41" s="628"/>
      <c r="D41" s="351" t="s">
        <v>747</v>
      </c>
      <c r="E41" s="629"/>
      <c r="F41" s="688"/>
      <c r="G41" s="687"/>
      <c r="H41" s="683">
        <f>SUM(H43)</f>
        <v>0</v>
      </c>
      <c r="I41" s="687"/>
    </row>
    <row r="42" spans="1:9" ht="14.4">
      <c r="A42" s="618"/>
      <c r="B42" s="598"/>
      <c r="C42" s="628"/>
      <c r="D42" s="351"/>
      <c r="E42" s="629"/>
      <c r="F42" s="688"/>
      <c r="G42" s="687"/>
      <c r="H42" s="689"/>
      <c r="I42" s="687"/>
    </row>
    <row r="43" spans="1:9" ht="28.8">
      <c r="A43" s="603">
        <v>18</v>
      </c>
      <c r="B43" s="633"/>
      <c r="C43" s="634">
        <v>61010101</v>
      </c>
      <c r="D43" s="617" t="s">
        <v>629</v>
      </c>
      <c r="E43" s="602" t="s">
        <v>197</v>
      </c>
      <c r="F43" s="677">
        <v>161</v>
      </c>
      <c r="G43" s="1267"/>
      <c r="H43" s="677">
        <f>ROUND(F43*G43,2)</f>
        <v>0</v>
      </c>
      <c r="I43" s="1267"/>
    </row>
    <row r="44" spans="1:9" ht="13.8">
      <c r="A44" s="618"/>
      <c r="B44" s="619"/>
      <c r="C44" s="177"/>
      <c r="D44" s="82"/>
      <c r="E44" s="622"/>
      <c r="F44" s="682"/>
      <c r="G44" s="679"/>
      <c r="H44" s="679"/>
    </row>
    <row r="45" spans="1:9" ht="14.4">
      <c r="A45" s="635"/>
      <c r="B45" s="636"/>
      <c r="C45" s="637"/>
      <c r="D45" s="638" t="s">
        <v>181</v>
      </c>
      <c r="E45" s="639"/>
      <c r="F45" s="690"/>
      <c r="G45" s="691"/>
      <c r="H45" s="692">
        <f>H35+H30+H22+H18+H9+H41</f>
        <v>0</v>
      </c>
    </row>
    <row r="46" spans="1:9" ht="13.8">
      <c r="A46" s="635"/>
      <c r="B46" s="643"/>
      <c r="C46" s="644"/>
      <c r="D46" s="645"/>
      <c r="E46" s="635"/>
    </row>
    <row r="47" spans="1:9" ht="13.8">
      <c r="A47" s="635"/>
      <c r="B47" s="643"/>
      <c r="C47" s="644"/>
      <c r="E47" s="636"/>
    </row>
    <row r="48" spans="1:9" ht="13.8">
      <c r="A48" s="635"/>
      <c r="B48" s="643"/>
      <c r="C48" s="644"/>
      <c r="D48" s="645"/>
      <c r="E48" s="636"/>
    </row>
    <row r="49" spans="1:8" s="648" customFormat="1" ht="12.75" customHeight="1">
      <c r="A49" s="635"/>
      <c r="B49" s="643"/>
      <c r="C49" s="644"/>
      <c r="D49" s="645"/>
      <c r="E49" s="636"/>
      <c r="F49" s="646"/>
      <c r="G49" s="647"/>
      <c r="H49" s="646"/>
    </row>
    <row r="50" spans="1:8" s="648" customFormat="1" ht="13.8">
      <c r="A50" s="635"/>
      <c r="B50" s="643"/>
      <c r="C50" s="644"/>
      <c r="D50" s="645"/>
      <c r="E50" s="636"/>
      <c r="F50" s="646"/>
      <c r="G50" s="647"/>
      <c r="H50" s="646"/>
    </row>
    <row r="51" spans="1:8" ht="13.8">
      <c r="A51" s="635"/>
      <c r="B51" s="643"/>
      <c r="C51" s="644"/>
      <c r="D51" s="645"/>
      <c r="E51" s="636"/>
    </row>
    <row r="52" spans="1:8" s="648" customFormat="1" ht="12.75" customHeight="1">
      <c r="A52" s="635"/>
      <c r="B52" s="643"/>
      <c r="C52" s="644"/>
      <c r="D52" s="645"/>
      <c r="E52" s="636"/>
      <c r="F52" s="646"/>
      <c r="G52" s="647"/>
      <c r="H52" s="646"/>
    </row>
    <row r="53" spans="1:8" ht="13.8">
      <c r="A53" s="635"/>
      <c r="B53" s="649"/>
      <c r="C53" s="650"/>
      <c r="D53" s="651"/>
      <c r="E53" s="636"/>
    </row>
    <row r="54" spans="1:8" ht="13.8">
      <c r="A54" s="635"/>
      <c r="B54" s="649"/>
      <c r="C54" s="650"/>
      <c r="D54" s="651"/>
      <c r="E54" s="636"/>
    </row>
    <row r="55" spans="1:8" ht="13.8">
      <c r="A55" s="635"/>
      <c r="B55" s="649"/>
      <c r="C55" s="650"/>
      <c r="D55" s="651"/>
      <c r="E55" s="636"/>
    </row>
    <row r="56" spans="1:8" ht="15.6">
      <c r="A56" s="635"/>
      <c r="B56" s="652"/>
      <c r="C56" s="653"/>
      <c r="D56" s="654"/>
      <c r="E56" s="655"/>
    </row>
    <row r="57" spans="1:8" ht="13.8">
      <c r="A57" s="635"/>
      <c r="B57" s="643"/>
      <c r="C57" s="656"/>
      <c r="D57" s="645"/>
      <c r="E57" s="635"/>
    </row>
    <row r="58" spans="1:8" s="648" customFormat="1" ht="12.75" customHeight="1">
      <c r="A58" s="635"/>
      <c r="B58" s="649"/>
      <c r="C58" s="650"/>
      <c r="D58" s="657"/>
      <c r="E58" s="636"/>
      <c r="F58" s="646"/>
      <c r="G58" s="647"/>
      <c r="H58" s="646"/>
    </row>
    <row r="59" spans="1:8" s="648" customFormat="1" ht="12.75" customHeight="1">
      <c r="A59" s="635"/>
      <c r="B59" s="652"/>
      <c r="C59" s="653"/>
      <c r="D59" s="654"/>
      <c r="E59" s="655"/>
      <c r="F59" s="646"/>
      <c r="G59" s="647"/>
      <c r="H59" s="646"/>
    </row>
    <row r="60" spans="1:8" ht="13.8">
      <c r="A60" s="635"/>
      <c r="B60" s="649"/>
      <c r="C60" s="650"/>
      <c r="D60" s="654"/>
      <c r="E60" s="636"/>
    </row>
    <row r="61" spans="1:8" ht="13.8">
      <c r="A61" s="635"/>
      <c r="B61" s="649"/>
      <c r="C61" s="650"/>
      <c r="D61" s="654"/>
      <c r="E61" s="636"/>
    </row>
    <row r="62" spans="1:8" ht="13.8">
      <c r="A62" s="635"/>
      <c r="B62" s="649"/>
      <c r="C62" s="650"/>
      <c r="D62" s="651"/>
      <c r="E62" s="636"/>
    </row>
    <row r="63" spans="1:8" ht="13.8">
      <c r="A63" s="635"/>
      <c r="B63" s="649"/>
      <c r="C63" s="650"/>
      <c r="D63" s="651"/>
      <c r="E63" s="636"/>
    </row>
    <row r="64" spans="1:8" ht="13.8">
      <c r="A64" s="635"/>
      <c r="B64" s="649"/>
      <c r="C64" s="650"/>
      <c r="D64" s="651"/>
      <c r="E64" s="636"/>
    </row>
    <row r="65" spans="1:8" ht="15.6">
      <c r="A65" s="635"/>
      <c r="B65" s="652"/>
      <c r="C65" s="653"/>
      <c r="D65" s="654"/>
      <c r="E65" s="655"/>
    </row>
    <row r="66" spans="1:8" ht="15.6">
      <c r="A66" s="635"/>
      <c r="B66" s="652"/>
      <c r="C66" s="653"/>
      <c r="D66" s="658"/>
      <c r="E66" s="655"/>
    </row>
    <row r="67" spans="1:8" ht="13.8">
      <c r="A67" s="635"/>
      <c r="B67" s="649"/>
      <c r="C67" s="650"/>
      <c r="D67" s="657"/>
      <c r="E67" s="636"/>
    </row>
    <row r="68" spans="1:8" ht="13.8">
      <c r="A68" s="635"/>
      <c r="B68" s="649"/>
      <c r="C68" s="650"/>
      <c r="D68" s="654"/>
      <c r="E68" s="636"/>
    </row>
    <row r="69" spans="1:8" ht="13.8">
      <c r="A69" s="635"/>
      <c r="B69" s="649"/>
      <c r="C69" s="650"/>
      <c r="D69" s="654"/>
      <c r="E69" s="636"/>
    </row>
    <row r="70" spans="1:8" ht="13.8">
      <c r="A70" s="635"/>
      <c r="B70" s="649"/>
      <c r="C70" s="650"/>
      <c r="D70" s="651"/>
      <c r="E70" s="636"/>
    </row>
    <row r="71" spans="1:8" ht="13.8">
      <c r="A71" s="635"/>
      <c r="B71" s="649"/>
      <c r="C71" s="650"/>
      <c r="D71" s="651"/>
      <c r="E71" s="636"/>
    </row>
    <row r="72" spans="1:8" ht="13.8">
      <c r="A72" s="635"/>
      <c r="B72" s="649"/>
      <c r="C72" s="650"/>
      <c r="D72" s="651"/>
      <c r="E72" s="636"/>
    </row>
    <row r="73" spans="1:8" ht="13.8">
      <c r="A73" s="635"/>
      <c r="B73" s="649"/>
      <c r="C73" s="650"/>
      <c r="D73" s="654"/>
      <c r="E73" s="636"/>
    </row>
    <row r="74" spans="1:8" ht="13.8">
      <c r="A74" s="635"/>
      <c r="B74" s="649"/>
      <c r="C74" s="650"/>
      <c r="D74" s="651"/>
      <c r="E74" s="636"/>
    </row>
    <row r="75" spans="1:8" ht="13.8">
      <c r="A75" s="635"/>
      <c r="B75" s="649"/>
      <c r="C75" s="650"/>
      <c r="D75" s="657"/>
      <c r="E75" s="636"/>
    </row>
    <row r="76" spans="1:8" ht="13.5" customHeight="1">
      <c r="A76" s="635"/>
      <c r="B76" s="649"/>
      <c r="C76" s="650"/>
      <c r="D76" s="654"/>
      <c r="E76" s="636"/>
    </row>
    <row r="77" spans="1:8" ht="13.5" customHeight="1">
      <c r="A77" s="635"/>
      <c r="B77" s="649"/>
      <c r="C77" s="650"/>
      <c r="D77" s="651"/>
      <c r="E77" s="636"/>
    </row>
    <row r="78" spans="1:8" s="648" customFormat="1" ht="13.8">
      <c r="A78" s="635"/>
      <c r="B78" s="649"/>
      <c r="C78" s="650"/>
      <c r="D78" s="651"/>
      <c r="E78" s="636"/>
      <c r="F78" s="646"/>
      <c r="G78" s="647"/>
      <c r="H78" s="646"/>
    </row>
    <row r="79" spans="1:8" s="648" customFormat="1" ht="13.8">
      <c r="A79" s="635"/>
      <c r="B79" s="649"/>
      <c r="C79" s="650"/>
      <c r="D79" s="651"/>
      <c r="E79" s="636"/>
      <c r="F79" s="646"/>
      <c r="G79" s="647"/>
      <c r="H79" s="646"/>
    </row>
    <row r="80" spans="1:8" s="648" customFormat="1" ht="13.8">
      <c r="A80" s="635"/>
      <c r="B80" s="649"/>
      <c r="C80" s="650"/>
      <c r="D80" s="654"/>
      <c r="E80" s="636"/>
      <c r="F80" s="646"/>
      <c r="G80" s="647"/>
      <c r="H80" s="646"/>
    </row>
    <row r="81" spans="1:8" ht="13.5" customHeight="1">
      <c r="A81" s="635"/>
      <c r="B81" s="649"/>
      <c r="C81" s="650"/>
      <c r="D81" s="651"/>
      <c r="E81" s="636"/>
    </row>
    <row r="82" spans="1:8" ht="13.5" customHeight="1">
      <c r="A82" s="635"/>
      <c r="B82" s="649"/>
      <c r="C82" s="650"/>
      <c r="D82" s="657"/>
      <c r="E82" s="636"/>
    </row>
    <row r="83" spans="1:8" s="648" customFormat="1" ht="13.8">
      <c r="A83" s="635"/>
      <c r="B83" s="636"/>
      <c r="C83" s="637"/>
      <c r="D83" s="659"/>
      <c r="E83" s="636"/>
      <c r="F83" s="646"/>
      <c r="G83" s="647"/>
      <c r="H83" s="646"/>
    </row>
    <row r="84" spans="1:8" s="648" customFormat="1" ht="13.8">
      <c r="A84" s="635"/>
      <c r="B84" s="636"/>
      <c r="C84" s="637"/>
      <c r="D84" s="637"/>
      <c r="E84" s="636"/>
      <c r="F84" s="646"/>
      <c r="G84" s="647"/>
      <c r="H84" s="646"/>
    </row>
    <row r="85" spans="1:8" s="648" customFormat="1" ht="13.8">
      <c r="A85" s="635"/>
      <c r="B85" s="643"/>
      <c r="C85" s="656"/>
      <c r="D85" s="645"/>
      <c r="E85" s="635"/>
      <c r="F85" s="646"/>
      <c r="G85" s="647"/>
      <c r="H85" s="646"/>
    </row>
    <row r="86" spans="1:8" s="648" customFormat="1" ht="13.8">
      <c r="A86" s="635"/>
      <c r="B86" s="649"/>
      <c r="C86" s="660"/>
      <c r="D86" s="651"/>
      <c r="E86" s="636"/>
      <c r="F86" s="646"/>
      <c r="G86" s="647"/>
      <c r="H86" s="646"/>
    </row>
    <row r="87" spans="1:8" s="648" customFormat="1" ht="13.8">
      <c r="A87" s="635"/>
      <c r="B87" s="649"/>
      <c r="C87" s="660"/>
      <c r="D87" s="651"/>
      <c r="E87" s="636"/>
      <c r="F87" s="646"/>
      <c r="G87" s="647"/>
      <c r="H87" s="646"/>
    </row>
    <row r="88" spans="1:8" s="648" customFormat="1" ht="13.8">
      <c r="A88" s="635"/>
      <c r="B88" s="636"/>
      <c r="C88" s="637"/>
      <c r="D88" s="659"/>
      <c r="E88" s="636"/>
      <c r="F88" s="646"/>
      <c r="G88" s="647"/>
      <c r="H88" s="646"/>
    </row>
    <row r="89" spans="1:8" s="648" customFormat="1" ht="13.8">
      <c r="A89" s="635"/>
      <c r="B89" s="636"/>
      <c r="C89" s="637"/>
      <c r="D89" s="637"/>
      <c r="E89" s="636"/>
      <c r="F89" s="646"/>
      <c r="G89" s="647"/>
      <c r="H89" s="646"/>
    </row>
    <row r="90" spans="1:8" s="648" customFormat="1" ht="13.8">
      <c r="A90" s="635"/>
      <c r="B90" s="643"/>
      <c r="C90" s="656"/>
      <c r="D90" s="645"/>
      <c r="E90" s="635"/>
      <c r="F90" s="646"/>
      <c r="G90" s="647"/>
      <c r="H90" s="646"/>
    </row>
    <row r="91" spans="1:8" ht="13.5" customHeight="1">
      <c r="A91" s="635"/>
      <c r="B91" s="643"/>
      <c r="C91" s="656"/>
      <c r="D91" s="645"/>
      <c r="E91" s="635"/>
    </row>
    <row r="92" spans="1:8" s="648" customFormat="1" ht="13.8">
      <c r="A92" s="635"/>
      <c r="B92" s="649"/>
      <c r="C92" s="660"/>
      <c r="D92" s="657"/>
      <c r="E92" s="636"/>
      <c r="F92" s="646"/>
      <c r="G92" s="647"/>
      <c r="H92" s="646"/>
    </row>
    <row r="93" spans="1:8" s="648" customFormat="1" ht="13.8">
      <c r="A93" s="635"/>
      <c r="B93" s="649"/>
      <c r="C93" s="660"/>
      <c r="D93" s="651"/>
      <c r="E93" s="636"/>
      <c r="F93" s="646"/>
      <c r="G93" s="647"/>
      <c r="H93" s="646"/>
    </row>
    <row r="94" spans="1:8" ht="13.5" customHeight="1">
      <c r="A94" s="635"/>
      <c r="B94" s="649"/>
      <c r="C94" s="660"/>
      <c r="D94" s="657"/>
      <c r="E94" s="636"/>
    </row>
    <row r="95" spans="1:8" ht="13.5" customHeight="1">
      <c r="A95" s="635"/>
      <c r="B95" s="649"/>
      <c r="C95" s="660"/>
      <c r="D95" s="657"/>
      <c r="E95" s="636"/>
    </row>
    <row r="96" spans="1:8" s="648" customFormat="1" ht="13.8">
      <c r="A96" s="635"/>
      <c r="B96" s="649"/>
      <c r="C96" s="660"/>
      <c r="D96" s="657"/>
      <c r="E96" s="636"/>
      <c r="F96" s="646"/>
      <c r="G96" s="647"/>
      <c r="H96" s="646"/>
    </row>
    <row r="97" spans="1:8" s="648" customFormat="1" ht="13.8">
      <c r="A97" s="635"/>
      <c r="B97" s="649"/>
      <c r="C97" s="660"/>
      <c r="D97" s="651"/>
      <c r="E97" s="636"/>
      <c r="F97" s="646"/>
      <c r="G97" s="647"/>
      <c r="H97" s="646"/>
    </row>
    <row r="98" spans="1:8" ht="13.5" customHeight="1">
      <c r="A98" s="635"/>
      <c r="B98" s="636"/>
      <c r="C98" s="637"/>
      <c r="D98" s="637"/>
      <c r="E98" s="636"/>
    </row>
    <row r="99" spans="1:8" ht="13.5" customHeight="1">
      <c r="B99" s="606"/>
      <c r="C99" s="662"/>
      <c r="D99" s="663"/>
      <c r="E99" s="661"/>
    </row>
    <row r="100" spans="1:8" ht="13.5" customHeight="1">
      <c r="B100" s="614"/>
      <c r="C100" s="664"/>
      <c r="D100" s="615"/>
    </row>
    <row r="103" spans="1:8" ht="13.5" customHeight="1">
      <c r="B103" s="606"/>
      <c r="C103" s="662"/>
      <c r="D103" s="663"/>
      <c r="E103" s="661"/>
    </row>
    <row r="104" spans="1:8" ht="13.5" customHeight="1">
      <c r="B104" s="614"/>
      <c r="C104" s="664"/>
      <c r="D104" s="615"/>
    </row>
    <row r="105" spans="1:8" s="648" customFormat="1" ht="13.8">
      <c r="A105" s="661"/>
      <c r="B105" s="597"/>
      <c r="C105" s="594"/>
      <c r="D105" s="665"/>
      <c r="E105" s="597"/>
      <c r="F105" s="646"/>
      <c r="G105" s="647"/>
      <c r="H105" s="646"/>
    </row>
    <row r="106" spans="1:8" ht="13.5" customHeight="1">
      <c r="D106" s="665"/>
    </row>
    <row r="107" spans="1:8" ht="13.5" customHeight="1">
      <c r="D107" s="665"/>
    </row>
    <row r="108" spans="1:8" ht="13.5" customHeight="1">
      <c r="D108" s="665"/>
    </row>
    <row r="109" spans="1:8" ht="13.5" customHeight="1">
      <c r="D109" s="665"/>
    </row>
    <row r="112" spans="1:8" ht="13.5" customHeight="1">
      <c r="B112" s="614"/>
      <c r="C112" s="664"/>
      <c r="D112" s="615"/>
    </row>
    <row r="113" spans="1:9" ht="13.5" customHeight="1">
      <c r="D113" s="666"/>
    </row>
    <row r="119" spans="1:9" s="667" customFormat="1" ht="13.5" customHeight="1">
      <c r="A119" s="661"/>
      <c r="B119" s="597"/>
      <c r="C119" s="594"/>
      <c r="D119" s="594"/>
      <c r="E119" s="597"/>
      <c r="F119" s="646"/>
      <c r="G119" s="647"/>
      <c r="H119" s="646"/>
      <c r="I119" s="56"/>
    </row>
    <row r="120" spans="1:9" s="667" customFormat="1" ht="13.5" customHeight="1">
      <c r="A120" s="661"/>
      <c r="B120" s="597"/>
      <c r="C120" s="594"/>
      <c r="D120" s="594"/>
      <c r="E120" s="597"/>
      <c r="F120" s="646"/>
      <c r="G120" s="647"/>
      <c r="H120" s="646"/>
      <c r="I120" s="5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s="667" customFormat="1" ht="13.5" customHeight="1">
      <c r="A150" s="661"/>
      <c r="B150" s="597"/>
      <c r="C150" s="594"/>
      <c r="D150" s="594"/>
      <c r="E150" s="597"/>
      <c r="F150" s="646"/>
      <c r="G150" s="647"/>
      <c r="H150" s="646"/>
      <c r="I150" s="56"/>
    </row>
    <row r="151" spans="1:9" s="667" customFormat="1" ht="13.5" customHeight="1">
      <c r="A151" s="661"/>
      <c r="B151" s="597"/>
      <c r="C151" s="594"/>
      <c r="D151" s="594"/>
      <c r="E151" s="597"/>
      <c r="F151" s="646"/>
      <c r="G151" s="647"/>
      <c r="H151" s="646"/>
      <c r="I151" s="56"/>
    </row>
    <row r="152" spans="1:9" s="667" customFormat="1" ht="13.5" customHeight="1">
      <c r="A152" s="661"/>
      <c r="B152" s="597"/>
      <c r="C152" s="594"/>
      <c r="D152" s="594"/>
      <c r="E152" s="597"/>
      <c r="F152" s="646"/>
      <c r="G152" s="647"/>
      <c r="H152" s="646"/>
      <c r="I152" s="56"/>
    </row>
    <row r="153" spans="1:9" ht="13.5" customHeight="1">
      <c r="H153" s="594"/>
    </row>
    <row r="154" spans="1:9" ht="13.5" customHeight="1">
      <c r="H154" s="594"/>
    </row>
    <row r="155" spans="1:9" ht="13.5" customHeight="1">
      <c r="H155" s="594"/>
    </row>
    <row r="156" spans="1:9" ht="13.5" customHeight="1">
      <c r="H156" s="594"/>
    </row>
    <row r="157" spans="1:9" ht="13.5" customHeight="1">
      <c r="H157" s="594"/>
    </row>
    <row r="158" spans="1:9" ht="13.5" customHeight="1">
      <c r="H158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 xr:uid="{00000000-0002-0000-2D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árok47">
    <tabColor rgb="FFFFFF99"/>
  </sheetPr>
  <dimension ref="A1:I162"/>
  <sheetViews>
    <sheetView view="pageBreakPreview" topLeftCell="A7" zoomScaleNormal="115" zoomScaleSheetLayoutView="100" workbookViewId="0">
      <selection activeCell="D39" sqref="D39"/>
    </sheetView>
  </sheetViews>
  <sheetFormatPr defaultColWidth="9.109375" defaultRowHeight="13.5" customHeight="1"/>
  <cols>
    <col min="1" max="1" width="5.33203125" style="661" customWidth="1"/>
    <col min="2" max="2" width="7.5546875" style="597" customWidth="1"/>
    <col min="3" max="3" width="12.6640625" style="594" customWidth="1"/>
    <col min="4" max="4" width="60.6640625" style="594" customWidth="1"/>
    <col min="5" max="5" width="5.33203125" style="597" customWidth="1"/>
    <col min="6" max="6" width="10.6640625" style="646" customWidth="1"/>
    <col min="7" max="7" width="12.6640625" style="647" customWidth="1"/>
    <col min="8" max="8" width="14.6640625" style="646" customWidth="1"/>
    <col min="9" max="9" width="22.6640625" style="56" customWidth="1"/>
    <col min="10" max="16384" width="9.109375" style="56"/>
  </cols>
  <sheetData>
    <row r="1" spans="1:9" s="51" customFormat="1" ht="14.4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3.8">
      <c r="A2" s="65"/>
      <c r="B2" s="124"/>
      <c r="C2" s="267"/>
      <c r="D2" s="267"/>
      <c r="E2" s="124"/>
      <c r="F2" s="53"/>
      <c r="G2" s="53"/>
      <c r="H2" s="267"/>
    </row>
    <row r="3" spans="1:9" s="51" customFormat="1" ht="13.8">
      <c r="A3" s="65" t="s">
        <v>158</v>
      </c>
      <c r="B3" s="124"/>
      <c r="C3" s="267" t="s">
        <v>77</v>
      </c>
      <c r="D3" s="267"/>
      <c r="E3" s="124"/>
      <c r="F3" s="53"/>
      <c r="G3" s="53"/>
      <c r="H3" s="267"/>
    </row>
    <row r="4" spans="1:9" ht="13.8">
      <c r="A4" s="591" t="s">
        <v>183</v>
      </c>
      <c r="B4" s="72"/>
      <c r="C4" s="172" t="s">
        <v>78</v>
      </c>
      <c r="D4" s="53"/>
      <c r="E4" s="72"/>
      <c r="F4" s="53"/>
      <c r="G4" s="53"/>
      <c r="H4" s="53"/>
    </row>
    <row r="5" spans="1:9" s="592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20" t="s">
        <v>166</v>
      </c>
      <c r="H6" s="1720" t="s">
        <v>167</v>
      </c>
      <c r="I6" s="1720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27"/>
      <c r="E7" s="1729"/>
      <c r="F7" s="1731"/>
      <c r="G7" s="1721"/>
      <c r="H7" s="1721" t="s">
        <v>171</v>
      </c>
      <c r="I7" s="1721"/>
    </row>
    <row r="8" spans="1:9" ht="16.2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599"/>
      <c r="G9" s="599"/>
      <c r="H9" s="600">
        <f>SUM(H11:H16)</f>
        <v>0</v>
      </c>
    </row>
    <row r="10" spans="1:9" ht="15.6" customHeight="1">
      <c r="A10" s="597"/>
      <c r="B10" s="595"/>
      <c r="C10" s="177"/>
      <c r="D10" s="82"/>
      <c r="F10" s="599"/>
      <c r="G10" s="599"/>
      <c r="H10" s="599"/>
    </row>
    <row r="11" spans="1:9" s="605" customFormat="1" ht="14.4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04">
        <v>95</v>
      </c>
      <c r="G11" s="1263"/>
      <c r="H11" s="604">
        <f>ROUND(G11*F11,2)</f>
        <v>0</v>
      </c>
      <c r="I11" s="1263"/>
    </row>
    <row r="12" spans="1:9" s="605" customFormat="1" ht="14.4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04">
        <v>95</v>
      </c>
      <c r="G12" s="1263"/>
      <c r="H12" s="604">
        <f t="shared" ref="H12:H16" si="0">ROUND(G12*F12,2)</f>
        <v>0</v>
      </c>
      <c r="I12" s="1263"/>
    </row>
    <row r="13" spans="1:9" s="605" customFormat="1" ht="14.4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04">
        <v>75</v>
      </c>
      <c r="G13" s="1263"/>
      <c r="H13" s="604">
        <f t="shared" si="0"/>
        <v>0</v>
      </c>
      <c r="I13" s="1263"/>
    </row>
    <row r="14" spans="1:9" s="605" customFormat="1" ht="14.4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04">
        <v>95</v>
      </c>
      <c r="G14" s="1263"/>
      <c r="H14" s="604">
        <f t="shared" si="0"/>
        <v>0</v>
      </c>
      <c r="I14" s="1263"/>
    </row>
    <row r="15" spans="1:9" s="605" customFormat="1" ht="14.4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04">
        <v>95</v>
      </c>
      <c r="G15" s="1263"/>
      <c r="H15" s="604">
        <f t="shared" si="0"/>
        <v>0</v>
      </c>
      <c r="I15" s="1263"/>
    </row>
    <row r="16" spans="1:9" s="605" customFormat="1" ht="14.4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04">
        <v>316</v>
      </c>
      <c r="G16" s="1263"/>
      <c r="H16" s="604">
        <f t="shared" si="0"/>
        <v>0</v>
      </c>
      <c r="I16" s="1263"/>
    </row>
    <row r="17" spans="1:9" ht="13.8">
      <c r="A17" s="597"/>
      <c r="B17" s="595"/>
      <c r="C17" s="177"/>
      <c r="D17" s="129"/>
      <c r="F17" s="599"/>
      <c r="G17" s="599"/>
      <c r="H17" s="599"/>
      <c r="I17" s="599"/>
    </row>
    <row r="18" spans="1:9" ht="13.8">
      <c r="A18" s="597"/>
      <c r="B18" s="598" t="s">
        <v>722</v>
      </c>
      <c r="C18" s="294"/>
      <c r="D18" s="351" t="s">
        <v>723</v>
      </c>
      <c r="F18" s="599"/>
      <c r="G18" s="599"/>
      <c r="H18" s="600">
        <f>H20</f>
        <v>0</v>
      </c>
      <c r="I18" s="599"/>
    </row>
    <row r="19" spans="1:9" ht="13.8">
      <c r="A19" s="597"/>
      <c r="B19" s="598"/>
      <c r="C19" s="294"/>
      <c r="D19" s="351"/>
      <c r="F19" s="599"/>
      <c r="G19" s="599"/>
      <c r="H19" s="599"/>
      <c r="I19" s="599"/>
    </row>
    <row r="20" spans="1:9" s="605" customFormat="1" ht="14.4">
      <c r="A20" s="601">
        <v>7</v>
      </c>
      <c r="B20" s="602"/>
      <c r="C20" s="603" t="s">
        <v>724</v>
      </c>
      <c r="D20" s="601" t="s">
        <v>725</v>
      </c>
      <c r="E20" s="602" t="s">
        <v>188</v>
      </c>
      <c r="F20" s="604">
        <v>2</v>
      </c>
      <c r="G20" s="1263"/>
      <c r="H20" s="604">
        <f>ROUND(G20*F20,2)</f>
        <v>0</v>
      </c>
      <c r="I20" s="1263"/>
    </row>
    <row r="21" spans="1:9" ht="13.8">
      <c r="A21" s="597"/>
      <c r="B21" s="595"/>
      <c r="C21" s="177"/>
      <c r="D21" s="129"/>
      <c r="F21" s="599"/>
      <c r="G21" s="599"/>
      <c r="H21" s="599"/>
      <c r="I21" s="599"/>
    </row>
    <row r="22" spans="1:9" s="613" customFormat="1" ht="27.6">
      <c r="A22" s="606"/>
      <c r="B22" s="607">
        <v>452332</v>
      </c>
      <c r="C22" s="608"/>
      <c r="D22" s="351" t="s">
        <v>726</v>
      </c>
      <c r="E22" s="609"/>
      <c r="F22" s="610"/>
      <c r="G22" s="611"/>
      <c r="H22" s="612">
        <f>SUM(H24:H29)</f>
        <v>0</v>
      </c>
      <c r="I22" s="611"/>
    </row>
    <row r="23" spans="1:9" s="613" customFormat="1" ht="13.8">
      <c r="A23" s="614"/>
      <c r="B23" s="614"/>
      <c r="C23" s="615"/>
      <c r="D23" s="615"/>
      <c r="E23" s="614"/>
      <c r="F23" s="616"/>
      <c r="G23" s="616"/>
      <c r="H23" s="616"/>
      <c r="I23" s="616"/>
    </row>
    <row r="24" spans="1:9" s="605" customFormat="1" ht="14.4">
      <c r="A24" s="601">
        <v>8</v>
      </c>
      <c r="B24" s="602"/>
      <c r="C24" s="603" t="s">
        <v>727</v>
      </c>
      <c r="D24" s="601" t="s">
        <v>728</v>
      </c>
      <c r="E24" s="602" t="s">
        <v>180</v>
      </c>
      <c r="F24" s="604">
        <v>100</v>
      </c>
      <c r="G24" s="1263"/>
      <c r="H24" s="604">
        <f>ROUND(G24*F24,2)</f>
        <v>0</v>
      </c>
      <c r="I24" s="1263"/>
    </row>
    <row r="25" spans="1:9" s="605" customFormat="1" ht="28.8">
      <c r="A25" s="603">
        <v>9</v>
      </c>
      <c r="B25" s="602"/>
      <c r="C25" s="603" t="s">
        <v>616</v>
      </c>
      <c r="D25" s="617" t="s">
        <v>698</v>
      </c>
      <c r="E25" s="602" t="s">
        <v>197</v>
      </c>
      <c r="F25" s="604">
        <v>316</v>
      </c>
      <c r="G25" s="1263"/>
      <c r="H25" s="604">
        <f t="shared" ref="H25:H29" si="1">ROUND(G25*F25,2)</f>
        <v>0</v>
      </c>
      <c r="I25" s="1263"/>
    </row>
    <row r="26" spans="1:9" s="605" customFormat="1" ht="14.4">
      <c r="A26" s="603">
        <v>10</v>
      </c>
      <c r="B26" s="602"/>
      <c r="C26" s="603" t="s">
        <v>618</v>
      </c>
      <c r="D26" s="601" t="s">
        <v>729</v>
      </c>
      <c r="E26" s="602" t="s">
        <v>176</v>
      </c>
      <c r="F26" s="604">
        <v>39</v>
      </c>
      <c r="G26" s="1263"/>
      <c r="H26" s="604">
        <f t="shared" si="1"/>
        <v>0</v>
      </c>
      <c r="I26" s="1263"/>
    </row>
    <row r="27" spans="1:9" s="605" customFormat="1" ht="14.4">
      <c r="A27" s="603">
        <v>11</v>
      </c>
      <c r="B27" s="602"/>
      <c r="C27" s="603" t="s">
        <v>538</v>
      </c>
      <c r="D27" s="601" t="s">
        <v>699</v>
      </c>
      <c r="E27" s="602" t="s">
        <v>176</v>
      </c>
      <c r="F27" s="604">
        <v>161</v>
      </c>
      <c r="G27" s="1263"/>
      <c r="H27" s="604">
        <f t="shared" si="1"/>
        <v>0</v>
      </c>
      <c r="I27" s="1263"/>
    </row>
    <row r="28" spans="1:9" s="605" customFormat="1" ht="14.4">
      <c r="A28" s="603">
        <v>12</v>
      </c>
      <c r="B28" s="602"/>
      <c r="C28" s="603" t="s">
        <v>730</v>
      </c>
      <c r="D28" s="601" t="s">
        <v>731</v>
      </c>
      <c r="E28" s="602" t="s">
        <v>180</v>
      </c>
      <c r="F28" s="604">
        <v>2</v>
      </c>
      <c r="G28" s="1263"/>
      <c r="H28" s="604">
        <f t="shared" si="1"/>
        <v>0</v>
      </c>
      <c r="I28" s="1263"/>
    </row>
    <row r="29" spans="1:9" s="605" customFormat="1" ht="14.4">
      <c r="A29" s="603">
        <v>13</v>
      </c>
      <c r="B29" s="602"/>
      <c r="C29" s="603" t="s">
        <v>540</v>
      </c>
      <c r="D29" s="601" t="s">
        <v>541</v>
      </c>
      <c r="E29" s="602" t="s">
        <v>176</v>
      </c>
      <c r="F29" s="604">
        <v>33.200000000000003</v>
      </c>
      <c r="G29" s="1263"/>
      <c r="H29" s="604">
        <f t="shared" si="1"/>
        <v>0</v>
      </c>
      <c r="I29" s="1263"/>
    </row>
    <row r="30" spans="1:9" ht="13.8">
      <c r="A30" s="618"/>
      <c r="B30" s="619"/>
      <c r="C30" s="620"/>
      <c r="D30" s="621"/>
      <c r="E30" s="622"/>
      <c r="F30" s="623"/>
      <c r="G30" s="611"/>
      <c r="H30" s="611"/>
      <c r="I30" s="611"/>
    </row>
    <row r="31" spans="1:9" ht="13.8">
      <c r="A31" s="618"/>
      <c r="B31" s="624">
        <v>452333</v>
      </c>
      <c r="C31" s="625"/>
      <c r="D31" s="351" t="s">
        <v>732</v>
      </c>
      <c r="E31" s="622"/>
      <c r="F31" s="623"/>
      <c r="G31" s="611"/>
      <c r="H31" s="626">
        <f>SUM(H33:H35)</f>
        <v>0</v>
      </c>
      <c r="I31" s="611"/>
    </row>
    <row r="32" spans="1:9" ht="13.8">
      <c r="A32" s="618"/>
      <c r="B32" s="619"/>
      <c r="C32" s="620"/>
      <c r="D32" s="621"/>
      <c r="E32" s="622"/>
      <c r="F32" s="623"/>
      <c r="G32" s="611"/>
      <c r="H32" s="611"/>
      <c r="I32" s="611"/>
    </row>
    <row r="33" spans="1:9" s="605" customFormat="1" ht="14.4">
      <c r="A33" s="603">
        <v>14</v>
      </c>
      <c r="B33" s="602"/>
      <c r="C33" s="603" t="s">
        <v>733</v>
      </c>
      <c r="D33" s="601" t="s">
        <v>734</v>
      </c>
      <c r="E33" s="602" t="s">
        <v>197</v>
      </c>
      <c r="F33" s="604">
        <v>50</v>
      </c>
      <c r="G33" s="1263"/>
      <c r="H33" s="604">
        <f>ROUND(G33*F33,2)</f>
        <v>0</v>
      </c>
      <c r="I33" s="1263"/>
    </row>
    <row r="34" spans="1:9" s="605" customFormat="1" ht="14.4">
      <c r="A34" s="1586">
        <v>15</v>
      </c>
      <c r="B34" s="1590"/>
      <c r="C34" s="1586" t="s">
        <v>531</v>
      </c>
      <c r="D34" s="1608" t="s">
        <v>532</v>
      </c>
      <c r="E34" s="1609" t="s">
        <v>188</v>
      </c>
      <c r="F34" s="1591">
        <v>70</v>
      </c>
      <c r="G34" s="1610"/>
      <c r="H34" s="1591">
        <f>ROUND(G34*F34,2)</f>
        <v>0</v>
      </c>
      <c r="I34" s="1610"/>
    </row>
    <row r="35" spans="1:9" ht="14.4">
      <c r="A35" s="1613">
        <v>16</v>
      </c>
      <c r="B35" s="1614"/>
      <c r="C35" s="1613" t="s">
        <v>540</v>
      </c>
      <c r="D35" s="1615" t="s">
        <v>541</v>
      </c>
      <c r="E35" s="1614" t="s">
        <v>176</v>
      </c>
      <c r="F35" s="1616">
        <v>33.200000000000003</v>
      </c>
      <c r="G35" s="1617"/>
      <c r="H35" s="1616">
        <f>ROUND(G35*F35,2)</f>
        <v>0</v>
      </c>
      <c r="I35" s="1617"/>
    </row>
    <row r="36" spans="1:9" ht="14.4">
      <c r="A36" s="618"/>
      <c r="C36" s="668"/>
      <c r="D36" s="669"/>
      <c r="E36" s="670"/>
      <c r="F36" s="623"/>
      <c r="G36" s="611"/>
      <c r="H36" s="611"/>
      <c r="I36" s="611"/>
    </row>
    <row r="37" spans="1:9" ht="13.8">
      <c r="A37" s="618"/>
      <c r="B37" s="598">
        <v>452623</v>
      </c>
      <c r="C37" s="627"/>
      <c r="D37" s="351" t="s">
        <v>273</v>
      </c>
      <c r="E37" s="622"/>
      <c r="F37" s="623"/>
      <c r="G37" s="611"/>
      <c r="H37" s="626">
        <f>SUM(H39:H43)</f>
        <v>0</v>
      </c>
      <c r="I37" s="611"/>
    </row>
    <row r="38" spans="1:9" ht="13.8">
      <c r="A38" s="618"/>
      <c r="B38" s="619"/>
      <c r="C38" s="177"/>
      <c r="D38" s="82"/>
      <c r="E38" s="622"/>
      <c r="F38" s="623"/>
      <c r="G38" s="611"/>
      <c r="H38" s="611"/>
      <c r="I38" s="611"/>
    </row>
    <row r="39" spans="1:9" s="605" customFormat="1" ht="14.4">
      <c r="A39" s="603">
        <v>17</v>
      </c>
      <c r="B39" s="602"/>
      <c r="C39" s="603" t="s">
        <v>735</v>
      </c>
      <c r="D39" s="601" t="s">
        <v>736</v>
      </c>
      <c r="E39" s="602" t="s">
        <v>188</v>
      </c>
      <c r="F39" s="604">
        <v>14</v>
      </c>
      <c r="G39" s="1263"/>
      <c r="H39" s="604">
        <f>ROUND(G39*F39,2)</f>
        <v>0</v>
      </c>
      <c r="I39" s="1263"/>
    </row>
    <row r="40" spans="1:9" s="605" customFormat="1" ht="14.4">
      <c r="A40" s="603">
        <v>18</v>
      </c>
      <c r="B40" s="602"/>
      <c r="C40" s="603" t="s">
        <v>737</v>
      </c>
      <c r="D40" s="601" t="s">
        <v>738</v>
      </c>
      <c r="E40" s="602" t="s">
        <v>197</v>
      </c>
      <c r="F40" s="604">
        <v>60</v>
      </c>
      <c r="G40" s="1263"/>
      <c r="H40" s="604">
        <f t="shared" ref="H40:H41" si="2">ROUND(G40*F40,2)</f>
        <v>0</v>
      </c>
      <c r="I40" s="1263"/>
    </row>
    <row r="41" spans="1:9" s="605" customFormat="1" ht="14.4">
      <c r="A41" s="603">
        <v>19</v>
      </c>
      <c r="B41" s="602"/>
      <c r="C41" s="603" t="s">
        <v>739</v>
      </c>
      <c r="D41" s="601" t="s">
        <v>740</v>
      </c>
      <c r="E41" s="602" t="s">
        <v>188</v>
      </c>
      <c r="F41" s="604">
        <v>2</v>
      </c>
      <c r="G41" s="1263"/>
      <c r="H41" s="604">
        <f t="shared" si="2"/>
        <v>0</v>
      </c>
      <c r="I41" s="1263"/>
    </row>
    <row r="42" spans="1:9" ht="14.4">
      <c r="A42" s="603">
        <v>20</v>
      </c>
      <c r="B42" s="671"/>
      <c r="C42" s="603" t="s">
        <v>742</v>
      </c>
      <c r="D42" s="601" t="s">
        <v>743</v>
      </c>
      <c r="E42" s="672" t="s">
        <v>188</v>
      </c>
      <c r="F42" s="673">
        <v>7</v>
      </c>
      <c r="G42" s="1264"/>
      <c r="H42" s="604">
        <f>ROUND(G42*F42,2)</f>
        <v>0</v>
      </c>
      <c r="I42" s="1264"/>
    </row>
    <row r="43" spans="1:9" ht="14.4">
      <c r="A43" s="603">
        <v>21</v>
      </c>
      <c r="B43" s="671"/>
      <c r="C43" s="603" t="s">
        <v>744</v>
      </c>
      <c r="D43" s="601" t="s">
        <v>745</v>
      </c>
      <c r="E43" s="672" t="s">
        <v>197</v>
      </c>
      <c r="F43" s="673">
        <v>46</v>
      </c>
      <c r="G43" s="1264"/>
      <c r="H43" s="604">
        <f>ROUND(G43*F43,2)</f>
        <v>0</v>
      </c>
      <c r="I43" s="1264"/>
    </row>
    <row r="44" spans="1:9" ht="13.8">
      <c r="A44" s="635"/>
      <c r="B44" s="649"/>
      <c r="C44" s="660"/>
      <c r="D44" s="657"/>
      <c r="E44" s="636"/>
      <c r="F44" s="674"/>
      <c r="H44" s="674"/>
      <c r="I44" s="647"/>
    </row>
    <row r="45" spans="1:9" ht="13.8">
      <c r="A45" s="618"/>
      <c r="B45" s="598" t="s">
        <v>748</v>
      </c>
      <c r="C45" s="628"/>
      <c r="D45" s="351" t="s">
        <v>741</v>
      </c>
      <c r="E45" s="629"/>
      <c r="F45" s="630"/>
      <c r="G45" s="631"/>
      <c r="H45" s="626">
        <f>SUM(H47)</f>
        <v>0</v>
      </c>
      <c r="I45" s="631"/>
    </row>
    <row r="46" spans="1:9" ht="14.4">
      <c r="A46" s="618"/>
      <c r="B46" s="598"/>
      <c r="C46" s="628"/>
      <c r="D46" s="351"/>
      <c r="E46" s="629"/>
      <c r="F46" s="630"/>
      <c r="G46" s="631"/>
      <c r="H46" s="632"/>
      <c r="I46" s="631"/>
    </row>
    <row r="47" spans="1:9" ht="28.8">
      <c r="A47" s="603">
        <v>22</v>
      </c>
      <c r="B47" s="633"/>
      <c r="C47" s="634">
        <v>61010101</v>
      </c>
      <c r="D47" s="617" t="s">
        <v>629</v>
      </c>
      <c r="E47" s="602" t="s">
        <v>197</v>
      </c>
      <c r="F47" s="673">
        <v>161</v>
      </c>
      <c r="G47" s="1264"/>
      <c r="H47" s="604">
        <f>ROUND(F47*G47,2)</f>
        <v>0</v>
      </c>
      <c r="I47" s="1264"/>
    </row>
    <row r="48" spans="1:9" ht="13.8">
      <c r="A48" s="635"/>
      <c r="B48" s="649"/>
      <c r="C48" s="660"/>
      <c r="D48" s="657"/>
      <c r="E48" s="636"/>
      <c r="F48" s="674"/>
      <c r="H48" s="674"/>
    </row>
    <row r="49" spans="1:8" ht="14.4">
      <c r="A49" s="635"/>
      <c r="B49" s="636"/>
      <c r="C49" s="637"/>
      <c r="D49" s="638" t="s">
        <v>181</v>
      </c>
      <c r="E49" s="639"/>
      <c r="F49" s="640"/>
      <c r="G49" s="641"/>
      <c r="H49" s="642">
        <f>H37+H31+H22+H18+H9+H45</f>
        <v>0</v>
      </c>
    </row>
    <row r="50" spans="1:8" ht="13.8">
      <c r="A50" s="635"/>
      <c r="B50" s="643"/>
      <c r="C50" s="644"/>
      <c r="D50" s="645"/>
      <c r="E50" s="635"/>
    </row>
    <row r="51" spans="1:8" ht="13.8">
      <c r="A51" s="635"/>
      <c r="B51" s="643"/>
      <c r="C51" s="644"/>
      <c r="E51" s="636"/>
    </row>
    <row r="52" spans="1:8" ht="13.8">
      <c r="A52" s="635"/>
      <c r="B52" s="643"/>
      <c r="C52" s="644"/>
      <c r="D52" s="645"/>
      <c r="E52" s="636"/>
    </row>
    <row r="53" spans="1:8" s="648" customFormat="1" ht="13.8">
      <c r="A53" s="635"/>
      <c r="B53" s="643"/>
      <c r="C53" s="644"/>
      <c r="D53" s="645"/>
      <c r="E53" s="636"/>
      <c r="F53" s="646"/>
      <c r="G53" s="647"/>
      <c r="H53" s="646"/>
    </row>
    <row r="54" spans="1:8" s="648" customFormat="1" ht="13.8">
      <c r="A54" s="635"/>
      <c r="B54" s="643"/>
      <c r="C54" s="644"/>
      <c r="D54" s="645"/>
      <c r="E54" s="636"/>
      <c r="F54" s="646"/>
      <c r="G54" s="647"/>
      <c r="H54" s="646"/>
    </row>
    <row r="55" spans="1:8" ht="13.8">
      <c r="A55" s="635"/>
      <c r="B55" s="643"/>
      <c r="C55" s="644"/>
      <c r="D55" s="645"/>
      <c r="E55" s="636"/>
    </row>
    <row r="56" spans="1:8" s="648" customFormat="1" ht="13.8">
      <c r="A56" s="635"/>
      <c r="B56" s="643"/>
      <c r="C56" s="644"/>
      <c r="D56" s="645"/>
      <c r="E56" s="636"/>
      <c r="F56" s="646"/>
      <c r="G56" s="647"/>
      <c r="H56" s="646"/>
    </row>
    <row r="57" spans="1:8" ht="13.8">
      <c r="A57" s="635"/>
      <c r="B57" s="649"/>
      <c r="C57" s="650"/>
      <c r="D57" s="651"/>
      <c r="E57" s="636"/>
    </row>
    <row r="58" spans="1:8" ht="13.8">
      <c r="A58" s="635"/>
      <c r="B58" s="649"/>
      <c r="C58" s="650"/>
      <c r="D58" s="651"/>
      <c r="E58" s="636"/>
    </row>
    <row r="59" spans="1:8" ht="13.8">
      <c r="A59" s="635"/>
      <c r="B59" s="649"/>
      <c r="C59" s="650"/>
      <c r="D59" s="651"/>
      <c r="E59" s="636"/>
    </row>
    <row r="60" spans="1:8" ht="15.6">
      <c r="A60" s="635"/>
      <c r="B60" s="652"/>
      <c r="C60" s="653"/>
      <c r="D60" s="654"/>
      <c r="E60" s="655"/>
    </row>
    <row r="61" spans="1:8" ht="13.8">
      <c r="A61" s="635"/>
      <c r="B61" s="643"/>
      <c r="C61" s="656"/>
      <c r="D61" s="645"/>
      <c r="E61" s="635"/>
    </row>
    <row r="62" spans="1:8" s="648" customFormat="1" ht="13.8">
      <c r="A62" s="635"/>
      <c r="B62" s="649"/>
      <c r="C62" s="650"/>
      <c r="D62" s="657"/>
      <c r="E62" s="636"/>
      <c r="F62" s="646"/>
      <c r="G62" s="647"/>
      <c r="H62" s="646"/>
    </row>
    <row r="63" spans="1:8" s="648" customFormat="1" ht="15.6">
      <c r="A63" s="635"/>
      <c r="B63" s="652"/>
      <c r="C63" s="653"/>
      <c r="D63" s="654"/>
      <c r="E63" s="655"/>
      <c r="F63" s="646"/>
      <c r="G63" s="647"/>
      <c r="H63" s="646"/>
    </row>
    <row r="64" spans="1:8" ht="13.8">
      <c r="A64" s="635"/>
      <c r="B64" s="649"/>
      <c r="C64" s="650"/>
      <c r="D64" s="654"/>
      <c r="E64" s="636"/>
    </row>
    <row r="65" spans="1:5" ht="13.8">
      <c r="A65" s="635"/>
      <c r="B65" s="649"/>
      <c r="C65" s="650"/>
      <c r="D65" s="654"/>
      <c r="E65" s="636"/>
    </row>
    <row r="66" spans="1:5" ht="13.8">
      <c r="A66" s="635"/>
      <c r="B66" s="649"/>
      <c r="C66" s="650"/>
      <c r="D66" s="651"/>
      <c r="E66" s="636"/>
    </row>
    <row r="67" spans="1:5" ht="13.8">
      <c r="A67" s="635"/>
      <c r="B67" s="649"/>
      <c r="C67" s="650"/>
      <c r="D67" s="651"/>
      <c r="E67" s="636"/>
    </row>
    <row r="68" spans="1:5" ht="13.8">
      <c r="A68" s="635"/>
      <c r="B68" s="649"/>
      <c r="C68" s="650"/>
      <c r="D68" s="651"/>
      <c r="E68" s="636"/>
    </row>
    <row r="69" spans="1:5" ht="15.6">
      <c r="A69" s="635"/>
      <c r="B69" s="652"/>
      <c r="C69" s="653"/>
      <c r="D69" s="654"/>
      <c r="E69" s="655"/>
    </row>
    <row r="70" spans="1:5" ht="15.6">
      <c r="A70" s="635"/>
      <c r="B70" s="652"/>
      <c r="C70" s="653"/>
      <c r="D70" s="658"/>
      <c r="E70" s="655"/>
    </row>
    <row r="71" spans="1:5" ht="13.8">
      <c r="A71" s="635"/>
      <c r="B71" s="649"/>
      <c r="C71" s="650"/>
      <c r="D71" s="657"/>
      <c r="E71" s="636"/>
    </row>
    <row r="72" spans="1:5" ht="13.8">
      <c r="A72" s="635"/>
      <c r="B72" s="649"/>
      <c r="C72" s="650"/>
      <c r="D72" s="654"/>
      <c r="E72" s="636"/>
    </row>
    <row r="73" spans="1:5" ht="13.8">
      <c r="A73" s="635"/>
      <c r="B73" s="649"/>
      <c r="C73" s="650"/>
      <c r="D73" s="654"/>
      <c r="E73" s="636"/>
    </row>
    <row r="74" spans="1:5" ht="13.8">
      <c r="A74" s="635"/>
      <c r="B74" s="649"/>
      <c r="C74" s="650"/>
      <c r="D74" s="651"/>
      <c r="E74" s="636"/>
    </row>
    <row r="75" spans="1:5" ht="13.8">
      <c r="A75" s="635"/>
      <c r="B75" s="649"/>
      <c r="C75" s="650"/>
      <c r="D75" s="651"/>
      <c r="E75" s="636"/>
    </row>
    <row r="76" spans="1:5" ht="13.8">
      <c r="A76" s="635"/>
      <c r="B76" s="649"/>
      <c r="C76" s="650"/>
      <c r="D76" s="651"/>
      <c r="E76" s="636"/>
    </row>
    <row r="77" spans="1:5" ht="13.8">
      <c r="A77" s="635"/>
      <c r="B77" s="649"/>
      <c r="C77" s="650"/>
      <c r="D77" s="654"/>
      <c r="E77" s="636"/>
    </row>
    <row r="78" spans="1:5" ht="13.8">
      <c r="A78" s="635"/>
      <c r="B78" s="649"/>
      <c r="C78" s="650"/>
      <c r="D78" s="651"/>
      <c r="E78" s="636"/>
    </row>
    <row r="79" spans="1:5" ht="13.8">
      <c r="A79" s="635"/>
      <c r="B79" s="649"/>
      <c r="C79" s="650"/>
      <c r="D79" s="657"/>
      <c r="E79" s="636"/>
    </row>
    <row r="80" spans="1:5" ht="13.8">
      <c r="A80" s="635"/>
      <c r="B80" s="649"/>
      <c r="C80" s="650"/>
      <c r="D80" s="654"/>
      <c r="E80" s="636"/>
    </row>
    <row r="81" spans="1:8" ht="13.8">
      <c r="A81" s="635"/>
      <c r="B81" s="649"/>
      <c r="C81" s="650"/>
      <c r="D81" s="651"/>
      <c r="E81" s="636"/>
    </row>
    <row r="82" spans="1:8" s="648" customFormat="1" ht="13.8">
      <c r="A82" s="635"/>
      <c r="B82" s="649"/>
      <c r="C82" s="650"/>
      <c r="D82" s="651"/>
      <c r="E82" s="636"/>
      <c r="F82" s="646"/>
      <c r="G82" s="647"/>
      <c r="H82" s="646"/>
    </row>
    <row r="83" spans="1:8" s="648" customFormat="1" ht="13.8">
      <c r="A83" s="635"/>
      <c r="B83" s="649"/>
      <c r="C83" s="650"/>
      <c r="D83" s="651"/>
      <c r="E83" s="636"/>
      <c r="F83" s="646"/>
      <c r="G83" s="647"/>
      <c r="H83" s="646"/>
    </row>
    <row r="84" spans="1:8" s="648" customFormat="1" ht="13.8">
      <c r="A84" s="635"/>
      <c r="B84" s="649"/>
      <c r="C84" s="650"/>
      <c r="D84" s="654"/>
      <c r="E84" s="636"/>
      <c r="F84" s="646"/>
      <c r="G84" s="647"/>
      <c r="H84" s="646"/>
    </row>
    <row r="85" spans="1:8" ht="13.8">
      <c r="A85" s="635"/>
      <c r="B85" s="649"/>
      <c r="C85" s="650"/>
      <c r="D85" s="651"/>
      <c r="E85" s="636"/>
    </row>
    <row r="86" spans="1:8" ht="13.8">
      <c r="A86" s="635"/>
      <c r="B86" s="649"/>
      <c r="C86" s="650"/>
      <c r="D86" s="657"/>
      <c r="E86" s="636"/>
    </row>
    <row r="87" spans="1:8" s="648" customFormat="1" ht="13.8">
      <c r="A87" s="635"/>
      <c r="B87" s="636"/>
      <c r="C87" s="637"/>
      <c r="D87" s="659"/>
      <c r="E87" s="636"/>
      <c r="F87" s="646"/>
      <c r="G87" s="647"/>
      <c r="H87" s="646"/>
    </row>
    <row r="88" spans="1:8" s="648" customFormat="1" ht="13.8">
      <c r="A88" s="635"/>
      <c r="B88" s="636"/>
      <c r="C88" s="637"/>
      <c r="D88" s="637"/>
      <c r="E88" s="636"/>
      <c r="F88" s="646"/>
      <c r="G88" s="647"/>
      <c r="H88" s="646"/>
    </row>
    <row r="89" spans="1:8" s="648" customFormat="1" ht="13.8">
      <c r="A89" s="635"/>
      <c r="B89" s="643"/>
      <c r="C89" s="656"/>
      <c r="D89" s="645"/>
      <c r="E89" s="635"/>
      <c r="F89" s="646"/>
      <c r="G89" s="647"/>
      <c r="H89" s="646"/>
    </row>
    <row r="90" spans="1:8" s="648" customFormat="1" ht="13.8">
      <c r="A90" s="635"/>
      <c r="B90" s="649"/>
      <c r="C90" s="660"/>
      <c r="D90" s="651"/>
      <c r="E90" s="636"/>
      <c r="F90" s="646"/>
      <c r="G90" s="647"/>
      <c r="H90" s="646"/>
    </row>
    <row r="91" spans="1:8" s="648" customFormat="1" ht="13.8">
      <c r="A91" s="635"/>
      <c r="B91" s="649"/>
      <c r="C91" s="660"/>
      <c r="D91" s="651"/>
      <c r="E91" s="636"/>
      <c r="F91" s="646"/>
      <c r="G91" s="647"/>
      <c r="H91" s="646"/>
    </row>
    <row r="92" spans="1:8" s="648" customFormat="1" ht="13.8">
      <c r="A92" s="635"/>
      <c r="B92" s="636"/>
      <c r="C92" s="637"/>
      <c r="D92" s="659"/>
      <c r="E92" s="636"/>
      <c r="F92" s="646"/>
      <c r="G92" s="647"/>
      <c r="H92" s="646"/>
    </row>
    <row r="93" spans="1:8" s="648" customFormat="1" ht="13.8">
      <c r="A93" s="635"/>
      <c r="B93" s="636"/>
      <c r="C93" s="637"/>
      <c r="D93" s="637"/>
      <c r="E93" s="636"/>
      <c r="F93" s="646"/>
      <c r="G93" s="647"/>
      <c r="H93" s="646"/>
    </row>
    <row r="94" spans="1:8" s="648" customFormat="1" ht="13.8">
      <c r="A94" s="635"/>
      <c r="B94" s="643"/>
      <c r="C94" s="656"/>
      <c r="D94" s="645"/>
      <c r="E94" s="635"/>
      <c r="F94" s="646"/>
      <c r="G94" s="647"/>
      <c r="H94" s="646"/>
    </row>
    <row r="95" spans="1:8" ht="13.5" customHeight="1">
      <c r="A95" s="635"/>
      <c r="B95" s="643"/>
      <c r="C95" s="656"/>
      <c r="D95" s="645"/>
      <c r="E95" s="635"/>
    </row>
    <row r="96" spans="1:8" s="648" customFormat="1" ht="13.8">
      <c r="A96" s="635"/>
      <c r="B96" s="649"/>
      <c r="C96" s="660"/>
      <c r="D96" s="657"/>
      <c r="E96" s="636"/>
      <c r="F96" s="646"/>
      <c r="G96" s="647"/>
      <c r="H96" s="646"/>
    </row>
    <row r="97" spans="1:8" s="648" customFormat="1" ht="13.8">
      <c r="A97" s="635"/>
      <c r="B97" s="649"/>
      <c r="C97" s="660"/>
      <c r="D97" s="651"/>
      <c r="E97" s="636"/>
      <c r="F97" s="646"/>
      <c r="G97" s="647"/>
      <c r="H97" s="646"/>
    </row>
    <row r="98" spans="1:8" ht="13.5" customHeight="1">
      <c r="A98" s="635"/>
      <c r="B98" s="649"/>
      <c r="C98" s="660"/>
      <c r="D98" s="657"/>
      <c r="E98" s="636"/>
    </row>
    <row r="99" spans="1:8" ht="13.5" customHeight="1">
      <c r="A99" s="635"/>
      <c r="B99" s="649"/>
      <c r="C99" s="660"/>
      <c r="D99" s="657"/>
      <c r="E99" s="636"/>
    </row>
    <row r="100" spans="1:8" s="648" customFormat="1" ht="13.8">
      <c r="A100" s="635"/>
      <c r="B100" s="649"/>
      <c r="C100" s="660"/>
      <c r="D100" s="657"/>
      <c r="E100" s="636"/>
      <c r="F100" s="646"/>
      <c r="G100" s="647"/>
      <c r="H100" s="646"/>
    </row>
    <row r="101" spans="1:8" s="648" customFormat="1" ht="13.8">
      <c r="A101" s="635"/>
      <c r="B101" s="649"/>
      <c r="C101" s="660"/>
      <c r="D101" s="651"/>
      <c r="E101" s="636"/>
      <c r="F101" s="646"/>
      <c r="G101" s="647"/>
      <c r="H101" s="646"/>
    </row>
    <row r="102" spans="1:8" ht="13.5" customHeight="1">
      <c r="A102" s="635"/>
      <c r="B102" s="636"/>
      <c r="C102" s="637"/>
      <c r="D102" s="637"/>
      <c r="E102" s="636"/>
    </row>
    <row r="103" spans="1:8" ht="13.5" customHeight="1">
      <c r="B103" s="606"/>
      <c r="C103" s="662"/>
      <c r="D103" s="663"/>
      <c r="E103" s="661"/>
    </row>
    <row r="104" spans="1:8" ht="13.5" customHeight="1">
      <c r="B104" s="614"/>
      <c r="C104" s="664"/>
      <c r="D104" s="615"/>
    </row>
    <row r="107" spans="1:8" ht="13.5" customHeight="1">
      <c r="B107" s="606"/>
      <c r="C107" s="662"/>
      <c r="D107" s="663"/>
      <c r="E107" s="661"/>
    </row>
    <row r="108" spans="1:8" ht="13.5" customHeight="1">
      <c r="B108" s="614"/>
      <c r="C108" s="664"/>
      <c r="D108" s="615"/>
    </row>
    <row r="109" spans="1:8" s="648" customFormat="1" ht="13.8">
      <c r="A109" s="661"/>
      <c r="B109" s="597"/>
      <c r="C109" s="594"/>
      <c r="D109" s="665"/>
      <c r="E109" s="597"/>
      <c r="F109" s="646"/>
      <c r="G109" s="647"/>
      <c r="H109" s="646"/>
    </row>
    <row r="110" spans="1:8" ht="13.5" customHeight="1">
      <c r="D110" s="665"/>
    </row>
    <row r="111" spans="1:8" ht="13.5" customHeight="1">
      <c r="D111" s="665"/>
    </row>
    <row r="112" spans="1:8" ht="13.5" customHeight="1">
      <c r="D112" s="665"/>
    </row>
    <row r="113" spans="1:9" ht="13.5" customHeight="1">
      <c r="D113" s="665"/>
    </row>
    <row r="116" spans="1:9" ht="13.5" customHeight="1">
      <c r="B116" s="614"/>
      <c r="C116" s="664"/>
      <c r="D116" s="615"/>
    </row>
    <row r="117" spans="1:9" ht="13.5" customHeight="1">
      <c r="D117" s="66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s="667" customFormat="1" ht="13.5" customHeight="1">
      <c r="A150" s="661"/>
      <c r="B150" s="597"/>
      <c r="C150" s="594"/>
      <c r="D150" s="594"/>
      <c r="E150" s="597"/>
      <c r="F150" s="646"/>
      <c r="G150" s="647"/>
      <c r="H150" s="646"/>
      <c r="I150" s="56"/>
    </row>
    <row r="151" spans="1:9" s="667" customFormat="1" ht="13.5" customHeight="1">
      <c r="A151" s="661"/>
      <c r="B151" s="597"/>
      <c r="C151" s="594"/>
      <c r="D151" s="594"/>
      <c r="E151" s="597"/>
      <c r="F151" s="646"/>
      <c r="G151" s="647"/>
      <c r="H151" s="646"/>
      <c r="I151" s="56"/>
    </row>
    <row r="152" spans="1:9" s="667" customFormat="1" ht="13.5" customHeight="1">
      <c r="A152" s="661"/>
      <c r="B152" s="597"/>
      <c r="C152" s="594"/>
      <c r="D152" s="594"/>
      <c r="E152" s="597"/>
      <c r="F152" s="646"/>
      <c r="G152" s="647"/>
      <c r="H152" s="646"/>
      <c r="I152" s="56"/>
    </row>
    <row r="153" spans="1:9" s="667" customFormat="1" ht="13.5" customHeight="1">
      <c r="A153" s="661"/>
      <c r="B153" s="597"/>
      <c r="C153" s="594"/>
      <c r="D153" s="594"/>
      <c r="E153" s="597"/>
      <c r="F153" s="646"/>
      <c r="G153" s="647"/>
      <c r="H153" s="646"/>
      <c r="I153" s="56"/>
    </row>
    <row r="154" spans="1:9" s="667" customFormat="1" ht="13.5" customHeight="1">
      <c r="A154" s="661"/>
      <c r="B154" s="597"/>
      <c r="C154" s="594"/>
      <c r="D154" s="594"/>
      <c r="E154" s="597"/>
      <c r="F154" s="646"/>
      <c r="G154" s="647"/>
      <c r="H154" s="646"/>
      <c r="I154" s="56"/>
    </row>
    <row r="155" spans="1:9" s="667" customFormat="1" ht="13.5" customHeight="1">
      <c r="A155" s="661"/>
      <c r="B155" s="597"/>
      <c r="C155" s="594"/>
      <c r="D155" s="594"/>
      <c r="E155" s="597"/>
      <c r="F155" s="646"/>
      <c r="G155" s="647"/>
      <c r="H155" s="646"/>
      <c r="I155" s="56"/>
    </row>
    <row r="156" spans="1:9" s="667" customFormat="1" ht="13.5" customHeight="1">
      <c r="A156" s="661"/>
      <c r="B156" s="597"/>
      <c r="C156" s="594"/>
      <c r="D156" s="594"/>
      <c r="E156" s="597"/>
      <c r="F156" s="646"/>
      <c r="G156" s="647"/>
      <c r="H156" s="646"/>
      <c r="I156" s="56"/>
    </row>
    <row r="157" spans="1:9" ht="13.5" customHeight="1">
      <c r="H157" s="594"/>
    </row>
    <row r="158" spans="1:9" ht="13.5" customHeight="1">
      <c r="H158" s="594"/>
    </row>
    <row r="159" spans="1:9" ht="13.5" customHeight="1">
      <c r="H159" s="594"/>
    </row>
    <row r="160" spans="1:9" ht="13.5" customHeight="1">
      <c r="H160" s="594"/>
    </row>
    <row r="161" spans="8:8" ht="13.5" customHeight="1">
      <c r="H161" s="594"/>
    </row>
    <row r="162" spans="8:8" ht="13.5" customHeight="1">
      <c r="H162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7" xr:uid="{00000000-0002-0000-2E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6" max="8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árok48">
    <tabColor rgb="FFFFFF99"/>
  </sheetPr>
  <dimension ref="A1:I155"/>
  <sheetViews>
    <sheetView view="pageBreakPreview" topLeftCell="A13" zoomScaleNormal="115" zoomScaleSheetLayoutView="100" workbookViewId="0">
      <selection activeCell="E35" sqref="E35"/>
    </sheetView>
  </sheetViews>
  <sheetFormatPr defaultColWidth="9.109375" defaultRowHeight="13.5" customHeight="1"/>
  <cols>
    <col min="1" max="1" width="5.33203125" style="661" customWidth="1"/>
    <col min="2" max="2" width="7.5546875" style="597" customWidth="1"/>
    <col min="3" max="3" width="12.6640625" style="594" customWidth="1"/>
    <col min="4" max="4" width="60.6640625" style="594" customWidth="1"/>
    <col min="5" max="5" width="5.33203125" style="597" customWidth="1"/>
    <col min="6" max="6" width="10.6640625" style="646" customWidth="1"/>
    <col min="7" max="7" width="12.6640625" style="647" customWidth="1"/>
    <col min="8" max="8" width="14.6640625" style="646" customWidth="1"/>
    <col min="9" max="9" width="22.6640625" style="56" customWidth="1"/>
    <col min="10" max="16384" width="9.109375" style="56"/>
  </cols>
  <sheetData>
    <row r="1" spans="1:9" s="51" customFormat="1" ht="14.4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3.8">
      <c r="A2" s="65"/>
      <c r="B2" s="124"/>
      <c r="C2" s="267"/>
      <c r="D2" s="267"/>
      <c r="E2" s="124"/>
      <c r="F2" s="53"/>
      <c r="G2" s="53"/>
      <c r="H2" s="267"/>
    </row>
    <row r="3" spans="1:9" s="51" customFormat="1" ht="13.8">
      <c r="A3" s="65" t="s">
        <v>158</v>
      </c>
      <c r="B3" s="124"/>
      <c r="C3" s="267" t="s">
        <v>79</v>
      </c>
      <c r="D3" s="267"/>
      <c r="E3" s="124"/>
      <c r="F3" s="53"/>
      <c r="G3" s="53"/>
      <c r="H3" s="267"/>
    </row>
    <row r="4" spans="1:9" ht="13.8">
      <c r="A4" s="591" t="s">
        <v>183</v>
      </c>
      <c r="B4" s="72"/>
      <c r="C4" s="172" t="s">
        <v>80</v>
      </c>
      <c r="D4" s="53"/>
      <c r="E4" s="72"/>
      <c r="F4" s="53"/>
      <c r="G4" s="53"/>
      <c r="H4" s="53"/>
    </row>
    <row r="5" spans="1:9" s="592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20" t="s">
        <v>166</v>
      </c>
      <c r="H6" s="1720" t="s">
        <v>167</v>
      </c>
      <c r="I6" s="1720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27"/>
      <c r="E7" s="1729"/>
      <c r="F7" s="1731"/>
      <c r="G7" s="1721"/>
      <c r="H7" s="1721" t="s">
        <v>171</v>
      </c>
      <c r="I7" s="1721"/>
    </row>
    <row r="8" spans="1:9" ht="16.2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599"/>
      <c r="G9" s="599"/>
      <c r="H9" s="600">
        <f>SUM(H11:H16)</f>
        <v>0</v>
      </c>
    </row>
    <row r="10" spans="1:9" ht="15.6" customHeight="1">
      <c r="A10" s="597"/>
      <c r="B10" s="595"/>
      <c r="C10" s="177"/>
      <c r="D10" s="82"/>
      <c r="F10" s="599"/>
      <c r="G10" s="599"/>
      <c r="H10" s="599"/>
    </row>
    <row r="11" spans="1:9" s="605" customFormat="1" ht="14.4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04">
        <v>85</v>
      </c>
      <c r="G11" s="1263"/>
      <c r="H11" s="604">
        <f>ROUND(G11*F11,2)</f>
        <v>0</v>
      </c>
      <c r="I11" s="1263"/>
    </row>
    <row r="12" spans="1:9" s="605" customFormat="1" ht="14.4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04">
        <v>85</v>
      </c>
      <c r="G12" s="1263"/>
      <c r="H12" s="604">
        <f t="shared" ref="H12:H16" si="0">ROUND(G12*F12,2)</f>
        <v>0</v>
      </c>
      <c r="I12" s="1263"/>
    </row>
    <row r="13" spans="1:9" s="605" customFormat="1" ht="14.4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04">
        <v>75</v>
      </c>
      <c r="G13" s="1263"/>
      <c r="H13" s="604">
        <f t="shared" si="0"/>
        <v>0</v>
      </c>
      <c r="I13" s="1263"/>
    </row>
    <row r="14" spans="1:9" s="605" customFormat="1" ht="14.4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04">
        <v>85</v>
      </c>
      <c r="G14" s="1263"/>
      <c r="H14" s="604">
        <f t="shared" si="0"/>
        <v>0</v>
      </c>
      <c r="I14" s="1263"/>
    </row>
    <row r="15" spans="1:9" s="605" customFormat="1" ht="14.4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04">
        <v>85</v>
      </c>
      <c r="G15" s="1263"/>
      <c r="H15" s="604">
        <f t="shared" si="0"/>
        <v>0</v>
      </c>
      <c r="I15" s="1263"/>
    </row>
    <row r="16" spans="1:9" s="605" customFormat="1" ht="14.4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04">
        <v>284</v>
      </c>
      <c r="G16" s="1263"/>
      <c r="H16" s="604">
        <f t="shared" si="0"/>
        <v>0</v>
      </c>
      <c r="I16" s="1263"/>
    </row>
    <row r="17" spans="1:9" ht="13.8">
      <c r="A17" s="597"/>
      <c r="B17" s="595"/>
      <c r="C17" s="177"/>
      <c r="D17" s="129"/>
      <c r="F17" s="599"/>
      <c r="G17" s="599"/>
      <c r="H17" s="599"/>
      <c r="I17" s="599"/>
    </row>
    <row r="18" spans="1:9" s="613" customFormat="1" ht="13.8">
      <c r="A18" s="597"/>
      <c r="B18" s="598" t="s">
        <v>722</v>
      </c>
      <c r="C18" s="294"/>
      <c r="D18" s="351" t="s">
        <v>723</v>
      </c>
      <c r="E18" s="597"/>
      <c r="F18" s="599"/>
      <c r="G18" s="599"/>
      <c r="H18" s="600">
        <f>H20</f>
        <v>0</v>
      </c>
      <c r="I18" s="599"/>
    </row>
    <row r="19" spans="1:9" s="613" customFormat="1" ht="13.8">
      <c r="A19" s="597"/>
      <c r="B19" s="598"/>
      <c r="C19" s="294"/>
      <c r="D19" s="351"/>
      <c r="E19" s="597"/>
      <c r="F19" s="599"/>
      <c r="G19" s="599"/>
      <c r="H19" s="599"/>
      <c r="I19" s="599"/>
    </row>
    <row r="20" spans="1:9" s="605" customFormat="1" ht="14.4">
      <c r="A20" s="601">
        <v>7</v>
      </c>
      <c r="B20" s="602"/>
      <c r="C20" s="603" t="s">
        <v>724</v>
      </c>
      <c r="D20" s="601" t="s">
        <v>725</v>
      </c>
      <c r="E20" s="602" t="s">
        <v>188</v>
      </c>
      <c r="F20" s="604">
        <v>2</v>
      </c>
      <c r="G20" s="1263"/>
      <c r="H20" s="604">
        <f>ROUND(G20*F20,2)</f>
        <v>0</v>
      </c>
      <c r="I20" s="1263"/>
    </row>
    <row r="21" spans="1:9" s="605" customFormat="1" ht="14.4">
      <c r="A21" s="597"/>
      <c r="B21" s="595"/>
      <c r="C21" s="177"/>
      <c r="D21" s="129"/>
      <c r="E21" s="597"/>
      <c r="F21" s="599"/>
      <c r="G21" s="599"/>
      <c r="H21" s="599"/>
      <c r="I21" s="599"/>
    </row>
    <row r="22" spans="1:9" s="605" customFormat="1" ht="27.6">
      <c r="A22" s="606"/>
      <c r="B22" s="607">
        <v>452332</v>
      </c>
      <c r="C22" s="608"/>
      <c r="D22" s="351" t="s">
        <v>726</v>
      </c>
      <c r="E22" s="609"/>
      <c r="F22" s="610"/>
      <c r="G22" s="611"/>
      <c r="H22" s="612">
        <f>SUM(H24:H29)</f>
        <v>0</v>
      </c>
      <c r="I22" s="611"/>
    </row>
    <row r="23" spans="1:9" s="605" customFormat="1" ht="14.4">
      <c r="A23" s="614"/>
      <c r="B23" s="614"/>
      <c r="C23" s="615"/>
      <c r="D23" s="615"/>
      <c r="E23" s="614"/>
      <c r="F23" s="616"/>
      <c r="G23" s="616"/>
      <c r="H23" s="616"/>
      <c r="I23" s="616"/>
    </row>
    <row r="24" spans="1:9" s="605" customFormat="1" ht="14.4">
      <c r="A24" s="601">
        <v>8</v>
      </c>
      <c r="B24" s="602"/>
      <c r="C24" s="603" t="s">
        <v>727</v>
      </c>
      <c r="D24" s="601" t="s">
        <v>728</v>
      </c>
      <c r="E24" s="602" t="s">
        <v>180</v>
      </c>
      <c r="F24" s="604">
        <v>100</v>
      </c>
      <c r="G24" s="1263"/>
      <c r="H24" s="604">
        <f>ROUND(G24*F24,2)</f>
        <v>0</v>
      </c>
      <c r="I24" s="1263"/>
    </row>
    <row r="25" spans="1:9" ht="28.8">
      <c r="A25" s="603">
        <v>9</v>
      </c>
      <c r="B25" s="602"/>
      <c r="C25" s="603" t="s">
        <v>616</v>
      </c>
      <c r="D25" s="617" t="s">
        <v>698</v>
      </c>
      <c r="E25" s="602" t="s">
        <v>197</v>
      </c>
      <c r="F25" s="604">
        <v>285</v>
      </c>
      <c r="G25" s="1263"/>
      <c r="H25" s="604">
        <f t="shared" ref="H25:H29" si="1">ROUND(G25*F25,2)</f>
        <v>0</v>
      </c>
      <c r="I25" s="1263"/>
    </row>
    <row r="26" spans="1:9" ht="14.4">
      <c r="A26" s="603">
        <v>10</v>
      </c>
      <c r="B26" s="602"/>
      <c r="C26" s="603" t="s">
        <v>618</v>
      </c>
      <c r="D26" s="601" t="s">
        <v>729</v>
      </c>
      <c r="E26" s="602" t="s">
        <v>176</v>
      </c>
      <c r="F26" s="604">
        <v>35</v>
      </c>
      <c r="G26" s="1263"/>
      <c r="H26" s="604">
        <f t="shared" si="1"/>
        <v>0</v>
      </c>
      <c r="I26" s="1263"/>
    </row>
    <row r="27" spans="1:9" ht="14.4">
      <c r="A27" s="603">
        <v>11</v>
      </c>
      <c r="B27" s="602"/>
      <c r="C27" s="603" t="s">
        <v>538</v>
      </c>
      <c r="D27" s="601" t="s">
        <v>699</v>
      </c>
      <c r="E27" s="602" t="s">
        <v>176</v>
      </c>
      <c r="F27" s="604">
        <v>141</v>
      </c>
      <c r="G27" s="1263"/>
      <c r="H27" s="604">
        <f t="shared" si="1"/>
        <v>0</v>
      </c>
      <c r="I27" s="1263"/>
    </row>
    <row r="28" spans="1:9" s="605" customFormat="1" ht="14.4">
      <c r="A28" s="603">
        <v>12</v>
      </c>
      <c r="B28" s="602"/>
      <c r="C28" s="603" t="s">
        <v>730</v>
      </c>
      <c r="D28" s="601" t="s">
        <v>731</v>
      </c>
      <c r="E28" s="602" t="s">
        <v>180</v>
      </c>
      <c r="F28" s="604">
        <v>2</v>
      </c>
      <c r="G28" s="1263"/>
      <c r="H28" s="604">
        <f t="shared" si="1"/>
        <v>0</v>
      </c>
      <c r="I28" s="1263"/>
    </row>
    <row r="29" spans="1:9" s="605" customFormat="1" ht="14.4">
      <c r="A29" s="603">
        <v>13</v>
      </c>
      <c r="B29" s="602"/>
      <c r="C29" s="603" t="s">
        <v>540</v>
      </c>
      <c r="D29" s="601" t="s">
        <v>541</v>
      </c>
      <c r="E29" s="602" t="s">
        <v>176</v>
      </c>
      <c r="F29" s="604">
        <v>7.51</v>
      </c>
      <c r="G29" s="1263"/>
      <c r="H29" s="604">
        <f t="shared" si="1"/>
        <v>0</v>
      </c>
      <c r="I29" s="1263"/>
    </row>
    <row r="30" spans="1:9" ht="13.8">
      <c r="A30" s="618"/>
      <c r="B30" s="619"/>
      <c r="C30" s="620"/>
      <c r="D30" s="621"/>
      <c r="E30" s="622"/>
      <c r="F30" s="623"/>
      <c r="G30" s="611"/>
      <c r="H30" s="611"/>
      <c r="I30" s="611"/>
    </row>
    <row r="31" spans="1:9" ht="13.8">
      <c r="A31" s="618"/>
      <c r="B31" s="624">
        <v>452333</v>
      </c>
      <c r="C31" s="625"/>
      <c r="D31" s="351" t="s">
        <v>732</v>
      </c>
      <c r="E31" s="622"/>
      <c r="F31" s="623"/>
      <c r="G31" s="611"/>
      <c r="H31" s="626">
        <f>SUM(H33:H34)</f>
        <v>0</v>
      </c>
      <c r="I31" s="611"/>
    </row>
    <row r="32" spans="1:9" ht="13.8">
      <c r="A32" s="618"/>
      <c r="B32" s="619"/>
      <c r="C32" s="620"/>
      <c r="D32" s="621"/>
      <c r="E32" s="622"/>
      <c r="F32" s="623"/>
      <c r="G32" s="611"/>
      <c r="H32" s="611"/>
      <c r="I32" s="611"/>
    </row>
    <row r="33" spans="1:9" s="605" customFormat="1" ht="14.4">
      <c r="A33" s="603">
        <v>14</v>
      </c>
      <c r="B33" s="602"/>
      <c r="C33" s="603" t="s">
        <v>733</v>
      </c>
      <c r="D33" s="601" t="s">
        <v>734</v>
      </c>
      <c r="E33" s="602" t="s">
        <v>197</v>
      </c>
      <c r="F33" s="604">
        <v>50</v>
      </c>
      <c r="G33" s="1263"/>
      <c r="H33" s="604">
        <f>ROUND(G33*F33,2)</f>
        <v>0</v>
      </c>
      <c r="I33" s="1263"/>
    </row>
    <row r="34" spans="1:9" s="605" customFormat="1" ht="14.4">
      <c r="A34" s="1586">
        <v>15</v>
      </c>
      <c r="B34" s="1590"/>
      <c r="C34" s="1586" t="s">
        <v>531</v>
      </c>
      <c r="D34" s="1608" t="s">
        <v>532</v>
      </c>
      <c r="E34" s="1609" t="s">
        <v>188</v>
      </c>
      <c r="F34" s="1591">
        <v>60</v>
      </c>
      <c r="G34" s="1610"/>
      <c r="H34" s="1591">
        <f>ROUND(G34*F34,2)</f>
        <v>0</v>
      </c>
      <c r="I34" s="1610"/>
    </row>
    <row r="35" spans="1:9" s="605" customFormat="1" ht="14.4">
      <c r="A35" s="618"/>
      <c r="B35" s="619"/>
      <c r="C35" s="177"/>
      <c r="D35" s="82"/>
      <c r="E35" s="622"/>
      <c r="F35" s="623"/>
      <c r="G35" s="611"/>
      <c r="H35" s="611"/>
      <c r="I35" s="611"/>
    </row>
    <row r="36" spans="1:9" s="605" customFormat="1" ht="14.4">
      <c r="A36" s="618"/>
      <c r="B36" s="598">
        <v>452623</v>
      </c>
      <c r="C36" s="627"/>
      <c r="D36" s="351" t="s">
        <v>273</v>
      </c>
      <c r="E36" s="622"/>
      <c r="F36" s="623"/>
      <c r="G36" s="611"/>
      <c r="H36" s="626">
        <f>SUM(H38:H40)</f>
        <v>0</v>
      </c>
      <c r="I36" s="611"/>
    </row>
    <row r="37" spans="1:9" ht="13.8">
      <c r="A37" s="618"/>
      <c r="B37" s="619"/>
      <c r="C37" s="177"/>
      <c r="D37" s="82"/>
      <c r="E37" s="622"/>
      <c r="F37" s="623"/>
      <c r="G37" s="611"/>
      <c r="H37" s="611"/>
      <c r="I37" s="611"/>
    </row>
    <row r="38" spans="1:9" ht="14.4">
      <c r="A38" s="603">
        <v>16</v>
      </c>
      <c r="B38" s="602"/>
      <c r="C38" s="603" t="s">
        <v>735</v>
      </c>
      <c r="D38" s="601" t="s">
        <v>736</v>
      </c>
      <c r="E38" s="602" t="s">
        <v>188</v>
      </c>
      <c r="F38" s="604">
        <v>14</v>
      </c>
      <c r="G38" s="1263"/>
      <c r="H38" s="604">
        <f>ROUND(G38*F38,2)</f>
        <v>0</v>
      </c>
      <c r="I38" s="1263"/>
    </row>
    <row r="39" spans="1:9" ht="14.4">
      <c r="A39" s="603">
        <v>17</v>
      </c>
      <c r="B39" s="602"/>
      <c r="C39" s="603" t="s">
        <v>737</v>
      </c>
      <c r="D39" s="601" t="s">
        <v>738</v>
      </c>
      <c r="E39" s="602" t="s">
        <v>197</v>
      </c>
      <c r="F39" s="604">
        <v>60</v>
      </c>
      <c r="G39" s="1263"/>
      <c r="H39" s="604">
        <f t="shared" ref="H39:H40" si="2">ROUND(G39*F39,2)</f>
        <v>0</v>
      </c>
      <c r="I39" s="1263"/>
    </row>
    <row r="40" spans="1:9" ht="14.4">
      <c r="A40" s="603">
        <v>18</v>
      </c>
      <c r="B40" s="602"/>
      <c r="C40" s="603" t="s">
        <v>739</v>
      </c>
      <c r="D40" s="601" t="s">
        <v>740</v>
      </c>
      <c r="E40" s="602" t="s">
        <v>188</v>
      </c>
      <c r="F40" s="604">
        <v>2</v>
      </c>
      <c r="G40" s="1263"/>
      <c r="H40" s="604">
        <f t="shared" si="2"/>
        <v>0</v>
      </c>
      <c r="I40" s="1263"/>
    </row>
    <row r="41" spans="1:9" ht="13.8">
      <c r="A41" s="618"/>
      <c r="B41" s="619"/>
      <c r="C41" s="177"/>
      <c r="D41" s="82"/>
      <c r="E41" s="622"/>
      <c r="F41" s="623"/>
      <c r="G41" s="611"/>
      <c r="H41" s="611"/>
      <c r="I41" s="611"/>
    </row>
    <row r="42" spans="1:9" ht="13.8">
      <c r="A42" s="618"/>
      <c r="B42" s="598">
        <v>452614</v>
      </c>
      <c r="C42" s="628"/>
      <c r="D42" s="351" t="s">
        <v>747</v>
      </c>
      <c r="E42" s="629"/>
      <c r="F42" s="630"/>
      <c r="G42" s="631"/>
      <c r="H42" s="626">
        <f>SUM(H44)</f>
        <v>0</v>
      </c>
      <c r="I42" s="631"/>
    </row>
    <row r="43" spans="1:9" ht="14.4">
      <c r="A43" s="618"/>
      <c r="B43" s="598"/>
      <c r="C43" s="628"/>
      <c r="D43" s="351"/>
      <c r="E43" s="629"/>
      <c r="F43" s="630"/>
      <c r="G43" s="631"/>
      <c r="H43" s="632"/>
      <c r="I43" s="631"/>
    </row>
    <row r="44" spans="1:9" ht="28.8">
      <c r="A44" s="603">
        <v>19</v>
      </c>
      <c r="B44" s="633"/>
      <c r="C44" s="634">
        <v>61010101</v>
      </c>
      <c r="D44" s="617" t="s">
        <v>629</v>
      </c>
      <c r="E44" s="602" t="s">
        <v>197</v>
      </c>
      <c r="F44" s="604">
        <v>161</v>
      </c>
      <c r="G44" s="1265"/>
      <c r="H44" s="604">
        <f>ROUND(F44*G44,2)</f>
        <v>0</v>
      </c>
      <c r="I44" s="1265"/>
    </row>
    <row r="45" spans="1:9" ht="13.8">
      <c r="A45" s="618"/>
      <c r="B45" s="619"/>
      <c r="C45" s="177"/>
      <c r="D45" s="82"/>
      <c r="E45" s="622"/>
      <c r="F45" s="623"/>
      <c r="G45" s="611"/>
      <c r="H45" s="611"/>
    </row>
    <row r="46" spans="1:9" s="648" customFormat="1" ht="14.4">
      <c r="A46" s="635"/>
      <c r="B46" s="636"/>
      <c r="C46" s="637"/>
      <c r="D46" s="638" t="s">
        <v>181</v>
      </c>
      <c r="E46" s="639"/>
      <c r="F46" s="640"/>
      <c r="G46" s="641"/>
      <c r="H46" s="642">
        <f>H36+H31+H22+H18+H9+H42</f>
        <v>0</v>
      </c>
      <c r="I46" s="56"/>
    </row>
    <row r="47" spans="1:9" s="648" customFormat="1" ht="13.8">
      <c r="A47" s="635"/>
      <c r="B47" s="643"/>
      <c r="C47" s="644"/>
      <c r="D47" s="645"/>
      <c r="E47" s="636"/>
      <c r="F47" s="646"/>
      <c r="G47" s="647"/>
      <c r="H47" s="646"/>
    </row>
    <row r="48" spans="1:9" ht="13.8">
      <c r="A48" s="635"/>
      <c r="B48" s="643"/>
      <c r="C48" s="644"/>
      <c r="D48" s="645"/>
      <c r="E48" s="636"/>
    </row>
    <row r="49" spans="1:8" s="648" customFormat="1" ht="13.8">
      <c r="A49" s="635"/>
      <c r="B49" s="643"/>
      <c r="C49" s="644"/>
      <c r="D49" s="645"/>
      <c r="E49" s="636"/>
      <c r="F49" s="646"/>
      <c r="G49" s="647"/>
      <c r="H49" s="646"/>
    </row>
    <row r="50" spans="1:8" ht="13.8">
      <c r="A50" s="635"/>
      <c r="B50" s="649"/>
      <c r="C50" s="650"/>
      <c r="D50" s="651"/>
      <c r="E50" s="636"/>
    </row>
    <row r="51" spans="1:8" ht="13.8">
      <c r="A51" s="635"/>
      <c r="B51" s="649"/>
      <c r="C51" s="650"/>
      <c r="D51" s="651"/>
      <c r="E51" s="636"/>
    </row>
    <row r="52" spans="1:8" ht="13.8">
      <c r="A52" s="635"/>
      <c r="B52" s="649"/>
      <c r="C52" s="650"/>
      <c r="D52" s="651"/>
      <c r="E52" s="636"/>
    </row>
    <row r="53" spans="1:8" ht="15.6">
      <c r="A53" s="635"/>
      <c r="B53" s="652"/>
      <c r="C53" s="653"/>
      <c r="D53" s="654"/>
      <c r="E53" s="655"/>
    </row>
    <row r="54" spans="1:8" ht="13.8">
      <c r="A54" s="635"/>
      <c r="B54" s="643"/>
      <c r="C54" s="656"/>
      <c r="D54" s="645"/>
      <c r="E54" s="635"/>
    </row>
    <row r="55" spans="1:8" s="648" customFormat="1" ht="13.8">
      <c r="A55" s="635"/>
      <c r="B55" s="649"/>
      <c r="C55" s="650"/>
      <c r="D55" s="657"/>
      <c r="E55" s="636"/>
      <c r="F55" s="646"/>
      <c r="G55" s="647"/>
      <c r="H55" s="646"/>
    </row>
    <row r="56" spans="1:8" s="648" customFormat="1" ht="15.6">
      <c r="A56" s="635"/>
      <c r="B56" s="652"/>
      <c r="C56" s="653"/>
      <c r="D56" s="654"/>
      <c r="E56" s="655"/>
      <c r="F56" s="646"/>
      <c r="G56" s="647"/>
      <c r="H56" s="646"/>
    </row>
    <row r="57" spans="1:8" ht="13.8">
      <c r="A57" s="635"/>
      <c r="B57" s="649"/>
      <c r="C57" s="650"/>
      <c r="D57" s="654"/>
      <c r="E57" s="636"/>
    </row>
    <row r="58" spans="1:8" ht="13.8">
      <c r="A58" s="635"/>
      <c r="B58" s="649"/>
      <c r="C58" s="650"/>
      <c r="D58" s="654"/>
      <c r="E58" s="636"/>
    </row>
    <row r="59" spans="1:8" ht="13.8">
      <c r="A59" s="635"/>
      <c r="B59" s="649"/>
      <c r="C59" s="650"/>
      <c r="D59" s="651"/>
      <c r="E59" s="636"/>
    </row>
    <row r="60" spans="1:8" ht="13.8">
      <c r="A60" s="635"/>
      <c r="B60" s="649"/>
      <c r="C60" s="650"/>
      <c r="D60" s="651"/>
      <c r="E60" s="636"/>
    </row>
    <row r="61" spans="1:8" ht="13.8">
      <c r="A61" s="635"/>
      <c r="B61" s="649"/>
      <c r="C61" s="650"/>
      <c r="D61" s="651"/>
      <c r="E61" s="636"/>
    </row>
    <row r="62" spans="1:8" ht="15.6">
      <c r="A62" s="635"/>
      <c r="B62" s="652"/>
      <c r="C62" s="653"/>
      <c r="D62" s="654"/>
      <c r="E62" s="655"/>
    </row>
    <row r="63" spans="1:8" ht="15.6">
      <c r="A63" s="635"/>
      <c r="B63" s="652"/>
      <c r="C63" s="653"/>
      <c r="D63" s="658"/>
      <c r="E63" s="655"/>
    </row>
    <row r="64" spans="1:8" ht="13.8">
      <c r="A64" s="635"/>
      <c r="B64" s="649"/>
      <c r="C64" s="650"/>
      <c r="D64" s="657"/>
      <c r="E64" s="636"/>
    </row>
    <row r="65" spans="1:8" ht="13.8">
      <c r="A65" s="635"/>
      <c r="B65" s="649"/>
      <c r="C65" s="650"/>
      <c r="D65" s="654"/>
      <c r="E65" s="636"/>
    </row>
    <row r="66" spans="1:8" ht="13.8">
      <c r="A66" s="635"/>
      <c r="B66" s="649"/>
      <c r="C66" s="650"/>
      <c r="D66" s="654"/>
      <c r="E66" s="636"/>
    </row>
    <row r="67" spans="1:8" ht="13.8">
      <c r="A67" s="635"/>
      <c r="B67" s="649"/>
      <c r="C67" s="650"/>
      <c r="D67" s="651"/>
      <c r="E67" s="636"/>
    </row>
    <row r="68" spans="1:8" ht="13.8">
      <c r="A68" s="635"/>
      <c r="B68" s="649"/>
      <c r="C68" s="650"/>
      <c r="D68" s="651"/>
      <c r="E68" s="636"/>
    </row>
    <row r="69" spans="1:8" ht="13.8">
      <c r="A69" s="635"/>
      <c r="B69" s="649"/>
      <c r="C69" s="650"/>
      <c r="D69" s="651"/>
      <c r="E69" s="636"/>
    </row>
    <row r="70" spans="1:8" ht="13.8">
      <c r="A70" s="635"/>
      <c r="B70" s="649"/>
      <c r="C70" s="650"/>
      <c r="D70" s="654"/>
      <c r="E70" s="636"/>
    </row>
    <row r="71" spans="1:8" ht="13.8">
      <c r="A71" s="635"/>
      <c r="B71" s="649"/>
      <c r="C71" s="650"/>
      <c r="D71" s="651"/>
      <c r="E71" s="636"/>
    </row>
    <row r="72" spans="1:8" ht="13.8">
      <c r="A72" s="635"/>
      <c r="B72" s="649"/>
      <c r="C72" s="650"/>
      <c r="D72" s="657"/>
      <c r="E72" s="636"/>
    </row>
    <row r="73" spans="1:8" ht="13.5" customHeight="1">
      <c r="A73" s="635"/>
      <c r="B73" s="649"/>
      <c r="C73" s="650"/>
      <c r="D73" s="654"/>
      <c r="E73" s="636"/>
    </row>
    <row r="74" spans="1:8" ht="13.5" customHeight="1">
      <c r="A74" s="635"/>
      <c r="B74" s="649"/>
      <c r="C74" s="650"/>
      <c r="D74" s="651"/>
      <c r="E74" s="636"/>
    </row>
    <row r="75" spans="1:8" s="648" customFormat="1" ht="13.8">
      <c r="A75" s="635"/>
      <c r="B75" s="649"/>
      <c r="C75" s="650"/>
      <c r="D75" s="651"/>
      <c r="E75" s="636"/>
      <c r="F75" s="646"/>
      <c r="G75" s="647"/>
      <c r="H75" s="646"/>
    </row>
    <row r="76" spans="1:8" s="648" customFormat="1" ht="13.8">
      <c r="A76" s="635"/>
      <c r="B76" s="649"/>
      <c r="C76" s="650"/>
      <c r="D76" s="651"/>
      <c r="E76" s="636"/>
      <c r="F76" s="646"/>
      <c r="G76" s="647"/>
      <c r="H76" s="646"/>
    </row>
    <row r="77" spans="1:8" s="648" customFormat="1" ht="13.8">
      <c r="A77" s="635"/>
      <c r="B77" s="649"/>
      <c r="C77" s="650"/>
      <c r="D77" s="654"/>
      <c r="E77" s="636"/>
      <c r="F77" s="646"/>
      <c r="G77" s="647"/>
      <c r="H77" s="646"/>
    </row>
    <row r="78" spans="1:8" ht="13.5" customHeight="1">
      <c r="A78" s="635"/>
      <c r="B78" s="649"/>
      <c r="C78" s="650"/>
      <c r="D78" s="651"/>
      <c r="E78" s="636"/>
    </row>
    <row r="79" spans="1:8" ht="13.5" customHeight="1">
      <c r="A79" s="635"/>
      <c r="B79" s="649"/>
      <c r="C79" s="650"/>
      <c r="D79" s="657"/>
      <c r="E79" s="636"/>
    </row>
    <row r="80" spans="1:8" s="648" customFormat="1" ht="13.8">
      <c r="A80" s="635"/>
      <c r="B80" s="636"/>
      <c r="C80" s="637"/>
      <c r="D80" s="659"/>
      <c r="E80" s="636"/>
      <c r="F80" s="646"/>
      <c r="G80" s="647"/>
      <c r="H80" s="646"/>
    </row>
    <row r="81" spans="1:8" s="648" customFormat="1" ht="13.8">
      <c r="A81" s="635"/>
      <c r="B81" s="636"/>
      <c r="C81" s="637"/>
      <c r="D81" s="637"/>
      <c r="E81" s="636"/>
      <c r="F81" s="646"/>
      <c r="G81" s="647"/>
      <c r="H81" s="646"/>
    </row>
    <row r="82" spans="1:8" s="648" customFormat="1" ht="13.8">
      <c r="A82" s="635"/>
      <c r="B82" s="643"/>
      <c r="C82" s="656"/>
      <c r="D82" s="645"/>
      <c r="E82" s="635"/>
      <c r="F82" s="646"/>
      <c r="G82" s="647"/>
      <c r="H82" s="646"/>
    </row>
    <row r="83" spans="1:8" s="648" customFormat="1" ht="13.8">
      <c r="A83" s="635"/>
      <c r="B83" s="649"/>
      <c r="C83" s="660"/>
      <c r="D83" s="651"/>
      <c r="E83" s="636"/>
      <c r="F83" s="646"/>
      <c r="G83" s="647"/>
      <c r="H83" s="646"/>
    </row>
    <row r="84" spans="1:8" s="648" customFormat="1" ht="13.8">
      <c r="A84" s="635"/>
      <c r="B84" s="649"/>
      <c r="C84" s="660"/>
      <c r="D84" s="651"/>
      <c r="E84" s="636"/>
      <c r="F84" s="646"/>
      <c r="G84" s="647"/>
      <c r="H84" s="646"/>
    </row>
    <row r="85" spans="1:8" s="648" customFormat="1" ht="13.8">
      <c r="A85" s="635"/>
      <c r="B85" s="636"/>
      <c r="C85" s="637"/>
      <c r="D85" s="659"/>
      <c r="E85" s="636"/>
      <c r="F85" s="646"/>
      <c r="G85" s="647"/>
      <c r="H85" s="646"/>
    </row>
    <row r="86" spans="1:8" s="648" customFormat="1" ht="13.8">
      <c r="A86" s="635"/>
      <c r="B86" s="636"/>
      <c r="C86" s="637"/>
      <c r="D86" s="637"/>
      <c r="E86" s="636"/>
      <c r="F86" s="646"/>
      <c r="G86" s="647"/>
      <c r="H86" s="646"/>
    </row>
    <row r="87" spans="1:8" s="648" customFormat="1" ht="13.8">
      <c r="A87" s="635"/>
      <c r="B87" s="643"/>
      <c r="C87" s="656"/>
      <c r="D87" s="645"/>
      <c r="E87" s="635"/>
      <c r="F87" s="646"/>
      <c r="G87" s="647"/>
      <c r="H87" s="646"/>
    </row>
    <row r="88" spans="1:8" ht="13.5" customHeight="1">
      <c r="A88" s="635"/>
      <c r="B88" s="643"/>
      <c r="C88" s="656"/>
      <c r="D88" s="645"/>
      <c r="E88" s="635"/>
    </row>
    <row r="89" spans="1:8" s="648" customFormat="1" ht="13.8">
      <c r="A89" s="635"/>
      <c r="B89" s="649"/>
      <c r="C89" s="660"/>
      <c r="D89" s="657"/>
      <c r="E89" s="636"/>
      <c r="F89" s="646"/>
      <c r="G89" s="647"/>
      <c r="H89" s="646"/>
    </row>
    <row r="90" spans="1:8" s="648" customFormat="1" ht="13.8">
      <c r="A90" s="635"/>
      <c r="B90" s="649"/>
      <c r="C90" s="660"/>
      <c r="D90" s="651"/>
      <c r="E90" s="636"/>
      <c r="F90" s="646"/>
      <c r="G90" s="647"/>
      <c r="H90" s="646"/>
    </row>
    <row r="91" spans="1:8" ht="13.5" customHeight="1">
      <c r="A91" s="635"/>
      <c r="B91" s="649"/>
      <c r="C91" s="660"/>
      <c r="D91" s="657"/>
      <c r="E91" s="636"/>
    </row>
    <row r="92" spans="1:8" ht="13.5" customHeight="1">
      <c r="A92" s="635"/>
      <c r="B92" s="649"/>
      <c r="C92" s="660"/>
      <c r="D92" s="657"/>
      <c r="E92" s="636"/>
    </row>
    <row r="93" spans="1:8" s="648" customFormat="1" ht="13.8">
      <c r="A93" s="635"/>
      <c r="B93" s="649"/>
      <c r="C93" s="660"/>
      <c r="D93" s="657"/>
      <c r="E93" s="636"/>
      <c r="F93" s="646"/>
      <c r="G93" s="647"/>
      <c r="H93" s="646"/>
    </row>
    <row r="94" spans="1:8" s="648" customFormat="1" ht="13.8">
      <c r="A94" s="635"/>
      <c r="B94" s="649"/>
      <c r="C94" s="660"/>
      <c r="D94" s="651"/>
      <c r="E94" s="636"/>
      <c r="F94" s="646"/>
      <c r="G94" s="647"/>
      <c r="H94" s="646"/>
    </row>
    <row r="95" spans="1:8" ht="13.5" customHeight="1">
      <c r="A95" s="635"/>
      <c r="B95" s="636"/>
      <c r="C95" s="637"/>
      <c r="D95" s="637"/>
      <c r="E95" s="636"/>
    </row>
    <row r="96" spans="1:8" ht="13.5" customHeight="1">
      <c r="B96" s="606"/>
      <c r="C96" s="662"/>
      <c r="D96" s="663"/>
      <c r="E96" s="661"/>
    </row>
    <row r="97" spans="1:8" ht="13.5" customHeight="1">
      <c r="B97" s="614"/>
      <c r="C97" s="664"/>
      <c r="D97" s="615"/>
    </row>
    <row r="100" spans="1:8" ht="13.5" customHeight="1">
      <c r="B100" s="606"/>
      <c r="C100" s="662"/>
      <c r="D100" s="663"/>
      <c r="E100" s="661"/>
    </row>
    <row r="101" spans="1:8" ht="13.5" customHeight="1">
      <c r="B101" s="614"/>
      <c r="C101" s="664"/>
      <c r="D101" s="615"/>
    </row>
    <row r="102" spans="1:8" s="648" customFormat="1" ht="13.8">
      <c r="A102" s="661"/>
      <c r="B102" s="597"/>
      <c r="C102" s="594"/>
      <c r="D102" s="665"/>
      <c r="E102" s="597"/>
      <c r="F102" s="646"/>
      <c r="G102" s="647"/>
      <c r="H102" s="646"/>
    </row>
    <row r="103" spans="1:8" ht="13.5" customHeight="1">
      <c r="D103" s="665"/>
    </row>
    <row r="104" spans="1:8" ht="13.5" customHeight="1">
      <c r="D104" s="665"/>
    </row>
    <row r="105" spans="1:8" ht="13.5" customHeight="1">
      <c r="D105" s="665"/>
    </row>
    <row r="106" spans="1:8" ht="13.5" customHeight="1">
      <c r="D106" s="665"/>
    </row>
    <row r="109" spans="1:8" ht="13.5" customHeight="1">
      <c r="B109" s="614"/>
      <c r="C109" s="664"/>
      <c r="D109" s="615"/>
    </row>
    <row r="110" spans="1:8" ht="13.5" customHeight="1">
      <c r="D110" s="666"/>
    </row>
    <row r="116" spans="1:9" s="667" customFormat="1" ht="13.5" customHeight="1">
      <c r="A116" s="661"/>
      <c r="B116" s="597"/>
      <c r="C116" s="594"/>
      <c r="D116" s="594"/>
      <c r="E116" s="597"/>
      <c r="F116" s="646"/>
      <c r="G116" s="647"/>
      <c r="H116" s="646"/>
      <c r="I116" s="56"/>
    </row>
    <row r="117" spans="1:9" s="667" customFormat="1" ht="13.5" customHeight="1">
      <c r="A117" s="661"/>
      <c r="B117" s="597"/>
      <c r="C117" s="594"/>
      <c r="D117" s="594"/>
      <c r="E117" s="597"/>
      <c r="F117" s="646"/>
      <c r="G117" s="647"/>
      <c r="H117" s="646"/>
      <c r="I117" s="56"/>
    </row>
    <row r="118" spans="1:9" s="667" customFormat="1" ht="13.5" customHeight="1">
      <c r="A118" s="661"/>
      <c r="B118" s="597"/>
      <c r="C118" s="594"/>
      <c r="D118" s="594"/>
      <c r="E118" s="597"/>
      <c r="F118" s="646"/>
      <c r="G118" s="647"/>
      <c r="H118" s="646"/>
      <c r="I118" s="56"/>
    </row>
    <row r="119" spans="1:9" s="667" customFormat="1" ht="13.5" customHeight="1">
      <c r="A119" s="661"/>
      <c r="B119" s="597"/>
      <c r="C119" s="594"/>
      <c r="D119" s="594"/>
      <c r="E119" s="597"/>
      <c r="F119" s="646"/>
      <c r="G119" s="647"/>
      <c r="H119" s="646"/>
      <c r="I119" s="56"/>
    </row>
    <row r="120" spans="1:9" s="667" customFormat="1" ht="13.5" customHeight="1">
      <c r="A120" s="661"/>
      <c r="B120" s="597"/>
      <c r="C120" s="594"/>
      <c r="D120" s="594"/>
      <c r="E120" s="597"/>
      <c r="F120" s="646"/>
      <c r="G120" s="647"/>
      <c r="H120" s="646"/>
      <c r="I120" s="5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ht="13.5" customHeight="1">
      <c r="H150" s="594"/>
    </row>
    <row r="151" spans="1:9" ht="13.5" customHeight="1">
      <c r="H151" s="594"/>
    </row>
    <row r="152" spans="1:9" ht="13.5" customHeight="1">
      <c r="H152" s="594"/>
    </row>
    <row r="153" spans="1:9" ht="13.5" customHeight="1">
      <c r="H153" s="594"/>
    </row>
    <row r="154" spans="1:9" ht="13.5" customHeight="1">
      <c r="H154" s="594"/>
    </row>
    <row r="155" spans="1:9" ht="13.5" customHeight="1">
      <c r="H155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4" xr:uid="{00000000-0002-0000-2F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árok49">
    <tabColor rgb="FFFFFF99"/>
  </sheetPr>
  <dimension ref="A1:I155"/>
  <sheetViews>
    <sheetView view="pageBreakPreview" zoomScaleNormal="115" zoomScaleSheetLayoutView="100" workbookViewId="0">
      <selection activeCell="L37" sqref="L37"/>
    </sheetView>
  </sheetViews>
  <sheetFormatPr defaultColWidth="9.109375" defaultRowHeight="13.5" customHeight="1"/>
  <cols>
    <col min="1" max="1" width="5.33203125" style="661" customWidth="1"/>
    <col min="2" max="2" width="7.5546875" style="597" customWidth="1"/>
    <col min="3" max="3" width="12.6640625" style="594" customWidth="1"/>
    <col min="4" max="4" width="60.6640625" style="594" customWidth="1"/>
    <col min="5" max="5" width="5.33203125" style="597" customWidth="1"/>
    <col min="6" max="6" width="10.6640625" style="646" customWidth="1"/>
    <col min="7" max="7" width="12.6640625" style="647" customWidth="1"/>
    <col min="8" max="8" width="14.6640625" style="646" customWidth="1"/>
    <col min="9" max="9" width="22.6640625" style="56" customWidth="1"/>
    <col min="10" max="16384" width="9.109375" style="56"/>
  </cols>
  <sheetData>
    <row r="1" spans="1:9" s="51" customFormat="1" ht="14.4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157</v>
      </c>
    </row>
    <row r="2" spans="1:9" s="51" customFormat="1" ht="13.8">
      <c r="A2" s="65"/>
      <c r="B2" s="124"/>
      <c r="C2" s="267"/>
      <c r="D2" s="267"/>
      <c r="E2" s="124"/>
      <c r="F2" s="53"/>
      <c r="G2" s="53"/>
      <c r="H2" s="267"/>
    </row>
    <row r="3" spans="1:9" s="51" customFormat="1" ht="13.8">
      <c r="A3" s="65" t="s">
        <v>158</v>
      </c>
      <c r="B3" s="124"/>
      <c r="C3" s="267" t="s">
        <v>81</v>
      </c>
      <c r="D3" s="267"/>
      <c r="E3" s="124"/>
      <c r="F3" s="53"/>
      <c r="G3" s="53"/>
      <c r="H3" s="267"/>
    </row>
    <row r="4" spans="1:9" ht="13.8">
      <c r="A4" s="591" t="s">
        <v>183</v>
      </c>
      <c r="B4" s="72"/>
      <c r="C4" s="172" t="s">
        <v>82</v>
      </c>
      <c r="D4" s="53"/>
      <c r="E4" s="72"/>
      <c r="F4" s="53"/>
      <c r="G4" s="53"/>
      <c r="H4" s="53"/>
    </row>
    <row r="5" spans="1:9" s="592" customFormat="1" ht="13.5" customHeight="1" thickBot="1">
      <c r="A5" s="1722"/>
      <c r="B5" s="1722"/>
      <c r="C5" s="1722"/>
      <c r="D5" s="1722"/>
      <c r="E5" s="1722"/>
      <c r="F5" s="1722"/>
      <c r="G5" s="1722"/>
      <c r="H5" s="1722"/>
    </row>
    <row r="6" spans="1:9" ht="13.5" customHeight="1" thickBot="1">
      <c r="A6" s="1723" t="s">
        <v>162</v>
      </c>
      <c r="B6" s="1724"/>
      <c r="C6" s="1725"/>
      <c r="D6" s="1726" t="s">
        <v>163</v>
      </c>
      <c r="E6" s="1728" t="s">
        <v>164</v>
      </c>
      <c r="F6" s="1730" t="s">
        <v>165</v>
      </c>
      <c r="G6" s="1720" t="s">
        <v>166</v>
      </c>
      <c r="H6" s="1720" t="s">
        <v>167</v>
      </c>
      <c r="I6" s="1720" t="s">
        <v>1735</v>
      </c>
    </row>
    <row r="7" spans="1:9" ht="13.5" customHeight="1" thickBot="1">
      <c r="A7" s="593" t="s">
        <v>168</v>
      </c>
      <c r="B7" s="593" t="s">
        <v>169</v>
      </c>
      <c r="C7" s="593" t="s">
        <v>170</v>
      </c>
      <c r="D7" s="1727"/>
      <c r="E7" s="1729"/>
      <c r="F7" s="1731"/>
      <c r="G7" s="1721"/>
      <c r="H7" s="1721" t="s">
        <v>171</v>
      </c>
      <c r="I7" s="1721"/>
    </row>
    <row r="8" spans="1:9" ht="16.2" customHeight="1">
      <c r="A8" s="594"/>
      <c r="B8" s="595"/>
      <c r="C8" s="596"/>
      <c r="D8" s="596"/>
      <c r="F8" s="594"/>
      <c r="G8" s="594"/>
      <c r="H8" s="594"/>
    </row>
    <row r="9" spans="1:9" ht="15.6" customHeight="1">
      <c r="A9" s="597"/>
      <c r="B9" s="598">
        <v>451120</v>
      </c>
      <c r="C9" s="294"/>
      <c r="D9" s="351" t="s">
        <v>185</v>
      </c>
      <c r="F9" s="599"/>
      <c r="G9" s="599"/>
      <c r="H9" s="600">
        <f>SUM(H11:H16)</f>
        <v>0</v>
      </c>
    </row>
    <row r="10" spans="1:9" ht="15.6" customHeight="1">
      <c r="A10" s="597"/>
      <c r="B10" s="595"/>
      <c r="C10" s="177"/>
      <c r="D10" s="82"/>
      <c r="F10" s="599"/>
      <c r="G10" s="599"/>
      <c r="H10" s="599"/>
    </row>
    <row r="11" spans="1:9" s="605" customFormat="1" ht="14.4">
      <c r="A11" s="601">
        <v>1</v>
      </c>
      <c r="B11" s="602"/>
      <c r="C11" s="603" t="s">
        <v>669</v>
      </c>
      <c r="D11" s="601" t="s">
        <v>670</v>
      </c>
      <c r="E11" s="602" t="s">
        <v>188</v>
      </c>
      <c r="F11" s="604">
        <v>141</v>
      </c>
      <c r="G11" s="1263"/>
      <c r="H11" s="604">
        <f>ROUND(G11*F11,2)</f>
        <v>0</v>
      </c>
      <c r="I11" s="1263"/>
    </row>
    <row r="12" spans="1:9" s="605" customFormat="1" ht="14.4">
      <c r="A12" s="601">
        <v>2</v>
      </c>
      <c r="B12" s="602"/>
      <c r="C12" s="603" t="s">
        <v>600</v>
      </c>
      <c r="D12" s="601" t="s">
        <v>601</v>
      </c>
      <c r="E12" s="602" t="s">
        <v>188</v>
      </c>
      <c r="F12" s="604">
        <v>141</v>
      </c>
      <c r="G12" s="1263"/>
      <c r="H12" s="604">
        <f t="shared" ref="H12:H16" si="0">ROUND(G12*F12,2)</f>
        <v>0</v>
      </c>
      <c r="I12" s="1263"/>
    </row>
    <row r="13" spans="1:9" s="605" customFormat="1" ht="14.4">
      <c r="A13" s="601">
        <v>3</v>
      </c>
      <c r="B13" s="602"/>
      <c r="C13" s="603" t="s">
        <v>360</v>
      </c>
      <c r="D13" s="601" t="s">
        <v>361</v>
      </c>
      <c r="E13" s="602" t="s">
        <v>188</v>
      </c>
      <c r="F13" s="604">
        <v>75</v>
      </c>
      <c r="G13" s="1263"/>
      <c r="H13" s="604">
        <f t="shared" si="0"/>
        <v>0</v>
      </c>
      <c r="I13" s="1263"/>
    </row>
    <row r="14" spans="1:9" s="605" customFormat="1" ht="14.4">
      <c r="A14" s="601">
        <v>4</v>
      </c>
      <c r="B14" s="602"/>
      <c r="C14" s="603" t="s">
        <v>199</v>
      </c>
      <c r="D14" s="601" t="s">
        <v>444</v>
      </c>
      <c r="E14" s="602" t="s">
        <v>188</v>
      </c>
      <c r="F14" s="604">
        <v>141</v>
      </c>
      <c r="G14" s="1263"/>
      <c r="H14" s="604">
        <f t="shared" si="0"/>
        <v>0</v>
      </c>
      <c r="I14" s="1263"/>
    </row>
    <row r="15" spans="1:9" s="605" customFormat="1" ht="14.4">
      <c r="A15" s="601">
        <v>5</v>
      </c>
      <c r="B15" s="602"/>
      <c r="C15" s="603" t="s">
        <v>720</v>
      </c>
      <c r="D15" s="601" t="s">
        <v>721</v>
      </c>
      <c r="E15" s="602" t="s">
        <v>188</v>
      </c>
      <c r="F15" s="604">
        <v>141</v>
      </c>
      <c r="G15" s="1263"/>
      <c r="H15" s="604">
        <f t="shared" si="0"/>
        <v>0</v>
      </c>
      <c r="I15" s="1263"/>
    </row>
    <row r="16" spans="1:9" s="605" customFormat="1" ht="14.4">
      <c r="A16" s="601">
        <v>6</v>
      </c>
      <c r="B16" s="602"/>
      <c r="C16" s="603" t="s">
        <v>195</v>
      </c>
      <c r="D16" s="601" t="s">
        <v>196</v>
      </c>
      <c r="E16" s="602" t="s">
        <v>197</v>
      </c>
      <c r="F16" s="604">
        <v>470</v>
      </c>
      <c r="G16" s="1263"/>
      <c r="H16" s="604">
        <f t="shared" si="0"/>
        <v>0</v>
      </c>
      <c r="I16" s="1263"/>
    </row>
    <row r="17" spans="1:9" ht="13.8">
      <c r="A17" s="597"/>
      <c r="B17" s="595"/>
      <c r="C17" s="177"/>
      <c r="D17" s="129"/>
      <c r="F17" s="599"/>
      <c r="G17" s="599"/>
      <c r="H17" s="599"/>
      <c r="I17" s="599"/>
    </row>
    <row r="18" spans="1:9" ht="27.6">
      <c r="A18" s="606"/>
      <c r="B18" s="607">
        <v>452332</v>
      </c>
      <c r="C18" s="608"/>
      <c r="D18" s="351" t="s">
        <v>726</v>
      </c>
      <c r="E18" s="609"/>
      <c r="F18" s="610"/>
      <c r="G18" s="611"/>
      <c r="H18" s="612">
        <f>SUM(H20:H24)</f>
        <v>0</v>
      </c>
      <c r="I18" s="611"/>
    </row>
    <row r="19" spans="1:9" ht="13.8">
      <c r="A19" s="614"/>
      <c r="B19" s="614"/>
      <c r="C19" s="615"/>
      <c r="D19" s="615"/>
      <c r="E19" s="614"/>
      <c r="F19" s="616"/>
      <c r="G19" s="616"/>
      <c r="H19" s="616"/>
      <c r="I19" s="616"/>
    </row>
    <row r="20" spans="1:9" s="605" customFormat="1" ht="14.4">
      <c r="A20" s="601">
        <v>8</v>
      </c>
      <c r="B20" s="602"/>
      <c r="C20" s="603" t="s">
        <v>727</v>
      </c>
      <c r="D20" s="601" t="s">
        <v>728</v>
      </c>
      <c r="E20" s="602" t="s">
        <v>180</v>
      </c>
      <c r="F20" s="604">
        <v>136</v>
      </c>
      <c r="G20" s="1263"/>
      <c r="H20" s="604">
        <f>ROUND(G20*F20,2)</f>
        <v>0</v>
      </c>
      <c r="I20" s="1263"/>
    </row>
    <row r="21" spans="1:9" ht="28.8">
      <c r="A21" s="603">
        <v>9</v>
      </c>
      <c r="B21" s="602"/>
      <c r="C21" s="603" t="s">
        <v>616</v>
      </c>
      <c r="D21" s="617" t="s">
        <v>698</v>
      </c>
      <c r="E21" s="602" t="s">
        <v>197</v>
      </c>
      <c r="F21" s="604">
        <v>470</v>
      </c>
      <c r="G21" s="1263"/>
      <c r="H21" s="604">
        <f t="shared" ref="H21:H24" si="1">ROUND(G21*F21,2)</f>
        <v>0</v>
      </c>
      <c r="I21" s="1263"/>
    </row>
    <row r="22" spans="1:9" s="613" customFormat="1" ht="14.4">
      <c r="A22" s="603">
        <v>10</v>
      </c>
      <c r="B22" s="602"/>
      <c r="C22" s="603" t="s">
        <v>538</v>
      </c>
      <c r="D22" s="601" t="s">
        <v>699</v>
      </c>
      <c r="E22" s="602" t="s">
        <v>176</v>
      </c>
      <c r="F22" s="604">
        <v>118</v>
      </c>
      <c r="G22" s="1263"/>
      <c r="H22" s="604">
        <f t="shared" si="1"/>
        <v>0</v>
      </c>
      <c r="I22" s="1263"/>
    </row>
    <row r="23" spans="1:9" s="613" customFormat="1" ht="14.4">
      <c r="A23" s="603">
        <v>11</v>
      </c>
      <c r="B23" s="602"/>
      <c r="C23" s="603" t="s">
        <v>730</v>
      </c>
      <c r="D23" s="601" t="s">
        <v>731</v>
      </c>
      <c r="E23" s="602" t="s">
        <v>180</v>
      </c>
      <c r="F23" s="604">
        <v>2</v>
      </c>
      <c r="G23" s="1263"/>
      <c r="H23" s="604">
        <f t="shared" si="1"/>
        <v>0</v>
      </c>
      <c r="I23" s="1263"/>
    </row>
    <row r="24" spans="1:9" s="605" customFormat="1" ht="14.4">
      <c r="A24" s="603">
        <v>12</v>
      </c>
      <c r="B24" s="602"/>
      <c r="C24" s="603" t="s">
        <v>540</v>
      </c>
      <c r="D24" s="601" t="s">
        <v>541</v>
      </c>
      <c r="E24" s="602" t="s">
        <v>176</v>
      </c>
      <c r="F24" s="604">
        <v>68</v>
      </c>
      <c r="G24" s="1263"/>
      <c r="H24" s="604">
        <f t="shared" si="1"/>
        <v>0</v>
      </c>
      <c r="I24" s="1263"/>
    </row>
    <row r="25" spans="1:9" s="605" customFormat="1" ht="14.4">
      <c r="A25" s="618"/>
      <c r="B25" s="619"/>
      <c r="C25" s="620"/>
      <c r="D25" s="621"/>
      <c r="E25" s="622"/>
      <c r="F25" s="623"/>
      <c r="G25" s="611"/>
      <c r="H25" s="611"/>
      <c r="I25" s="611"/>
    </row>
    <row r="26" spans="1:9" s="605" customFormat="1" ht="14.4">
      <c r="A26" s="618"/>
      <c r="B26" s="624">
        <v>452333</v>
      </c>
      <c r="C26" s="625"/>
      <c r="D26" s="351" t="s">
        <v>732</v>
      </c>
      <c r="E26" s="622"/>
      <c r="F26" s="623"/>
      <c r="G26" s="611"/>
      <c r="H26" s="626">
        <f>SUM(H28:H29)</f>
        <v>0</v>
      </c>
      <c r="I26" s="611"/>
    </row>
    <row r="27" spans="1:9" s="605" customFormat="1" ht="14.4">
      <c r="A27" s="618"/>
      <c r="B27" s="619"/>
      <c r="C27" s="620"/>
      <c r="D27" s="621"/>
      <c r="E27" s="622"/>
      <c r="F27" s="623"/>
      <c r="G27" s="611"/>
      <c r="H27" s="611"/>
      <c r="I27" s="611"/>
    </row>
    <row r="28" spans="1:9" s="605" customFormat="1" ht="14.4">
      <c r="A28" s="1586">
        <v>13</v>
      </c>
      <c r="B28" s="1590"/>
      <c r="C28" s="1586" t="s">
        <v>733</v>
      </c>
      <c r="D28" s="1608" t="s">
        <v>734</v>
      </c>
      <c r="E28" s="1590" t="s">
        <v>197</v>
      </c>
      <c r="F28" s="1591">
        <v>68</v>
      </c>
      <c r="G28" s="1610"/>
      <c r="H28" s="1591">
        <f>ROUND(G28*F28,2)</f>
        <v>0</v>
      </c>
      <c r="I28" s="1610"/>
    </row>
    <row r="29" spans="1:9" s="605" customFormat="1" ht="14.4">
      <c r="A29" s="1586">
        <v>14</v>
      </c>
      <c r="B29" s="1590"/>
      <c r="C29" s="1586" t="s">
        <v>531</v>
      </c>
      <c r="D29" s="1608" t="s">
        <v>532</v>
      </c>
      <c r="E29" s="1609" t="s">
        <v>188</v>
      </c>
      <c r="F29" s="1591">
        <v>95</v>
      </c>
      <c r="G29" s="1610"/>
      <c r="H29" s="1591">
        <f>ROUND(G29*F29,2)</f>
        <v>0</v>
      </c>
      <c r="I29" s="1610"/>
    </row>
    <row r="30" spans="1:9" ht="13.8">
      <c r="A30" s="618"/>
      <c r="B30" s="619"/>
      <c r="C30" s="177"/>
      <c r="D30" s="82"/>
      <c r="E30" s="622"/>
      <c r="F30" s="623"/>
      <c r="G30" s="611"/>
      <c r="H30" s="611"/>
      <c r="I30" s="611"/>
    </row>
    <row r="31" spans="1:9" ht="13.8">
      <c r="A31" s="618"/>
      <c r="B31" s="598">
        <v>452623</v>
      </c>
      <c r="C31" s="627"/>
      <c r="D31" s="351" t="s">
        <v>273</v>
      </c>
      <c r="E31" s="622"/>
      <c r="F31" s="623"/>
      <c r="G31" s="611"/>
      <c r="H31" s="626">
        <f>SUM(H33:H36)</f>
        <v>0</v>
      </c>
      <c r="I31" s="611"/>
    </row>
    <row r="32" spans="1:9" ht="13.8">
      <c r="A32" s="618"/>
      <c r="B32" s="619"/>
      <c r="C32" s="177"/>
      <c r="D32" s="82"/>
      <c r="E32" s="622"/>
      <c r="F32" s="623"/>
      <c r="G32" s="611"/>
      <c r="H32" s="611"/>
      <c r="I32" s="611"/>
    </row>
    <row r="33" spans="1:9" s="605" customFormat="1" ht="14.4">
      <c r="A33" s="603">
        <v>15</v>
      </c>
      <c r="B33" s="602"/>
      <c r="C33" s="603" t="s">
        <v>735</v>
      </c>
      <c r="D33" s="601" t="s">
        <v>736</v>
      </c>
      <c r="E33" s="602" t="s">
        <v>188</v>
      </c>
      <c r="F33" s="604">
        <v>19</v>
      </c>
      <c r="G33" s="1263"/>
      <c r="H33" s="604">
        <f>ROUND(G33*F33,2)</f>
        <v>0</v>
      </c>
      <c r="I33" s="1263"/>
    </row>
    <row r="34" spans="1:9" s="605" customFormat="1" ht="14.4">
      <c r="A34" s="603">
        <v>16</v>
      </c>
      <c r="B34" s="602"/>
      <c r="C34" s="603" t="s">
        <v>737</v>
      </c>
      <c r="D34" s="601" t="s">
        <v>738</v>
      </c>
      <c r="E34" s="602" t="s">
        <v>197</v>
      </c>
      <c r="F34" s="604">
        <v>82</v>
      </c>
      <c r="G34" s="1263"/>
      <c r="H34" s="604">
        <f t="shared" ref="H34:H36" si="2">ROUND(G34*F34,2)</f>
        <v>0</v>
      </c>
      <c r="I34" s="1263"/>
    </row>
    <row r="35" spans="1:9" ht="14.4">
      <c r="A35" s="603">
        <v>17</v>
      </c>
      <c r="B35" s="602"/>
      <c r="C35" s="603" t="s">
        <v>739</v>
      </c>
      <c r="D35" s="601" t="s">
        <v>740</v>
      </c>
      <c r="E35" s="602" t="s">
        <v>188</v>
      </c>
      <c r="F35" s="604">
        <v>2</v>
      </c>
      <c r="G35" s="1263"/>
      <c r="H35" s="604">
        <f t="shared" si="2"/>
        <v>0</v>
      </c>
      <c r="I35" s="1263"/>
    </row>
    <row r="36" spans="1:9" ht="14.4">
      <c r="A36" s="603">
        <v>18</v>
      </c>
      <c r="B36" s="602"/>
      <c r="C36" s="603" t="s">
        <v>749</v>
      </c>
      <c r="D36" s="601" t="s">
        <v>750</v>
      </c>
      <c r="E36" s="602" t="s">
        <v>188</v>
      </c>
      <c r="F36" s="604">
        <v>7</v>
      </c>
      <c r="G36" s="1263"/>
      <c r="H36" s="604">
        <f t="shared" si="2"/>
        <v>0</v>
      </c>
      <c r="I36" s="1263"/>
    </row>
    <row r="37" spans="1:9" ht="13.8">
      <c r="A37" s="618"/>
      <c r="B37" s="619"/>
      <c r="C37" s="177"/>
      <c r="D37" s="82"/>
      <c r="E37" s="622"/>
      <c r="F37" s="623"/>
      <c r="G37" s="611"/>
      <c r="H37" s="611"/>
      <c r="I37" s="611"/>
    </row>
    <row r="38" spans="1:9" s="605" customFormat="1" ht="14.4">
      <c r="A38" s="618"/>
      <c r="B38" s="598">
        <v>452614</v>
      </c>
      <c r="C38" s="628"/>
      <c r="D38" s="351" t="s">
        <v>741</v>
      </c>
      <c r="E38" s="629"/>
      <c r="F38" s="630"/>
      <c r="G38" s="631"/>
      <c r="H38" s="626">
        <f>SUM(H40)</f>
        <v>0</v>
      </c>
      <c r="I38" s="631"/>
    </row>
    <row r="39" spans="1:9" s="605" customFormat="1" ht="14.4">
      <c r="A39" s="618"/>
      <c r="B39" s="598"/>
      <c r="C39" s="628"/>
      <c r="D39" s="351"/>
      <c r="E39" s="629"/>
      <c r="F39" s="630"/>
      <c r="G39" s="631"/>
      <c r="H39" s="632"/>
      <c r="I39" s="631"/>
    </row>
    <row r="40" spans="1:9" s="605" customFormat="1" ht="28.8">
      <c r="A40" s="1586">
        <v>19</v>
      </c>
      <c r="B40" s="1587"/>
      <c r="C40" s="1588">
        <v>61010101</v>
      </c>
      <c r="D40" s="1589" t="s">
        <v>629</v>
      </c>
      <c r="E40" s="1590" t="s">
        <v>197</v>
      </c>
      <c r="F40" s="1591">
        <v>219</v>
      </c>
      <c r="G40" s="1592"/>
      <c r="H40" s="1591">
        <f>ROUND(F40*G40,2)</f>
        <v>0</v>
      </c>
      <c r="I40" s="1592"/>
    </row>
    <row r="41" spans="1:9" ht="13.8">
      <c r="A41" s="618"/>
      <c r="B41" s="619"/>
      <c r="C41" s="177"/>
      <c r="D41" s="82"/>
      <c r="E41" s="622"/>
      <c r="F41" s="623"/>
      <c r="G41" s="611"/>
      <c r="H41" s="611"/>
    </row>
    <row r="42" spans="1:9" ht="14.4">
      <c r="A42" s="635"/>
      <c r="B42" s="636"/>
      <c r="C42" s="637"/>
      <c r="D42" s="638" t="s">
        <v>181</v>
      </c>
      <c r="E42" s="639"/>
      <c r="F42" s="640"/>
      <c r="G42" s="641"/>
      <c r="H42" s="642">
        <f>H9+H18+H26+H31+H38</f>
        <v>0</v>
      </c>
    </row>
    <row r="43" spans="1:9" ht="13.8">
      <c r="A43" s="635"/>
      <c r="B43" s="643"/>
      <c r="C43" s="644"/>
      <c r="D43" s="645"/>
      <c r="E43" s="635"/>
    </row>
    <row r="44" spans="1:9" ht="13.8">
      <c r="A44" s="635"/>
      <c r="B44" s="643"/>
      <c r="C44" s="644"/>
      <c r="E44" s="636"/>
    </row>
    <row r="45" spans="1:9" ht="13.8"/>
    <row r="46" spans="1:9" s="648" customFormat="1" ht="12.75" customHeight="1"/>
    <row r="47" spans="1:9" s="648" customFormat="1" ht="13.8"/>
    <row r="48" spans="1:9" ht="13.8"/>
    <row r="49" s="648" customFormat="1" ht="12.75" customHeight="1"/>
    <row r="50" ht="13.8"/>
    <row r="51" ht="13.8"/>
    <row r="52" ht="13.8"/>
    <row r="53" ht="13.8"/>
    <row r="54" ht="13.8"/>
    <row r="55" s="648" customFormat="1" ht="12.75" customHeight="1"/>
    <row r="56" s="648" customFormat="1" ht="12.75" customHeight="1"/>
    <row r="57" ht="13.8"/>
    <row r="58" ht="13.8"/>
    <row r="59" ht="13.8"/>
    <row r="60" ht="13.8"/>
    <row r="61" ht="13.8"/>
    <row r="62" ht="13.8"/>
    <row r="63" ht="13.8"/>
    <row r="64" ht="13.8"/>
    <row r="65" spans="1:8" ht="13.8"/>
    <row r="66" spans="1:8" ht="13.8"/>
    <row r="67" spans="1:8" ht="13.8"/>
    <row r="68" spans="1:8" ht="13.8"/>
    <row r="69" spans="1:8" ht="13.8"/>
    <row r="70" spans="1:8" ht="13.8"/>
    <row r="71" spans="1:8" ht="13.8"/>
    <row r="72" spans="1:8" ht="13.8"/>
    <row r="75" spans="1:8" s="648" customFormat="1" ht="13.8"/>
    <row r="76" spans="1:8" s="648" customFormat="1" ht="13.8"/>
    <row r="77" spans="1:8" s="648" customFormat="1" ht="13.8"/>
    <row r="79" spans="1:8" ht="13.5" customHeight="1">
      <c r="A79" s="635"/>
      <c r="B79" s="649"/>
      <c r="C79" s="650"/>
      <c r="D79" s="657"/>
      <c r="E79" s="636"/>
    </row>
    <row r="80" spans="1:8" s="648" customFormat="1" ht="13.8">
      <c r="A80" s="635"/>
      <c r="B80" s="636"/>
      <c r="C80" s="637"/>
      <c r="D80" s="659"/>
      <c r="E80" s="636"/>
      <c r="F80" s="646"/>
      <c r="G80" s="647"/>
      <c r="H80" s="646"/>
    </row>
    <row r="81" spans="1:8" s="648" customFormat="1" ht="13.8">
      <c r="A81" s="635"/>
      <c r="B81" s="636"/>
      <c r="C81" s="637"/>
      <c r="D81" s="637"/>
      <c r="E81" s="636"/>
      <c r="F81" s="646"/>
      <c r="G81" s="647"/>
      <c r="H81" s="646"/>
    </row>
    <row r="82" spans="1:8" s="648" customFormat="1" ht="13.8">
      <c r="A82" s="635"/>
      <c r="B82" s="643"/>
      <c r="C82" s="656"/>
      <c r="D82" s="645"/>
      <c r="E82" s="635"/>
      <c r="F82" s="646"/>
      <c r="G82" s="647"/>
      <c r="H82" s="646"/>
    </row>
    <row r="83" spans="1:8" s="648" customFormat="1" ht="13.8">
      <c r="A83" s="635"/>
      <c r="B83" s="649"/>
      <c r="C83" s="660"/>
      <c r="D83" s="651"/>
      <c r="E83" s="636"/>
      <c r="F83" s="646"/>
      <c r="G83" s="647"/>
      <c r="H83" s="646"/>
    </row>
    <row r="84" spans="1:8" s="648" customFormat="1" ht="13.8">
      <c r="A84" s="635"/>
      <c r="B84" s="649"/>
      <c r="C84" s="660"/>
      <c r="D84" s="651"/>
      <c r="E84" s="636"/>
      <c r="F84" s="646"/>
      <c r="G84" s="647"/>
      <c r="H84" s="646"/>
    </row>
    <row r="85" spans="1:8" s="648" customFormat="1" ht="13.8">
      <c r="A85" s="635"/>
      <c r="B85" s="636"/>
      <c r="C85" s="637"/>
      <c r="D85" s="659"/>
      <c r="E85" s="636"/>
      <c r="F85" s="646"/>
      <c r="G85" s="647"/>
      <c r="H85" s="646"/>
    </row>
    <row r="86" spans="1:8" s="648" customFormat="1" ht="13.8">
      <c r="A86" s="635"/>
      <c r="B86" s="636"/>
      <c r="C86" s="637"/>
      <c r="D86" s="637"/>
      <c r="E86" s="636"/>
      <c r="F86" s="646"/>
      <c r="G86" s="647"/>
      <c r="H86" s="646"/>
    </row>
    <row r="87" spans="1:8" s="648" customFormat="1" ht="13.8">
      <c r="A87" s="635"/>
      <c r="B87" s="643"/>
      <c r="C87" s="656"/>
      <c r="D87" s="645"/>
      <c r="E87" s="635"/>
      <c r="F87" s="646"/>
      <c r="G87" s="647"/>
      <c r="H87" s="646"/>
    </row>
    <row r="88" spans="1:8" ht="13.5" customHeight="1">
      <c r="A88" s="635"/>
      <c r="B88" s="643"/>
      <c r="C88" s="656"/>
      <c r="D88" s="645"/>
      <c r="E88" s="635"/>
    </row>
    <row r="89" spans="1:8" s="648" customFormat="1" ht="13.8">
      <c r="A89" s="635"/>
      <c r="B89" s="649"/>
      <c r="C89" s="660"/>
      <c r="D89" s="657"/>
      <c r="E89" s="636"/>
      <c r="F89" s="646"/>
      <c r="G89" s="647"/>
      <c r="H89" s="646"/>
    </row>
    <row r="90" spans="1:8" s="648" customFormat="1" ht="13.8">
      <c r="A90" s="635"/>
      <c r="B90" s="649"/>
      <c r="C90" s="660"/>
      <c r="D90" s="651"/>
      <c r="E90" s="636"/>
      <c r="F90" s="646"/>
      <c r="G90" s="647"/>
      <c r="H90" s="646"/>
    </row>
    <row r="91" spans="1:8" ht="13.5" customHeight="1">
      <c r="A91" s="635"/>
      <c r="B91" s="649"/>
      <c r="C91" s="660"/>
      <c r="D91" s="657"/>
      <c r="E91" s="636"/>
    </row>
    <row r="92" spans="1:8" ht="13.5" customHeight="1">
      <c r="A92" s="635"/>
      <c r="B92" s="649"/>
      <c r="C92" s="660"/>
      <c r="D92" s="657"/>
      <c r="E92" s="636"/>
    </row>
    <row r="93" spans="1:8" s="648" customFormat="1" ht="13.8">
      <c r="A93" s="635"/>
      <c r="B93" s="649"/>
      <c r="C93" s="660"/>
      <c r="D93" s="657"/>
      <c r="E93" s="636"/>
      <c r="F93" s="646"/>
      <c r="G93" s="647"/>
      <c r="H93" s="646"/>
    </row>
    <row r="94" spans="1:8" s="648" customFormat="1" ht="13.8">
      <c r="A94" s="635"/>
      <c r="B94" s="649"/>
      <c r="C94" s="660"/>
      <c r="D94" s="651"/>
      <c r="E94" s="636"/>
      <c r="F94" s="646"/>
      <c r="G94" s="647"/>
      <c r="H94" s="646"/>
    </row>
    <row r="95" spans="1:8" ht="13.5" customHeight="1">
      <c r="A95" s="635"/>
      <c r="B95" s="636"/>
      <c r="C95" s="637"/>
      <c r="D95" s="637"/>
      <c r="E95" s="636"/>
    </row>
    <row r="96" spans="1:8" ht="13.5" customHeight="1">
      <c r="B96" s="606"/>
      <c r="C96" s="662"/>
      <c r="D96" s="663"/>
      <c r="E96" s="661"/>
    </row>
    <row r="97" spans="1:8" ht="13.5" customHeight="1">
      <c r="B97" s="614"/>
      <c r="C97" s="664"/>
      <c r="D97" s="615"/>
    </row>
    <row r="100" spans="1:8" ht="13.5" customHeight="1">
      <c r="B100" s="606"/>
      <c r="C100" s="662"/>
      <c r="D100" s="663"/>
      <c r="E100" s="661"/>
    </row>
    <row r="101" spans="1:8" ht="13.5" customHeight="1">
      <c r="B101" s="614"/>
      <c r="C101" s="664"/>
      <c r="D101" s="615"/>
    </row>
    <row r="102" spans="1:8" s="648" customFormat="1" ht="13.8">
      <c r="A102" s="661"/>
      <c r="B102" s="597"/>
      <c r="C102" s="594"/>
      <c r="D102" s="665"/>
      <c r="E102" s="597"/>
      <c r="F102" s="646"/>
      <c r="G102" s="647"/>
      <c r="H102" s="646"/>
    </row>
    <row r="103" spans="1:8" ht="13.5" customHeight="1">
      <c r="D103" s="665"/>
    </row>
    <row r="104" spans="1:8" ht="13.5" customHeight="1">
      <c r="D104" s="665"/>
    </row>
    <row r="105" spans="1:8" ht="13.5" customHeight="1">
      <c r="D105" s="665"/>
    </row>
    <row r="106" spans="1:8" ht="13.5" customHeight="1">
      <c r="D106" s="665"/>
    </row>
    <row r="109" spans="1:8" ht="13.5" customHeight="1">
      <c r="B109" s="614"/>
      <c r="C109" s="664"/>
      <c r="D109" s="615"/>
    </row>
    <row r="110" spans="1:8" ht="13.5" customHeight="1">
      <c r="D110" s="666"/>
    </row>
    <row r="116" spans="1:9" s="667" customFormat="1" ht="13.5" customHeight="1">
      <c r="A116" s="661"/>
      <c r="B116" s="597"/>
      <c r="C116" s="594"/>
      <c r="D116" s="594"/>
      <c r="E116" s="597"/>
      <c r="F116" s="646"/>
      <c r="G116" s="647"/>
      <c r="H116" s="646"/>
      <c r="I116" s="56"/>
    </row>
    <row r="117" spans="1:9" s="667" customFormat="1" ht="13.5" customHeight="1">
      <c r="A117" s="661"/>
      <c r="B117" s="597"/>
      <c r="C117" s="594"/>
      <c r="D117" s="594"/>
      <c r="E117" s="597"/>
      <c r="F117" s="646"/>
      <c r="G117" s="647"/>
      <c r="H117" s="646"/>
      <c r="I117" s="56"/>
    </row>
    <row r="118" spans="1:9" s="667" customFormat="1" ht="13.5" customHeight="1">
      <c r="A118" s="661"/>
      <c r="B118" s="597"/>
      <c r="C118" s="594"/>
      <c r="D118" s="594"/>
      <c r="E118" s="597"/>
      <c r="F118" s="646"/>
      <c r="G118" s="647"/>
      <c r="H118" s="646"/>
      <c r="I118" s="56"/>
    </row>
    <row r="119" spans="1:9" s="667" customFormat="1" ht="13.5" customHeight="1">
      <c r="A119" s="661"/>
      <c r="B119" s="597"/>
      <c r="C119" s="594"/>
      <c r="D119" s="594"/>
      <c r="E119" s="597"/>
      <c r="F119" s="646"/>
      <c r="G119" s="647"/>
      <c r="H119" s="646"/>
      <c r="I119" s="56"/>
    </row>
    <row r="120" spans="1:9" s="667" customFormat="1" ht="13.5" customHeight="1">
      <c r="A120" s="661"/>
      <c r="B120" s="597"/>
      <c r="C120" s="594"/>
      <c r="D120" s="594"/>
      <c r="E120" s="597"/>
      <c r="F120" s="646"/>
      <c r="G120" s="647"/>
      <c r="H120" s="646"/>
      <c r="I120" s="56"/>
    </row>
    <row r="121" spans="1:9" s="667" customFormat="1" ht="13.5" customHeight="1">
      <c r="A121" s="661"/>
      <c r="B121" s="597"/>
      <c r="C121" s="594"/>
      <c r="D121" s="594"/>
      <c r="E121" s="597"/>
      <c r="F121" s="646"/>
      <c r="G121" s="647"/>
      <c r="H121" s="646"/>
      <c r="I121" s="56"/>
    </row>
    <row r="122" spans="1:9" s="667" customFormat="1" ht="13.5" customHeight="1">
      <c r="A122" s="661"/>
      <c r="B122" s="597"/>
      <c r="C122" s="594"/>
      <c r="D122" s="594"/>
      <c r="E122" s="597"/>
      <c r="F122" s="646"/>
      <c r="G122" s="647"/>
      <c r="H122" s="646"/>
      <c r="I122" s="56"/>
    </row>
    <row r="123" spans="1:9" s="667" customFormat="1" ht="13.5" customHeight="1">
      <c r="A123" s="661"/>
      <c r="B123" s="597"/>
      <c r="C123" s="594"/>
      <c r="D123" s="594"/>
      <c r="E123" s="597"/>
      <c r="F123" s="646"/>
      <c r="G123" s="647"/>
      <c r="H123" s="646"/>
      <c r="I123" s="56"/>
    </row>
    <row r="124" spans="1:9" s="667" customFormat="1" ht="13.5" customHeight="1">
      <c r="A124" s="661"/>
      <c r="B124" s="597"/>
      <c r="C124" s="594"/>
      <c r="D124" s="594"/>
      <c r="E124" s="597"/>
      <c r="F124" s="646"/>
      <c r="G124" s="647"/>
      <c r="H124" s="646"/>
      <c r="I124" s="56"/>
    </row>
    <row r="125" spans="1:9" s="667" customFormat="1" ht="13.5" customHeight="1">
      <c r="A125" s="661"/>
      <c r="B125" s="597"/>
      <c r="C125" s="594"/>
      <c r="D125" s="594"/>
      <c r="E125" s="597"/>
      <c r="F125" s="646"/>
      <c r="G125" s="647"/>
      <c r="H125" s="646"/>
      <c r="I125" s="56"/>
    </row>
    <row r="126" spans="1:9" s="667" customFormat="1" ht="13.5" customHeight="1">
      <c r="A126" s="661"/>
      <c r="B126" s="597"/>
      <c r="C126" s="594"/>
      <c r="D126" s="594"/>
      <c r="E126" s="597"/>
      <c r="F126" s="646"/>
      <c r="G126" s="647"/>
      <c r="H126" s="646"/>
      <c r="I126" s="56"/>
    </row>
    <row r="127" spans="1:9" s="667" customFormat="1" ht="13.5" customHeight="1">
      <c r="A127" s="661"/>
      <c r="B127" s="597"/>
      <c r="C127" s="594"/>
      <c r="D127" s="594"/>
      <c r="E127" s="597"/>
      <c r="F127" s="646"/>
      <c r="G127" s="647"/>
      <c r="H127" s="646"/>
      <c r="I127" s="56"/>
    </row>
    <row r="128" spans="1:9" s="667" customFormat="1" ht="13.5" customHeight="1">
      <c r="A128" s="661"/>
      <c r="B128" s="597"/>
      <c r="C128" s="594"/>
      <c r="D128" s="594"/>
      <c r="E128" s="597"/>
      <c r="F128" s="646"/>
      <c r="G128" s="647"/>
      <c r="H128" s="646"/>
      <c r="I128" s="56"/>
    </row>
    <row r="129" spans="1:9" s="667" customFormat="1" ht="13.5" customHeight="1">
      <c r="A129" s="661"/>
      <c r="B129" s="597"/>
      <c r="C129" s="594"/>
      <c r="D129" s="594"/>
      <c r="E129" s="597"/>
      <c r="F129" s="646"/>
      <c r="G129" s="647"/>
      <c r="H129" s="646"/>
      <c r="I129" s="56"/>
    </row>
    <row r="130" spans="1:9" s="667" customFormat="1" ht="13.5" customHeight="1">
      <c r="A130" s="661"/>
      <c r="B130" s="597"/>
      <c r="C130" s="594"/>
      <c r="D130" s="594"/>
      <c r="E130" s="597"/>
      <c r="F130" s="646"/>
      <c r="G130" s="647"/>
      <c r="H130" s="646"/>
      <c r="I130" s="56"/>
    </row>
    <row r="131" spans="1:9" s="667" customFormat="1" ht="13.5" customHeight="1">
      <c r="A131" s="661"/>
      <c r="B131" s="597"/>
      <c r="C131" s="594"/>
      <c r="D131" s="594"/>
      <c r="E131" s="597"/>
      <c r="F131" s="646"/>
      <c r="G131" s="647"/>
      <c r="H131" s="646"/>
      <c r="I131" s="56"/>
    </row>
    <row r="132" spans="1:9" s="667" customFormat="1" ht="13.5" customHeight="1">
      <c r="A132" s="661"/>
      <c r="B132" s="597"/>
      <c r="C132" s="594"/>
      <c r="D132" s="594"/>
      <c r="E132" s="597"/>
      <c r="F132" s="646"/>
      <c r="G132" s="647"/>
      <c r="H132" s="646"/>
      <c r="I132" s="56"/>
    </row>
    <row r="133" spans="1:9" s="667" customFormat="1" ht="13.5" customHeight="1">
      <c r="A133" s="661"/>
      <c r="B133" s="597"/>
      <c r="C133" s="594"/>
      <c r="D133" s="594"/>
      <c r="E133" s="597"/>
      <c r="F133" s="646"/>
      <c r="G133" s="647"/>
      <c r="H133" s="646"/>
      <c r="I133" s="56"/>
    </row>
    <row r="134" spans="1:9" s="667" customFormat="1" ht="13.5" customHeight="1">
      <c r="A134" s="661"/>
      <c r="B134" s="597"/>
      <c r="C134" s="594"/>
      <c r="D134" s="594"/>
      <c r="E134" s="597"/>
      <c r="F134" s="646"/>
      <c r="G134" s="647"/>
      <c r="H134" s="646"/>
      <c r="I134" s="56"/>
    </row>
    <row r="135" spans="1:9" s="667" customFormat="1" ht="13.5" customHeight="1">
      <c r="A135" s="661"/>
      <c r="B135" s="597"/>
      <c r="C135" s="594"/>
      <c r="D135" s="594"/>
      <c r="E135" s="597"/>
      <c r="F135" s="646"/>
      <c r="G135" s="647"/>
      <c r="H135" s="646"/>
      <c r="I135" s="56"/>
    </row>
    <row r="136" spans="1:9" s="667" customFormat="1" ht="13.5" customHeight="1">
      <c r="A136" s="661"/>
      <c r="B136" s="597"/>
      <c r="C136" s="594"/>
      <c r="D136" s="594"/>
      <c r="E136" s="597"/>
      <c r="F136" s="646"/>
      <c r="G136" s="647"/>
      <c r="H136" s="646"/>
      <c r="I136" s="56"/>
    </row>
    <row r="137" spans="1:9" s="667" customFormat="1" ht="13.5" customHeight="1">
      <c r="A137" s="661"/>
      <c r="B137" s="597"/>
      <c r="C137" s="594"/>
      <c r="D137" s="594"/>
      <c r="E137" s="597"/>
      <c r="F137" s="646"/>
      <c r="G137" s="647"/>
      <c r="H137" s="646"/>
      <c r="I137" s="56"/>
    </row>
    <row r="138" spans="1:9" s="667" customFormat="1" ht="13.5" customHeight="1">
      <c r="A138" s="661"/>
      <c r="B138" s="597"/>
      <c r="C138" s="594"/>
      <c r="D138" s="594"/>
      <c r="E138" s="597"/>
      <c r="F138" s="646"/>
      <c r="G138" s="647"/>
      <c r="H138" s="646"/>
      <c r="I138" s="56"/>
    </row>
    <row r="139" spans="1:9" s="667" customFormat="1" ht="13.5" customHeight="1">
      <c r="A139" s="661"/>
      <c r="B139" s="597"/>
      <c r="C139" s="594"/>
      <c r="D139" s="594"/>
      <c r="E139" s="597"/>
      <c r="F139" s="646"/>
      <c r="G139" s="647"/>
      <c r="H139" s="646"/>
      <c r="I139" s="56"/>
    </row>
    <row r="140" spans="1:9" s="667" customFormat="1" ht="13.5" customHeight="1">
      <c r="A140" s="661"/>
      <c r="B140" s="597"/>
      <c r="C140" s="594"/>
      <c r="D140" s="594"/>
      <c r="E140" s="597"/>
      <c r="F140" s="646"/>
      <c r="G140" s="647"/>
      <c r="H140" s="646"/>
      <c r="I140" s="56"/>
    </row>
    <row r="141" spans="1:9" s="667" customFormat="1" ht="13.5" customHeight="1">
      <c r="A141" s="661"/>
      <c r="B141" s="597"/>
      <c r="C141" s="594"/>
      <c r="D141" s="594"/>
      <c r="E141" s="597"/>
      <c r="F141" s="646"/>
      <c r="G141" s="647"/>
      <c r="H141" s="646"/>
      <c r="I141" s="56"/>
    </row>
    <row r="142" spans="1:9" s="667" customFormat="1" ht="13.5" customHeight="1">
      <c r="A142" s="661"/>
      <c r="B142" s="597"/>
      <c r="C142" s="594"/>
      <c r="D142" s="594"/>
      <c r="E142" s="597"/>
      <c r="F142" s="646"/>
      <c r="G142" s="647"/>
      <c r="H142" s="646"/>
      <c r="I142" s="56"/>
    </row>
    <row r="143" spans="1:9" s="667" customFormat="1" ht="13.5" customHeight="1">
      <c r="A143" s="661"/>
      <c r="B143" s="597"/>
      <c r="C143" s="594"/>
      <c r="D143" s="594"/>
      <c r="E143" s="597"/>
      <c r="F143" s="646"/>
      <c r="G143" s="647"/>
      <c r="H143" s="646"/>
      <c r="I143" s="56"/>
    </row>
    <row r="144" spans="1:9" s="667" customFormat="1" ht="13.5" customHeight="1">
      <c r="A144" s="661"/>
      <c r="B144" s="597"/>
      <c r="C144" s="594"/>
      <c r="D144" s="594"/>
      <c r="E144" s="597"/>
      <c r="F144" s="646"/>
      <c r="G144" s="647"/>
      <c r="H144" s="646"/>
      <c r="I144" s="56"/>
    </row>
    <row r="145" spans="1:9" s="667" customFormat="1" ht="13.5" customHeight="1">
      <c r="A145" s="661"/>
      <c r="B145" s="597"/>
      <c r="C145" s="594"/>
      <c r="D145" s="594"/>
      <c r="E145" s="597"/>
      <c r="F145" s="646"/>
      <c r="G145" s="647"/>
      <c r="H145" s="646"/>
      <c r="I145" s="56"/>
    </row>
    <row r="146" spans="1:9" s="667" customFormat="1" ht="13.5" customHeight="1">
      <c r="A146" s="661"/>
      <c r="B146" s="597"/>
      <c r="C146" s="594"/>
      <c r="D146" s="594"/>
      <c r="E146" s="597"/>
      <c r="F146" s="646"/>
      <c r="G146" s="647"/>
      <c r="H146" s="646"/>
      <c r="I146" s="56"/>
    </row>
    <row r="147" spans="1:9" s="667" customFormat="1" ht="13.5" customHeight="1">
      <c r="A147" s="661"/>
      <c r="B147" s="597"/>
      <c r="C147" s="594"/>
      <c r="D147" s="594"/>
      <c r="E147" s="597"/>
      <c r="F147" s="646"/>
      <c r="G147" s="647"/>
      <c r="H147" s="646"/>
      <c r="I147" s="56"/>
    </row>
    <row r="148" spans="1:9" s="667" customFormat="1" ht="13.5" customHeight="1">
      <c r="A148" s="661"/>
      <c r="B148" s="597"/>
      <c r="C148" s="594"/>
      <c r="D148" s="594"/>
      <c r="E148" s="597"/>
      <c r="F148" s="646"/>
      <c r="G148" s="647"/>
      <c r="H148" s="646"/>
      <c r="I148" s="56"/>
    </row>
    <row r="149" spans="1:9" s="667" customFormat="1" ht="13.5" customHeight="1">
      <c r="A149" s="661"/>
      <c r="B149" s="597"/>
      <c r="C149" s="594"/>
      <c r="D149" s="594"/>
      <c r="E149" s="597"/>
      <c r="F149" s="646"/>
      <c r="G149" s="647"/>
      <c r="H149" s="646"/>
      <c r="I149" s="56"/>
    </row>
    <row r="150" spans="1:9" ht="13.5" customHeight="1">
      <c r="H150" s="594"/>
    </row>
    <row r="151" spans="1:9" ht="13.5" customHeight="1">
      <c r="H151" s="594"/>
    </row>
    <row r="152" spans="1:9" ht="13.5" customHeight="1">
      <c r="H152" s="594"/>
    </row>
    <row r="153" spans="1:9" ht="13.5" customHeight="1">
      <c r="H153" s="594"/>
    </row>
    <row r="154" spans="1:9" ht="13.5" customHeight="1">
      <c r="H154" s="594"/>
    </row>
    <row r="155" spans="1:9" ht="13.5" customHeight="1">
      <c r="H155" s="59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0" xr:uid="{00000000-0002-0000-30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12">
    <tabColor rgb="FFCCFFFF"/>
  </sheetPr>
  <dimension ref="A1:I169"/>
  <sheetViews>
    <sheetView view="pageBreakPreview" zoomScaleNormal="115" zoomScaleSheetLayoutView="100" workbookViewId="0">
      <selection activeCell="D12" sqref="D12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64" customFormat="1" ht="14.4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706" t="s">
        <v>9</v>
      </c>
      <c r="D3" s="1706"/>
      <c r="E3" s="59"/>
      <c r="F3" s="62"/>
      <c r="G3" s="62"/>
      <c r="H3" s="60"/>
    </row>
    <row r="4" spans="1:9">
      <c r="A4" s="65" t="s">
        <v>160</v>
      </c>
      <c r="B4" s="66"/>
      <c r="C4" s="67" t="s">
        <v>10</v>
      </c>
      <c r="D4" s="62"/>
      <c r="E4" s="66"/>
      <c r="F4" s="62"/>
      <c r="G4" s="62"/>
      <c r="H4" s="62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6.5</v>
      </c>
      <c r="G11" s="1252"/>
      <c r="H11" s="90">
        <f>ROUND(F11*G11,2)</f>
        <v>0</v>
      </c>
      <c r="I11" s="1252"/>
    </row>
    <row r="12" spans="1:9" s="81" customFormat="1" ht="27.6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7</v>
      </c>
      <c r="G12" s="1252"/>
      <c r="H12" s="90">
        <f>ROUND(F12*G12,2)</f>
        <v>0</v>
      </c>
      <c r="I12" s="1252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12.7</v>
      </c>
      <c r="G16" s="1252"/>
      <c r="H16" s="90">
        <f>ROUND(F16*G16,2)</f>
        <v>0</v>
      </c>
      <c r="I16" s="1252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24.7</v>
      </c>
      <c r="G17" s="1252"/>
      <c r="H17" s="90">
        <f t="shared" ref="H17:H19" si="0">ROUND(F17*G17,2)</f>
        <v>0</v>
      </c>
      <c r="I17" s="1252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30.7</v>
      </c>
      <c r="G18" s="1252"/>
      <c r="H18" s="90">
        <f t="shared" si="0"/>
        <v>0</v>
      </c>
      <c r="I18" s="1252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41</v>
      </c>
      <c r="G19" s="1252"/>
      <c r="H19" s="90">
        <f t="shared" si="0"/>
        <v>0</v>
      </c>
      <c r="I19" s="1252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7.6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2"/>
      <c r="H23" s="90">
        <f>ROUND(F23*G23,2)</f>
        <v>0</v>
      </c>
      <c r="I23" s="1252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40</v>
      </c>
      <c r="G27" s="1252"/>
      <c r="H27" s="90">
        <f>ROUND(F27*G27,2)</f>
        <v>0</v>
      </c>
      <c r="I27" s="1252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2180</v>
      </c>
      <c r="G31" s="1252"/>
      <c r="H31" s="90">
        <f>ROUND(F31*G31,2)</f>
        <v>0</v>
      </c>
      <c r="I31" s="1252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6</v>
      </c>
      <c r="G35" s="1252"/>
      <c r="H35" s="90">
        <f>ROUND(F35*G35,2)</f>
        <v>0</v>
      </c>
      <c r="I35" s="1252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2"/>
      <c r="H36" s="90">
        <f>ROUND(F36*G36,2)</f>
        <v>0</v>
      </c>
      <c r="I36" s="1252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7.6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59</v>
      </c>
      <c r="G40" s="1252"/>
      <c r="H40" s="90">
        <f>ROUND(F40*G40,2)</f>
        <v>0</v>
      </c>
      <c r="I40" s="1252"/>
    </row>
    <row r="41" spans="1:9" ht="27.6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2"/>
      <c r="H41" s="90">
        <f t="shared" ref="H41:H43" si="1">ROUND(F41*G41,2)</f>
        <v>0</v>
      </c>
      <c r="I41" s="1252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2"/>
      <c r="H42" s="90">
        <f t="shared" si="1"/>
        <v>0</v>
      </c>
      <c r="I42" s="1252"/>
    </row>
    <row r="43" spans="1:9" ht="27.6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2"/>
      <c r="H43" s="90">
        <f t="shared" si="1"/>
        <v>0</v>
      </c>
      <c r="I43" s="1252"/>
    </row>
    <row r="44" spans="1:9">
      <c r="A44" s="92"/>
      <c r="B44" s="100"/>
      <c r="C44" s="101"/>
      <c r="D44" s="102"/>
      <c r="E44" s="95"/>
      <c r="H44" s="96"/>
    </row>
    <row r="45" spans="1:9" ht="14.4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6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6">
      <c r="A76" s="92"/>
      <c r="B76" s="117"/>
      <c r="C76" s="118"/>
      <c r="D76" s="102"/>
      <c r="E76" s="119"/>
    </row>
    <row r="77" spans="1:8" ht="15.6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 xr:uid="{00000000-0002-0000-04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árok50">
    <tabColor rgb="FFFFFF99"/>
  </sheetPr>
  <dimension ref="A1:I35"/>
  <sheetViews>
    <sheetView view="pageBreakPreview" zoomScaleNormal="100" zoomScaleSheetLayoutView="100" workbookViewId="0"/>
  </sheetViews>
  <sheetFormatPr defaultColWidth="9.109375" defaultRowHeight="13.8"/>
  <cols>
    <col min="1" max="1" width="5.33203125" style="133" customWidth="1"/>
    <col min="2" max="2" width="7.5546875" style="135" customWidth="1"/>
    <col min="3" max="3" width="12.6640625" style="133" customWidth="1"/>
    <col min="4" max="4" width="60.6640625" style="133" customWidth="1"/>
    <col min="5" max="5" width="5.33203125" style="135" customWidth="1"/>
    <col min="6" max="6" width="10.6640625" style="133" customWidth="1"/>
    <col min="7" max="7" width="12.6640625" style="133" customWidth="1"/>
    <col min="8" max="8" width="14.6640625" style="133" customWidth="1"/>
    <col min="9" max="9" width="22.6640625" style="55" customWidth="1"/>
    <col min="10" max="16384" width="9.109375" style="55"/>
  </cols>
  <sheetData>
    <row r="1" spans="1:9" ht="14.4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83</v>
      </c>
      <c r="D3" s="132"/>
      <c r="E3" s="131"/>
      <c r="H3" s="132"/>
    </row>
    <row r="4" spans="1:9" s="51" customFormat="1" ht="14.4">
      <c r="A4" s="65" t="s">
        <v>183</v>
      </c>
      <c r="B4" s="135"/>
      <c r="C4" s="539" t="s">
        <v>84</v>
      </c>
      <c r="D4" s="133"/>
      <c r="E4" s="135"/>
      <c r="F4" s="133"/>
      <c r="G4" s="133"/>
      <c r="H4" s="133"/>
    </row>
    <row r="5" spans="1:9" s="68" customFormat="1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s="51" customFormat="1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s="51" customFormat="1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7.6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110</v>
      </c>
      <c r="G11" s="1261"/>
      <c r="H11" s="398">
        <f>ROUND(F11*G11,2)</f>
        <v>0</v>
      </c>
      <c r="I11" s="1261"/>
    </row>
    <row r="12" spans="1:9" s="51" customFormat="1" ht="27.6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110</v>
      </c>
      <c r="G12" s="1261"/>
      <c r="H12" s="398">
        <f t="shared" ref="H12:H16" si="0">ROUND(F12*G12,2)</f>
        <v>0</v>
      </c>
      <c r="I12" s="1261"/>
    </row>
    <row r="13" spans="1:9" s="51" customFormat="1" ht="27.6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72</v>
      </c>
      <c r="G13" s="1261"/>
      <c r="H13" s="398">
        <f t="shared" si="0"/>
        <v>0</v>
      </c>
      <c r="I13" s="1261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169.04</v>
      </c>
      <c r="G14" s="1261"/>
      <c r="H14" s="398">
        <f t="shared" si="0"/>
        <v>0</v>
      </c>
      <c r="I14" s="1261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333</v>
      </c>
      <c r="G15" s="1261"/>
      <c r="H15" s="398">
        <f t="shared" si="0"/>
        <v>0</v>
      </c>
      <c r="I15" s="1261"/>
    </row>
    <row r="16" spans="1:9" s="53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78</v>
      </c>
      <c r="G16" s="1261"/>
      <c r="H16" s="398">
        <f t="shared" si="0"/>
        <v>0</v>
      </c>
      <c r="I16" s="1261"/>
    </row>
    <row r="17" spans="1:9" s="51" customFormat="1">
      <c r="A17" s="72"/>
      <c r="B17" s="70"/>
      <c r="C17" s="589"/>
      <c r="D17" s="590"/>
      <c r="E17" s="72"/>
      <c r="F17" s="530"/>
      <c r="G17" s="555"/>
      <c r="H17" s="530"/>
      <c r="I17" s="555"/>
    </row>
    <row r="18" spans="1:9" s="545" customFormat="1" ht="27.6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110</v>
      </c>
      <c r="G20" s="1252"/>
      <c r="H20" s="398">
        <f>ROUND(F20*G20,2)</f>
        <v>0</v>
      </c>
      <c r="I20" s="1252"/>
    </row>
    <row r="21" spans="1:9" s="51" customFormat="1" ht="27.6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110</v>
      </c>
      <c r="G21" s="1252"/>
      <c r="H21" s="398">
        <f t="shared" ref="H21:H26" si="1">ROUND(F21*G21,2)</f>
        <v>0</v>
      </c>
      <c r="I21" s="1252"/>
    </row>
    <row r="22" spans="1:9" s="51" customFormat="1" ht="27.6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556</v>
      </c>
      <c r="G22" s="1252"/>
      <c r="H22" s="398">
        <f t="shared" si="1"/>
        <v>0</v>
      </c>
      <c r="I22" s="1252"/>
    </row>
    <row r="23" spans="1:9" s="51" customFormat="1" ht="27.6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110</v>
      </c>
      <c r="G23" s="1252"/>
      <c r="H23" s="398">
        <f t="shared" si="1"/>
        <v>0</v>
      </c>
      <c r="I23" s="1252"/>
    </row>
    <row r="24" spans="1:9" s="51" customFormat="1" ht="27.6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446</v>
      </c>
      <c r="G24" s="1252"/>
      <c r="H24" s="398">
        <f t="shared" si="1"/>
        <v>0</v>
      </c>
      <c r="I24" s="1252"/>
    </row>
    <row r="25" spans="1:9" s="51" customFormat="1">
      <c r="A25" s="84">
        <v>12</v>
      </c>
      <c r="B25" s="85"/>
      <c r="C25" s="1358" t="s">
        <v>1804</v>
      </c>
      <c r="D25" s="312" t="s">
        <v>1805</v>
      </c>
      <c r="E25" s="147" t="s">
        <v>176</v>
      </c>
      <c r="F25" s="550">
        <v>57</v>
      </c>
      <c r="G25" s="1252"/>
      <c r="H25" s="398">
        <f t="shared" si="1"/>
        <v>0</v>
      </c>
      <c r="I25" s="1252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15</v>
      </c>
      <c r="G26" s="1252"/>
      <c r="H26" s="398">
        <f t="shared" si="1"/>
        <v>0</v>
      </c>
      <c r="I26" s="1252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7.6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110</v>
      </c>
      <c r="G30" s="1252"/>
      <c r="H30" s="398">
        <f>ROUND(F30*G30,2)</f>
        <v>0</v>
      </c>
      <c r="I30" s="1252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</row>
    <row r="32" spans="1:9" s="51" customFormat="1" ht="14.4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0" xr:uid="{00000000-0002-0000-31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árok51">
    <tabColor rgb="FFFFFF99"/>
  </sheetPr>
  <dimension ref="A1:I35"/>
  <sheetViews>
    <sheetView view="pageBreakPreview" zoomScaleNormal="100" zoomScaleSheetLayoutView="100" workbookViewId="0"/>
  </sheetViews>
  <sheetFormatPr defaultColWidth="9.109375" defaultRowHeight="13.8"/>
  <cols>
    <col min="1" max="1" width="5.33203125" style="133" customWidth="1"/>
    <col min="2" max="2" width="7.5546875" style="135" customWidth="1"/>
    <col min="3" max="3" width="12.6640625" style="133" customWidth="1"/>
    <col min="4" max="4" width="60.6640625" style="133" customWidth="1"/>
    <col min="5" max="5" width="5.33203125" style="135" customWidth="1"/>
    <col min="6" max="6" width="10.6640625" style="133" customWidth="1"/>
    <col min="7" max="7" width="12.6640625" style="133" customWidth="1"/>
    <col min="8" max="8" width="14.6640625" style="133" customWidth="1"/>
    <col min="9" max="9" width="22.6640625" style="55" customWidth="1"/>
    <col min="10" max="16384" width="9.109375" style="55"/>
  </cols>
  <sheetData>
    <row r="1" spans="1:9" ht="14.4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85</v>
      </c>
      <c r="D3" s="132"/>
      <c r="E3" s="131"/>
      <c r="H3" s="132"/>
    </row>
    <row r="4" spans="1:9" s="51" customFormat="1" ht="14.4">
      <c r="A4" s="65" t="s">
        <v>183</v>
      </c>
      <c r="B4" s="135"/>
      <c r="C4" s="539" t="s">
        <v>544</v>
      </c>
      <c r="D4" s="133"/>
      <c r="E4" s="135"/>
      <c r="F4" s="133"/>
      <c r="G4" s="133"/>
      <c r="H4" s="133"/>
    </row>
    <row r="5" spans="1:9" s="68" customFormat="1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s="51" customFormat="1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s="51" customFormat="1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7.6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104</v>
      </c>
      <c r="G11" s="1261"/>
      <c r="H11" s="398">
        <f>ROUND(F11*G11,2)</f>
        <v>0</v>
      </c>
      <c r="I11" s="1261"/>
    </row>
    <row r="12" spans="1:9" s="51" customFormat="1" ht="27.6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104</v>
      </c>
      <c r="G12" s="1261"/>
      <c r="H12" s="398">
        <f t="shared" ref="H12:H16" si="0">ROUND(F12*G12,2)</f>
        <v>0</v>
      </c>
      <c r="I12" s="1261"/>
    </row>
    <row r="13" spans="1:9" s="51" customFormat="1" ht="27.6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76</v>
      </c>
      <c r="G13" s="1261"/>
      <c r="H13" s="398">
        <f t="shared" si="0"/>
        <v>0</v>
      </c>
      <c r="I13" s="1261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159.76</v>
      </c>
      <c r="G14" s="1261"/>
      <c r="H14" s="398">
        <f t="shared" si="0"/>
        <v>0</v>
      </c>
      <c r="I14" s="1261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310</v>
      </c>
      <c r="G15" s="1261"/>
      <c r="H15" s="398">
        <f t="shared" si="0"/>
        <v>0</v>
      </c>
      <c r="I15" s="1261"/>
    </row>
    <row r="16" spans="1:9" s="53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57</v>
      </c>
      <c r="G16" s="1261"/>
      <c r="H16" s="398">
        <f t="shared" si="0"/>
        <v>0</v>
      </c>
      <c r="I16" s="1261"/>
    </row>
    <row r="17" spans="1:9" s="51" customFormat="1">
      <c r="A17" s="72"/>
      <c r="B17" s="70"/>
      <c r="C17" s="589"/>
      <c r="D17" s="590"/>
      <c r="E17" s="72"/>
      <c r="F17" s="530"/>
      <c r="G17" s="530"/>
      <c r="H17" s="530"/>
      <c r="I17" s="530"/>
    </row>
    <row r="18" spans="1:9" s="545" customFormat="1" ht="27.6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104</v>
      </c>
      <c r="G20" s="1252"/>
      <c r="H20" s="398">
        <f>ROUND(F20*G20,2)</f>
        <v>0</v>
      </c>
      <c r="I20" s="1252"/>
    </row>
    <row r="21" spans="1:9" s="51" customFormat="1" ht="27.6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104</v>
      </c>
      <c r="G21" s="1252"/>
      <c r="H21" s="398">
        <f t="shared" ref="H21:H26" si="1">ROUND(F21*G21,2)</f>
        <v>0</v>
      </c>
      <c r="I21" s="1252"/>
    </row>
    <row r="22" spans="1:9" s="51" customFormat="1" ht="27.6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516</v>
      </c>
      <c r="G22" s="1252"/>
      <c r="H22" s="398">
        <f t="shared" si="1"/>
        <v>0</v>
      </c>
      <c r="I22" s="1252"/>
    </row>
    <row r="23" spans="1:9" s="51" customFormat="1" ht="27.6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104</v>
      </c>
      <c r="G23" s="1252"/>
      <c r="H23" s="398">
        <f t="shared" si="1"/>
        <v>0</v>
      </c>
      <c r="I23" s="1252"/>
    </row>
    <row r="24" spans="1:9" s="51" customFormat="1" ht="27.6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412</v>
      </c>
      <c r="G24" s="1252"/>
      <c r="H24" s="398">
        <f t="shared" si="1"/>
        <v>0</v>
      </c>
      <c r="I24" s="1252"/>
    </row>
    <row r="25" spans="1:9" s="51" customFormat="1">
      <c r="A25" s="84">
        <v>12</v>
      </c>
      <c r="B25" s="85"/>
      <c r="C25" s="1358" t="s">
        <v>1804</v>
      </c>
      <c r="D25" s="312" t="s">
        <v>1805</v>
      </c>
      <c r="E25" s="147" t="s">
        <v>176</v>
      </c>
      <c r="F25" s="550">
        <v>58</v>
      </c>
      <c r="G25" s="1252"/>
      <c r="H25" s="398">
        <f t="shared" si="1"/>
        <v>0</v>
      </c>
      <c r="I25" s="1252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18</v>
      </c>
      <c r="G26" s="1252"/>
      <c r="H26" s="398">
        <f t="shared" si="1"/>
        <v>0</v>
      </c>
      <c r="I26" s="1252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7.6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104</v>
      </c>
      <c r="G30" s="1252"/>
      <c r="H30" s="398">
        <f>ROUND(F30*G30,2)</f>
        <v>0</v>
      </c>
      <c r="I30" s="1252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</row>
    <row r="32" spans="1:9" s="51" customFormat="1" ht="14.4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disablePrompts="1" count="1">
    <dataValidation type="decimal" operator="equal" allowBlank="1" showInputMessage="1" showErrorMessage="1" error="Neplatný počet desatinných miest" sqref="G11:G30" xr:uid="{00000000-0002-0000-32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52">
    <tabColor rgb="FFFFFF99"/>
  </sheetPr>
  <dimension ref="A1:I35"/>
  <sheetViews>
    <sheetView view="pageBreakPreview" zoomScaleNormal="100" zoomScaleSheetLayoutView="100" workbookViewId="0"/>
  </sheetViews>
  <sheetFormatPr defaultColWidth="9.109375" defaultRowHeight="13.8"/>
  <cols>
    <col min="1" max="1" width="5.33203125" style="133" customWidth="1"/>
    <col min="2" max="2" width="7.5546875" style="135" customWidth="1"/>
    <col min="3" max="3" width="12.6640625" style="133" customWidth="1"/>
    <col min="4" max="4" width="60.6640625" style="133" customWidth="1"/>
    <col min="5" max="5" width="5.33203125" style="135" customWidth="1"/>
    <col min="6" max="6" width="10.6640625" style="133" customWidth="1"/>
    <col min="7" max="7" width="12.6640625" style="133" customWidth="1"/>
    <col min="8" max="8" width="14.6640625" style="133" customWidth="1"/>
    <col min="9" max="9" width="22.6640625" style="55" customWidth="1"/>
    <col min="10" max="16384" width="9.109375" style="55"/>
  </cols>
  <sheetData>
    <row r="1" spans="1:9" ht="14.4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87</v>
      </c>
      <c r="D3" s="132"/>
      <c r="E3" s="131"/>
      <c r="H3" s="132"/>
    </row>
    <row r="4" spans="1:9" s="51" customFormat="1" ht="14.4">
      <c r="A4" s="65" t="s">
        <v>183</v>
      </c>
      <c r="B4" s="135"/>
      <c r="C4" s="539" t="s">
        <v>86</v>
      </c>
      <c r="D4" s="133"/>
      <c r="E4" s="135"/>
      <c r="F4" s="133"/>
      <c r="G4" s="133"/>
      <c r="H4" s="133"/>
    </row>
    <row r="5" spans="1:9" s="68" customFormat="1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s="51" customFormat="1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s="51" customFormat="1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7.6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79</v>
      </c>
      <c r="G11" s="1261"/>
      <c r="H11" s="398">
        <f>ROUND(F11*G11,2)</f>
        <v>0</v>
      </c>
      <c r="I11" s="1261"/>
    </row>
    <row r="12" spans="1:9" s="51" customFormat="1" ht="27.6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79</v>
      </c>
      <c r="G12" s="1261"/>
      <c r="H12" s="398">
        <f t="shared" ref="H12:H16" si="0">ROUND(F12*G12,2)</f>
        <v>0</v>
      </c>
      <c r="I12" s="1261"/>
    </row>
    <row r="13" spans="1:9" s="51" customFormat="1" ht="27.6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79</v>
      </c>
      <c r="G13" s="1261"/>
      <c r="H13" s="398">
        <f t="shared" si="0"/>
        <v>0</v>
      </c>
      <c r="I13" s="1261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135.82</v>
      </c>
      <c r="G14" s="1261"/>
      <c r="H14" s="398">
        <f t="shared" si="0"/>
        <v>0</v>
      </c>
      <c r="I14" s="1261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281</v>
      </c>
      <c r="G15" s="1261"/>
      <c r="H15" s="398">
        <f t="shared" si="0"/>
        <v>0</v>
      </c>
      <c r="I15" s="1261"/>
    </row>
    <row r="16" spans="1:9" s="53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75</v>
      </c>
      <c r="G16" s="1261"/>
      <c r="H16" s="398">
        <f t="shared" si="0"/>
        <v>0</v>
      </c>
      <c r="I16" s="1261"/>
    </row>
    <row r="17" spans="1:9" s="51" customFormat="1">
      <c r="A17" s="72"/>
      <c r="B17" s="70"/>
      <c r="C17" s="589"/>
      <c r="D17" s="590"/>
      <c r="E17" s="72"/>
      <c r="F17" s="530"/>
      <c r="G17" s="555"/>
      <c r="H17" s="530"/>
      <c r="I17" s="555"/>
    </row>
    <row r="18" spans="1:9" s="545" customFormat="1" ht="27.6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79</v>
      </c>
      <c r="G20" s="1252"/>
      <c r="H20" s="398">
        <f>ROUND(F20*G20,2)</f>
        <v>0</v>
      </c>
      <c r="I20" s="1252"/>
    </row>
    <row r="21" spans="1:9" s="51" customFormat="1" ht="27.6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79</v>
      </c>
      <c r="G21" s="1252"/>
      <c r="H21" s="398">
        <f t="shared" ref="H21:H26" si="1">ROUND(F21*G21,2)</f>
        <v>0</v>
      </c>
      <c r="I21" s="1252"/>
    </row>
    <row r="22" spans="1:9" s="51" customFormat="1" ht="27.6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483</v>
      </c>
      <c r="G22" s="1252"/>
      <c r="H22" s="398">
        <f t="shared" si="1"/>
        <v>0</v>
      </c>
      <c r="I22" s="1252"/>
    </row>
    <row r="23" spans="1:9" s="51" customFormat="1" ht="27.6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79</v>
      </c>
      <c r="G23" s="1252"/>
      <c r="H23" s="398">
        <f t="shared" si="1"/>
        <v>0</v>
      </c>
      <c r="I23" s="1252"/>
    </row>
    <row r="24" spans="1:9" s="51" customFormat="1" ht="27.6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404</v>
      </c>
      <c r="G24" s="1252"/>
      <c r="H24" s="398">
        <f t="shared" si="1"/>
        <v>0</v>
      </c>
      <c r="I24" s="1252"/>
    </row>
    <row r="25" spans="1:9" s="51" customFormat="1">
      <c r="A25" s="84">
        <v>12</v>
      </c>
      <c r="B25" s="85"/>
      <c r="C25" s="1358" t="s">
        <v>1804</v>
      </c>
      <c r="D25" s="312" t="s">
        <v>1805</v>
      </c>
      <c r="E25" s="147" t="s">
        <v>176</v>
      </c>
      <c r="F25" s="550">
        <v>67</v>
      </c>
      <c r="G25" s="1252"/>
      <c r="H25" s="398">
        <f t="shared" si="1"/>
        <v>0</v>
      </c>
      <c r="I25" s="1252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12</v>
      </c>
      <c r="G26" s="1252"/>
      <c r="H26" s="398">
        <f t="shared" si="1"/>
        <v>0</v>
      </c>
      <c r="I26" s="1252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7.6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79</v>
      </c>
      <c r="G30" s="1252"/>
      <c r="H30" s="398">
        <f>ROUND(F30*G30,2)</f>
        <v>0</v>
      </c>
      <c r="I30" s="1252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</row>
    <row r="32" spans="1:9" s="51" customFormat="1" ht="14.4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0" xr:uid="{00000000-0002-0000-33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2" max="8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árok53">
    <tabColor rgb="FFFFFF99"/>
  </sheetPr>
  <dimension ref="A1:I35"/>
  <sheetViews>
    <sheetView view="pageBreakPreview" zoomScaleNormal="100" zoomScaleSheetLayoutView="100" workbookViewId="0">
      <selection activeCell="D38" sqref="D38"/>
    </sheetView>
  </sheetViews>
  <sheetFormatPr defaultColWidth="9.109375" defaultRowHeight="13.8"/>
  <cols>
    <col min="1" max="1" width="5.33203125" style="133" customWidth="1"/>
    <col min="2" max="2" width="7.5546875" style="135" customWidth="1"/>
    <col min="3" max="3" width="12.6640625" style="133" customWidth="1"/>
    <col min="4" max="4" width="60.6640625" style="133" customWidth="1"/>
    <col min="5" max="5" width="5.33203125" style="135" customWidth="1"/>
    <col min="6" max="6" width="10.6640625" style="133" customWidth="1"/>
    <col min="7" max="7" width="12.6640625" style="133" customWidth="1"/>
    <col min="8" max="8" width="14.6640625" style="133" customWidth="1"/>
    <col min="9" max="9" width="22.6640625" style="55" customWidth="1"/>
    <col min="10" max="16384" width="9.109375" style="55"/>
  </cols>
  <sheetData>
    <row r="1" spans="1:9" ht="14.4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89</v>
      </c>
      <c r="D3" s="132"/>
      <c r="E3" s="131"/>
      <c r="H3" s="132"/>
    </row>
    <row r="4" spans="1:9" s="51" customFormat="1" ht="14.4">
      <c r="A4" s="65" t="s">
        <v>183</v>
      </c>
      <c r="B4" s="135"/>
      <c r="C4" s="539" t="s">
        <v>88</v>
      </c>
      <c r="D4" s="133"/>
      <c r="E4" s="135"/>
      <c r="F4" s="133"/>
      <c r="G4" s="133"/>
      <c r="H4" s="133"/>
    </row>
    <row r="5" spans="1:9" s="68" customFormat="1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s="51" customFormat="1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s="51" customFormat="1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7.6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92</v>
      </c>
      <c r="G11" s="1261"/>
      <c r="H11" s="398">
        <f>ROUND(F11*G11,2)</f>
        <v>0</v>
      </c>
      <c r="I11" s="1261"/>
    </row>
    <row r="12" spans="1:9" s="51" customFormat="1" ht="27.6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92</v>
      </c>
      <c r="G12" s="1261"/>
      <c r="H12" s="398">
        <f t="shared" ref="H12:H16" si="0">ROUND(F12*G12,2)</f>
        <v>0</v>
      </c>
      <c r="I12" s="1261"/>
    </row>
    <row r="13" spans="1:9" s="51" customFormat="1" ht="27.6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82</v>
      </c>
      <c r="G13" s="1261"/>
      <c r="H13" s="398">
        <f t="shared" si="0"/>
        <v>0</v>
      </c>
      <c r="I13" s="1261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138.41</v>
      </c>
      <c r="G14" s="1261"/>
      <c r="H14" s="398">
        <f t="shared" si="0"/>
        <v>0</v>
      </c>
      <c r="I14" s="1261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254</v>
      </c>
      <c r="G15" s="1261"/>
      <c r="H15" s="398">
        <f t="shared" si="0"/>
        <v>0</v>
      </c>
      <c r="I15" s="1261"/>
    </row>
    <row r="16" spans="1:9" s="51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86</v>
      </c>
      <c r="G16" s="1261"/>
      <c r="H16" s="398">
        <f t="shared" si="0"/>
        <v>0</v>
      </c>
      <c r="I16" s="1261"/>
    </row>
    <row r="17" spans="1:9" s="51" customFormat="1">
      <c r="A17" s="72"/>
      <c r="B17" s="70"/>
      <c r="C17" s="589"/>
      <c r="D17" s="590"/>
      <c r="E17" s="72"/>
      <c r="F17" s="530"/>
      <c r="G17" s="530"/>
      <c r="H17" s="530"/>
      <c r="I17" s="530"/>
    </row>
    <row r="18" spans="1:9" s="545" customFormat="1" ht="27.6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92</v>
      </c>
      <c r="G20" s="1252"/>
      <c r="H20" s="398">
        <f>ROUND(F20*G20,2)</f>
        <v>0</v>
      </c>
      <c r="I20" s="1252"/>
    </row>
    <row r="21" spans="1:9" s="51" customFormat="1" ht="27.6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92</v>
      </c>
      <c r="G21" s="1252"/>
      <c r="H21" s="398">
        <f t="shared" ref="H21:H26" si="1">ROUND(F21*G21,2)</f>
        <v>0</v>
      </c>
      <c r="I21" s="1252"/>
    </row>
    <row r="22" spans="1:9" s="51" customFormat="1" ht="27.6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416</v>
      </c>
      <c r="G22" s="1252"/>
      <c r="H22" s="398">
        <f t="shared" si="1"/>
        <v>0</v>
      </c>
      <c r="I22" s="1252"/>
    </row>
    <row r="23" spans="1:9" s="51" customFormat="1" ht="27.6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92</v>
      </c>
      <c r="G23" s="1252"/>
      <c r="H23" s="398">
        <f t="shared" si="1"/>
        <v>0</v>
      </c>
      <c r="I23" s="1252"/>
    </row>
    <row r="24" spans="1:9" s="51" customFormat="1" ht="27.6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324</v>
      </c>
      <c r="G24" s="1252"/>
      <c r="H24" s="398">
        <f t="shared" si="1"/>
        <v>0</v>
      </c>
      <c r="I24" s="1252"/>
    </row>
    <row r="25" spans="1:9" s="51" customFormat="1">
      <c r="A25" s="84">
        <v>12</v>
      </c>
      <c r="B25" s="85"/>
      <c r="C25" s="1358" t="s">
        <v>1804</v>
      </c>
      <c r="D25" s="312" t="s">
        <v>1805</v>
      </c>
      <c r="E25" s="147" t="s">
        <v>176</v>
      </c>
      <c r="F25" s="550">
        <v>65</v>
      </c>
      <c r="G25" s="1252"/>
      <c r="H25" s="398">
        <f t="shared" si="1"/>
        <v>0</v>
      </c>
      <c r="I25" s="1252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17</v>
      </c>
      <c r="G26" s="1252"/>
      <c r="H26" s="398">
        <f t="shared" si="1"/>
        <v>0</v>
      </c>
      <c r="I26" s="1252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7.6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92</v>
      </c>
      <c r="G30" s="1252"/>
      <c r="H30" s="398">
        <f>ROUND(F30*G30,2)</f>
        <v>0</v>
      </c>
      <c r="I30" s="1252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  <c r="I31" s="96"/>
    </row>
    <row r="32" spans="1:9" s="51" customFormat="1" ht="14.4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0" xr:uid="{00000000-0002-0000-34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árok54">
    <tabColor rgb="FFFFFF99"/>
  </sheetPr>
  <dimension ref="A1:I35"/>
  <sheetViews>
    <sheetView view="pageBreakPreview" topLeftCell="A25" zoomScaleNormal="100" zoomScaleSheetLayoutView="100" workbookViewId="0">
      <selection activeCell="D20" sqref="D20"/>
    </sheetView>
  </sheetViews>
  <sheetFormatPr defaultColWidth="9.109375" defaultRowHeight="13.8"/>
  <cols>
    <col min="1" max="1" width="5.33203125" style="133" customWidth="1"/>
    <col min="2" max="2" width="7.5546875" style="135" customWidth="1"/>
    <col min="3" max="3" width="12.6640625" style="133" customWidth="1"/>
    <col min="4" max="4" width="60.6640625" style="133" customWidth="1"/>
    <col min="5" max="5" width="5.33203125" style="135" customWidth="1"/>
    <col min="6" max="6" width="10.6640625" style="133" customWidth="1"/>
    <col min="7" max="7" width="12.6640625" style="133" customWidth="1"/>
    <col min="8" max="8" width="14.6640625" style="133" customWidth="1"/>
    <col min="9" max="9" width="22.6640625" style="55" customWidth="1"/>
    <col min="10" max="16384" width="9.109375" style="55"/>
  </cols>
  <sheetData>
    <row r="1" spans="1:9" ht="14.4" thickBot="1">
      <c r="A1" s="130" t="s">
        <v>156</v>
      </c>
      <c r="B1" s="131"/>
      <c r="C1" s="132" t="s">
        <v>2</v>
      </c>
      <c r="D1" s="132"/>
      <c r="E1" s="131"/>
      <c r="H1" s="134" t="s">
        <v>844</v>
      </c>
    </row>
    <row r="2" spans="1:9">
      <c r="A2" s="130"/>
      <c r="B2" s="131"/>
      <c r="C2" s="132"/>
      <c r="D2" s="132"/>
      <c r="E2" s="131"/>
      <c r="H2" s="132"/>
    </row>
    <row r="3" spans="1:9">
      <c r="A3" s="130" t="s">
        <v>158</v>
      </c>
      <c r="B3" s="131"/>
      <c r="C3" s="132" t="s">
        <v>91</v>
      </c>
      <c r="D3" s="132"/>
      <c r="E3" s="131"/>
      <c r="H3" s="132"/>
    </row>
    <row r="4" spans="1:9" s="51" customFormat="1" ht="14.4">
      <c r="A4" s="65" t="s">
        <v>183</v>
      </c>
      <c r="B4" s="135"/>
      <c r="C4" s="539" t="s">
        <v>90</v>
      </c>
      <c r="D4" s="133"/>
      <c r="E4" s="135"/>
      <c r="F4" s="133"/>
      <c r="G4" s="133"/>
      <c r="H4" s="133"/>
    </row>
    <row r="5" spans="1:9" s="68" customFormat="1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s="51" customFormat="1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s="51" customFormat="1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SUM(H11:H16)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7.6">
      <c r="A11" s="249">
        <v>1</v>
      </c>
      <c r="B11" s="259"/>
      <c r="C11" s="548" t="s">
        <v>521</v>
      </c>
      <c r="D11" s="549" t="s">
        <v>522</v>
      </c>
      <c r="E11" s="249" t="s">
        <v>197</v>
      </c>
      <c r="F11" s="398">
        <v>127</v>
      </c>
      <c r="G11" s="1261"/>
      <c r="H11" s="398">
        <f>ROUND(F11*G11,2)</f>
        <v>0</v>
      </c>
      <c r="I11" s="1261"/>
    </row>
    <row r="12" spans="1:9" s="51" customFormat="1" ht="27.6">
      <c r="A12" s="249">
        <v>2</v>
      </c>
      <c r="B12" s="259"/>
      <c r="C12" s="548" t="s">
        <v>523</v>
      </c>
      <c r="D12" s="549" t="s">
        <v>524</v>
      </c>
      <c r="E12" s="249" t="s">
        <v>197</v>
      </c>
      <c r="F12" s="398">
        <v>127</v>
      </c>
      <c r="G12" s="1261"/>
      <c r="H12" s="398">
        <f t="shared" ref="H12:H16" si="0">ROUND(F12*G12,2)</f>
        <v>0</v>
      </c>
      <c r="I12" s="1261"/>
    </row>
    <row r="13" spans="1:9" s="51" customFormat="1" ht="27.6">
      <c r="A13" s="249">
        <v>3</v>
      </c>
      <c r="B13" s="259"/>
      <c r="C13" s="588" t="s">
        <v>525</v>
      </c>
      <c r="D13" s="549" t="s">
        <v>526</v>
      </c>
      <c r="E13" s="249" t="s">
        <v>176</v>
      </c>
      <c r="F13" s="398">
        <v>70</v>
      </c>
      <c r="G13" s="1261"/>
      <c r="H13" s="398">
        <f t="shared" si="0"/>
        <v>0</v>
      </c>
      <c r="I13" s="1261"/>
    </row>
    <row r="14" spans="1:9" s="51" customFormat="1">
      <c r="A14" s="249">
        <v>4</v>
      </c>
      <c r="B14" s="259"/>
      <c r="C14" s="548" t="s">
        <v>460</v>
      </c>
      <c r="D14" s="549" t="s">
        <v>527</v>
      </c>
      <c r="E14" s="249" t="s">
        <v>462</v>
      </c>
      <c r="F14" s="398">
        <v>173.14500000000001</v>
      </c>
      <c r="G14" s="1261"/>
      <c r="H14" s="398">
        <f t="shared" si="0"/>
        <v>0</v>
      </c>
      <c r="I14" s="1261"/>
    </row>
    <row r="15" spans="1:9" s="51" customFormat="1">
      <c r="A15" s="249">
        <v>5</v>
      </c>
      <c r="B15" s="259"/>
      <c r="C15" s="548" t="s">
        <v>528</v>
      </c>
      <c r="D15" s="549" t="s">
        <v>529</v>
      </c>
      <c r="E15" s="249" t="s">
        <v>197</v>
      </c>
      <c r="F15" s="398">
        <v>304</v>
      </c>
      <c r="G15" s="1261"/>
      <c r="H15" s="398">
        <f t="shared" si="0"/>
        <v>0</v>
      </c>
      <c r="I15" s="1261"/>
    </row>
    <row r="16" spans="1:9" s="51" customFormat="1">
      <c r="A16" s="249">
        <v>6</v>
      </c>
      <c r="B16" s="259"/>
      <c r="C16" s="548" t="s">
        <v>453</v>
      </c>
      <c r="D16" s="549" t="s">
        <v>530</v>
      </c>
      <c r="E16" s="249" t="s">
        <v>176</v>
      </c>
      <c r="F16" s="398">
        <v>75</v>
      </c>
      <c r="G16" s="1261"/>
      <c r="H16" s="398">
        <f t="shared" si="0"/>
        <v>0</v>
      </c>
      <c r="I16" s="1261"/>
    </row>
    <row r="17" spans="1:9" s="51" customFormat="1">
      <c r="A17" s="72"/>
      <c r="B17" s="70"/>
      <c r="C17" s="589"/>
      <c r="D17" s="590"/>
      <c r="E17" s="72"/>
      <c r="F17" s="530"/>
      <c r="G17" s="555"/>
      <c r="H17" s="530"/>
      <c r="I17" s="555"/>
    </row>
    <row r="18" spans="1:9" s="545" customFormat="1" ht="27.6">
      <c r="A18" s="540"/>
      <c r="B18" s="541">
        <v>452331</v>
      </c>
      <c r="C18" s="540"/>
      <c r="D18" s="542" t="s">
        <v>554</v>
      </c>
      <c r="E18" s="543"/>
      <c r="F18" s="540"/>
      <c r="G18" s="540"/>
      <c r="H18" s="544">
        <f>SUM(H20:H26)</f>
        <v>0</v>
      </c>
      <c r="I18" s="540"/>
    </row>
    <row r="19" spans="1:9" s="51" customFormat="1">
      <c r="A19" s="176"/>
      <c r="B19" s="97"/>
      <c r="C19" s="177"/>
      <c r="D19" s="178"/>
      <c r="E19" s="546"/>
      <c r="F19" s="547"/>
      <c r="G19" s="79"/>
      <c r="H19" s="79"/>
      <c r="I19" s="79"/>
    </row>
    <row r="20" spans="1:9" s="51" customFormat="1">
      <c r="A20" s="84">
        <v>7</v>
      </c>
      <c r="B20" s="85"/>
      <c r="C20" s="548" t="s">
        <v>531</v>
      </c>
      <c r="D20" s="549" t="s">
        <v>532</v>
      </c>
      <c r="E20" s="147" t="s">
        <v>197</v>
      </c>
      <c r="F20" s="550">
        <v>127</v>
      </c>
      <c r="G20" s="1252"/>
      <c r="H20" s="398">
        <f>ROUND(F20*G20,2)</f>
        <v>0</v>
      </c>
      <c r="I20" s="1252"/>
    </row>
    <row r="21" spans="1:9" s="51" customFormat="1" ht="27.6">
      <c r="A21" s="84">
        <v>8</v>
      </c>
      <c r="B21" s="85"/>
      <c r="C21" s="548" t="s">
        <v>533</v>
      </c>
      <c r="D21" s="549" t="s">
        <v>534</v>
      </c>
      <c r="E21" s="147" t="s">
        <v>197</v>
      </c>
      <c r="F21" s="550">
        <v>127</v>
      </c>
      <c r="G21" s="1252"/>
      <c r="H21" s="398">
        <f t="shared" ref="H21:H26" si="1">ROUND(F21*G21,2)</f>
        <v>0</v>
      </c>
      <c r="I21" s="1252"/>
    </row>
    <row r="22" spans="1:9" s="51" customFormat="1" ht="27.6">
      <c r="A22" s="84">
        <v>9</v>
      </c>
      <c r="B22" s="85"/>
      <c r="C22" s="548" t="s">
        <v>470</v>
      </c>
      <c r="D22" s="549" t="s">
        <v>535</v>
      </c>
      <c r="E22" s="147" t="s">
        <v>197</v>
      </c>
      <c r="F22" s="550">
        <v>481</v>
      </c>
      <c r="G22" s="1252"/>
      <c r="H22" s="398">
        <f t="shared" si="1"/>
        <v>0</v>
      </c>
      <c r="I22" s="1252"/>
    </row>
    <row r="23" spans="1:9" s="51" customFormat="1" ht="27.6">
      <c r="A23" s="84">
        <v>10</v>
      </c>
      <c r="B23" s="85"/>
      <c r="C23" s="588" t="s">
        <v>472</v>
      </c>
      <c r="D23" s="549" t="s">
        <v>536</v>
      </c>
      <c r="E23" s="147" t="s">
        <v>197</v>
      </c>
      <c r="F23" s="550">
        <v>127</v>
      </c>
      <c r="G23" s="1252"/>
      <c r="H23" s="398">
        <f t="shared" si="1"/>
        <v>0</v>
      </c>
      <c r="I23" s="1252"/>
    </row>
    <row r="24" spans="1:9" s="51" customFormat="1" ht="27.6">
      <c r="A24" s="84">
        <v>11</v>
      </c>
      <c r="B24" s="85"/>
      <c r="C24" s="588" t="s">
        <v>537</v>
      </c>
      <c r="D24" s="549" t="s">
        <v>536</v>
      </c>
      <c r="E24" s="147" t="s">
        <v>197</v>
      </c>
      <c r="F24" s="550">
        <v>354</v>
      </c>
      <c r="G24" s="1252"/>
      <c r="H24" s="398">
        <f t="shared" si="1"/>
        <v>0</v>
      </c>
      <c r="I24" s="1252"/>
    </row>
    <row r="25" spans="1:9" s="51" customFormat="1">
      <c r="A25" s="84">
        <v>12</v>
      </c>
      <c r="B25" s="85"/>
      <c r="C25" s="1358" t="s">
        <v>1804</v>
      </c>
      <c r="D25" s="312" t="s">
        <v>1805</v>
      </c>
      <c r="E25" s="147" t="s">
        <v>176</v>
      </c>
      <c r="F25" s="550">
        <v>48</v>
      </c>
      <c r="G25" s="1252"/>
      <c r="H25" s="398">
        <f t="shared" si="1"/>
        <v>0</v>
      </c>
      <c r="I25" s="1252"/>
    </row>
    <row r="26" spans="1:9" s="51" customFormat="1">
      <c r="A26" s="84">
        <v>13</v>
      </c>
      <c r="B26" s="85"/>
      <c r="C26" s="588" t="s">
        <v>540</v>
      </c>
      <c r="D26" s="549" t="s">
        <v>541</v>
      </c>
      <c r="E26" s="147" t="s">
        <v>176</v>
      </c>
      <c r="F26" s="550">
        <v>22</v>
      </c>
      <c r="G26" s="1252"/>
      <c r="H26" s="398">
        <f t="shared" si="1"/>
        <v>0</v>
      </c>
      <c r="I26" s="1252"/>
    </row>
    <row r="27" spans="1:9" s="51" customFormat="1">
      <c r="A27" s="92"/>
      <c r="B27" s="108"/>
      <c r="C27" s="53"/>
      <c r="D27" s="110"/>
      <c r="E27" s="95"/>
      <c r="F27" s="54"/>
      <c r="G27" s="96"/>
      <c r="H27" s="96"/>
      <c r="I27" s="96"/>
    </row>
    <row r="28" spans="1:9" s="51" customFormat="1">
      <c r="A28" s="92"/>
      <c r="B28" s="137">
        <v>452622</v>
      </c>
      <c r="C28" s="75"/>
      <c r="D28" s="553" t="s">
        <v>555</v>
      </c>
      <c r="E28" s="72"/>
      <c r="F28" s="53"/>
      <c r="G28" s="53"/>
      <c r="H28" s="80">
        <f>H30</f>
        <v>0</v>
      </c>
      <c r="I28" s="53"/>
    </row>
    <row r="29" spans="1:9" s="51" customFormat="1">
      <c r="A29" s="92"/>
      <c r="B29" s="137"/>
      <c r="C29" s="75"/>
      <c r="D29" s="76"/>
      <c r="E29" s="72"/>
      <c r="F29" s="53"/>
      <c r="G29" s="53"/>
      <c r="H29" s="53"/>
      <c r="I29" s="53"/>
    </row>
    <row r="30" spans="1:9" s="51" customFormat="1" ht="27.6">
      <c r="A30" s="138" t="s">
        <v>219</v>
      </c>
      <c r="B30" s="85"/>
      <c r="C30" s="548" t="s">
        <v>542</v>
      </c>
      <c r="D30" s="549" t="s">
        <v>543</v>
      </c>
      <c r="E30" s="147" t="s">
        <v>197</v>
      </c>
      <c r="F30" s="550">
        <v>127</v>
      </c>
      <c r="G30" s="1252"/>
      <c r="H30" s="398">
        <f>ROUND(F30*G30,2)</f>
        <v>0</v>
      </c>
      <c r="I30" s="1252"/>
    </row>
    <row r="31" spans="1:9" s="51" customFormat="1">
      <c r="A31" s="92"/>
      <c r="B31" s="100"/>
      <c r="C31" s="123"/>
      <c r="D31" s="115"/>
      <c r="E31" s="95"/>
      <c r="F31" s="54"/>
      <c r="G31" s="96"/>
      <c r="H31" s="54"/>
    </row>
    <row r="32" spans="1:9" s="51" customFormat="1" ht="14.4">
      <c r="A32" s="92"/>
      <c r="B32" s="95"/>
      <c r="C32" s="114"/>
      <c r="D32" s="103" t="s">
        <v>181</v>
      </c>
      <c r="E32" s="104"/>
      <c r="F32" s="105"/>
      <c r="G32" s="106"/>
      <c r="H32" s="107">
        <f>H28+H18+H9</f>
        <v>0</v>
      </c>
    </row>
    <row r="33" spans="1:8" s="51" customFormat="1">
      <c r="A33" s="92"/>
      <c r="B33" s="108"/>
      <c r="C33" s="109"/>
      <c r="D33" s="110"/>
      <c r="E33" s="92"/>
      <c r="F33" s="54"/>
      <c r="G33" s="96"/>
      <c r="H33" s="54"/>
    </row>
    <row r="34" spans="1:8" s="51" customFormat="1">
      <c r="A34" s="92"/>
      <c r="B34" s="108"/>
      <c r="C34" s="109"/>
      <c r="D34" s="53"/>
      <c r="E34" s="95"/>
      <c r="F34" s="54"/>
      <c r="G34" s="96"/>
      <c r="H34" s="54"/>
    </row>
    <row r="35" spans="1:8" s="51" customFormat="1">
      <c r="A35" s="92"/>
      <c r="B35" s="108"/>
      <c r="C35" s="109"/>
      <c r="D35" s="110"/>
      <c r="E35" s="95"/>
      <c r="F35" s="54"/>
      <c r="G35" s="96"/>
      <c r="H35" s="54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0" xr:uid="{00000000-0002-0000-35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colBreaks count="1" manualBreakCount="1">
    <brk id="9" max="48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árok55">
    <tabColor rgb="FFFFFF99"/>
  </sheetPr>
  <dimension ref="A1:I181"/>
  <sheetViews>
    <sheetView view="pageBreakPreview" zoomScaleNormal="115" zoomScaleSheetLayoutView="100" workbookViewId="0">
      <selection activeCell="D16" sqref="D16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5" customFormat="1" ht="14.4" thickBot="1">
      <c r="A1" s="570" t="s">
        <v>156</v>
      </c>
      <c r="B1" s="571"/>
      <c r="C1" s="572" t="s">
        <v>2</v>
      </c>
      <c r="D1" s="572"/>
      <c r="E1" s="571"/>
      <c r="F1" s="573"/>
      <c r="G1" s="573"/>
      <c r="H1" s="574" t="s">
        <v>844</v>
      </c>
    </row>
    <row r="2" spans="1:9" s="575" customFormat="1" ht="13.8">
      <c r="A2" s="570"/>
      <c r="B2" s="571"/>
      <c r="C2" s="572"/>
      <c r="D2" s="572"/>
      <c r="E2" s="571"/>
      <c r="F2" s="573"/>
      <c r="G2" s="573"/>
      <c r="H2" s="572"/>
    </row>
    <row r="3" spans="1:9" s="575" customFormat="1" ht="13.8">
      <c r="A3" s="570" t="s">
        <v>158</v>
      </c>
      <c r="B3" s="571"/>
      <c r="C3" s="572" t="s">
        <v>92</v>
      </c>
      <c r="D3" s="572"/>
      <c r="E3" s="571"/>
      <c r="F3" s="573"/>
      <c r="G3" s="573"/>
      <c r="H3" s="572"/>
    </row>
    <row r="4" spans="1:9" ht="14.4">
      <c r="A4" s="65" t="s">
        <v>183</v>
      </c>
      <c r="B4" s="576"/>
      <c r="C4" s="577" t="s">
        <v>588</v>
      </c>
      <c r="D4" s="573"/>
      <c r="E4" s="576"/>
      <c r="F4" s="573"/>
      <c r="G4" s="573"/>
      <c r="H4" s="57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545" customFormat="1" ht="13.5" customHeight="1">
      <c r="A9" s="540"/>
      <c r="B9" s="1472">
        <v>451111</v>
      </c>
      <c r="C9" s="540"/>
      <c r="D9" s="578" t="s">
        <v>553</v>
      </c>
      <c r="E9" s="543"/>
      <c r="F9" s="540"/>
      <c r="G9" s="540"/>
      <c r="H9" s="544">
        <f>SUM(H11:H17)</f>
        <v>0</v>
      </c>
    </row>
    <row r="10" spans="1:9" ht="13.8">
      <c r="A10" s="53"/>
      <c r="B10" s="70"/>
      <c r="C10" s="71"/>
      <c r="D10" s="71"/>
      <c r="F10" s="53"/>
      <c r="G10" s="53"/>
      <c r="H10" s="53"/>
    </row>
    <row r="11" spans="1:9" ht="27.6">
      <c r="A11" s="249">
        <v>1</v>
      </c>
      <c r="B11" s="259"/>
      <c r="C11" s="1473" t="s">
        <v>455</v>
      </c>
      <c r="D11" s="579" t="s">
        <v>589</v>
      </c>
      <c r="E11" s="249" t="s">
        <v>197</v>
      </c>
      <c r="F11" s="398">
        <v>2150</v>
      </c>
      <c r="G11" s="1261"/>
      <c r="H11" s="398">
        <f>ROUND(F11*G11,2)</f>
        <v>0</v>
      </c>
      <c r="I11" s="1261"/>
    </row>
    <row r="12" spans="1:9" ht="27.6">
      <c r="A12" s="249">
        <v>2</v>
      </c>
      <c r="B12" s="259"/>
      <c r="C12" s="1496" t="s">
        <v>590</v>
      </c>
      <c r="D12" s="580" t="s">
        <v>591</v>
      </c>
      <c r="E12" s="249" t="s">
        <v>197</v>
      </c>
      <c r="F12" s="398">
        <v>482</v>
      </c>
      <c r="G12" s="1261"/>
      <c r="H12" s="398">
        <f t="shared" ref="H12:H17" si="0">ROUND(F12*G12,2)</f>
        <v>0</v>
      </c>
      <c r="I12" s="1261"/>
    </row>
    <row r="13" spans="1:9" ht="27.6">
      <c r="A13" s="249">
        <v>3</v>
      </c>
      <c r="B13" s="259"/>
      <c r="C13" s="1473" t="s">
        <v>521</v>
      </c>
      <c r="D13" s="579" t="s">
        <v>522</v>
      </c>
      <c r="E13" s="249" t="s">
        <v>197</v>
      </c>
      <c r="F13" s="398">
        <v>2615</v>
      </c>
      <c r="G13" s="1261"/>
      <c r="H13" s="398">
        <f t="shared" si="0"/>
        <v>0</v>
      </c>
      <c r="I13" s="1261"/>
    </row>
    <row r="14" spans="1:9" ht="27.6">
      <c r="A14" s="249">
        <v>4</v>
      </c>
      <c r="B14" s="259"/>
      <c r="C14" s="1473" t="s">
        <v>523</v>
      </c>
      <c r="D14" s="579" t="s">
        <v>524</v>
      </c>
      <c r="E14" s="249" t="s">
        <v>197</v>
      </c>
      <c r="F14" s="398">
        <v>2615</v>
      </c>
      <c r="G14" s="1261"/>
      <c r="H14" s="398">
        <f t="shared" si="0"/>
        <v>0</v>
      </c>
      <c r="I14" s="1261"/>
    </row>
    <row r="15" spans="1:9" ht="27.6">
      <c r="A15" s="249">
        <v>5</v>
      </c>
      <c r="B15" s="259"/>
      <c r="C15" s="1474" t="s">
        <v>525</v>
      </c>
      <c r="D15" s="579" t="s">
        <v>526</v>
      </c>
      <c r="E15" s="249" t="s">
        <v>176</v>
      </c>
      <c r="F15" s="398">
        <v>1450</v>
      </c>
      <c r="G15" s="1261"/>
      <c r="H15" s="398">
        <f t="shared" si="0"/>
        <v>0</v>
      </c>
      <c r="I15" s="1261"/>
    </row>
    <row r="16" spans="1:9" ht="27.6">
      <c r="A16" s="249">
        <v>6</v>
      </c>
      <c r="B16" s="259"/>
      <c r="C16" s="1496" t="s">
        <v>592</v>
      </c>
      <c r="D16" s="580" t="s">
        <v>593</v>
      </c>
      <c r="E16" s="249" t="s">
        <v>176</v>
      </c>
      <c r="F16" s="398">
        <v>880</v>
      </c>
      <c r="G16" s="1261"/>
      <c r="H16" s="398">
        <f t="shared" si="0"/>
        <v>0</v>
      </c>
      <c r="I16" s="1261"/>
    </row>
    <row r="17" spans="1:9" ht="13.8">
      <c r="A17" s="249">
        <v>7</v>
      </c>
      <c r="B17" s="259"/>
      <c r="C17" s="581" t="s">
        <v>460</v>
      </c>
      <c r="D17" s="579" t="s">
        <v>527</v>
      </c>
      <c r="E17" s="249" t="s">
        <v>462</v>
      </c>
      <c r="F17" s="398">
        <v>1779.22</v>
      </c>
      <c r="G17" s="1261"/>
      <c r="H17" s="398">
        <f t="shared" si="0"/>
        <v>0</v>
      </c>
      <c r="I17" s="1261"/>
    </row>
    <row r="18" spans="1:9" ht="13.8">
      <c r="A18" s="72"/>
      <c r="B18" s="70"/>
      <c r="C18" s="582"/>
      <c r="D18" s="580"/>
      <c r="F18" s="530"/>
      <c r="G18" s="555"/>
      <c r="H18" s="530"/>
      <c r="I18" s="555"/>
    </row>
    <row r="19" spans="1:9" s="545" customFormat="1" ht="13.8">
      <c r="A19" s="540"/>
      <c r="B19" s="1472">
        <v>451120</v>
      </c>
      <c r="C19" s="540"/>
      <c r="D19" s="578" t="s">
        <v>185</v>
      </c>
      <c r="E19" s="543"/>
      <c r="F19" s="540"/>
      <c r="G19" s="540"/>
      <c r="H19" s="544">
        <f>SUM(H21:H29)</f>
        <v>0</v>
      </c>
      <c r="I19" s="540"/>
    </row>
    <row r="20" spans="1:9" ht="13.8">
      <c r="A20" s="72"/>
      <c r="F20" s="53"/>
      <c r="G20" s="53"/>
      <c r="H20" s="53"/>
      <c r="I20" s="53"/>
    </row>
    <row r="21" spans="1:9" ht="13.8">
      <c r="A21" s="138" t="s">
        <v>207</v>
      </c>
      <c r="B21" s="85"/>
      <c r="C21" s="1497" t="s">
        <v>594</v>
      </c>
      <c r="D21" s="579" t="s">
        <v>595</v>
      </c>
      <c r="E21" s="1475" t="s">
        <v>188</v>
      </c>
      <c r="F21" s="1476">
        <v>25</v>
      </c>
      <c r="G21" s="1252"/>
      <c r="H21" s="90">
        <f>ROUND(F21*G21,2)</f>
        <v>0</v>
      </c>
      <c r="I21" s="1252"/>
    </row>
    <row r="22" spans="1:9" ht="13.8">
      <c r="A22" s="138" t="s">
        <v>209</v>
      </c>
      <c r="B22" s="85"/>
      <c r="C22" s="1497" t="s">
        <v>596</v>
      </c>
      <c r="D22" s="579" t="s">
        <v>597</v>
      </c>
      <c r="E22" s="1475" t="s">
        <v>188</v>
      </c>
      <c r="F22" s="1476">
        <v>280</v>
      </c>
      <c r="G22" s="1252"/>
      <c r="H22" s="90">
        <f t="shared" ref="H22:H29" si="1">ROUND(F22*G22,2)</f>
        <v>0</v>
      </c>
      <c r="I22" s="1252"/>
    </row>
    <row r="23" spans="1:9" ht="13.8">
      <c r="A23" s="138" t="s">
        <v>211</v>
      </c>
      <c r="B23" s="85"/>
      <c r="C23" s="1497" t="s">
        <v>598</v>
      </c>
      <c r="D23" s="579" t="s">
        <v>599</v>
      </c>
      <c r="E23" s="1475" t="s">
        <v>188</v>
      </c>
      <c r="F23" s="1476">
        <v>37.5</v>
      </c>
      <c r="G23" s="1252"/>
      <c r="H23" s="90">
        <f t="shared" si="1"/>
        <v>0</v>
      </c>
      <c r="I23" s="1252"/>
    </row>
    <row r="24" spans="1:9" ht="13.8">
      <c r="A24" s="138" t="s">
        <v>213</v>
      </c>
      <c r="B24" s="85"/>
      <c r="C24" s="1497" t="s">
        <v>600</v>
      </c>
      <c r="D24" s="579" t="s">
        <v>601</v>
      </c>
      <c r="E24" s="1475" t="s">
        <v>188</v>
      </c>
      <c r="F24" s="1476">
        <v>305</v>
      </c>
      <c r="G24" s="1252"/>
      <c r="H24" s="90">
        <f t="shared" si="1"/>
        <v>0</v>
      </c>
      <c r="I24" s="1252"/>
    </row>
    <row r="25" spans="1:9" ht="13.8">
      <c r="A25" s="138" t="s">
        <v>215</v>
      </c>
      <c r="B25" s="85"/>
      <c r="C25" s="1497" t="s">
        <v>360</v>
      </c>
      <c r="D25" s="579" t="s">
        <v>361</v>
      </c>
      <c r="E25" s="1475" t="s">
        <v>188</v>
      </c>
      <c r="F25" s="1476">
        <v>90</v>
      </c>
      <c r="G25" s="1252"/>
      <c r="H25" s="90">
        <f t="shared" si="1"/>
        <v>0</v>
      </c>
      <c r="I25" s="1252"/>
    </row>
    <row r="26" spans="1:9" ht="13.8">
      <c r="A26" s="138" t="s">
        <v>217</v>
      </c>
      <c r="B26" s="85"/>
      <c r="C26" s="1497" t="s">
        <v>199</v>
      </c>
      <c r="D26" s="579" t="s">
        <v>444</v>
      </c>
      <c r="E26" s="1475" t="s">
        <v>188</v>
      </c>
      <c r="F26" s="1476">
        <v>317.5</v>
      </c>
      <c r="G26" s="1252"/>
      <c r="H26" s="90">
        <f t="shared" si="1"/>
        <v>0</v>
      </c>
      <c r="I26" s="1252"/>
    </row>
    <row r="27" spans="1:9" ht="13.8">
      <c r="A27" s="1477" t="s">
        <v>219</v>
      </c>
      <c r="B27" s="1478"/>
      <c r="C27" s="1497" t="s">
        <v>195</v>
      </c>
      <c r="D27" s="579" t="s">
        <v>196</v>
      </c>
      <c r="E27" s="1479" t="s">
        <v>197</v>
      </c>
      <c r="F27" s="1480">
        <v>3821</v>
      </c>
      <c r="G27" s="1268"/>
      <c r="H27" s="90">
        <f t="shared" si="1"/>
        <v>0</v>
      </c>
      <c r="I27" s="1268"/>
    </row>
    <row r="28" spans="1:9" ht="13.8">
      <c r="A28" s="138" t="s">
        <v>221</v>
      </c>
      <c r="B28" s="85"/>
      <c r="C28" s="1497" t="s">
        <v>602</v>
      </c>
      <c r="D28" s="579" t="s">
        <v>603</v>
      </c>
      <c r="E28" s="1475" t="s">
        <v>197</v>
      </c>
      <c r="F28" s="1476">
        <v>625</v>
      </c>
      <c r="G28" s="1252"/>
      <c r="H28" s="90">
        <f t="shared" si="1"/>
        <v>0</v>
      </c>
      <c r="I28" s="1252"/>
    </row>
    <row r="29" spans="1:9" ht="27.6">
      <c r="A29" s="138" t="s">
        <v>223</v>
      </c>
      <c r="B29" s="85"/>
      <c r="C29" s="1497" t="s">
        <v>604</v>
      </c>
      <c r="D29" s="579" t="s">
        <v>605</v>
      </c>
      <c r="E29" s="1475" t="s">
        <v>197</v>
      </c>
      <c r="F29" s="1476">
        <v>625</v>
      </c>
      <c r="G29" s="1252"/>
      <c r="H29" s="90">
        <f t="shared" si="1"/>
        <v>0</v>
      </c>
      <c r="I29" s="1252"/>
    </row>
    <row r="30" spans="1:9" ht="13.8">
      <c r="A30" s="155"/>
      <c r="B30" s="97"/>
      <c r="C30" s="1498"/>
      <c r="D30" s="580"/>
      <c r="E30" s="1481"/>
      <c r="F30" s="1482"/>
      <c r="G30" s="79"/>
      <c r="H30" s="79"/>
      <c r="I30" s="79"/>
    </row>
    <row r="31" spans="1:9" ht="13.8">
      <c r="A31" s="155"/>
      <c r="B31" s="1472">
        <v>452313</v>
      </c>
      <c r="C31" s="1498"/>
      <c r="D31" s="578" t="s">
        <v>637</v>
      </c>
      <c r="E31" s="1481"/>
      <c r="F31" s="1482"/>
      <c r="G31" s="79"/>
      <c r="H31" s="544">
        <f>SUM(H33:H35)</f>
        <v>0</v>
      </c>
      <c r="I31" s="79"/>
    </row>
    <row r="32" spans="1:9" ht="13.8">
      <c r="A32" s="155"/>
      <c r="B32" s="97"/>
      <c r="C32" s="1498"/>
      <c r="D32" s="580"/>
      <c r="E32" s="1481"/>
      <c r="F32" s="1482"/>
      <c r="G32" s="79"/>
      <c r="H32" s="79"/>
      <c r="I32" s="79"/>
    </row>
    <row r="33" spans="1:9" ht="13.8">
      <c r="A33" s="138" t="s">
        <v>292</v>
      </c>
      <c r="B33" s="85"/>
      <c r="C33" s="1497" t="s">
        <v>606</v>
      </c>
      <c r="D33" s="579" t="s">
        <v>607</v>
      </c>
      <c r="E33" s="1475" t="s">
        <v>176</v>
      </c>
      <c r="F33" s="1476">
        <v>150</v>
      </c>
      <c r="G33" s="1252"/>
      <c r="H33" s="90">
        <f>ROUND(F33*G33,2)</f>
        <v>0</v>
      </c>
      <c r="I33" s="1252"/>
    </row>
    <row r="34" spans="1:9" ht="13.8">
      <c r="A34" s="138" t="s">
        <v>293</v>
      </c>
      <c r="B34" s="85"/>
      <c r="C34" s="583" t="s">
        <v>608</v>
      </c>
      <c r="D34" s="579" t="s">
        <v>609</v>
      </c>
      <c r="E34" s="584" t="s">
        <v>180</v>
      </c>
      <c r="F34" s="1476">
        <v>4</v>
      </c>
      <c r="G34" s="1252"/>
      <c r="H34" s="90">
        <f t="shared" ref="H34:H35" si="2">ROUND(F34*G34,2)</f>
        <v>0</v>
      </c>
      <c r="I34" s="1252"/>
    </row>
    <row r="35" spans="1:9" ht="13.8">
      <c r="A35" s="138" t="s">
        <v>294</v>
      </c>
      <c r="B35" s="85"/>
      <c r="C35" s="583" t="s">
        <v>610</v>
      </c>
      <c r="D35" s="579" t="s">
        <v>611</v>
      </c>
      <c r="E35" s="584" t="s">
        <v>180</v>
      </c>
      <c r="F35" s="1476">
        <v>1</v>
      </c>
      <c r="G35" s="1252"/>
      <c r="H35" s="90">
        <f t="shared" si="2"/>
        <v>0</v>
      </c>
      <c r="I35" s="1252"/>
    </row>
    <row r="36" spans="1:9" ht="13.8">
      <c r="A36" s="155"/>
      <c r="B36" s="97"/>
      <c r="C36" s="156"/>
      <c r="D36" s="580"/>
      <c r="E36" s="1481"/>
      <c r="F36" s="1482"/>
      <c r="G36" s="79"/>
      <c r="H36" s="79"/>
      <c r="I36" s="79"/>
    </row>
    <row r="37" spans="1:9" s="545" customFormat="1" ht="27.6">
      <c r="A37" s="540"/>
      <c r="B37" s="1472">
        <v>452331</v>
      </c>
      <c r="C37" s="540"/>
      <c r="D37" s="1483" t="s">
        <v>554</v>
      </c>
      <c r="E37" s="543"/>
      <c r="F37" s="540"/>
      <c r="G37" s="540"/>
      <c r="H37" s="80">
        <f>SUM(H39:H49)</f>
        <v>0</v>
      </c>
      <c r="I37" s="540"/>
    </row>
    <row r="38" spans="1:9" ht="13.8">
      <c r="A38" s="176"/>
      <c r="B38" s="97"/>
      <c r="C38" s="177"/>
      <c r="D38" s="178"/>
      <c r="E38" s="1481"/>
      <c r="F38" s="1482"/>
      <c r="G38" s="79"/>
      <c r="H38" s="79"/>
      <c r="I38" s="79"/>
    </row>
    <row r="39" spans="1:9" ht="27.6">
      <c r="A39" s="1484" t="s">
        <v>478</v>
      </c>
      <c r="B39" s="85"/>
      <c r="C39" s="1499" t="s">
        <v>612</v>
      </c>
      <c r="D39" s="579" t="s">
        <v>613</v>
      </c>
      <c r="E39" s="1475" t="s">
        <v>197</v>
      </c>
      <c r="F39" s="1485">
        <v>100</v>
      </c>
      <c r="G39" s="1262"/>
      <c r="H39" s="585">
        <f>ROUND(F39*G39,2)</f>
        <v>0</v>
      </c>
      <c r="I39" s="1262"/>
    </row>
    <row r="40" spans="1:9" ht="13.8">
      <c r="A40" s="1484" t="s">
        <v>480</v>
      </c>
      <c r="B40" s="85"/>
      <c r="C40" s="1486" t="s">
        <v>531</v>
      </c>
      <c r="D40" s="579" t="s">
        <v>532</v>
      </c>
      <c r="E40" s="584" t="s">
        <v>197</v>
      </c>
      <c r="F40" s="1485">
        <v>2951</v>
      </c>
      <c r="G40" s="1262"/>
      <c r="H40" s="585">
        <f t="shared" ref="H40:H49" si="3">ROUND(F40*G40,2)</f>
        <v>0</v>
      </c>
      <c r="I40" s="1262"/>
    </row>
    <row r="41" spans="1:9" ht="27.6">
      <c r="A41" s="1484" t="s">
        <v>482</v>
      </c>
      <c r="B41" s="85"/>
      <c r="C41" s="1487" t="s">
        <v>614</v>
      </c>
      <c r="D41" s="579" t="s">
        <v>615</v>
      </c>
      <c r="E41" s="584" t="s">
        <v>197</v>
      </c>
      <c r="F41" s="1485">
        <v>2123.6</v>
      </c>
      <c r="G41" s="1262"/>
      <c r="H41" s="585">
        <f t="shared" si="3"/>
        <v>0</v>
      </c>
      <c r="I41" s="1262"/>
    </row>
    <row r="42" spans="1:9" ht="27.6">
      <c r="A42" s="1484" t="s">
        <v>485</v>
      </c>
      <c r="B42" s="85"/>
      <c r="C42" s="1499" t="s">
        <v>470</v>
      </c>
      <c r="D42" s="579" t="s">
        <v>535</v>
      </c>
      <c r="E42" s="584" t="s">
        <v>197</v>
      </c>
      <c r="F42" s="1485">
        <v>2042</v>
      </c>
      <c r="G42" s="1262"/>
      <c r="H42" s="585">
        <f t="shared" si="3"/>
        <v>0</v>
      </c>
      <c r="I42" s="1262"/>
    </row>
    <row r="43" spans="1:9" ht="27.6">
      <c r="A43" s="1484" t="s">
        <v>488</v>
      </c>
      <c r="B43" s="85"/>
      <c r="C43" s="1499" t="s">
        <v>472</v>
      </c>
      <c r="D43" s="579" t="s">
        <v>536</v>
      </c>
      <c r="E43" s="584" t="s">
        <v>197</v>
      </c>
      <c r="F43" s="1485">
        <v>1942</v>
      </c>
      <c r="G43" s="1262"/>
      <c r="H43" s="585">
        <f t="shared" si="3"/>
        <v>0</v>
      </c>
      <c r="I43" s="1262"/>
    </row>
    <row r="44" spans="1:9" ht="27.6">
      <c r="A44" s="1484" t="s">
        <v>491</v>
      </c>
      <c r="B44" s="85"/>
      <c r="C44" s="1499" t="s">
        <v>472</v>
      </c>
      <c r="D44" s="579" t="s">
        <v>536</v>
      </c>
      <c r="E44" s="584" t="s">
        <v>197</v>
      </c>
      <c r="F44" s="1485">
        <v>100</v>
      </c>
      <c r="G44" s="1262"/>
      <c r="H44" s="585">
        <f t="shared" si="3"/>
        <v>0</v>
      </c>
      <c r="I44" s="1262"/>
    </row>
    <row r="45" spans="1:9" ht="27.6">
      <c r="A45" s="1484" t="s">
        <v>494</v>
      </c>
      <c r="B45" s="85"/>
      <c r="C45" s="1488" t="s">
        <v>616</v>
      </c>
      <c r="D45" s="579" t="s">
        <v>617</v>
      </c>
      <c r="E45" s="1475" t="s">
        <v>197</v>
      </c>
      <c r="F45" s="1485">
        <v>1062</v>
      </c>
      <c r="G45" s="1262"/>
      <c r="H45" s="585">
        <f t="shared" si="3"/>
        <v>0</v>
      </c>
      <c r="I45" s="1262"/>
    </row>
    <row r="46" spans="1:9" ht="13.8">
      <c r="A46" s="1484" t="s">
        <v>497</v>
      </c>
      <c r="B46" s="85"/>
      <c r="C46" s="1499" t="s">
        <v>618</v>
      </c>
      <c r="D46" s="579" t="s">
        <v>619</v>
      </c>
      <c r="E46" s="1475" t="s">
        <v>176</v>
      </c>
      <c r="F46" s="1485">
        <v>740</v>
      </c>
      <c r="G46" s="1262"/>
      <c r="H46" s="585">
        <f t="shared" si="3"/>
        <v>0</v>
      </c>
      <c r="I46" s="1262"/>
    </row>
    <row r="47" spans="1:9" s="52" customFormat="1" ht="13.8">
      <c r="A47" s="1484" t="s">
        <v>500</v>
      </c>
      <c r="B47" s="85"/>
      <c r="C47" s="1358" t="s">
        <v>1804</v>
      </c>
      <c r="D47" s="312" t="s">
        <v>1805</v>
      </c>
      <c r="E47" s="584" t="s">
        <v>176</v>
      </c>
      <c r="F47" s="1485">
        <v>180</v>
      </c>
      <c r="G47" s="1262"/>
      <c r="H47" s="585">
        <f t="shared" si="3"/>
        <v>0</v>
      </c>
      <c r="I47" s="1262"/>
    </row>
    <row r="48" spans="1:9" s="52" customFormat="1" ht="13.8">
      <c r="A48" s="1484" t="s">
        <v>620</v>
      </c>
      <c r="B48" s="85"/>
      <c r="C48" s="1509" t="s">
        <v>538</v>
      </c>
      <c r="D48" s="489" t="s">
        <v>539</v>
      </c>
      <c r="E48" s="584" t="s">
        <v>176</v>
      </c>
      <c r="F48" s="1485">
        <v>1200</v>
      </c>
      <c r="G48" s="1262"/>
      <c r="H48" s="585">
        <f t="shared" si="3"/>
        <v>0</v>
      </c>
      <c r="I48" s="1262"/>
    </row>
    <row r="49" spans="1:9" s="52" customFormat="1" ht="13.8">
      <c r="A49" s="1484" t="s">
        <v>621</v>
      </c>
      <c r="B49" s="85"/>
      <c r="C49" s="1473" t="s">
        <v>622</v>
      </c>
      <c r="D49" s="579" t="s">
        <v>623</v>
      </c>
      <c r="E49" s="584" t="s">
        <v>176</v>
      </c>
      <c r="F49" s="1485">
        <v>250</v>
      </c>
      <c r="G49" s="1262"/>
      <c r="H49" s="585">
        <f t="shared" si="3"/>
        <v>0</v>
      </c>
      <c r="I49" s="1262"/>
    </row>
    <row r="50" spans="1:9" ht="13.8">
      <c r="A50" s="92"/>
      <c r="B50" s="108"/>
      <c r="D50" s="110"/>
      <c r="E50" s="95"/>
      <c r="H50" s="96"/>
      <c r="I50" s="96"/>
    </row>
    <row r="51" spans="1:9" s="1492" customFormat="1" ht="27.6">
      <c r="A51" s="1489"/>
      <c r="B51" s="137">
        <v>452332</v>
      </c>
      <c r="C51" s="75"/>
      <c r="D51" s="1490" t="s">
        <v>638</v>
      </c>
      <c r="E51" s="72"/>
      <c r="F51" s="1491"/>
      <c r="G51" s="1491"/>
      <c r="H51" s="80">
        <f>SUM(H53)</f>
        <v>0</v>
      </c>
      <c r="I51" s="1491"/>
    </row>
    <row r="52" spans="1:9" ht="13.8">
      <c r="A52" s="92"/>
      <c r="B52" s="108"/>
      <c r="D52" s="110"/>
      <c r="E52" s="95"/>
      <c r="H52" s="96"/>
      <c r="I52" s="96"/>
    </row>
    <row r="53" spans="1:9" s="52" customFormat="1" ht="13.8">
      <c r="A53" s="1540" t="s">
        <v>624</v>
      </c>
      <c r="B53" s="1521"/>
      <c r="C53" s="1541" t="s">
        <v>625</v>
      </c>
      <c r="D53" s="1523" t="s">
        <v>626</v>
      </c>
      <c r="E53" s="1528" t="s">
        <v>176</v>
      </c>
      <c r="F53" s="1542">
        <v>277</v>
      </c>
      <c r="G53" s="1543"/>
      <c r="H53" s="1544">
        <f>ROUND(F53*G53,2)</f>
        <v>0</v>
      </c>
      <c r="I53" s="1543"/>
    </row>
    <row r="54" spans="1:9" ht="13.8">
      <c r="A54" s="92"/>
      <c r="B54" s="108"/>
      <c r="D54" s="110"/>
      <c r="E54" s="95"/>
      <c r="H54" s="96"/>
      <c r="I54" s="96"/>
    </row>
    <row r="55" spans="1:9" ht="13.8">
      <c r="A55" s="92"/>
      <c r="B55" s="137">
        <v>452614</v>
      </c>
      <c r="C55" s="75"/>
      <c r="D55" s="578" t="s">
        <v>639</v>
      </c>
      <c r="F55" s="53"/>
      <c r="G55" s="53"/>
      <c r="H55" s="80">
        <f>SUM(H57)</f>
        <v>0</v>
      </c>
      <c r="I55" s="53"/>
    </row>
    <row r="56" spans="1:9" ht="13.8">
      <c r="A56" s="92"/>
      <c r="B56" s="108"/>
      <c r="D56" s="110"/>
      <c r="E56" s="95"/>
      <c r="H56" s="96"/>
      <c r="I56" s="96"/>
    </row>
    <row r="57" spans="1:9" s="52" customFormat="1" ht="27.6">
      <c r="A57" s="1484" t="s">
        <v>627</v>
      </c>
      <c r="B57" s="85"/>
      <c r="C57" s="1474" t="s">
        <v>628</v>
      </c>
      <c r="D57" s="579" t="s">
        <v>629</v>
      </c>
      <c r="E57" s="584" t="s">
        <v>197</v>
      </c>
      <c r="F57" s="1485">
        <v>380</v>
      </c>
      <c r="G57" s="1262"/>
      <c r="H57" s="398">
        <f>ROUND(F57*G57,2)</f>
        <v>0</v>
      </c>
      <c r="I57" s="1262"/>
    </row>
    <row r="58" spans="1:9" ht="13.8">
      <c r="A58" s="92"/>
      <c r="B58" s="108"/>
      <c r="D58" s="110"/>
      <c r="E58" s="95"/>
      <c r="H58" s="96"/>
      <c r="I58" s="96"/>
    </row>
    <row r="59" spans="1:9" ht="13.8">
      <c r="A59" s="92"/>
      <c r="B59" s="137">
        <v>452622</v>
      </c>
      <c r="C59" s="75"/>
      <c r="D59" s="578" t="s">
        <v>555</v>
      </c>
      <c r="F59" s="53"/>
      <c r="G59" s="53"/>
      <c r="H59" s="80">
        <f>SUM(H61:H62)</f>
        <v>0</v>
      </c>
      <c r="I59" s="53"/>
    </row>
    <row r="60" spans="1:9" ht="13.8">
      <c r="I60" s="96"/>
    </row>
    <row r="61" spans="1:9" ht="27.6">
      <c r="A61" s="1484" t="s">
        <v>630</v>
      </c>
      <c r="B61" s="85"/>
      <c r="C61" s="1473" t="s">
        <v>542</v>
      </c>
      <c r="D61" s="579" t="s">
        <v>543</v>
      </c>
      <c r="E61" s="584" t="s">
        <v>197</v>
      </c>
      <c r="F61" s="1485">
        <v>3423</v>
      </c>
      <c r="G61" s="1262"/>
      <c r="H61" s="398">
        <f>ROUND(F61*G61,2)</f>
        <v>0</v>
      </c>
      <c r="I61" s="1262"/>
    </row>
    <row r="62" spans="1:9" s="52" customFormat="1" ht="13.8">
      <c r="A62" s="1484" t="s">
        <v>631</v>
      </c>
      <c r="B62" s="85"/>
      <c r="C62" s="1474" t="s">
        <v>632</v>
      </c>
      <c r="D62" s="579" t="s">
        <v>633</v>
      </c>
      <c r="E62" s="584" t="s">
        <v>197</v>
      </c>
      <c r="F62" s="1485">
        <v>380</v>
      </c>
      <c r="G62" s="1262"/>
      <c r="H62" s="398">
        <f>ROUND(F62*G62,2)</f>
        <v>0</v>
      </c>
      <c r="I62" s="1262"/>
    </row>
    <row r="63" spans="1:9" ht="13.8">
      <c r="A63" s="155"/>
      <c r="B63" s="97"/>
      <c r="C63" s="582"/>
      <c r="D63" s="580"/>
      <c r="E63" s="576"/>
      <c r="F63" s="1482"/>
      <c r="G63" s="79"/>
      <c r="H63" s="530"/>
      <c r="I63" s="79"/>
    </row>
    <row r="64" spans="1:9" s="395" customFormat="1" ht="13.8">
      <c r="A64" s="433"/>
      <c r="B64" s="586">
        <v>452623</v>
      </c>
      <c r="C64" s="1493"/>
      <c r="D64" s="578" t="s">
        <v>640</v>
      </c>
      <c r="E64" s="1494"/>
      <c r="F64" s="1495"/>
      <c r="G64" s="232"/>
      <c r="H64" s="80">
        <f>SUM(H66:H66)</f>
        <v>0</v>
      </c>
      <c r="I64" s="232"/>
    </row>
    <row r="65" spans="1:9" ht="13.8">
      <c r="A65" s="155"/>
      <c r="B65" s="97"/>
      <c r="C65" s="582"/>
      <c r="D65" s="580"/>
      <c r="E65" s="576"/>
      <c r="F65" s="1482"/>
      <c r="G65" s="79"/>
      <c r="H65" s="530"/>
      <c r="I65" s="79"/>
    </row>
    <row r="66" spans="1:9" s="52" customFormat="1" ht="13.8">
      <c r="A66" s="138" t="s">
        <v>634</v>
      </c>
      <c r="B66" s="85"/>
      <c r="C66" s="1500" t="s">
        <v>635</v>
      </c>
      <c r="D66" s="579" t="s">
        <v>636</v>
      </c>
      <c r="E66" s="584" t="s">
        <v>197</v>
      </c>
      <c r="F66" s="1476">
        <v>561.6</v>
      </c>
      <c r="G66" s="1252"/>
      <c r="H66" s="398">
        <f>ROUND(F66*G66,2)</f>
        <v>0</v>
      </c>
      <c r="I66" s="1252"/>
    </row>
    <row r="67" spans="1:9" ht="13.8">
      <c r="A67" s="155"/>
      <c r="B67" s="97"/>
      <c r="C67" s="582"/>
      <c r="D67" s="580"/>
      <c r="E67" s="576"/>
      <c r="F67" s="1482"/>
      <c r="G67" s="79"/>
      <c r="H67" s="530"/>
      <c r="I67" s="79"/>
    </row>
    <row r="68" spans="1:9" ht="14.4">
      <c r="A68" s="92"/>
      <c r="B68" s="95"/>
      <c r="C68" s="114"/>
      <c r="D68" s="103" t="s">
        <v>181</v>
      </c>
      <c r="E68" s="104"/>
      <c r="F68" s="105"/>
      <c r="G68" s="106"/>
      <c r="H68" s="107">
        <f>H59+H55+H51+H37+H31+H19+H9+H64</f>
        <v>0</v>
      </c>
      <c r="I68" s="106"/>
    </row>
    <row r="69" spans="1:9" ht="13.8">
      <c r="A69" s="92"/>
      <c r="B69" s="108"/>
      <c r="C69" s="109"/>
      <c r="D69" s="110"/>
      <c r="E69" s="92"/>
      <c r="I69" s="96"/>
    </row>
    <row r="70" spans="1:9" ht="13.8">
      <c r="A70" s="92"/>
      <c r="B70" s="108"/>
      <c r="C70" s="109"/>
      <c r="E70" s="95"/>
      <c r="I70" s="96"/>
    </row>
    <row r="71" spans="1:9" ht="13.8">
      <c r="A71" s="92"/>
      <c r="B71" s="108"/>
      <c r="C71" s="109"/>
      <c r="D71" s="110"/>
      <c r="E71" s="95"/>
      <c r="I71" s="96"/>
    </row>
    <row r="72" spans="1:9" s="52" customFormat="1" ht="13.8">
      <c r="A72" s="92"/>
      <c r="B72" s="108"/>
      <c r="C72" s="109"/>
      <c r="D72" s="110"/>
      <c r="E72" s="95"/>
      <c r="F72" s="54"/>
      <c r="G72" s="96"/>
      <c r="H72" s="54"/>
      <c r="I72" s="96"/>
    </row>
    <row r="73" spans="1:9" s="52" customFormat="1" ht="13.8">
      <c r="A73" s="92"/>
      <c r="B73" s="108"/>
      <c r="C73" s="109"/>
      <c r="D73" s="110"/>
      <c r="E73" s="95"/>
      <c r="F73" s="54"/>
      <c r="G73" s="96"/>
      <c r="H73" s="54"/>
      <c r="I73" s="96"/>
    </row>
    <row r="74" spans="1:9" ht="13.8">
      <c r="A74" s="92"/>
      <c r="B74" s="108"/>
      <c r="C74" s="109"/>
      <c r="D74" s="110"/>
      <c r="E74" s="95"/>
      <c r="I74" s="96"/>
    </row>
    <row r="75" spans="1:9" s="52" customFormat="1" ht="13.8">
      <c r="A75" s="92"/>
      <c r="B75" s="108"/>
      <c r="C75" s="109"/>
      <c r="D75" s="110"/>
      <c r="E75" s="95"/>
      <c r="F75" s="54"/>
      <c r="G75" s="96"/>
      <c r="H75" s="54"/>
      <c r="I75" s="96"/>
    </row>
    <row r="76" spans="1:9" ht="13.8">
      <c r="A76" s="92"/>
      <c r="B76" s="100"/>
      <c r="C76" s="101"/>
      <c r="D76" s="116"/>
      <c r="E76" s="95"/>
      <c r="I76" s="96"/>
    </row>
    <row r="77" spans="1:9" ht="13.8">
      <c r="A77" s="92"/>
      <c r="B77" s="100"/>
      <c r="C77" s="101"/>
      <c r="D77" s="116"/>
      <c r="E77" s="95"/>
      <c r="I77" s="96"/>
    </row>
    <row r="78" spans="1:9" ht="13.8">
      <c r="A78" s="92"/>
      <c r="B78" s="100"/>
      <c r="C78" s="101"/>
      <c r="D78" s="116"/>
      <c r="E78" s="95"/>
      <c r="I78" s="96"/>
    </row>
    <row r="79" spans="1:9" ht="15.6">
      <c r="A79" s="92"/>
      <c r="B79" s="117"/>
      <c r="C79" s="118"/>
      <c r="D79" s="102"/>
      <c r="E79" s="119"/>
      <c r="I79" s="96"/>
    </row>
    <row r="80" spans="1:9" ht="13.8">
      <c r="A80" s="92"/>
      <c r="B80" s="108"/>
      <c r="C80" s="120"/>
      <c r="D80" s="110"/>
      <c r="E80" s="92"/>
      <c r="I80" s="96"/>
    </row>
    <row r="81" spans="1:9" s="52" customFormat="1" ht="12.75" customHeight="1">
      <c r="A81" s="92"/>
      <c r="B81" s="100"/>
      <c r="C81" s="101"/>
      <c r="D81" s="115"/>
      <c r="E81" s="95"/>
      <c r="F81" s="54"/>
      <c r="G81" s="96"/>
      <c r="H81" s="54"/>
      <c r="I81" s="96"/>
    </row>
    <row r="82" spans="1:9" s="52" customFormat="1" ht="12.75" customHeight="1">
      <c r="A82" s="92"/>
      <c r="B82" s="117"/>
      <c r="C82" s="118"/>
      <c r="D82" s="102"/>
      <c r="E82" s="119"/>
      <c r="F82" s="54"/>
      <c r="G82" s="96"/>
      <c r="H82" s="54"/>
      <c r="I82" s="96"/>
    </row>
    <row r="83" spans="1:9" ht="13.8">
      <c r="A83" s="92"/>
      <c r="B83" s="100"/>
      <c r="C83" s="101"/>
      <c r="D83" s="102"/>
      <c r="E83" s="95"/>
      <c r="I83" s="96"/>
    </row>
    <row r="84" spans="1:9" ht="13.8">
      <c r="A84" s="92"/>
      <c r="B84" s="100"/>
      <c r="C84" s="101"/>
      <c r="D84" s="102"/>
      <c r="E84" s="95"/>
      <c r="I84" s="96"/>
    </row>
    <row r="85" spans="1:9" ht="13.8">
      <c r="A85" s="92"/>
      <c r="B85" s="100"/>
      <c r="C85" s="101"/>
      <c r="D85" s="116"/>
      <c r="E85" s="95"/>
      <c r="I85" s="96"/>
    </row>
    <row r="86" spans="1:9" ht="13.8">
      <c r="A86" s="92"/>
      <c r="B86" s="100"/>
      <c r="C86" s="101"/>
      <c r="D86" s="116"/>
      <c r="E86" s="95"/>
      <c r="I86" s="96"/>
    </row>
    <row r="87" spans="1:9" ht="13.8">
      <c r="A87" s="92"/>
      <c r="B87" s="100"/>
      <c r="C87" s="101"/>
      <c r="D87" s="116"/>
      <c r="E87" s="95"/>
      <c r="I87" s="96"/>
    </row>
    <row r="88" spans="1:9" ht="15.6">
      <c r="A88" s="92"/>
      <c r="B88" s="117"/>
      <c r="C88" s="118"/>
      <c r="D88" s="102"/>
      <c r="E88" s="119"/>
      <c r="I88" s="96"/>
    </row>
    <row r="89" spans="1:9" ht="15.6">
      <c r="A89" s="92"/>
      <c r="B89" s="117"/>
      <c r="C89" s="118"/>
      <c r="D89" s="121"/>
      <c r="E89" s="119"/>
      <c r="I89" s="96"/>
    </row>
    <row r="90" spans="1:9" ht="13.8">
      <c r="A90" s="92"/>
      <c r="B90" s="100"/>
      <c r="C90" s="101"/>
      <c r="D90" s="115"/>
      <c r="E90" s="95"/>
      <c r="I90" s="96"/>
    </row>
    <row r="91" spans="1:9" ht="13.8">
      <c r="A91" s="92"/>
      <c r="B91" s="100"/>
      <c r="C91" s="101"/>
      <c r="D91" s="102"/>
      <c r="E91" s="95"/>
      <c r="I91" s="96"/>
    </row>
    <row r="92" spans="1:9" ht="13.8">
      <c r="A92" s="92"/>
      <c r="B92" s="100"/>
      <c r="C92" s="101"/>
      <c r="D92" s="102"/>
      <c r="E92" s="95"/>
      <c r="I92" s="96"/>
    </row>
    <row r="93" spans="1:9" ht="13.8">
      <c r="A93" s="92"/>
      <c r="B93" s="100"/>
      <c r="C93" s="101"/>
      <c r="D93" s="116"/>
      <c r="E93" s="95"/>
      <c r="I93" s="96"/>
    </row>
    <row r="94" spans="1:9" ht="13.8">
      <c r="A94" s="92"/>
      <c r="B94" s="100"/>
      <c r="C94" s="101"/>
      <c r="D94" s="116"/>
      <c r="E94" s="95"/>
      <c r="I94" s="96"/>
    </row>
    <row r="95" spans="1:9" ht="13.8">
      <c r="A95" s="92"/>
      <c r="B95" s="100"/>
      <c r="C95" s="101"/>
      <c r="D95" s="116"/>
      <c r="E95" s="95"/>
      <c r="I95" s="96"/>
    </row>
    <row r="96" spans="1:9" ht="13.8">
      <c r="A96" s="92"/>
      <c r="B96" s="100"/>
      <c r="C96" s="101"/>
      <c r="D96" s="102"/>
      <c r="E96" s="95"/>
      <c r="I96" s="96"/>
    </row>
    <row r="97" spans="1:9" ht="13.8">
      <c r="A97" s="92"/>
      <c r="B97" s="100"/>
      <c r="C97" s="101"/>
      <c r="D97" s="116"/>
      <c r="E97" s="95"/>
      <c r="I97" s="96"/>
    </row>
    <row r="98" spans="1:9" ht="13.8">
      <c r="A98" s="92"/>
      <c r="B98" s="100"/>
      <c r="C98" s="101"/>
      <c r="D98" s="115"/>
      <c r="E98" s="95"/>
      <c r="I98" s="96"/>
    </row>
    <row r="99" spans="1:9" ht="13.5" customHeight="1">
      <c r="A99" s="92"/>
      <c r="B99" s="100"/>
      <c r="C99" s="101"/>
      <c r="D99" s="102"/>
      <c r="E99" s="95"/>
      <c r="I99" s="96"/>
    </row>
    <row r="100" spans="1:9" ht="13.5" customHeight="1">
      <c r="A100" s="92"/>
      <c r="B100" s="100"/>
      <c r="C100" s="101"/>
      <c r="D100" s="116"/>
      <c r="E100" s="95"/>
      <c r="I100" s="96"/>
    </row>
    <row r="101" spans="1:9" s="52" customFormat="1" ht="13.8">
      <c r="A101" s="92"/>
      <c r="B101" s="100"/>
      <c r="C101" s="101"/>
      <c r="D101" s="116"/>
      <c r="E101" s="95"/>
      <c r="F101" s="54"/>
      <c r="G101" s="96"/>
      <c r="H101" s="54"/>
      <c r="I101" s="96"/>
    </row>
    <row r="102" spans="1:9" s="52" customFormat="1" ht="13.8">
      <c r="A102" s="92"/>
      <c r="B102" s="100"/>
      <c r="C102" s="101"/>
      <c r="D102" s="116"/>
      <c r="E102" s="95"/>
      <c r="F102" s="54"/>
      <c r="G102" s="96"/>
      <c r="H102" s="54"/>
      <c r="I102" s="96"/>
    </row>
    <row r="103" spans="1:9" s="52" customFormat="1" ht="13.8">
      <c r="A103" s="92"/>
      <c r="B103" s="100"/>
      <c r="C103" s="101"/>
      <c r="D103" s="102"/>
      <c r="E103" s="95"/>
      <c r="F103" s="54"/>
      <c r="G103" s="96"/>
      <c r="H103" s="54"/>
      <c r="I103" s="96"/>
    </row>
    <row r="104" spans="1:9" ht="13.5" customHeight="1">
      <c r="A104" s="92"/>
      <c r="B104" s="100"/>
      <c r="C104" s="101"/>
      <c r="D104" s="116"/>
      <c r="E104" s="95"/>
      <c r="I104" s="96"/>
    </row>
    <row r="105" spans="1:9" ht="13.5" customHeight="1">
      <c r="A105" s="92"/>
      <c r="B105" s="100"/>
      <c r="C105" s="101"/>
      <c r="D105" s="115"/>
      <c r="E105" s="95"/>
      <c r="I105" s="96"/>
    </row>
    <row r="106" spans="1:9" s="52" customFormat="1" ht="13.8">
      <c r="A106" s="92"/>
      <c r="B106" s="95"/>
      <c r="C106" s="114"/>
      <c r="D106" s="122"/>
      <c r="E106" s="95"/>
      <c r="F106" s="54"/>
      <c r="G106" s="96"/>
      <c r="H106" s="54"/>
      <c r="I106" s="96"/>
    </row>
    <row r="107" spans="1:9" s="52" customFormat="1" ht="13.8">
      <c r="A107" s="92"/>
      <c r="B107" s="95"/>
      <c r="C107" s="114"/>
      <c r="D107" s="114"/>
      <c r="E107" s="95"/>
      <c r="F107" s="54"/>
      <c r="G107" s="96"/>
      <c r="H107" s="54"/>
      <c r="I107" s="96"/>
    </row>
    <row r="108" spans="1:9" s="52" customFormat="1" ht="13.8">
      <c r="A108" s="92"/>
      <c r="B108" s="108"/>
      <c r="C108" s="120"/>
      <c r="D108" s="110"/>
      <c r="E108" s="92"/>
      <c r="F108" s="54"/>
      <c r="G108" s="96"/>
      <c r="H108" s="54"/>
      <c r="I108" s="96"/>
    </row>
    <row r="109" spans="1:9" s="52" customFormat="1" ht="13.8">
      <c r="A109" s="92"/>
      <c r="B109" s="100"/>
      <c r="C109" s="123"/>
      <c r="D109" s="116"/>
      <c r="E109" s="95"/>
      <c r="F109" s="54"/>
      <c r="G109" s="96"/>
      <c r="H109" s="54"/>
      <c r="I109" s="96"/>
    </row>
    <row r="110" spans="1:9" s="52" customFormat="1" ht="13.8">
      <c r="A110" s="92"/>
      <c r="B110" s="100"/>
      <c r="C110" s="123"/>
      <c r="D110" s="116"/>
      <c r="E110" s="95"/>
      <c r="F110" s="54"/>
      <c r="G110" s="96"/>
      <c r="H110" s="54"/>
      <c r="I110" s="96"/>
    </row>
    <row r="111" spans="1:9" s="52" customFormat="1" ht="13.8">
      <c r="A111" s="92"/>
      <c r="B111" s="95"/>
      <c r="C111" s="114"/>
      <c r="D111" s="122"/>
      <c r="E111" s="95"/>
      <c r="F111" s="54"/>
      <c r="G111" s="96"/>
      <c r="H111" s="54"/>
      <c r="I111" s="96"/>
    </row>
    <row r="112" spans="1:9" s="52" customFormat="1" ht="13.8">
      <c r="A112" s="92"/>
      <c r="B112" s="95"/>
      <c r="C112" s="114"/>
      <c r="D112" s="114"/>
      <c r="E112" s="95"/>
      <c r="F112" s="54"/>
      <c r="G112" s="96"/>
      <c r="H112" s="54"/>
      <c r="I112" s="96"/>
    </row>
    <row r="113" spans="1:9" s="52" customFormat="1" ht="13.8">
      <c r="A113" s="92"/>
      <c r="B113" s="108"/>
      <c r="C113" s="120"/>
      <c r="D113" s="110"/>
      <c r="E113" s="92"/>
      <c r="F113" s="54"/>
      <c r="G113" s="96"/>
      <c r="H113" s="54"/>
      <c r="I113" s="96"/>
    </row>
    <row r="114" spans="1:9" ht="13.5" customHeight="1">
      <c r="A114" s="92"/>
      <c r="B114" s="108"/>
      <c r="C114" s="120"/>
      <c r="D114" s="110"/>
      <c r="E114" s="92"/>
      <c r="I114" s="96"/>
    </row>
    <row r="115" spans="1:9" s="52" customFormat="1" ht="13.8">
      <c r="A115" s="92"/>
      <c r="B115" s="100"/>
      <c r="C115" s="123"/>
      <c r="D115" s="115"/>
      <c r="E115" s="95"/>
      <c r="F115" s="54"/>
      <c r="G115" s="96"/>
      <c r="H115" s="54"/>
      <c r="I115" s="96"/>
    </row>
    <row r="116" spans="1:9" s="52" customFormat="1" ht="13.8">
      <c r="A116" s="92"/>
      <c r="B116" s="100"/>
      <c r="C116" s="123"/>
      <c r="D116" s="116"/>
      <c r="E116" s="95"/>
      <c r="F116" s="54"/>
      <c r="G116" s="96"/>
      <c r="H116" s="54"/>
      <c r="I116" s="96"/>
    </row>
    <row r="117" spans="1:9" ht="13.5" customHeight="1">
      <c r="A117" s="92"/>
      <c r="B117" s="100"/>
      <c r="C117" s="123"/>
      <c r="D117" s="115"/>
      <c r="E117" s="95"/>
      <c r="I117" s="96"/>
    </row>
    <row r="118" spans="1:9" ht="13.5" customHeight="1">
      <c r="A118" s="92"/>
      <c r="B118" s="100"/>
      <c r="C118" s="123"/>
      <c r="D118" s="115"/>
      <c r="E118" s="95"/>
      <c r="I118" s="96"/>
    </row>
    <row r="119" spans="1:9" s="52" customFormat="1" ht="13.8">
      <c r="A119" s="92"/>
      <c r="B119" s="100"/>
      <c r="C119" s="123"/>
      <c r="D119" s="115"/>
      <c r="E119" s="95"/>
      <c r="F119" s="54"/>
      <c r="G119" s="96"/>
      <c r="H119" s="54"/>
      <c r="I119" s="96"/>
    </row>
    <row r="120" spans="1:9" s="52" customFormat="1" ht="13.8">
      <c r="A120" s="92"/>
      <c r="B120" s="100"/>
      <c r="C120" s="123"/>
      <c r="D120" s="116"/>
      <c r="E120" s="95"/>
      <c r="F120" s="54"/>
      <c r="G120" s="96"/>
      <c r="H120" s="54"/>
      <c r="I120" s="96"/>
    </row>
    <row r="121" spans="1:9" ht="13.5" customHeight="1">
      <c r="A121" s="92"/>
      <c r="B121" s="95"/>
      <c r="C121" s="114"/>
      <c r="D121" s="114"/>
      <c r="E121" s="95"/>
      <c r="I121" s="96"/>
    </row>
    <row r="122" spans="1:9" ht="13.5" customHeight="1">
      <c r="B122" s="73"/>
      <c r="C122" s="125"/>
      <c r="D122" s="126"/>
      <c r="E122" s="124"/>
      <c r="I122" s="96"/>
    </row>
    <row r="123" spans="1:9" ht="13.5" customHeight="1">
      <c r="B123" s="83"/>
      <c r="C123" s="127"/>
      <c r="D123" s="82"/>
      <c r="I123" s="96"/>
    </row>
    <row r="124" spans="1:9" ht="13.5" customHeight="1">
      <c r="I124" s="96"/>
    </row>
    <row r="125" spans="1:9" ht="13.5" customHeight="1">
      <c r="I125" s="96"/>
    </row>
    <row r="126" spans="1:9" ht="13.5" customHeight="1">
      <c r="B126" s="73"/>
      <c r="C126" s="125"/>
      <c r="D126" s="126"/>
      <c r="E126" s="124"/>
      <c r="I126" s="96"/>
    </row>
    <row r="127" spans="1:9" ht="13.5" customHeight="1">
      <c r="B127" s="83"/>
      <c r="C127" s="127"/>
      <c r="D127" s="82"/>
      <c r="I127" s="96"/>
    </row>
    <row r="128" spans="1:9" s="52" customFormat="1" ht="13.8">
      <c r="A128" s="124"/>
      <c r="B128" s="72"/>
      <c r="C128" s="53"/>
      <c r="D128" s="128"/>
      <c r="E128" s="72"/>
      <c r="F128" s="54"/>
      <c r="G128" s="96"/>
      <c r="H128" s="54"/>
      <c r="I128" s="96"/>
    </row>
    <row r="129" spans="1:9" ht="13.5" customHeight="1">
      <c r="D129" s="128"/>
      <c r="I129" s="96"/>
    </row>
    <row r="130" spans="1:9" ht="13.5" customHeight="1">
      <c r="D130" s="128"/>
      <c r="I130" s="96"/>
    </row>
    <row r="131" spans="1:9" ht="13.5" customHeight="1">
      <c r="D131" s="128"/>
      <c r="I131" s="96"/>
    </row>
    <row r="132" spans="1:9" ht="13.5" customHeight="1">
      <c r="D132" s="128"/>
      <c r="I132" s="96"/>
    </row>
    <row r="133" spans="1:9" ht="13.5" customHeight="1">
      <c r="I133" s="96"/>
    </row>
    <row r="134" spans="1:9" ht="13.5" customHeight="1">
      <c r="I134" s="96"/>
    </row>
    <row r="135" spans="1:9" ht="13.5" customHeight="1">
      <c r="B135" s="83"/>
      <c r="C135" s="127"/>
      <c r="D135" s="82"/>
      <c r="I135" s="96"/>
    </row>
    <row r="136" spans="1:9" ht="13.5" customHeight="1">
      <c r="D136" s="129"/>
      <c r="I136" s="96"/>
    </row>
    <row r="137" spans="1:9" ht="13.5" customHeight="1">
      <c r="I137" s="96"/>
    </row>
    <row r="138" spans="1:9" ht="13.5" customHeight="1">
      <c r="I138" s="96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s="113" customFormat="1" ht="13.5" customHeight="1">
      <c r="A164" s="124"/>
      <c r="B164" s="72"/>
      <c r="C164" s="53"/>
      <c r="D164" s="53"/>
      <c r="E164" s="72"/>
      <c r="F164" s="54"/>
      <c r="G164" s="96"/>
      <c r="H164" s="54"/>
      <c r="I164" s="51"/>
    </row>
    <row r="165" spans="1:9" s="113" customFormat="1" ht="13.5" customHeight="1">
      <c r="A165" s="124"/>
      <c r="B165" s="72"/>
      <c r="C165" s="53"/>
      <c r="D165" s="53"/>
      <c r="E165" s="72"/>
      <c r="F165" s="54"/>
      <c r="G165" s="96"/>
      <c r="H165" s="54"/>
      <c r="I165" s="51"/>
    </row>
    <row r="166" spans="1:9" s="113" customFormat="1" ht="13.5" customHeight="1">
      <c r="A166" s="124"/>
      <c r="B166" s="72"/>
      <c r="C166" s="53"/>
      <c r="D166" s="53"/>
      <c r="E166" s="72"/>
      <c r="F166" s="54"/>
      <c r="G166" s="96"/>
      <c r="H166" s="54"/>
      <c r="I166" s="51"/>
    </row>
    <row r="167" spans="1:9" s="113" customFormat="1" ht="13.5" customHeight="1">
      <c r="A167" s="124"/>
      <c r="B167" s="72"/>
      <c r="C167" s="53"/>
      <c r="D167" s="53"/>
      <c r="E167" s="72"/>
      <c r="F167" s="54"/>
      <c r="G167" s="96"/>
      <c r="H167" s="54"/>
      <c r="I167" s="51"/>
    </row>
    <row r="168" spans="1:9" s="113" customFormat="1" ht="13.5" customHeight="1">
      <c r="A168" s="124"/>
      <c r="B168" s="72"/>
      <c r="C168" s="53"/>
      <c r="D168" s="53"/>
      <c r="E168" s="72"/>
      <c r="F168" s="54"/>
      <c r="G168" s="96"/>
      <c r="H168" s="54"/>
      <c r="I168" s="51"/>
    </row>
    <row r="169" spans="1:9" s="113" customFormat="1" ht="13.5" customHeight="1">
      <c r="A169" s="124"/>
      <c r="B169" s="72"/>
      <c r="C169" s="53"/>
      <c r="D169" s="53"/>
      <c r="E169" s="72"/>
      <c r="F169" s="54"/>
      <c r="G169" s="96"/>
      <c r="H169" s="54"/>
      <c r="I169" s="51"/>
    </row>
    <row r="170" spans="1:9" s="113" customFormat="1" ht="13.5" customHeight="1">
      <c r="A170" s="124"/>
      <c r="B170" s="72"/>
      <c r="C170" s="53"/>
      <c r="D170" s="53"/>
      <c r="E170" s="72"/>
      <c r="F170" s="54"/>
      <c r="G170" s="96"/>
      <c r="H170" s="54"/>
      <c r="I170" s="51"/>
    </row>
    <row r="171" spans="1:9" s="113" customFormat="1" ht="13.5" customHeight="1">
      <c r="A171" s="124"/>
      <c r="B171" s="72"/>
      <c r="C171" s="53"/>
      <c r="D171" s="53"/>
      <c r="E171" s="72"/>
      <c r="F171" s="54"/>
      <c r="G171" s="96"/>
      <c r="H171" s="54"/>
      <c r="I171" s="51"/>
    </row>
    <row r="172" spans="1:9" s="113" customFormat="1" ht="13.5" customHeight="1">
      <c r="A172" s="124"/>
      <c r="B172" s="72"/>
      <c r="C172" s="53"/>
      <c r="D172" s="53"/>
      <c r="E172" s="72"/>
      <c r="F172" s="54"/>
      <c r="G172" s="96"/>
      <c r="H172" s="54"/>
      <c r="I172" s="51"/>
    </row>
    <row r="173" spans="1:9" s="113" customFormat="1" ht="13.5" customHeight="1">
      <c r="A173" s="124"/>
      <c r="B173" s="72"/>
      <c r="C173" s="53"/>
      <c r="D173" s="53"/>
      <c r="E173" s="72"/>
      <c r="F173" s="54"/>
      <c r="G173" s="96"/>
      <c r="H173" s="54"/>
      <c r="I173" s="51"/>
    </row>
    <row r="174" spans="1:9" s="113" customFormat="1" ht="13.5" customHeight="1">
      <c r="A174" s="124"/>
      <c r="B174" s="72"/>
      <c r="C174" s="53"/>
      <c r="D174" s="53"/>
      <c r="E174" s="72"/>
      <c r="F174" s="54"/>
      <c r="G174" s="96"/>
      <c r="H174" s="54"/>
      <c r="I174" s="51"/>
    </row>
    <row r="175" spans="1:9" s="113" customFormat="1" ht="13.5" customHeight="1">
      <c r="A175" s="124"/>
      <c r="B175" s="72"/>
      <c r="C175" s="53"/>
      <c r="D175" s="53"/>
      <c r="E175" s="72"/>
      <c r="F175" s="54"/>
      <c r="G175" s="96"/>
      <c r="H175" s="54"/>
      <c r="I175" s="51"/>
    </row>
    <row r="176" spans="1:9" ht="13.5" customHeight="1">
      <c r="H176" s="53"/>
    </row>
    <row r="177" spans="8:8" ht="13.5" customHeight="1">
      <c r="H177" s="53"/>
    </row>
    <row r="178" spans="8:8" ht="13.5" customHeight="1">
      <c r="H178" s="53"/>
    </row>
    <row r="179" spans="8:8" ht="13.5" customHeight="1">
      <c r="H179" s="53"/>
    </row>
    <row r="180" spans="8:8" ht="13.5" customHeight="1">
      <c r="H180" s="53"/>
    </row>
    <row r="181" spans="8:8" ht="13.5" customHeight="1">
      <c r="H181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66" xr:uid="{00000000-0002-0000-36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63" max="8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árok56">
    <tabColor rgb="FFFFFF99"/>
  </sheetPr>
  <dimension ref="A1:I149"/>
  <sheetViews>
    <sheetView view="pageBreakPreview" topLeftCell="A19" zoomScaleNormal="100" zoomScaleSheetLayoutView="100" workbookViewId="0">
      <selection activeCell="D31" sqref="D31"/>
    </sheetView>
  </sheetViews>
  <sheetFormatPr defaultColWidth="9.109375" defaultRowHeight="13.5" customHeight="1"/>
  <cols>
    <col min="1" max="1" width="5.6640625" style="124" customWidth="1"/>
    <col min="2" max="2" width="8.6640625" style="72" customWidth="1"/>
    <col min="3" max="3" width="12.6640625" style="53" customWidth="1"/>
    <col min="4" max="4" width="52.109375" style="53" customWidth="1"/>
    <col min="5" max="5" width="4.6640625" style="72" customWidth="1"/>
    <col min="6" max="6" width="11.664062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9" s="391" customFormat="1" ht="14.4" thickBot="1">
      <c r="A1" s="386" t="s">
        <v>156</v>
      </c>
      <c r="B1" s="387"/>
      <c r="C1" s="388" t="s">
        <v>2</v>
      </c>
      <c r="D1" s="388"/>
      <c r="E1" s="387"/>
      <c r="F1" s="389"/>
      <c r="G1" s="389"/>
      <c r="H1" s="390" t="s">
        <v>276</v>
      </c>
    </row>
    <row r="2" spans="1:9" s="391" customFormat="1" ht="13.8">
      <c r="A2" s="386"/>
      <c r="B2" s="387"/>
      <c r="C2" s="388"/>
      <c r="D2" s="388"/>
      <c r="E2" s="387"/>
      <c r="F2" s="389"/>
      <c r="G2" s="389"/>
      <c r="H2" s="388"/>
    </row>
    <row r="3" spans="1:9" s="391" customFormat="1" ht="13.8">
      <c r="A3" s="386" t="s">
        <v>158</v>
      </c>
      <c r="B3" s="387"/>
      <c r="C3" s="388" t="s">
        <v>94</v>
      </c>
      <c r="D3" s="388"/>
      <c r="E3" s="387"/>
      <c r="F3" s="389"/>
      <c r="G3" s="389"/>
      <c r="H3" s="388"/>
    </row>
    <row r="4" spans="1:9" ht="13.8">
      <c r="A4" s="65" t="s">
        <v>183</v>
      </c>
      <c r="B4" s="392"/>
      <c r="C4" s="393" t="s">
        <v>1286</v>
      </c>
      <c r="D4" s="389"/>
      <c r="E4" s="392"/>
      <c r="F4" s="389"/>
      <c r="G4" s="389"/>
      <c r="H4" s="389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6.2" customHeight="1">
      <c r="A8" s="53"/>
      <c r="B8" s="70"/>
      <c r="C8" s="71"/>
      <c r="D8" s="71"/>
      <c r="F8" s="53"/>
      <c r="G8" s="53"/>
      <c r="H8" s="53"/>
    </row>
    <row r="9" spans="1:9" ht="15.6" customHeight="1">
      <c r="A9" s="72"/>
      <c r="B9" s="444">
        <v>451120</v>
      </c>
      <c r="C9" s="554"/>
      <c r="D9" s="229" t="s">
        <v>185</v>
      </c>
      <c r="E9" s="70"/>
      <c r="F9" s="555"/>
      <c r="G9" s="555"/>
      <c r="H9" s="544">
        <f>SUM(H11:H19)</f>
        <v>0</v>
      </c>
    </row>
    <row r="10" spans="1:9" ht="15.6" customHeight="1">
      <c r="A10" s="72"/>
      <c r="B10" s="70"/>
      <c r="C10" s="420"/>
      <c r="D10" s="411"/>
      <c r="F10" s="530"/>
      <c r="G10" s="530"/>
      <c r="H10" s="530"/>
    </row>
    <row r="11" spans="1:9" ht="13.8">
      <c r="A11" s="249">
        <f>MAX(A$1:A10)+1</f>
        <v>1</v>
      </c>
      <c r="B11" s="259"/>
      <c r="C11" s="396" t="s">
        <v>202</v>
      </c>
      <c r="D11" s="397" t="s">
        <v>203</v>
      </c>
      <c r="E11" s="249" t="s">
        <v>188</v>
      </c>
      <c r="F11" s="398">
        <v>6277</v>
      </c>
      <c r="G11" s="1261"/>
      <c r="H11" s="398">
        <f>ROUND(G11*F11,2)</f>
        <v>0</v>
      </c>
      <c r="I11" s="1261"/>
    </row>
    <row r="12" spans="1:9" ht="13.8">
      <c r="A12" s="249">
        <f>MAX(A$1:A11)+1</f>
        <v>2</v>
      </c>
      <c r="B12" s="259"/>
      <c r="C12" s="556" t="s">
        <v>442</v>
      </c>
      <c r="D12" s="411" t="s">
        <v>845</v>
      </c>
      <c r="E12" s="249" t="s">
        <v>188</v>
      </c>
      <c r="F12" s="398">
        <v>9355</v>
      </c>
      <c r="G12" s="1261"/>
      <c r="H12" s="398">
        <f t="shared" ref="H12:H19" si="0">ROUND(G12*F12,2)</f>
        <v>0</v>
      </c>
      <c r="I12" s="1261"/>
    </row>
    <row r="13" spans="1:9" ht="13.8">
      <c r="A13" s="249">
        <f>MAX(A$1:A12)+1</f>
        <v>3</v>
      </c>
      <c r="B13" s="259"/>
      <c r="C13" s="396" t="s">
        <v>600</v>
      </c>
      <c r="D13" s="397" t="s">
        <v>601</v>
      </c>
      <c r="E13" s="249" t="s">
        <v>188</v>
      </c>
      <c r="F13" s="398">
        <v>15695</v>
      </c>
      <c r="G13" s="1261"/>
      <c r="H13" s="398">
        <f t="shared" si="0"/>
        <v>0</v>
      </c>
      <c r="I13" s="1261"/>
    </row>
    <row r="14" spans="1:9" ht="13.8">
      <c r="A14" s="249">
        <f>MAX(A$1:A13)+1</f>
        <v>4</v>
      </c>
      <c r="B14" s="259"/>
      <c r="C14" s="396" t="s">
        <v>360</v>
      </c>
      <c r="D14" s="397" t="s">
        <v>361</v>
      </c>
      <c r="E14" s="249" t="s">
        <v>188</v>
      </c>
      <c r="F14" s="398">
        <v>11317</v>
      </c>
      <c r="G14" s="1261"/>
      <c r="H14" s="398">
        <f t="shared" si="0"/>
        <v>0</v>
      </c>
      <c r="I14" s="1261"/>
    </row>
    <row r="15" spans="1:9" ht="13.8">
      <c r="A15" s="249">
        <f>MAX(A$1:A14)+1</f>
        <v>5</v>
      </c>
      <c r="B15" s="259"/>
      <c r="C15" s="556" t="s">
        <v>231</v>
      </c>
      <c r="D15" s="557" t="s">
        <v>1287</v>
      </c>
      <c r="E15" s="249" t="s">
        <v>188</v>
      </c>
      <c r="F15" s="398">
        <v>15695</v>
      </c>
      <c r="G15" s="1261"/>
      <c r="H15" s="398">
        <f t="shared" si="0"/>
        <v>0</v>
      </c>
      <c r="I15" s="1261"/>
    </row>
    <row r="16" spans="1:9" ht="13.8">
      <c r="A16" s="249">
        <v>6</v>
      </c>
      <c r="B16" s="259"/>
      <c r="C16" s="396" t="s">
        <v>199</v>
      </c>
      <c r="D16" s="397" t="s">
        <v>444</v>
      </c>
      <c r="E16" s="249" t="s">
        <v>188</v>
      </c>
      <c r="F16" s="398">
        <v>7549</v>
      </c>
      <c r="G16" s="1261"/>
      <c r="H16" s="398">
        <f t="shared" si="0"/>
        <v>0</v>
      </c>
      <c r="I16" s="1261"/>
    </row>
    <row r="17" spans="1:9" ht="13.8">
      <c r="A17" s="249">
        <v>7</v>
      </c>
      <c r="B17" s="259"/>
      <c r="C17" s="396" t="s">
        <v>720</v>
      </c>
      <c r="D17" s="397" t="s">
        <v>721</v>
      </c>
      <c r="E17" s="249" t="s">
        <v>188</v>
      </c>
      <c r="F17" s="398">
        <v>8157</v>
      </c>
      <c r="G17" s="1261"/>
      <c r="H17" s="398">
        <f t="shared" si="0"/>
        <v>0</v>
      </c>
      <c r="I17" s="1261"/>
    </row>
    <row r="18" spans="1:9" ht="13.8">
      <c r="A18" s="249">
        <v>8</v>
      </c>
      <c r="B18" s="259"/>
      <c r="C18" s="556" t="s">
        <v>846</v>
      </c>
      <c r="D18" s="411" t="s">
        <v>847</v>
      </c>
      <c r="E18" s="249" t="s">
        <v>197</v>
      </c>
      <c r="F18" s="398">
        <v>12498</v>
      </c>
      <c r="G18" s="1261"/>
      <c r="H18" s="398">
        <f t="shared" si="0"/>
        <v>0</v>
      </c>
      <c r="I18" s="1261"/>
    </row>
    <row r="19" spans="1:9" ht="13.8">
      <c r="A19" s="249">
        <v>9</v>
      </c>
      <c r="B19" s="259"/>
      <c r="C19" s="396" t="s">
        <v>1288</v>
      </c>
      <c r="D19" s="397" t="s">
        <v>1289</v>
      </c>
      <c r="E19" s="249" t="s">
        <v>176</v>
      </c>
      <c r="F19" s="398">
        <v>19</v>
      </c>
      <c r="G19" s="1261"/>
      <c r="H19" s="398">
        <f t="shared" si="0"/>
        <v>0</v>
      </c>
      <c r="I19" s="1261"/>
    </row>
    <row r="20" spans="1:9" ht="13.8">
      <c r="A20" s="72"/>
      <c r="B20" s="70"/>
      <c r="C20" s="420"/>
      <c r="D20" s="430"/>
      <c r="F20" s="530"/>
      <c r="G20" s="530"/>
      <c r="H20" s="530"/>
      <c r="I20" s="530"/>
    </row>
    <row r="21" spans="1:9" s="395" customFormat="1" ht="13.8">
      <c r="A21" s="226"/>
      <c r="B21" s="434">
        <v>452333</v>
      </c>
      <c r="C21" s="558"/>
      <c r="D21" s="229" t="s">
        <v>793</v>
      </c>
      <c r="E21" s="559"/>
      <c r="F21" s="560"/>
      <c r="G21" s="232"/>
      <c r="H21" s="233">
        <f>SUM(H23:H24)</f>
        <v>0</v>
      </c>
      <c r="I21" s="232"/>
    </row>
    <row r="22" spans="1:9" ht="13.8">
      <c r="A22" s="176"/>
      <c r="B22" s="97"/>
      <c r="C22" s="177"/>
      <c r="D22" s="178"/>
      <c r="E22" s="561"/>
      <c r="F22" s="562"/>
      <c r="G22" s="79"/>
      <c r="H22" s="79"/>
      <c r="I22" s="79"/>
    </row>
    <row r="23" spans="1:9" ht="27.6">
      <c r="A23" s="1520" t="s">
        <v>211</v>
      </c>
      <c r="B23" s="1521"/>
      <c r="C23" s="1545" t="s">
        <v>565</v>
      </c>
      <c r="D23" s="1546" t="s">
        <v>825</v>
      </c>
      <c r="E23" s="1547" t="s">
        <v>176</v>
      </c>
      <c r="F23" s="1548">
        <v>15190</v>
      </c>
      <c r="G23" s="1526"/>
      <c r="H23" s="1527">
        <f>ROUND(G23*F23,2)</f>
        <v>0</v>
      </c>
      <c r="I23" s="1526"/>
    </row>
    <row r="24" spans="1:9" ht="13.8">
      <c r="A24" s="1520" t="s">
        <v>213</v>
      </c>
      <c r="B24" s="1521"/>
      <c r="C24" s="1545" t="s">
        <v>1290</v>
      </c>
      <c r="D24" s="1546" t="s">
        <v>1291</v>
      </c>
      <c r="E24" s="1547" t="s">
        <v>180</v>
      </c>
      <c r="F24" s="1548">
        <v>145</v>
      </c>
      <c r="G24" s="1526"/>
      <c r="H24" s="1527">
        <f>ROUND(G24*F24,2)</f>
        <v>0</v>
      </c>
      <c r="I24" s="1526"/>
    </row>
    <row r="25" spans="1:9" ht="13.8">
      <c r="A25" s="176"/>
      <c r="B25" s="97"/>
      <c r="D25" s="436"/>
      <c r="E25" s="561"/>
      <c r="F25" s="562"/>
      <c r="G25" s="79"/>
      <c r="H25" s="79"/>
      <c r="I25" s="79"/>
    </row>
    <row r="26" spans="1:9" s="395" customFormat="1" ht="13.8">
      <c r="A26" s="257"/>
      <c r="B26" s="137">
        <v>452614</v>
      </c>
      <c r="C26" s="565"/>
      <c r="D26" s="566" t="s">
        <v>1298</v>
      </c>
      <c r="E26" s="70"/>
      <c r="F26" s="567"/>
      <c r="G26" s="568"/>
      <c r="H26" s="80">
        <f>H28</f>
        <v>0</v>
      </c>
      <c r="I26" s="568"/>
    </row>
    <row r="27" spans="1:9" ht="13.8">
      <c r="A27" s="92"/>
      <c r="B27" s="100"/>
      <c r="C27" s="123"/>
      <c r="D27" s="115"/>
      <c r="E27" s="95"/>
      <c r="I27" s="96"/>
    </row>
    <row r="28" spans="1:9" ht="27.6">
      <c r="A28" s="138" t="s">
        <v>215</v>
      </c>
      <c r="B28" s="85"/>
      <c r="C28" s="431" t="s">
        <v>628</v>
      </c>
      <c r="D28" s="397" t="s">
        <v>629</v>
      </c>
      <c r="E28" s="563" t="s">
        <v>197</v>
      </c>
      <c r="F28" s="564">
        <v>1639</v>
      </c>
      <c r="G28" s="1252"/>
      <c r="H28" s="90">
        <f>ROUND(G28*F28,2)</f>
        <v>0</v>
      </c>
      <c r="I28" s="1252"/>
    </row>
    <row r="29" spans="1:9" ht="13.8">
      <c r="A29" s="176"/>
      <c r="B29" s="97"/>
      <c r="D29" s="436"/>
      <c r="E29" s="561"/>
      <c r="F29" s="562"/>
      <c r="G29" s="79"/>
      <c r="H29" s="79"/>
      <c r="I29" s="79"/>
    </row>
    <row r="30" spans="1:9" ht="13.8">
      <c r="A30" s="176"/>
      <c r="B30" s="227">
        <v>452623</v>
      </c>
      <c r="C30" s="569"/>
      <c r="D30" s="229" t="s">
        <v>640</v>
      </c>
      <c r="E30" s="561"/>
      <c r="F30" s="562"/>
      <c r="G30" s="79"/>
      <c r="H30" s="284">
        <f>SUM(H32:H34)</f>
        <v>0</v>
      </c>
      <c r="I30" s="79"/>
    </row>
    <row r="31" spans="1:9" ht="13.8">
      <c r="A31" s="176"/>
      <c r="B31" s="97"/>
      <c r="C31" s="420"/>
      <c r="D31" s="411"/>
      <c r="E31" s="561"/>
      <c r="F31" s="562"/>
      <c r="G31" s="79"/>
      <c r="H31" s="79"/>
      <c r="I31" s="79"/>
    </row>
    <row r="32" spans="1:9" ht="13.8">
      <c r="A32" s="138" t="s">
        <v>217</v>
      </c>
      <c r="B32" s="85"/>
      <c r="C32" s="396" t="s">
        <v>1292</v>
      </c>
      <c r="D32" s="397" t="s">
        <v>1293</v>
      </c>
      <c r="E32" s="563" t="s">
        <v>188</v>
      </c>
      <c r="F32" s="564">
        <v>37</v>
      </c>
      <c r="G32" s="1252"/>
      <c r="H32" s="90">
        <f>ROUND(G32*F32,2)</f>
        <v>0</v>
      </c>
      <c r="I32" s="1252"/>
    </row>
    <row r="33" spans="1:9" ht="13.8">
      <c r="A33" s="138" t="s">
        <v>219</v>
      </c>
      <c r="B33" s="85"/>
      <c r="C33" s="431" t="s">
        <v>1294</v>
      </c>
      <c r="D33" s="411" t="s">
        <v>1295</v>
      </c>
      <c r="E33" s="563" t="s">
        <v>188</v>
      </c>
      <c r="F33" s="564">
        <v>236</v>
      </c>
      <c r="G33" s="1252"/>
      <c r="H33" s="90">
        <f t="shared" ref="H33:H34" si="1">ROUND(G33*F33,2)</f>
        <v>0</v>
      </c>
      <c r="I33" s="1252"/>
    </row>
    <row r="34" spans="1:9" ht="27.6">
      <c r="A34" s="138" t="s">
        <v>221</v>
      </c>
      <c r="B34" s="85"/>
      <c r="C34" s="396" t="s">
        <v>1296</v>
      </c>
      <c r="D34" s="397" t="s">
        <v>1297</v>
      </c>
      <c r="E34" s="563" t="s">
        <v>188</v>
      </c>
      <c r="F34" s="564">
        <v>238</v>
      </c>
      <c r="G34" s="1252"/>
      <c r="H34" s="90">
        <f t="shared" si="1"/>
        <v>0</v>
      </c>
      <c r="I34" s="1252"/>
    </row>
    <row r="35" spans="1:9" ht="13.8">
      <c r="A35" s="92"/>
      <c r="B35" s="100"/>
      <c r="C35" s="123"/>
      <c r="D35" s="115"/>
      <c r="E35" s="95"/>
    </row>
    <row r="36" spans="1:9" ht="14.4">
      <c r="A36" s="92"/>
      <c r="B36" s="95"/>
      <c r="C36" s="114"/>
      <c r="D36" s="103" t="s">
        <v>181</v>
      </c>
      <c r="E36" s="104"/>
      <c r="F36" s="105"/>
      <c r="G36" s="106"/>
      <c r="H36" s="107">
        <f>H30+H26+H21+H9</f>
        <v>0</v>
      </c>
    </row>
    <row r="37" spans="1:9" ht="13.8">
      <c r="A37" s="92"/>
      <c r="B37" s="108"/>
      <c r="C37" s="109"/>
      <c r="D37" s="110"/>
      <c r="E37" s="92"/>
    </row>
    <row r="38" spans="1:9" ht="13.8">
      <c r="A38" s="92"/>
      <c r="B38" s="108"/>
      <c r="C38" s="109"/>
      <c r="E38" s="95"/>
    </row>
    <row r="39" spans="1:9" ht="13.8">
      <c r="A39" s="92"/>
      <c r="B39" s="108"/>
      <c r="C39" s="109"/>
      <c r="D39" s="110"/>
      <c r="E39" s="95"/>
    </row>
    <row r="40" spans="1:9" s="52" customFormat="1" ht="12.75" customHeight="1">
      <c r="A40" s="92"/>
      <c r="B40" s="108"/>
      <c r="C40" s="109"/>
      <c r="D40" s="110"/>
      <c r="E40" s="95"/>
      <c r="F40" s="54"/>
      <c r="G40" s="96"/>
      <c r="H40" s="54"/>
    </row>
    <row r="41" spans="1:9" s="52" customFormat="1" ht="13.8">
      <c r="A41" s="92"/>
      <c r="B41" s="108"/>
      <c r="C41" s="109"/>
      <c r="D41" s="110"/>
      <c r="E41" s="95"/>
      <c r="F41" s="54"/>
      <c r="G41" s="96"/>
      <c r="H41" s="54"/>
    </row>
    <row r="42" spans="1:9" ht="13.8">
      <c r="A42" s="92"/>
      <c r="B42" s="108"/>
      <c r="C42" s="109"/>
      <c r="D42" s="110"/>
      <c r="E42" s="95"/>
    </row>
    <row r="43" spans="1:9" s="52" customFormat="1" ht="12.75" customHeight="1">
      <c r="A43" s="92"/>
      <c r="B43" s="108"/>
      <c r="C43" s="109"/>
      <c r="D43" s="110"/>
      <c r="E43" s="95"/>
      <c r="F43" s="54"/>
      <c r="G43" s="96"/>
      <c r="H43" s="54"/>
    </row>
    <row r="44" spans="1:9" ht="13.8">
      <c r="A44" s="92"/>
      <c r="B44" s="100"/>
      <c r="C44" s="101"/>
      <c r="D44" s="116"/>
      <c r="E44" s="95"/>
    </row>
    <row r="45" spans="1:9" ht="13.8">
      <c r="A45" s="92"/>
      <c r="B45" s="100"/>
      <c r="C45" s="101"/>
      <c r="D45" s="116"/>
      <c r="E45" s="95"/>
    </row>
    <row r="46" spans="1:9" ht="13.8">
      <c r="A46" s="92"/>
      <c r="B46" s="100"/>
      <c r="C46" s="101"/>
      <c r="D46" s="116"/>
      <c r="E46" s="95"/>
    </row>
    <row r="47" spans="1:9" ht="15.6">
      <c r="A47" s="92"/>
      <c r="B47" s="117"/>
      <c r="C47" s="118"/>
      <c r="D47" s="102"/>
      <c r="E47" s="119"/>
    </row>
    <row r="48" spans="1:9" ht="13.8">
      <c r="A48" s="92"/>
      <c r="B48" s="108"/>
      <c r="C48" s="120"/>
      <c r="D48" s="110"/>
      <c r="E48" s="92"/>
    </row>
    <row r="49" spans="1:9" s="52" customFormat="1" ht="12.75" customHeight="1">
      <c r="A49" s="92"/>
      <c r="B49" s="100"/>
      <c r="C49" s="101"/>
      <c r="D49" s="115"/>
      <c r="E49" s="95"/>
      <c r="F49" s="54"/>
      <c r="G49" s="96"/>
      <c r="H49" s="54"/>
    </row>
    <row r="50" spans="1:9" s="52" customFormat="1" ht="12.75" customHeight="1">
      <c r="A50" s="92"/>
      <c r="B50" s="117"/>
      <c r="C50" s="118"/>
      <c r="D50" s="102"/>
      <c r="E50" s="119"/>
      <c r="F50" s="54"/>
      <c r="G50" s="96"/>
      <c r="H50" s="54"/>
    </row>
    <row r="51" spans="1:9" ht="13.8">
      <c r="A51" s="92"/>
      <c r="B51" s="100"/>
      <c r="C51" s="101"/>
      <c r="D51" s="102"/>
      <c r="E51" s="95"/>
    </row>
    <row r="52" spans="1:9" ht="13.8">
      <c r="A52" s="92"/>
      <c r="B52" s="100"/>
      <c r="C52" s="101"/>
      <c r="D52" s="102"/>
      <c r="E52" s="95"/>
    </row>
    <row r="53" spans="1:9" s="54" customFormat="1" ht="13.8">
      <c r="A53" s="92"/>
      <c r="B53" s="100"/>
      <c r="C53" s="101"/>
      <c r="D53" s="116"/>
      <c r="E53" s="95"/>
      <c r="G53" s="96"/>
      <c r="I53" s="51"/>
    </row>
    <row r="54" spans="1:9" s="54" customFormat="1" ht="13.8">
      <c r="A54" s="92"/>
      <c r="B54" s="100"/>
      <c r="C54" s="101"/>
      <c r="D54" s="116"/>
      <c r="E54" s="95"/>
      <c r="G54" s="96"/>
      <c r="I54" s="51"/>
    </row>
    <row r="55" spans="1:9" s="54" customFormat="1" ht="13.8">
      <c r="A55" s="92"/>
      <c r="B55" s="100"/>
      <c r="C55" s="101"/>
      <c r="D55" s="116"/>
      <c r="E55" s="95"/>
      <c r="G55" s="96"/>
      <c r="I55" s="51"/>
    </row>
    <row r="56" spans="1:9" s="54" customFormat="1" ht="15.6">
      <c r="A56" s="92"/>
      <c r="B56" s="117"/>
      <c r="C56" s="118"/>
      <c r="D56" s="102"/>
      <c r="E56" s="119"/>
      <c r="G56" s="96"/>
      <c r="I56" s="51"/>
    </row>
    <row r="57" spans="1:9" s="54" customFormat="1" ht="15.6">
      <c r="A57" s="92"/>
      <c r="B57" s="117"/>
      <c r="C57" s="118"/>
      <c r="D57" s="121"/>
      <c r="E57" s="119"/>
      <c r="G57" s="96"/>
      <c r="I57" s="51"/>
    </row>
    <row r="58" spans="1:9" s="54" customFormat="1" ht="13.8">
      <c r="A58" s="92"/>
      <c r="B58" s="100"/>
      <c r="C58" s="101"/>
      <c r="D58" s="115"/>
      <c r="E58" s="95"/>
      <c r="G58" s="96"/>
      <c r="I58" s="51"/>
    </row>
    <row r="59" spans="1:9" s="54" customFormat="1" ht="13.8">
      <c r="A59" s="92"/>
      <c r="B59" s="100"/>
      <c r="C59" s="101"/>
      <c r="D59" s="102"/>
      <c r="E59" s="95"/>
      <c r="G59" s="96"/>
      <c r="I59" s="51"/>
    </row>
    <row r="60" spans="1:9" s="54" customFormat="1" ht="13.8">
      <c r="A60" s="92"/>
      <c r="B60" s="100"/>
      <c r="C60" s="101"/>
      <c r="D60" s="102"/>
      <c r="E60" s="95"/>
      <c r="G60" s="96"/>
      <c r="I60" s="51"/>
    </row>
    <row r="61" spans="1:9" s="54" customFormat="1" ht="13.8">
      <c r="A61" s="92"/>
      <c r="B61" s="100"/>
      <c r="C61" s="101"/>
      <c r="D61" s="116"/>
      <c r="E61" s="95"/>
      <c r="G61" s="96"/>
      <c r="I61" s="51"/>
    </row>
    <row r="62" spans="1:9" s="54" customFormat="1" ht="13.8">
      <c r="A62" s="92"/>
      <c r="B62" s="100"/>
      <c r="C62" s="101"/>
      <c r="D62" s="116"/>
      <c r="E62" s="95"/>
      <c r="G62" s="96"/>
      <c r="I62" s="51"/>
    </row>
    <row r="63" spans="1:9" s="54" customFormat="1" ht="13.8">
      <c r="A63" s="92"/>
      <c r="B63" s="100"/>
      <c r="C63" s="101"/>
      <c r="D63" s="116"/>
      <c r="E63" s="95"/>
      <c r="G63" s="96"/>
      <c r="I63" s="51"/>
    </row>
    <row r="64" spans="1:9" s="54" customFormat="1" ht="13.8">
      <c r="A64" s="92"/>
      <c r="B64" s="100"/>
      <c r="C64" s="101"/>
      <c r="D64" s="102"/>
      <c r="E64" s="95"/>
      <c r="G64" s="96"/>
      <c r="I64" s="51"/>
    </row>
    <row r="65" spans="1:9" s="54" customFormat="1" ht="13.8">
      <c r="A65" s="92"/>
      <c r="B65" s="100"/>
      <c r="C65" s="101"/>
      <c r="D65" s="116"/>
      <c r="E65" s="95"/>
      <c r="G65" s="96"/>
      <c r="I65" s="51"/>
    </row>
    <row r="66" spans="1:9" s="54" customFormat="1" ht="13.8">
      <c r="A66" s="92"/>
      <c r="B66" s="100"/>
      <c r="C66" s="101"/>
      <c r="D66" s="115"/>
      <c r="E66" s="95"/>
      <c r="G66" s="96"/>
      <c r="I66" s="51"/>
    </row>
    <row r="67" spans="1:9" s="54" customFormat="1" ht="13.5" customHeight="1">
      <c r="A67" s="92"/>
      <c r="B67" s="100"/>
      <c r="C67" s="101"/>
      <c r="D67" s="102"/>
      <c r="E67" s="95"/>
      <c r="G67" s="96"/>
      <c r="I67" s="51"/>
    </row>
    <row r="68" spans="1:9" s="54" customFormat="1" ht="13.5" customHeight="1">
      <c r="A68" s="92"/>
      <c r="B68" s="100"/>
      <c r="C68" s="101"/>
      <c r="D68" s="116"/>
      <c r="E68" s="95"/>
      <c r="G68" s="96"/>
      <c r="I68" s="51"/>
    </row>
    <row r="69" spans="1:9" s="52" customFormat="1" ht="13.8">
      <c r="A69" s="92"/>
      <c r="B69" s="100"/>
      <c r="C69" s="101"/>
      <c r="D69" s="116"/>
      <c r="E69" s="95"/>
      <c r="F69" s="54"/>
      <c r="G69" s="96"/>
      <c r="H69" s="54"/>
    </row>
    <row r="70" spans="1:9" s="52" customFormat="1" ht="13.8">
      <c r="A70" s="92"/>
      <c r="B70" s="100"/>
      <c r="C70" s="101"/>
      <c r="D70" s="116"/>
      <c r="E70" s="95"/>
      <c r="F70" s="54"/>
      <c r="G70" s="96"/>
      <c r="H70" s="54"/>
    </row>
    <row r="71" spans="1:9" s="52" customFormat="1" ht="13.8">
      <c r="A71" s="92"/>
      <c r="B71" s="100"/>
      <c r="C71" s="101"/>
      <c r="D71" s="102"/>
      <c r="E71" s="95"/>
      <c r="F71" s="54"/>
      <c r="G71" s="96"/>
      <c r="H71" s="54"/>
    </row>
    <row r="72" spans="1:9" ht="13.5" customHeight="1">
      <c r="A72" s="92"/>
      <c r="B72" s="100"/>
      <c r="C72" s="101"/>
      <c r="D72" s="116"/>
      <c r="E72" s="95"/>
    </row>
    <row r="73" spans="1:9" ht="13.5" customHeight="1">
      <c r="A73" s="92"/>
      <c r="B73" s="100"/>
      <c r="C73" s="101"/>
      <c r="D73" s="115"/>
      <c r="E73" s="95"/>
    </row>
    <row r="74" spans="1:9" s="52" customFormat="1" ht="13.8">
      <c r="A74" s="92"/>
      <c r="B74" s="95"/>
      <c r="C74" s="114"/>
      <c r="D74" s="122"/>
      <c r="E74" s="95"/>
      <c r="F74" s="54"/>
      <c r="G74" s="96"/>
      <c r="H74" s="54"/>
    </row>
    <row r="75" spans="1:9" s="52" customFormat="1" ht="11.25" customHeight="1">
      <c r="A75" s="92"/>
      <c r="B75" s="95"/>
      <c r="C75" s="114"/>
      <c r="D75" s="114"/>
      <c r="E75" s="95"/>
      <c r="F75" s="54"/>
      <c r="G75" s="96"/>
      <c r="H75" s="54"/>
    </row>
    <row r="76" spans="1:9" s="52" customFormat="1" ht="13.8">
      <c r="A76" s="92"/>
      <c r="B76" s="108"/>
      <c r="C76" s="120"/>
      <c r="D76" s="110"/>
      <c r="E76" s="92"/>
      <c r="F76" s="54"/>
      <c r="G76" s="96"/>
      <c r="H76" s="54"/>
    </row>
    <row r="77" spans="1:9" s="52" customFormat="1" ht="13.8">
      <c r="A77" s="92"/>
      <c r="B77" s="100"/>
      <c r="C77" s="123"/>
      <c r="D77" s="116"/>
      <c r="E77" s="95"/>
      <c r="F77" s="54"/>
      <c r="G77" s="96"/>
      <c r="H77" s="54"/>
    </row>
    <row r="78" spans="1:9" s="52" customFormat="1" ht="13.8">
      <c r="A78" s="92"/>
      <c r="B78" s="100"/>
      <c r="C78" s="123"/>
      <c r="D78" s="116"/>
      <c r="E78" s="95"/>
      <c r="F78" s="54"/>
      <c r="G78" s="96"/>
      <c r="H78" s="54"/>
    </row>
    <row r="79" spans="1:9" s="52" customFormat="1" ht="13.8">
      <c r="A79" s="92"/>
      <c r="B79" s="95"/>
      <c r="C79" s="114"/>
      <c r="D79" s="122"/>
      <c r="E79" s="95"/>
      <c r="F79" s="54"/>
      <c r="G79" s="96"/>
      <c r="H79" s="54"/>
    </row>
    <row r="80" spans="1:9" s="52" customFormat="1" ht="13.8">
      <c r="A80" s="92"/>
      <c r="B80" s="95"/>
      <c r="C80" s="114"/>
      <c r="D80" s="114"/>
      <c r="E80" s="95"/>
      <c r="F80" s="54"/>
      <c r="G80" s="96"/>
      <c r="H80" s="54"/>
    </row>
    <row r="81" spans="1:8" s="52" customFormat="1" ht="13.8">
      <c r="A81" s="92"/>
      <c r="B81" s="108"/>
      <c r="C81" s="120"/>
      <c r="D81" s="110"/>
      <c r="E81" s="92"/>
      <c r="F81" s="54"/>
      <c r="G81" s="96"/>
      <c r="H81" s="54"/>
    </row>
    <row r="82" spans="1:8" ht="13.5" customHeight="1">
      <c r="A82" s="92"/>
      <c r="B82" s="108"/>
      <c r="C82" s="120"/>
      <c r="D82" s="110"/>
      <c r="E82" s="92"/>
    </row>
    <row r="83" spans="1:8" s="52" customFormat="1" ht="13.8">
      <c r="A83" s="92"/>
      <c r="B83" s="100"/>
      <c r="C83" s="123"/>
      <c r="D83" s="115"/>
      <c r="E83" s="95"/>
      <c r="F83" s="54"/>
      <c r="G83" s="96"/>
      <c r="H83" s="54"/>
    </row>
    <row r="84" spans="1:8" s="52" customFormat="1" ht="13.8">
      <c r="A84" s="92"/>
      <c r="B84" s="100"/>
      <c r="C84" s="123"/>
      <c r="D84" s="116"/>
      <c r="E84" s="95"/>
      <c r="F84" s="54"/>
      <c r="G84" s="96"/>
      <c r="H84" s="54"/>
    </row>
    <row r="85" spans="1:8" ht="13.5" customHeight="1">
      <c r="A85" s="92"/>
      <c r="B85" s="100"/>
      <c r="C85" s="123"/>
      <c r="D85" s="115"/>
      <c r="E85" s="95"/>
    </row>
    <row r="86" spans="1:8" ht="13.5" customHeight="1">
      <c r="A86" s="92"/>
      <c r="B86" s="100"/>
      <c r="C86" s="123"/>
      <c r="D86" s="115"/>
      <c r="E86" s="95"/>
    </row>
    <row r="87" spans="1:8" s="52" customFormat="1" ht="13.8">
      <c r="A87" s="92"/>
      <c r="B87" s="100"/>
      <c r="C87" s="123"/>
      <c r="D87" s="115"/>
      <c r="E87" s="95"/>
      <c r="F87" s="54"/>
      <c r="G87" s="96"/>
      <c r="H87" s="54"/>
    </row>
    <row r="88" spans="1:8" s="52" customFormat="1" ht="13.8">
      <c r="A88" s="92"/>
      <c r="B88" s="100"/>
      <c r="C88" s="123"/>
      <c r="D88" s="116"/>
      <c r="E88" s="95"/>
      <c r="F88" s="54"/>
      <c r="G88" s="96"/>
      <c r="H88" s="54"/>
    </row>
    <row r="89" spans="1:8" ht="13.5" customHeight="1">
      <c r="A89" s="92"/>
      <c r="B89" s="95"/>
      <c r="C89" s="114"/>
      <c r="D89" s="114"/>
      <c r="E89" s="95"/>
    </row>
    <row r="90" spans="1:8" ht="13.5" customHeight="1">
      <c r="B90" s="73"/>
      <c r="C90" s="125"/>
      <c r="D90" s="126"/>
      <c r="E90" s="124"/>
    </row>
    <row r="91" spans="1:8" ht="13.5" customHeight="1">
      <c r="B91" s="83"/>
      <c r="C91" s="127"/>
      <c r="D91" s="82"/>
    </row>
    <row r="94" spans="1:8" ht="13.5" customHeight="1">
      <c r="B94" s="73"/>
      <c r="C94" s="125"/>
      <c r="D94" s="126"/>
      <c r="E94" s="124"/>
    </row>
    <row r="95" spans="1:8" ht="13.5" customHeight="1">
      <c r="B95" s="83"/>
      <c r="C95" s="127"/>
      <c r="D95" s="82"/>
    </row>
    <row r="96" spans="1:8" s="52" customFormat="1" ht="13.8">
      <c r="A96" s="124"/>
      <c r="B96" s="72"/>
      <c r="C96" s="53"/>
      <c r="D96" s="128"/>
      <c r="E96" s="72"/>
      <c r="F96" s="54"/>
      <c r="G96" s="96"/>
      <c r="H96" s="54"/>
    </row>
    <row r="97" spans="1:9" ht="13.5" customHeight="1">
      <c r="D97" s="128"/>
    </row>
    <row r="98" spans="1:9" ht="13.5" customHeight="1">
      <c r="D98" s="128"/>
    </row>
    <row r="99" spans="1:9" ht="13.5" customHeight="1">
      <c r="D99" s="128"/>
    </row>
    <row r="100" spans="1:9" ht="13.5" customHeight="1">
      <c r="D100" s="128"/>
    </row>
    <row r="103" spans="1:9" ht="13.5" customHeight="1">
      <c r="B103" s="83"/>
      <c r="C103" s="127"/>
      <c r="D103" s="82"/>
    </row>
    <row r="104" spans="1:9" ht="13.5" customHeight="1">
      <c r="D104" s="129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ht="13.5" customHeight="1">
      <c r="H144" s="53"/>
    </row>
    <row r="145" spans="8:8" ht="13.5" customHeight="1">
      <c r="H145" s="53"/>
    </row>
    <row r="146" spans="8:8" ht="13.5" customHeight="1">
      <c r="H146" s="53"/>
    </row>
    <row r="147" spans="8:8" ht="13.5" customHeight="1">
      <c r="H147" s="53"/>
    </row>
    <row r="148" spans="8:8" ht="13.5" customHeight="1">
      <c r="H148" s="53"/>
    </row>
    <row r="149" spans="8:8" ht="13.5" customHeight="1">
      <c r="H149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 xr:uid="{00000000-0002-0000-37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árok57">
    <tabColor rgb="FFFFFF99"/>
  </sheetPr>
  <dimension ref="A1:I132"/>
  <sheetViews>
    <sheetView view="pageBreakPreview" zoomScaleNormal="100" zoomScaleSheetLayoutView="100" workbookViewId="0">
      <selection activeCell="E21" sqref="E21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844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96</v>
      </c>
      <c r="D3" s="132"/>
      <c r="E3" s="131"/>
      <c r="F3" s="133"/>
      <c r="G3" s="133"/>
      <c r="H3" s="132"/>
    </row>
    <row r="4" spans="1:9" ht="14.4">
      <c r="A4" s="65" t="s">
        <v>183</v>
      </c>
      <c r="B4" s="135"/>
      <c r="C4" s="539" t="s">
        <v>97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545" customFormat="1" ht="13.5" customHeight="1">
      <c r="A9" s="540"/>
      <c r="B9" s="541">
        <v>451111</v>
      </c>
      <c r="C9" s="540"/>
      <c r="D9" s="553" t="s">
        <v>553</v>
      </c>
      <c r="E9" s="543"/>
      <c r="F9" s="540"/>
      <c r="G9" s="540"/>
      <c r="H9" s="544">
        <f>H11</f>
        <v>0</v>
      </c>
    </row>
    <row r="10" spans="1:9" ht="13.5" customHeight="1">
      <c r="A10" s="53"/>
      <c r="B10" s="70"/>
      <c r="C10" s="71"/>
      <c r="D10" s="71"/>
      <c r="F10" s="53"/>
      <c r="G10" s="53"/>
      <c r="H10" s="53"/>
    </row>
    <row r="11" spans="1:9" ht="27.6">
      <c r="A11" s="249">
        <v>1</v>
      </c>
      <c r="B11" s="259"/>
      <c r="C11" s="548" t="s">
        <v>545</v>
      </c>
      <c r="D11" s="549" t="s">
        <v>546</v>
      </c>
      <c r="E11" s="249" t="s">
        <v>180</v>
      </c>
      <c r="F11" s="398">
        <v>610</v>
      </c>
      <c r="G11" s="1261"/>
      <c r="H11" s="398">
        <f>ROUND(F11*G11,2)</f>
        <v>0</v>
      </c>
      <c r="I11" s="1261"/>
    </row>
    <row r="12" spans="1:9" ht="13.8">
      <c r="A12" s="176"/>
      <c r="B12" s="97"/>
      <c r="C12" s="177"/>
      <c r="D12" s="178"/>
      <c r="E12" s="546"/>
      <c r="F12" s="547"/>
      <c r="G12" s="79"/>
      <c r="H12" s="79"/>
      <c r="I12" s="79"/>
    </row>
    <row r="13" spans="1:9" s="545" customFormat="1" ht="27.75" customHeight="1">
      <c r="A13" s="540"/>
      <c r="B13" s="541">
        <v>452331</v>
      </c>
      <c r="C13" s="540"/>
      <c r="D13" s="542" t="s">
        <v>554</v>
      </c>
      <c r="E13" s="543"/>
      <c r="F13" s="540"/>
      <c r="G13" s="540"/>
      <c r="H13" s="544">
        <f>SUM(H15:H17)</f>
        <v>0</v>
      </c>
      <c r="I13" s="540"/>
    </row>
    <row r="14" spans="1:9" ht="15.75" customHeight="1">
      <c r="A14" s="176"/>
      <c r="B14" s="97"/>
      <c r="C14" s="177"/>
      <c r="D14" s="178"/>
      <c r="E14" s="546"/>
      <c r="F14" s="547"/>
      <c r="G14" s="79"/>
      <c r="H14" s="79"/>
      <c r="I14" s="79"/>
    </row>
    <row r="15" spans="1:9" ht="27.6">
      <c r="A15" s="138" t="s">
        <v>177</v>
      </c>
      <c r="B15" s="85"/>
      <c r="C15" s="548" t="s">
        <v>547</v>
      </c>
      <c r="D15" s="549" t="s">
        <v>548</v>
      </c>
      <c r="E15" s="147" t="s">
        <v>180</v>
      </c>
      <c r="F15" s="550">
        <v>610</v>
      </c>
      <c r="G15" s="1252"/>
      <c r="H15" s="398">
        <f>ROUND(F15*G15,2)</f>
        <v>0</v>
      </c>
      <c r="I15" s="1252"/>
    </row>
    <row r="16" spans="1:9" ht="27.6">
      <c r="A16" s="138" t="s">
        <v>191</v>
      </c>
      <c r="B16" s="85"/>
      <c r="C16" s="548" t="s">
        <v>549</v>
      </c>
      <c r="D16" s="549" t="s">
        <v>550</v>
      </c>
      <c r="E16" s="551" t="s">
        <v>551</v>
      </c>
      <c r="F16" s="552">
        <v>647</v>
      </c>
      <c r="G16" s="1252"/>
      <c r="H16" s="398">
        <f t="shared" ref="H16:H17" si="0">ROUND(F16*G16,2)</f>
        <v>0</v>
      </c>
      <c r="I16" s="1252"/>
    </row>
    <row r="17" spans="1:9" ht="27.6">
      <c r="A17" s="138" t="s">
        <v>194</v>
      </c>
      <c r="B17" s="85"/>
      <c r="C17" s="548" t="s">
        <v>549</v>
      </c>
      <c r="D17" s="549" t="s">
        <v>550</v>
      </c>
      <c r="E17" s="551" t="s">
        <v>197</v>
      </c>
      <c r="F17" s="552">
        <v>3</v>
      </c>
      <c r="G17" s="1252"/>
      <c r="H17" s="398">
        <f t="shared" si="0"/>
        <v>0</v>
      </c>
      <c r="I17" s="1252"/>
    </row>
    <row r="18" spans="1:9" ht="13.8">
      <c r="A18" s="92"/>
      <c r="B18" s="108"/>
      <c r="D18" s="110"/>
      <c r="E18" s="95"/>
      <c r="H18" s="96"/>
      <c r="I18" s="96"/>
    </row>
    <row r="19" spans="1:9" ht="14.4">
      <c r="A19" s="92"/>
      <c r="B19" s="95"/>
      <c r="C19" s="114"/>
      <c r="D19" s="103" t="s">
        <v>181</v>
      </c>
      <c r="E19" s="104"/>
      <c r="F19" s="105"/>
      <c r="G19" s="106"/>
      <c r="H19" s="107">
        <f>H13+H9</f>
        <v>0</v>
      </c>
    </row>
    <row r="20" spans="1:9" ht="13.8">
      <c r="A20" s="92"/>
      <c r="B20" s="108"/>
      <c r="C20" s="109"/>
      <c r="D20" s="110"/>
      <c r="E20" s="92"/>
    </row>
    <row r="21" spans="1:9" ht="13.8">
      <c r="A21" s="92"/>
      <c r="B21" s="108"/>
      <c r="C21" s="109"/>
      <c r="E21" s="95"/>
    </row>
    <row r="22" spans="1:9" ht="13.8">
      <c r="A22" s="92"/>
      <c r="B22" s="108"/>
      <c r="C22" s="109"/>
      <c r="D22" s="110"/>
      <c r="E22" s="95"/>
    </row>
    <row r="23" spans="1:9" s="52" customFormat="1" ht="12.75" customHeight="1">
      <c r="A23" s="92"/>
      <c r="B23" s="108"/>
      <c r="C23" s="109"/>
      <c r="D23" s="110"/>
      <c r="E23" s="95"/>
      <c r="F23" s="54"/>
      <c r="G23" s="96"/>
      <c r="H23" s="54"/>
    </row>
    <row r="24" spans="1:9" s="52" customFormat="1" ht="13.8">
      <c r="A24" s="92"/>
      <c r="B24" s="108"/>
      <c r="C24" s="109"/>
      <c r="D24" s="110"/>
      <c r="E24" s="95"/>
      <c r="F24" s="54"/>
      <c r="G24" s="96"/>
      <c r="H24" s="54"/>
    </row>
    <row r="25" spans="1:9" ht="13.8">
      <c r="A25" s="92"/>
      <c r="B25" s="108"/>
      <c r="C25" s="109"/>
      <c r="D25" s="110"/>
      <c r="E25" s="95"/>
    </row>
    <row r="26" spans="1:9" s="52" customFormat="1" ht="12.75" customHeight="1">
      <c r="A26" s="92"/>
      <c r="B26" s="108"/>
      <c r="C26" s="109"/>
      <c r="D26" s="110"/>
      <c r="E26" s="95"/>
      <c r="F26" s="54"/>
      <c r="G26" s="96"/>
      <c r="H26" s="54"/>
    </row>
    <row r="27" spans="1:9" ht="13.8">
      <c r="A27" s="92"/>
      <c r="B27" s="100"/>
      <c r="C27" s="101"/>
      <c r="D27" s="116"/>
      <c r="E27" s="95"/>
    </row>
    <row r="28" spans="1:9" ht="13.8">
      <c r="A28" s="92"/>
      <c r="B28" s="100"/>
      <c r="C28" s="101"/>
      <c r="D28" s="116"/>
      <c r="E28" s="95"/>
    </row>
    <row r="29" spans="1:9" ht="13.8">
      <c r="A29" s="92"/>
      <c r="B29" s="100"/>
      <c r="C29" s="101"/>
      <c r="D29" s="116"/>
      <c r="E29" s="95"/>
    </row>
    <row r="30" spans="1:9" ht="15.6">
      <c r="A30" s="92"/>
      <c r="B30" s="117"/>
      <c r="C30" s="118"/>
      <c r="D30" s="102"/>
      <c r="E30" s="119"/>
    </row>
    <row r="31" spans="1:9" ht="13.8">
      <c r="A31" s="92"/>
      <c r="B31" s="108"/>
      <c r="C31" s="120"/>
      <c r="D31" s="110"/>
      <c r="E31" s="92"/>
    </row>
    <row r="32" spans="1:9" s="52" customFormat="1" ht="12.75" customHeight="1">
      <c r="A32" s="92"/>
      <c r="B32" s="100"/>
      <c r="C32" s="101"/>
      <c r="D32" s="115"/>
      <c r="E32" s="95"/>
      <c r="F32" s="54"/>
      <c r="G32" s="96"/>
      <c r="H32" s="54"/>
    </row>
    <row r="33" spans="1:8" s="52" customFormat="1" ht="12.75" customHeight="1">
      <c r="A33" s="92"/>
      <c r="B33" s="117"/>
      <c r="C33" s="118"/>
      <c r="D33" s="102"/>
      <c r="E33" s="119"/>
      <c r="F33" s="54"/>
      <c r="G33" s="96"/>
      <c r="H33" s="54"/>
    </row>
    <row r="34" spans="1:8" ht="13.8">
      <c r="A34" s="92"/>
      <c r="B34" s="100"/>
      <c r="C34" s="101"/>
      <c r="D34" s="102"/>
      <c r="E34" s="95"/>
    </row>
    <row r="35" spans="1:8" ht="13.8">
      <c r="A35" s="92"/>
      <c r="B35" s="100"/>
      <c r="C35" s="101"/>
      <c r="D35" s="102"/>
      <c r="E35" s="95"/>
    </row>
    <row r="36" spans="1:8" ht="13.8">
      <c r="A36" s="92"/>
      <c r="B36" s="100"/>
      <c r="C36" s="101"/>
      <c r="D36" s="116"/>
      <c r="E36" s="95"/>
    </row>
    <row r="37" spans="1:8" ht="13.8">
      <c r="A37" s="92"/>
      <c r="B37" s="100"/>
      <c r="C37" s="101"/>
      <c r="D37" s="116"/>
      <c r="E37" s="95"/>
    </row>
    <row r="38" spans="1:8" ht="13.8">
      <c r="A38" s="92"/>
      <c r="B38" s="100"/>
      <c r="C38" s="101"/>
      <c r="D38" s="116"/>
      <c r="E38" s="95"/>
    </row>
    <row r="39" spans="1:8" ht="15.6">
      <c r="A39" s="92"/>
      <c r="B39" s="117"/>
      <c r="C39" s="118"/>
      <c r="D39" s="102"/>
      <c r="E39" s="119"/>
    </row>
    <row r="40" spans="1:8" ht="15.6">
      <c r="A40" s="92"/>
      <c r="B40" s="117"/>
      <c r="C40" s="118"/>
      <c r="D40" s="121"/>
      <c r="E40" s="119"/>
    </row>
    <row r="41" spans="1:8" ht="13.8">
      <c r="A41" s="92"/>
      <c r="B41" s="100"/>
      <c r="C41" s="101"/>
      <c r="D41" s="115"/>
      <c r="E41" s="95"/>
    </row>
    <row r="42" spans="1:8" ht="13.8">
      <c r="A42" s="92"/>
      <c r="B42" s="100"/>
      <c r="C42" s="101"/>
      <c r="D42" s="102"/>
      <c r="E42" s="95"/>
    </row>
    <row r="43" spans="1:8" ht="13.8">
      <c r="A43" s="92"/>
      <c r="B43" s="100"/>
      <c r="C43" s="101"/>
      <c r="D43" s="102"/>
      <c r="E43" s="95"/>
    </row>
    <row r="44" spans="1:8" ht="13.8">
      <c r="A44" s="92"/>
      <c r="B44" s="100"/>
      <c r="C44" s="101"/>
      <c r="D44" s="116"/>
      <c r="E44" s="95"/>
    </row>
    <row r="45" spans="1:8" ht="13.8">
      <c r="A45" s="92"/>
      <c r="B45" s="100"/>
      <c r="C45" s="101"/>
      <c r="D45" s="116"/>
      <c r="E45" s="95"/>
    </row>
    <row r="46" spans="1:8" ht="13.8">
      <c r="A46" s="92"/>
      <c r="B46" s="100"/>
      <c r="C46" s="101"/>
      <c r="D46" s="116"/>
      <c r="E46" s="95"/>
    </row>
    <row r="47" spans="1:8" ht="13.8">
      <c r="A47" s="92"/>
      <c r="B47" s="100"/>
      <c r="C47" s="101"/>
      <c r="D47" s="102"/>
      <c r="E47" s="95"/>
    </row>
    <row r="48" spans="1:8" ht="13.8">
      <c r="A48" s="92"/>
      <c r="B48" s="100"/>
      <c r="C48" s="101"/>
      <c r="D48" s="116"/>
      <c r="E48" s="95"/>
    </row>
    <row r="49" spans="1:8" ht="13.8">
      <c r="A49" s="92"/>
      <c r="B49" s="100"/>
      <c r="C49" s="101"/>
      <c r="D49" s="115"/>
      <c r="E49" s="95"/>
    </row>
    <row r="50" spans="1:8" ht="13.5" customHeight="1">
      <c r="A50" s="92"/>
      <c r="B50" s="100"/>
      <c r="C50" s="101"/>
      <c r="D50" s="102"/>
      <c r="E50" s="95"/>
    </row>
    <row r="51" spans="1:8" ht="13.5" customHeight="1">
      <c r="A51" s="92"/>
      <c r="B51" s="100"/>
      <c r="C51" s="101"/>
      <c r="D51" s="116"/>
      <c r="E51" s="95"/>
    </row>
    <row r="52" spans="1:8" s="52" customFormat="1" ht="13.8">
      <c r="A52" s="92"/>
      <c r="B52" s="100"/>
      <c r="C52" s="101"/>
      <c r="D52" s="116"/>
      <c r="E52" s="95"/>
      <c r="F52" s="54"/>
      <c r="G52" s="96"/>
      <c r="H52" s="54"/>
    </row>
    <row r="53" spans="1:8" s="52" customFormat="1" ht="13.8">
      <c r="A53" s="92"/>
      <c r="B53" s="100"/>
      <c r="C53" s="101"/>
      <c r="D53" s="116"/>
      <c r="E53" s="95"/>
      <c r="F53" s="54"/>
      <c r="G53" s="96"/>
      <c r="H53" s="54"/>
    </row>
    <row r="54" spans="1:8" s="52" customFormat="1" ht="13.8">
      <c r="A54" s="92"/>
      <c r="B54" s="100"/>
      <c r="C54" s="101"/>
      <c r="D54" s="102"/>
      <c r="E54" s="95"/>
      <c r="F54" s="54"/>
      <c r="G54" s="96"/>
      <c r="H54" s="54"/>
    </row>
    <row r="55" spans="1:8" ht="13.5" customHeight="1">
      <c r="A55" s="92"/>
      <c r="B55" s="100"/>
      <c r="C55" s="101"/>
      <c r="D55" s="116"/>
      <c r="E55" s="95"/>
    </row>
    <row r="56" spans="1:8" ht="13.5" customHeight="1">
      <c r="A56" s="92"/>
      <c r="B56" s="100"/>
      <c r="C56" s="101"/>
      <c r="D56" s="115"/>
      <c r="E56" s="95"/>
    </row>
    <row r="57" spans="1:8" s="52" customFormat="1" ht="13.8">
      <c r="A57" s="92"/>
      <c r="B57" s="95"/>
      <c r="C57" s="114"/>
      <c r="D57" s="122"/>
      <c r="E57" s="95"/>
      <c r="F57" s="54"/>
      <c r="G57" s="96"/>
      <c r="H57" s="54"/>
    </row>
    <row r="58" spans="1:8" s="52" customFormat="1" ht="13.8">
      <c r="A58" s="92"/>
      <c r="B58" s="95"/>
      <c r="C58" s="114"/>
      <c r="D58" s="114"/>
      <c r="E58" s="95"/>
      <c r="F58" s="54"/>
      <c r="G58" s="96"/>
      <c r="H58" s="54"/>
    </row>
    <row r="59" spans="1:8" s="52" customFormat="1" ht="13.8">
      <c r="A59" s="92"/>
      <c r="B59" s="108"/>
      <c r="C59" s="120"/>
      <c r="D59" s="110"/>
      <c r="E59" s="92"/>
      <c r="F59" s="54"/>
      <c r="G59" s="96"/>
      <c r="H59" s="54"/>
    </row>
    <row r="60" spans="1:8" s="52" customFormat="1" ht="13.8">
      <c r="A60" s="92"/>
      <c r="B60" s="100"/>
      <c r="C60" s="123"/>
      <c r="D60" s="116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s="52" customFormat="1" ht="13.8">
      <c r="A62" s="92"/>
      <c r="B62" s="95"/>
      <c r="C62" s="114"/>
      <c r="D62" s="122"/>
      <c r="E62" s="95"/>
      <c r="F62" s="54"/>
      <c r="G62" s="96"/>
      <c r="H62" s="54"/>
    </row>
    <row r="63" spans="1:8" s="52" customFormat="1" ht="13.8">
      <c r="A63" s="92"/>
      <c r="B63" s="95"/>
      <c r="C63" s="114"/>
      <c r="D63" s="114"/>
      <c r="E63" s="95"/>
      <c r="F63" s="54"/>
      <c r="G63" s="96"/>
      <c r="H63" s="54"/>
    </row>
    <row r="64" spans="1:8" s="52" customFormat="1" ht="13.8">
      <c r="A64" s="92"/>
      <c r="B64" s="108"/>
      <c r="C64" s="120"/>
      <c r="D64" s="110"/>
      <c r="E64" s="92"/>
      <c r="F64" s="54"/>
      <c r="G64" s="96"/>
      <c r="H64" s="54"/>
    </row>
    <row r="65" spans="1:8" ht="13.5" customHeight="1">
      <c r="A65" s="92"/>
      <c r="B65" s="108"/>
      <c r="C65" s="120"/>
      <c r="D65" s="110"/>
      <c r="E65" s="92"/>
    </row>
    <row r="66" spans="1:8" s="52" customFormat="1" ht="13.8">
      <c r="A66" s="92"/>
      <c r="B66" s="100"/>
      <c r="C66" s="123"/>
      <c r="D66" s="115"/>
      <c r="E66" s="95"/>
      <c r="F66" s="54"/>
      <c r="G66" s="96"/>
      <c r="H66" s="54"/>
    </row>
    <row r="67" spans="1:8" s="52" customFormat="1" ht="13.8">
      <c r="A67" s="92"/>
      <c r="B67" s="100"/>
      <c r="C67" s="123"/>
      <c r="D67" s="116"/>
      <c r="E67" s="95"/>
      <c r="F67" s="54"/>
      <c r="G67" s="96"/>
      <c r="H67" s="54"/>
    </row>
    <row r="68" spans="1:8" ht="13.5" customHeight="1">
      <c r="A68" s="92"/>
      <c r="B68" s="100"/>
      <c r="C68" s="123"/>
      <c r="D68" s="115"/>
      <c r="E68" s="95"/>
    </row>
    <row r="69" spans="1:8" ht="13.5" customHeight="1">
      <c r="A69" s="92"/>
      <c r="B69" s="100"/>
      <c r="C69" s="123"/>
      <c r="D69" s="115"/>
      <c r="E69" s="95"/>
    </row>
    <row r="70" spans="1:8" s="52" customFormat="1" ht="13.8">
      <c r="A70" s="92"/>
      <c r="B70" s="100"/>
      <c r="C70" s="123"/>
      <c r="D70" s="115"/>
      <c r="E70" s="95"/>
      <c r="F70" s="54"/>
      <c r="G70" s="96"/>
      <c r="H70" s="54"/>
    </row>
    <row r="71" spans="1:8" s="52" customFormat="1" ht="13.8">
      <c r="A71" s="92"/>
      <c r="B71" s="100"/>
      <c r="C71" s="123"/>
      <c r="D71" s="116"/>
      <c r="E71" s="95"/>
      <c r="F71" s="54"/>
      <c r="G71" s="96"/>
      <c r="H71" s="54"/>
    </row>
    <row r="72" spans="1:8" ht="13.5" customHeight="1">
      <c r="A72" s="92"/>
      <c r="B72" s="95"/>
      <c r="C72" s="114"/>
      <c r="D72" s="114"/>
      <c r="E72" s="95"/>
    </row>
    <row r="73" spans="1:8" ht="13.5" customHeight="1">
      <c r="B73" s="73"/>
      <c r="C73" s="125"/>
      <c r="D73" s="126"/>
      <c r="E73" s="124"/>
    </row>
    <row r="74" spans="1:8" ht="13.5" customHeight="1">
      <c r="B74" s="83"/>
      <c r="C74" s="127"/>
      <c r="D74" s="82"/>
    </row>
    <row r="77" spans="1:8" ht="13.5" customHeight="1">
      <c r="B77" s="73"/>
      <c r="C77" s="125"/>
      <c r="D77" s="126"/>
      <c r="E77" s="124"/>
    </row>
    <row r="78" spans="1:8" ht="13.5" customHeight="1">
      <c r="B78" s="83"/>
      <c r="C78" s="127"/>
      <c r="D78" s="82"/>
    </row>
    <row r="79" spans="1:8" s="52" customFormat="1" ht="13.8">
      <c r="A79" s="124"/>
      <c r="B79" s="72"/>
      <c r="C79" s="53"/>
      <c r="D79" s="128"/>
      <c r="E79" s="72"/>
      <c r="F79" s="54"/>
      <c r="G79" s="96"/>
      <c r="H79" s="54"/>
    </row>
    <row r="80" spans="1:8" ht="13.5" customHeight="1">
      <c r="D80" s="128"/>
    </row>
    <row r="81" spans="1:9" ht="13.5" customHeight="1">
      <c r="D81" s="128"/>
    </row>
    <row r="82" spans="1:9" ht="13.5" customHeight="1">
      <c r="D82" s="128"/>
    </row>
    <row r="83" spans="1:9" ht="13.5" customHeight="1">
      <c r="D83" s="128"/>
    </row>
    <row r="86" spans="1:9" ht="13.5" customHeight="1">
      <c r="B86" s="83"/>
      <c r="C86" s="127"/>
      <c r="D86" s="82"/>
    </row>
    <row r="87" spans="1:9" ht="13.5" customHeight="1">
      <c r="D87" s="129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ht="13.5" customHeight="1">
      <c r="H127" s="53"/>
    </row>
    <row r="128" spans="1:9" ht="13.5" customHeight="1">
      <c r="H128" s="53"/>
    </row>
    <row r="129" spans="8:8" ht="13.5" customHeight="1">
      <c r="H129" s="53"/>
    </row>
    <row r="130" spans="8:8" ht="13.5" customHeight="1">
      <c r="H130" s="53"/>
    </row>
    <row r="131" spans="8:8" ht="13.5" customHeight="1">
      <c r="H131" s="53"/>
    </row>
    <row r="132" spans="8:8" ht="13.5" customHeight="1">
      <c r="H13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7" xr:uid="{00000000-0002-0000-38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árok58">
    <tabColor rgb="FFFFFF99"/>
  </sheetPr>
  <dimension ref="A1:I128"/>
  <sheetViews>
    <sheetView view="pageBreakPreview" zoomScaleNormal="115" zoomScaleSheetLayoutView="100" workbookViewId="0">
      <selection activeCell="D20" sqref="D20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844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98</v>
      </c>
      <c r="D3" s="132"/>
      <c r="E3" s="131"/>
      <c r="F3" s="133"/>
      <c r="G3" s="133"/>
      <c r="H3" s="132"/>
    </row>
    <row r="4" spans="1:9" ht="14.4">
      <c r="A4" s="65" t="s">
        <v>183</v>
      </c>
      <c r="B4" s="135"/>
      <c r="C4" s="539" t="s">
        <v>552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545" customFormat="1" ht="27.75" customHeight="1">
      <c r="A9" s="540"/>
      <c r="B9" s="541">
        <v>452331</v>
      </c>
      <c r="C9" s="540"/>
      <c r="D9" s="542" t="s">
        <v>554</v>
      </c>
      <c r="E9" s="543"/>
      <c r="F9" s="540"/>
      <c r="G9" s="540"/>
      <c r="H9" s="544">
        <f>SUM(H11:H13)</f>
        <v>0</v>
      </c>
    </row>
    <row r="10" spans="1:9" ht="15.75" customHeight="1">
      <c r="A10" s="176"/>
      <c r="B10" s="97"/>
      <c r="C10" s="177"/>
      <c r="D10" s="178"/>
      <c r="E10" s="546"/>
      <c r="F10" s="547"/>
      <c r="G10" s="79"/>
      <c r="H10" s="79"/>
    </row>
    <row r="11" spans="1:9" ht="27.6">
      <c r="A11" s="138" t="s">
        <v>173</v>
      </c>
      <c r="B11" s="85"/>
      <c r="C11" s="548" t="s">
        <v>547</v>
      </c>
      <c r="D11" s="549" t="s">
        <v>548</v>
      </c>
      <c r="E11" s="147" t="s">
        <v>180</v>
      </c>
      <c r="F11" s="550">
        <v>21</v>
      </c>
      <c r="G11" s="1252"/>
      <c r="H11" s="398">
        <f>ROUND(F11*G11,2)</f>
        <v>0</v>
      </c>
      <c r="I11" s="1252"/>
    </row>
    <row r="12" spans="1:9" ht="27.6">
      <c r="A12" s="138" t="s">
        <v>177</v>
      </c>
      <c r="B12" s="85"/>
      <c r="C12" s="548" t="s">
        <v>549</v>
      </c>
      <c r="D12" s="549" t="s">
        <v>550</v>
      </c>
      <c r="E12" s="551" t="s">
        <v>551</v>
      </c>
      <c r="F12" s="552">
        <v>874</v>
      </c>
      <c r="G12" s="1252"/>
      <c r="H12" s="398">
        <f t="shared" ref="H12:H13" si="0">ROUND(F12*G12,2)</f>
        <v>0</v>
      </c>
      <c r="I12" s="1252"/>
    </row>
    <row r="13" spans="1:9" ht="27.6">
      <c r="A13" s="138" t="s">
        <v>191</v>
      </c>
      <c r="B13" s="85"/>
      <c r="C13" s="548" t="s">
        <v>549</v>
      </c>
      <c r="D13" s="549" t="s">
        <v>550</v>
      </c>
      <c r="E13" s="551" t="s">
        <v>197</v>
      </c>
      <c r="F13" s="552">
        <v>184</v>
      </c>
      <c r="G13" s="1252"/>
      <c r="H13" s="398">
        <f t="shared" si="0"/>
        <v>0</v>
      </c>
      <c r="I13" s="1252"/>
    </row>
    <row r="14" spans="1:9" ht="13.8">
      <c r="A14" s="92"/>
      <c r="B14" s="108"/>
      <c r="D14" s="110"/>
      <c r="E14" s="95"/>
      <c r="H14" s="96"/>
    </row>
    <row r="15" spans="1:9" ht="14.4">
      <c r="A15" s="92"/>
      <c r="B15" s="95"/>
      <c r="C15" s="114"/>
      <c r="D15" s="103" t="s">
        <v>181</v>
      </c>
      <c r="E15" s="104"/>
      <c r="F15" s="105"/>
      <c r="G15" s="106"/>
      <c r="H15" s="107">
        <f>H9</f>
        <v>0</v>
      </c>
    </row>
    <row r="16" spans="1:9" ht="13.8">
      <c r="A16" s="92"/>
      <c r="B16" s="108"/>
      <c r="C16" s="109"/>
      <c r="D16" s="110"/>
      <c r="E16" s="92"/>
    </row>
    <row r="17" spans="1:9" ht="13.8">
      <c r="A17" s="92"/>
      <c r="B17" s="108"/>
      <c r="C17" s="109"/>
      <c r="E17" s="95"/>
    </row>
    <row r="18" spans="1:9" ht="13.8">
      <c r="A18" s="92"/>
      <c r="B18" s="108"/>
      <c r="C18" s="109"/>
      <c r="D18" s="110"/>
      <c r="E18" s="95"/>
    </row>
    <row r="19" spans="1:9" s="52" customFormat="1" ht="12.75" customHeight="1">
      <c r="A19" s="92"/>
      <c r="B19" s="108"/>
      <c r="C19" s="109"/>
      <c r="D19" s="110"/>
      <c r="E19" s="95"/>
      <c r="F19" s="54"/>
      <c r="G19" s="96"/>
      <c r="H19" s="54"/>
    </row>
    <row r="20" spans="1:9" s="52" customFormat="1" ht="13.8">
      <c r="A20" s="92"/>
      <c r="B20" s="108"/>
      <c r="C20" s="109"/>
      <c r="D20" s="110"/>
      <c r="E20" s="95"/>
      <c r="F20" s="54"/>
      <c r="G20" s="96"/>
      <c r="H20" s="54"/>
    </row>
    <row r="21" spans="1:9" ht="13.8">
      <c r="A21" s="92"/>
      <c r="B21" s="108"/>
      <c r="C21" s="109"/>
      <c r="D21" s="110"/>
      <c r="E21" s="95"/>
    </row>
    <row r="22" spans="1:9" s="52" customFormat="1" ht="12.75" customHeight="1">
      <c r="A22" s="92"/>
      <c r="B22" s="108"/>
      <c r="C22" s="109"/>
      <c r="D22" s="110"/>
      <c r="E22" s="95"/>
      <c r="F22" s="54"/>
      <c r="G22" s="96"/>
      <c r="H22" s="54"/>
    </row>
    <row r="23" spans="1:9" ht="13.8">
      <c r="A23" s="92"/>
      <c r="B23" s="100"/>
      <c r="C23" s="101"/>
      <c r="D23" s="116"/>
      <c r="E23" s="95"/>
    </row>
    <row r="24" spans="1:9" ht="13.8">
      <c r="A24" s="92"/>
      <c r="B24" s="100"/>
      <c r="C24" s="101"/>
      <c r="D24" s="116"/>
      <c r="E24" s="95"/>
    </row>
    <row r="25" spans="1:9" ht="13.8">
      <c r="A25" s="92"/>
      <c r="B25" s="100"/>
      <c r="C25" s="101"/>
      <c r="D25" s="116"/>
      <c r="E25" s="95"/>
    </row>
    <row r="26" spans="1:9" ht="15.6">
      <c r="A26" s="92"/>
      <c r="B26" s="117"/>
      <c r="C26" s="118"/>
      <c r="D26" s="102"/>
      <c r="E26" s="119"/>
    </row>
    <row r="27" spans="1:9" ht="13.8">
      <c r="A27" s="92"/>
      <c r="B27" s="108"/>
      <c r="C27" s="120"/>
      <c r="D27" s="110"/>
      <c r="E27" s="92"/>
    </row>
    <row r="28" spans="1:9" s="52" customFormat="1" ht="12.75" customHeight="1">
      <c r="A28" s="92"/>
      <c r="B28" s="100"/>
      <c r="C28" s="101"/>
      <c r="D28" s="115"/>
      <c r="E28" s="95"/>
      <c r="F28" s="54"/>
      <c r="G28" s="96"/>
      <c r="H28" s="54"/>
    </row>
    <row r="29" spans="1:9" s="52" customFormat="1" ht="12.75" customHeight="1">
      <c r="A29" s="92"/>
      <c r="B29" s="117"/>
      <c r="C29" s="118"/>
      <c r="D29" s="102"/>
      <c r="E29" s="119"/>
      <c r="F29" s="54"/>
      <c r="G29" s="96"/>
      <c r="H29" s="54"/>
    </row>
    <row r="30" spans="1:9" s="54" customFormat="1" ht="13.8">
      <c r="A30" s="92"/>
      <c r="B30" s="100"/>
      <c r="C30" s="101"/>
      <c r="D30" s="102"/>
      <c r="E30" s="95"/>
      <c r="G30" s="96"/>
      <c r="I30" s="51"/>
    </row>
    <row r="31" spans="1:9" s="54" customFormat="1" ht="13.8">
      <c r="A31" s="92"/>
      <c r="B31" s="100"/>
      <c r="C31" s="101"/>
      <c r="D31" s="102"/>
      <c r="E31" s="95"/>
      <c r="G31" s="96"/>
      <c r="I31" s="51"/>
    </row>
    <row r="32" spans="1:9" s="54" customFormat="1" ht="13.8">
      <c r="A32" s="92"/>
      <c r="B32" s="100"/>
      <c r="C32" s="101"/>
      <c r="D32" s="116"/>
      <c r="E32" s="95"/>
      <c r="G32" s="96"/>
      <c r="I32" s="51"/>
    </row>
    <row r="33" spans="1:9" s="54" customFormat="1" ht="13.8">
      <c r="A33" s="92"/>
      <c r="B33" s="100"/>
      <c r="C33" s="101"/>
      <c r="D33" s="116"/>
      <c r="E33" s="95"/>
      <c r="G33" s="96"/>
      <c r="I33" s="51"/>
    </row>
    <row r="34" spans="1:9" s="54" customFormat="1" ht="13.8">
      <c r="A34" s="92"/>
      <c r="B34" s="100"/>
      <c r="C34" s="101"/>
      <c r="D34" s="116"/>
      <c r="E34" s="95"/>
      <c r="G34" s="96"/>
      <c r="I34" s="51"/>
    </row>
    <row r="35" spans="1:9" s="54" customFormat="1" ht="15.6">
      <c r="A35" s="92"/>
      <c r="B35" s="117"/>
      <c r="C35" s="118"/>
      <c r="D35" s="102"/>
      <c r="E35" s="119"/>
      <c r="G35" s="96"/>
      <c r="I35" s="51"/>
    </row>
    <row r="36" spans="1:9" s="54" customFormat="1" ht="15.6">
      <c r="A36" s="92"/>
      <c r="B36" s="117"/>
      <c r="C36" s="118"/>
      <c r="D36" s="121"/>
      <c r="E36" s="119"/>
      <c r="G36" s="96"/>
      <c r="I36" s="51"/>
    </row>
    <row r="37" spans="1:9" s="54" customFormat="1" ht="13.8">
      <c r="A37" s="92"/>
      <c r="B37" s="100"/>
      <c r="C37" s="101"/>
      <c r="D37" s="115"/>
      <c r="E37" s="95"/>
      <c r="G37" s="96"/>
      <c r="I37" s="51"/>
    </row>
    <row r="38" spans="1:9" s="54" customFormat="1" ht="13.8">
      <c r="A38" s="92"/>
      <c r="B38" s="100"/>
      <c r="C38" s="101"/>
      <c r="D38" s="102"/>
      <c r="E38" s="95"/>
      <c r="G38" s="96"/>
      <c r="I38" s="51"/>
    </row>
    <row r="39" spans="1:9" s="54" customFormat="1" ht="13.8">
      <c r="A39" s="92"/>
      <c r="B39" s="100"/>
      <c r="C39" s="101"/>
      <c r="D39" s="102"/>
      <c r="E39" s="95"/>
      <c r="G39" s="96"/>
      <c r="I39" s="51"/>
    </row>
    <row r="40" spans="1:9" s="54" customFormat="1" ht="13.8">
      <c r="A40" s="92"/>
      <c r="B40" s="100"/>
      <c r="C40" s="101"/>
      <c r="D40" s="116"/>
      <c r="E40" s="95"/>
      <c r="G40" s="96"/>
      <c r="I40" s="51"/>
    </row>
    <row r="41" spans="1:9" s="54" customFormat="1" ht="13.8">
      <c r="A41" s="92"/>
      <c r="B41" s="100"/>
      <c r="C41" s="101"/>
      <c r="D41" s="116"/>
      <c r="E41" s="95"/>
      <c r="G41" s="96"/>
      <c r="I41" s="51"/>
    </row>
    <row r="42" spans="1:9" s="54" customFormat="1" ht="13.8">
      <c r="A42" s="92"/>
      <c r="B42" s="100"/>
      <c r="C42" s="101"/>
      <c r="D42" s="116"/>
      <c r="E42" s="95"/>
      <c r="G42" s="96"/>
      <c r="I42" s="51"/>
    </row>
    <row r="43" spans="1:9" s="54" customFormat="1" ht="13.8">
      <c r="A43" s="92"/>
      <c r="B43" s="100"/>
      <c r="C43" s="101"/>
      <c r="D43" s="102"/>
      <c r="E43" s="95"/>
      <c r="G43" s="96"/>
      <c r="I43" s="51"/>
    </row>
    <row r="44" spans="1:9" s="54" customFormat="1" ht="13.8">
      <c r="A44" s="92"/>
      <c r="B44" s="100"/>
      <c r="C44" s="101"/>
      <c r="D44" s="116"/>
      <c r="E44" s="95"/>
      <c r="G44" s="96"/>
      <c r="I44" s="51"/>
    </row>
    <row r="45" spans="1:9" s="54" customFormat="1" ht="13.8">
      <c r="A45" s="92"/>
      <c r="B45" s="100"/>
      <c r="C45" s="101"/>
      <c r="D45" s="115"/>
      <c r="E45" s="95"/>
      <c r="G45" s="96"/>
      <c r="I45" s="51"/>
    </row>
    <row r="46" spans="1:9" ht="13.5" customHeight="1">
      <c r="A46" s="92"/>
      <c r="B46" s="100"/>
      <c r="C46" s="101"/>
      <c r="D46" s="102"/>
      <c r="E46" s="95"/>
    </row>
    <row r="47" spans="1:9" ht="13.5" customHeight="1">
      <c r="A47" s="92"/>
      <c r="B47" s="100"/>
      <c r="C47" s="101"/>
      <c r="D47" s="116"/>
      <c r="E47" s="95"/>
    </row>
    <row r="48" spans="1:9" s="52" customFormat="1" ht="13.8">
      <c r="A48" s="92"/>
      <c r="B48" s="100"/>
      <c r="C48" s="101"/>
      <c r="D48" s="116"/>
      <c r="E48" s="95"/>
      <c r="F48" s="54"/>
      <c r="G48" s="96"/>
      <c r="H48" s="54"/>
    </row>
    <row r="49" spans="1:8" s="52" customFormat="1" ht="13.8">
      <c r="A49" s="92"/>
      <c r="B49" s="100"/>
      <c r="C49" s="101"/>
      <c r="D49" s="116"/>
      <c r="E49" s="95"/>
      <c r="F49" s="54"/>
      <c r="G49" s="96"/>
      <c r="H49" s="54"/>
    </row>
    <row r="50" spans="1:8" s="52" customFormat="1" ht="13.8">
      <c r="A50" s="92"/>
      <c r="B50" s="100"/>
      <c r="C50" s="101"/>
      <c r="D50" s="102"/>
      <c r="E50" s="95"/>
      <c r="F50" s="54"/>
      <c r="G50" s="96"/>
      <c r="H50" s="54"/>
    </row>
    <row r="51" spans="1:8" ht="13.5" customHeight="1">
      <c r="A51" s="92"/>
      <c r="B51" s="100"/>
      <c r="C51" s="101"/>
      <c r="D51" s="116"/>
      <c r="E51" s="95"/>
    </row>
    <row r="52" spans="1:8" ht="13.5" customHeight="1">
      <c r="A52" s="92"/>
      <c r="B52" s="100"/>
      <c r="C52" s="101"/>
      <c r="D52" s="115"/>
      <c r="E52" s="95"/>
    </row>
    <row r="53" spans="1:8" s="52" customFormat="1" ht="13.8">
      <c r="A53" s="92"/>
      <c r="B53" s="95"/>
      <c r="C53" s="114"/>
      <c r="D53" s="122"/>
      <c r="E53" s="95"/>
      <c r="F53" s="54"/>
      <c r="G53" s="96"/>
      <c r="H53" s="54"/>
    </row>
    <row r="54" spans="1:8" s="52" customFormat="1" ht="13.8">
      <c r="A54" s="92"/>
      <c r="B54" s="95"/>
      <c r="C54" s="114"/>
      <c r="D54" s="114"/>
      <c r="E54" s="95"/>
      <c r="F54" s="54"/>
      <c r="G54" s="96"/>
      <c r="H54" s="54"/>
    </row>
    <row r="55" spans="1:8" s="52" customFormat="1" ht="13.8">
      <c r="A55" s="92"/>
      <c r="B55" s="108"/>
      <c r="C55" s="120"/>
      <c r="D55" s="110"/>
      <c r="E55" s="92"/>
      <c r="F55" s="54"/>
      <c r="G55" s="96"/>
      <c r="H55" s="54"/>
    </row>
    <row r="56" spans="1:8" s="52" customFormat="1" ht="13.8">
      <c r="A56" s="92"/>
      <c r="B56" s="100"/>
      <c r="C56" s="123"/>
      <c r="D56" s="116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s="52" customFormat="1" ht="13.8">
      <c r="A58" s="92"/>
      <c r="B58" s="95"/>
      <c r="C58" s="114"/>
      <c r="D58" s="122"/>
      <c r="E58" s="95"/>
      <c r="F58" s="54"/>
      <c r="G58" s="96"/>
      <c r="H58" s="54"/>
    </row>
    <row r="59" spans="1:8" s="52" customFormat="1" ht="13.8">
      <c r="A59" s="92"/>
      <c r="B59" s="95"/>
      <c r="C59" s="114"/>
      <c r="D59" s="114"/>
      <c r="E59" s="95"/>
      <c r="F59" s="54"/>
      <c r="G59" s="96"/>
      <c r="H59" s="54"/>
    </row>
    <row r="60" spans="1:8" s="52" customFormat="1" ht="13.8">
      <c r="A60" s="92"/>
      <c r="B60" s="108"/>
      <c r="C60" s="120"/>
      <c r="D60" s="110"/>
      <c r="E60" s="92"/>
      <c r="F60" s="54"/>
      <c r="G60" s="96"/>
      <c r="H60" s="54"/>
    </row>
    <row r="61" spans="1:8" ht="13.5" customHeight="1">
      <c r="A61" s="92"/>
      <c r="B61" s="108"/>
      <c r="C61" s="120"/>
      <c r="D61" s="110"/>
      <c r="E61" s="92"/>
    </row>
    <row r="62" spans="1:8" s="52" customFormat="1" ht="13.8">
      <c r="A62" s="92"/>
      <c r="B62" s="100"/>
      <c r="C62" s="123"/>
      <c r="D62" s="115"/>
      <c r="E62" s="95"/>
      <c r="F62" s="54"/>
      <c r="G62" s="96"/>
      <c r="H62" s="54"/>
    </row>
    <row r="63" spans="1:8" s="52" customFormat="1" ht="13.8">
      <c r="A63" s="92"/>
      <c r="B63" s="100"/>
      <c r="C63" s="123"/>
      <c r="D63" s="116"/>
      <c r="E63" s="95"/>
      <c r="F63" s="54"/>
      <c r="G63" s="96"/>
      <c r="H63" s="54"/>
    </row>
    <row r="64" spans="1:8" ht="13.5" customHeight="1">
      <c r="A64" s="92"/>
      <c r="B64" s="100"/>
      <c r="C64" s="123"/>
      <c r="D64" s="115"/>
      <c r="E64" s="95"/>
    </row>
    <row r="65" spans="1:8" ht="13.5" customHeight="1">
      <c r="A65" s="92"/>
      <c r="B65" s="100"/>
      <c r="C65" s="123"/>
      <c r="D65" s="115"/>
      <c r="E65" s="95"/>
    </row>
    <row r="66" spans="1:8" s="52" customFormat="1" ht="13.8">
      <c r="A66" s="92"/>
      <c r="B66" s="100"/>
      <c r="C66" s="123"/>
      <c r="D66" s="115"/>
      <c r="E66" s="95"/>
      <c r="F66" s="54"/>
      <c r="G66" s="96"/>
      <c r="H66" s="54"/>
    </row>
    <row r="67" spans="1:8" s="52" customFormat="1" ht="13.8">
      <c r="A67" s="92"/>
      <c r="B67" s="100"/>
      <c r="C67" s="123"/>
      <c r="D67" s="116"/>
      <c r="E67" s="95"/>
      <c r="F67" s="54"/>
      <c r="G67" s="96"/>
      <c r="H67" s="54"/>
    </row>
    <row r="68" spans="1:8" ht="13.5" customHeight="1">
      <c r="A68" s="92"/>
      <c r="B68" s="95"/>
      <c r="C68" s="114"/>
      <c r="D68" s="114"/>
      <c r="E68" s="95"/>
    </row>
    <row r="69" spans="1:8" ht="13.5" customHeight="1">
      <c r="B69" s="73"/>
      <c r="C69" s="125"/>
      <c r="D69" s="126"/>
      <c r="E69" s="124"/>
    </row>
    <row r="70" spans="1:8" ht="13.5" customHeight="1">
      <c r="B70" s="83"/>
      <c r="C70" s="127"/>
      <c r="D70" s="82"/>
    </row>
    <row r="73" spans="1:8" ht="13.5" customHeight="1">
      <c r="B73" s="73"/>
      <c r="C73" s="125"/>
      <c r="D73" s="126"/>
      <c r="E73" s="124"/>
    </row>
    <row r="74" spans="1:8" ht="13.5" customHeight="1">
      <c r="B74" s="83"/>
      <c r="C74" s="127"/>
      <c r="D74" s="82"/>
    </row>
    <row r="75" spans="1:8" s="52" customFormat="1" ht="13.8">
      <c r="A75" s="124"/>
      <c r="B75" s="72"/>
      <c r="C75" s="53"/>
      <c r="D75" s="128"/>
      <c r="E75" s="72"/>
      <c r="F75" s="54"/>
      <c r="G75" s="96"/>
      <c r="H75" s="54"/>
    </row>
    <row r="76" spans="1:8" ht="13.5" customHeight="1">
      <c r="D76" s="128"/>
    </row>
    <row r="77" spans="1:8" ht="13.5" customHeight="1">
      <c r="D77" s="128"/>
    </row>
    <row r="78" spans="1:8" ht="13.5" customHeight="1">
      <c r="D78" s="128"/>
    </row>
    <row r="79" spans="1:8" ht="13.5" customHeight="1">
      <c r="D79" s="128"/>
    </row>
    <row r="82" spans="1:9" ht="13.5" customHeight="1">
      <c r="B82" s="83"/>
      <c r="C82" s="127"/>
      <c r="D82" s="82"/>
    </row>
    <row r="83" spans="1:9" ht="13.5" customHeight="1">
      <c r="D83" s="129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ht="13.5" customHeight="1">
      <c r="H123" s="53"/>
    </row>
    <row r="124" spans="1:9" ht="13.5" customHeight="1">
      <c r="H124" s="53"/>
    </row>
    <row r="125" spans="1:9" ht="13.5" customHeight="1">
      <c r="H125" s="53"/>
    </row>
    <row r="126" spans="1:9" ht="13.5" customHeight="1">
      <c r="H126" s="53"/>
    </row>
    <row r="127" spans="1:9" ht="13.5" customHeight="1">
      <c r="H127" s="53"/>
    </row>
    <row r="128" spans="1:9" ht="13.5" customHeight="1">
      <c r="H128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13" xr:uid="{00000000-0002-0000-39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árok142">
    <tabColor rgb="FFFF99CC"/>
  </sheetPr>
  <dimension ref="A1:I30"/>
  <sheetViews>
    <sheetView view="pageBreakPreview" topLeftCell="A25" zoomScaleNormal="100" zoomScaleSheetLayoutView="100" workbookViewId="0">
      <selection activeCell="D25" sqref="D25"/>
    </sheetView>
  </sheetViews>
  <sheetFormatPr defaultColWidth="9.109375" defaultRowHeight="13.8"/>
  <cols>
    <col min="1" max="1" width="5.33203125" style="167" customWidth="1"/>
    <col min="2" max="2" width="7.5546875" style="170" customWidth="1"/>
    <col min="3" max="3" width="12.6640625" style="167" customWidth="1"/>
    <col min="4" max="4" width="60.6640625" style="167" customWidth="1"/>
    <col min="5" max="5" width="5.33203125" style="170" customWidth="1"/>
    <col min="6" max="6" width="10.6640625" style="167" customWidth="1"/>
    <col min="7" max="7" width="12.6640625" style="167" customWidth="1"/>
    <col min="8" max="8" width="14.6640625" style="167" customWidth="1"/>
    <col min="9" max="9" width="22.6640625" style="169" customWidth="1"/>
    <col min="10" max="16384" width="9.109375" style="169"/>
  </cols>
  <sheetData>
    <row r="1" spans="1:9" ht="14.4" thickBot="1">
      <c r="A1" s="164" t="s">
        <v>156</v>
      </c>
      <c r="B1" s="165"/>
      <c r="C1" s="166" t="s">
        <v>2</v>
      </c>
      <c r="D1" s="166"/>
      <c r="E1" s="165"/>
      <c r="H1" s="168" t="s">
        <v>844</v>
      </c>
    </row>
    <row r="2" spans="1:9">
      <c r="A2" s="164"/>
      <c r="B2" s="165"/>
      <c r="C2" s="166"/>
      <c r="D2" s="166"/>
      <c r="E2" s="165"/>
      <c r="H2" s="166"/>
    </row>
    <row r="3" spans="1:9">
      <c r="A3" s="164" t="s">
        <v>158</v>
      </c>
      <c r="B3" s="165"/>
      <c r="C3" s="166" t="s">
        <v>1773</v>
      </c>
      <c r="D3" s="166"/>
      <c r="E3" s="165"/>
      <c r="H3" s="166"/>
    </row>
    <row r="4" spans="1:9" s="51" customFormat="1" ht="14.4">
      <c r="A4" s="65" t="s">
        <v>183</v>
      </c>
      <c r="B4" s="170"/>
      <c r="C4" s="1355" t="s">
        <v>1775</v>
      </c>
      <c r="D4" s="167"/>
      <c r="E4" s="170"/>
      <c r="F4" s="167"/>
      <c r="G4" s="167"/>
      <c r="H4" s="167"/>
    </row>
    <row r="5" spans="1:9" s="68" customFormat="1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s="51" customFormat="1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s="51" customFormat="1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s="51" customFormat="1">
      <c r="A8" s="53"/>
      <c r="B8" s="70"/>
      <c r="C8" s="71"/>
      <c r="D8" s="71"/>
      <c r="E8" s="72"/>
      <c r="F8" s="53"/>
      <c r="G8" s="53"/>
      <c r="H8" s="53"/>
    </row>
    <row r="9" spans="1:9" s="545" customFormat="1" ht="16.5" customHeight="1">
      <c r="A9" s="540"/>
      <c r="B9" s="1356">
        <v>451111</v>
      </c>
      <c r="C9" s="540"/>
      <c r="D9" s="1357" t="s">
        <v>553</v>
      </c>
      <c r="E9" s="543"/>
      <c r="F9" s="540"/>
      <c r="G9" s="540"/>
      <c r="H9" s="544">
        <f>SUM(H11:H12)</f>
        <v>0</v>
      </c>
    </row>
    <row r="10" spans="1:9" s="51" customFormat="1">
      <c r="A10" s="53"/>
      <c r="B10" s="70"/>
      <c r="C10" s="71"/>
      <c r="D10" s="71"/>
      <c r="E10" s="72"/>
      <c r="F10" s="53"/>
      <c r="G10" s="53"/>
      <c r="H10" s="53"/>
    </row>
    <row r="11" spans="1:9" s="51" customFormat="1" ht="27.6">
      <c r="A11" s="249">
        <v>1</v>
      </c>
      <c r="B11" s="259"/>
      <c r="C11" s="1358" t="s">
        <v>525</v>
      </c>
      <c r="D11" s="312" t="s">
        <v>526</v>
      </c>
      <c r="E11" s="249" t="s">
        <v>176</v>
      </c>
      <c r="F11" s="398">
        <v>116</v>
      </c>
      <c r="G11" s="1261"/>
      <c r="H11" s="398">
        <f t="shared" ref="H11:H12" si="0">ROUND(F11*G11,2)</f>
        <v>0</v>
      </c>
      <c r="I11" s="1261"/>
    </row>
    <row r="12" spans="1:9" s="51" customFormat="1">
      <c r="A12" s="249">
        <v>2</v>
      </c>
      <c r="B12" s="259"/>
      <c r="C12" s="311" t="s">
        <v>460</v>
      </c>
      <c r="D12" s="312" t="s">
        <v>527</v>
      </c>
      <c r="E12" s="249" t="s">
        <v>462</v>
      </c>
      <c r="F12" s="398">
        <v>33.64</v>
      </c>
      <c r="G12" s="1261"/>
      <c r="H12" s="398">
        <f t="shared" si="0"/>
        <v>0</v>
      </c>
      <c r="I12" s="1261"/>
    </row>
    <row r="13" spans="1:9" s="51" customFormat="1">
      <c r="A13" s="72"/>
      <c r="B13" s="70"/>
      <c r="C13" s="307"/>
      <c r="D13" s="308"/>
      <c r="E13" s="72"/>
      <c r="F13" s="530"/>
      <c r="G13" s="530"/>
      <c r="H13" s="530"/>
      <c r="I13" s="530"/>
    </row>
    <row r="14" spans="1:9" s="51" customFormat="1">
      <c r="A14" s="597"/>
      <c r="B14" s="598">
        <v>451120</v>
      </c>
      <c r="C14" s="294"/>
      <c r="D14" s="351" t="s">
        <v>185</v>
      </c>
      <c r="E14" s="597"/>
      <c r="F14" s="599"/>
      <c r="G14" s="599"/>
      <c r="H14" s="600">
        <f>SUM(H16:H17)</f>
        <v>0</v>
      </c>
      <c r="I14" s="599"/>
    </row>
    <row r="15" spans="1:9" s="51" customFormat="1">
      <c r="A15" s="597"/>
      <c r="B15" s="595"/>
      <c r="C15" s="177"/>
      <c r="D15" s="82"/>
      <c r="E15" s="597"/>
      <c r="F15" s="599"/>
      <c r="G15" s="599"/>
      <c r="H15" s="599"/>
      <c r="I15" s="599"/>
    </row>
    <row r="16" spans="1:9" s="51" customFormat="1">
      <c r="A16" s="249">
        <v>3</v>
      </c>
      <c r="B16" s="1359"/>
      <c r="C16" s="1360" t="s">
        <v>669</v>
      </c>
      <c r="D16" s="1361" t="s">
        <v>670</v>
      </c>
      <c r="E16" s="1359" t="s">
        <v>188</v>
      </c>
      <c r="F16" s="1362">
        <v>22</v>
      </c>
      <c r="G16" s="1354"/>
      <c r="H16" s="1362">
        <f>ROUND(G16*F16,2)</f>
        <v>0</v>
      </c>
      <c r="I16" s="1354"/>
    </row>
    <row r="17" spans="1:9" s="51" customFormat="1">
      <c r="A17" s="249">
        <v>4</v>
      </c>
      <c r="B17" s="1359"/>
      <c r="C17" s="1360" t="s">
        <v>199</v>
      </c>
      <c r="D17" s="1361" t="s">
        <v>444</v>
      </c>
      <c r="E17" s="1359" t="s">
        <v>188</v>
      </c>
      <c r="F17" s="1362">
        <v>22</v>
      </c>
      <c r="G17" s="1354"/>
      <c r="H17" s="1362">
        <f t="shared" ref="H17" si="1">ROUND(G17*F17,2)</f>
        <v>0</v>
      </c>
      <c r="I17" s="1354"/>
    </row>
    <row r="18" spans="1:9" s="51" customFormat="1">
      <c r="A18" s="72"/>
      <c r="B18" s="70"/>
      <c r="C18" s="307"/>
      <c r="D18" s="308"/>
      <c r="E18" s="72"/>
      <c r="F18" s="530"/>
      <c r="G18" s="530"/>
      <c r="H18" s="530"/>
      <c r="I18" s="530"/>
    </row>
    <row r="19" spans="1:9" s="545" customFormat="1" ht="27.6">
      <c r="A19" s="540"/>
      <c r="B19" s="1356">
        <v>452331</v>
      </c>
      <c r="C19" s="540"/>
      <c r="D19" s="1363" t="s">
        <v>554</v>
      </c>
      <c r="E19" s="543"/>
      <c r="F19" s="540"/>
      <c r="G19" s="540"/>
      <c r="H19" s="544">
        <f>SUM(H21:H22)</f>
        <v>0</v>
      </c>
      <c r="I19" s="540"/>
    </row>
    <row r="20" spans="1:9" s="51" customFormat="1">
      <c r="A20" s="176"/>
      <c r="B20" s="97"/>
      <c r="C20" s="177"/>
      <c r="D20" s="178"/>
      <c r="E20" s="1364"/>
      <c r="F20" s="1365"/>
      <c r="G20" s="79"/>
      <c r="H20" s="79"/>
      <c r="I20" s="79"/>
    </row>
    <row r="21" spans="1:9" s="51" customFormat="1">
      <c r="A21" s="249">
        <v>5</v>
      </c>
      <c r="B21" s="1359"/>
      <c r="C21" s="1360" t="s">
        <v>1776</v>
      </c>
      <c r="D21" s="1361" t="s">
        <v>1777</v>
      </c>
      <c r="E21" s="1359" t="s">
        <v>197</v>
      </c>
      <c r="F21" s="1362">
        <v>151.19999999999999</v>
      </c>
      <c r="G21" s="1354"/>
      <c r="H21" s="398">
        <f t="shared" ref="H21:H22" si="2">ROUND(F21*G21,2)</f>
        <v>0</v>
      </c>
      <c r="I21" s="1354"/>
    </row>
    <row r="22" spans="1:9" s="51" customFormat="1">
      <c r="A22" s="84">
        <v>6</v>
      </c>
      <c r="B22" s="85"/>
      <c r="C22" s="1358" t="s">
        <v>1778</v>
      </c>
      <c r="D22" s="312" t="s">
        <v>1779</v>
      </c>
      <c r="E22" s="1366" t="s">
        <v>176</v>
      </c>
      <c r="F22" s="1367">
        <v>108</v>
      </c>
      <c r="G22" s="1252"/>
      <c r="H22" s="398">
        <f t="shared" si="2"/>
        <v>0</v>
      </c>
      <c r="I22" s="1252"/>
    </row>
    <row r="23" spans="1:9" s="51" customFormat="1">
      <c r="A23" s="92"/>
      <c r="B23" s="108"/>
      <c r="C23" s="53"/>
      <c r="D23" s="110"/>
      <c r="E23" s="95"/>
      <c r="G23" s="54"/>
      <c r="H23" s="96"/>
      <c r="I23" s="96"/>
    </row>
    <row r="24" spans="1:9" s="51" customFormat="1">
      <c r="A24" s="92"/>
      <c r="B24" s="137">
        <v>452623</v>
      </c>
      <c r="C24" s="75"/>
      <c r="D24" s="1357" t="s">
        <v>798</v>
      </c>
      <c r="E24" s="72"/>
      <c r="F24" s="53"/>
      <c r="G24" s="53"/>
      <c r="H24" s="80">
        <f>H26</f>
        <v>0</v>
      </c>
      <c r="I24" s="53"/>
    </row>
    <row r="25" spans="1:9" s="51" customFormat="1">
      <c r="A25" s="92"/>
      <c r="B25" s="137"/>
      <c r="C25" s="75"/>
      <c r="D25" s="76"/>
      <c r="E25" s="72"/>
      <c r="F25" s="53"/>
      <c r="G25" s="53"/>
      <c r="H25" s="53"/>
      <c r="I25" s="53"/>
    </row>
    <row r="26" spans="1:9" s="51" customFormat="1">
      <c r="A26" s="84">
        <v>7</v>
      </c>
      <c r="B26" s="85"/>
      <c r="C26" s="1358" t="s">
        <v>1780</v>
      </c>
      <c r="D26" s="312" t="s">
        <v>1781</v>
      </c>
      <c r="E26" s="1366" t="s">
        <v>188</v>
      </c>
      <c r="F26" s="1367">
        <v>4.32</v>
      </c>
      <c r="G26" s="1252"/>
      <c r="H26" s="398">
        <f>ROUND(F26*G26,2)</f>
        <v>0</v>
      </c>
      <c r="I26" s="1252"/>
    </row>
    <row r="27" spans="1:9" s="51" customFormat="1">
      <c r="A27" s="92"/>
      <c r="B27" s="100"/>
      <c r="C27" s="123"/>
      <c r="D27" s="115"/>
      <c r="E27" s="95"/>
      <c r="F27" s="54"/>
      <c r="G27" s="96"/>
      <c r="H27" s="54"/>
    </row>
    <row r="28" spans="1:9" s="51" customFormat="1" ht="14.4">
      <c r="A28" s="92"/>
      <c r="B28" s="95"/>
      <c r="C28" s="114"/>
      <c r="D28" s="103" t="s">
        <v>181</v>
      </c>
      <c r="E28" s="104"/>
      <c r="F28" s="105"/>
      <c r="G28" s="106"/>
      <c r="H28" s="107">
        <f>H9+H14+H19+H24</f>
        <v>0</v>
      </c>
    </row>
    <row r="29" spans="1:9">
      <c r="B29" s="167"/>
    </row>
    <row r="30" spans="1:9">
      <c r="B30" s="167"/>
    </row>
  </sheetData>
  <sheetProtection algorithmName="SHA-512" hashValue="JavmLcd9QxK/4cFwcsjioUOdchZIeX3pHJqcUCvhJMzsEzpK27J2vMyhu50ETbGWXAVofsHVoY2CgJ0ocmMzXg==" saltValue="eCkYkmnQe+xP2DxBZCBQeQ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6" xr:uid="{00000000-0002-0000-3A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13">
    <tabColor rgb="FFCCFFFF"/>
  </sheetPr>
  <dimension ref="A1:I169"/>
  <sheetViews>
    <sheetView view="pageBreakPreview" zoomScaleNormal="115" zoomScaleSheetLayoutView="100" workbookViewId="0">
      <selection activeCell="D12" sqref="D12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64" customFormat="1" ht="14.4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706" t="s">
        <v>11</v>
      </c>
      <c r="D3" s="1706"/>
      <c r="E3" s="59"/>
      <c r="F3" s="62"/>
      <c r="G3" s="62"/>
      <c r="H3" s="60"/>
    </row>
    <row r="4" spans="1:9">
      <c r="A4" s="65" t="s">
        <v>160</v>
      </c>
      <c r="B4" s="66"/>
      <c r="C4" s="67" t="s">
        <v>12</v>
      </c>
      <c r="D4" s="62"/>
      <c r="E4" s="66"/>
      <c r="F4" s="62"/>
      <c r="G4" s="62"/>
      <c r="H4" s="62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15.5</v>
      </c>
      <c r="G11" s="1252"/>
      <c r="H11" s="90">
        <f>ROUND(F11*G11,2)</f>
        <v>0</v>
      </c>
      <c r="I11" s="1252"/>
    </row>
    <row r="12" spans="1:9" s="81" customFormat="1" ht="27.6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16</v>
      </c>
      <c r="G12" s="1252"/>
      <c r="H12" s="90">
        <f>ROUND(F12*G12,2)</f>
        <v>0</v>
      </c>
      <c r="I12" s="1252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25.1</v>
      </c>
      <c r="G16" s="1252"/>
      <c r="H16" s="90">
        <f>ROUND(F16*G16,2)</f>
        <v>0</v>
      </c>
      <c r="I16" s="1252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26</v>
      </c>
      <c r="G17" s="1252"/>
      <c r="H17" s="90">
        <f t="shared" ref="H17:H19" si="0">ROUND(F17*G17,2)</f>
        <v>0</v>
      </c>
      <c r="I17" s="1252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70.099999999999994</v>
      </c>
      <c r="G18" s="1252"/>
      <c r="H18" s="90">
        <f t="shared" si="0"/>
        <v>0</v>
      </c>
      <c r="I18" s="1252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95</v>
      </c>
      <c r="G19" s="1252"/>
      <c r="H19" s="90">
        <f t="shared" si="0"/>
        <v>0</v>
      </c>
      <c r="I19" s="1252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7.6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2"/>
      <c r="H23" s="90">
        <f>ROUND(F23*G23,2)</f>
        <v>0</v>
      </c>
      <c r="I23" s="1252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90</v>
      </c>
      <c r="G27" s="1252"/>
      <c r="H27" s="90">
        <f>ROUND(F27*G27,2)</f>
        <v>0</v>
      </c>
      <c r="I27" s="1252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890</v>
      </c>
      <c r="G31" s="1252"/>
      <c r="H31" s="90">
        <f>ROUND(F31*G31,2)</f>
        <v>0</v>
      </c>
      <c r="I31" s="1252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15</v>
      </c>
      <c r="G35" s="1252"/>
      <c r="H35" s="90">
        <f>ROUND(F35*G35,2)</f>
        <v>0</v>
      </c>
      <c r="I35" s="1252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2"/>
      <c r="H36" s="90">
        <f>ROUND(F36*G36,2)</f>
        <v>0</v>
      </c>
      <c r="I36" s="1252"/>
    </row>
    <row r="37" spans="1:9">
      <c r="A37" s="92"/>
      <c r="B37" s="74"/>
      <c r="D37" s="775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7.6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385</v>
      </c>
      <c r="G40" s="1252"/>
      <c r="H40" s="90">
        <f>ROUND(F40*G40,2)</f>
        <v>0</v>
      </c>
      <c r="I40" s="1252"/>
    </row>
    <row r="41" spans="1:9" ht="27.6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2"/>
      <c r="H41" s="90">
        <f t="shared" ref="H41:H43" si="1">ROUND(F41*G41,2)</f>
        <v>0</v>
      </c>
      <c r="I41" s="1252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2"/>
      <c r="H42" s="90">
        <f t="shared" si="1"/>
        <v>0</v>
      </c>
      <c r="I42" s="1252"/>
    </row>
    <row r="43" spans="1:9" ht="27.6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2"/>
      <c r="H43" s="90">
        <f t="shared" si="1"/>
        <v>0</v>
      </c>
      <c r="I43" s="1252"/>
    </row>
    <row r="44" spans="1:9">
      <c r="A44" s="92"/>
      <c r="B44" s="100"/>
      <c r="C44" s="101"/>
      <c r="D44" s="102"/>
      <c r="E44" s="95"/>
      <c r="H44" s="96"/>
    </row>
    <row r="45" spans="1:9" ht="14.4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  <c r="I63" s="51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6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6">
      <c r="A76" s="92"/>
      <c r="B76" s="117"/>
      <c r="C76" s="118"/>
      <c r="D76" s="102"/>
      <c r="E76" s="119"/>
    </row>
    <row r="77" spans="1:8" ht="15.6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 xr:uid="{00000000-0002-0000-05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árok59">
    <tabColor rgb="FFFF99CC"/>
  </sheetPr>
  <dimension ref="A1:I39"/>
  <sheetViews>
    <sheetView view="pageBreakPreview" zoomScaleNormal="100" zoomScaleSheetLayoutView="100" workbookViewId="0">
      <selection activeCell="C12" sqref="C12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919</v>
      </c>
      <c r="D3" s="7"/>
      <c r="E3" s="3"/>
      <c r="H3" s="7"/>
    </row>
    <row r="4" spans="1:9" ht="15" customHeight="1">
      <c r="A4" s="65" t="s">
        <v>183</v>
      </c>
      <c r="C4" s="7" t="s">
        <v>947</v>
      </c>
    </row>
    <row r="5" spans="1:9">
      <c r="A5" s="65" t="s">
        <v>911</v>
      </c>
      <c r="C5" s="9" t="s">
        <v>923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SUM(H12:H14)</f>
        <v>0</v>
      </c>
    </row>
    <row r="11" spans="1:9">
      <c r="A11" s="53"/>
      <c r="B11" s="137"/>
      <c r="C11" s="71"/>
      <c r="D11" s="76"/>
      <c r="E11" s="72"/>
      <c r="F11" s="53"/>
      <c r="G11" s="53"/>
      <c r="H11" s="80"/>
    </row>
    <row r="12" spans="1:9">
      <c r="A12" s="84">
        <v>1</v>
      </c>
      <c r="B12" s="181"/>
      <c r="C12" s="459" t="s">
        <v>653</v>
      </c>
      <c r="D12" s="144" t="s">
        <v>654</v>
      </c>
      <c r="E12" s="249" t="s">
        <v>180</v>
      </c>
      <c r="F12" s="521">
        <v>1</v>
      </c>
      <c r="G12" s="1258"/>
      <c r="H12" s="90">
        <f>ROUND(F12*G12,2)</f>
        <v>0</v>
      </c>
      <c r="I12" s="1258"/>
    </row>
    <row r="13" spans="1:9" s="523" customFormat="1" ht="27.6">
      <c r="A13" s="314">
        <v>2</v>
      </c>
      <c r="B13" s="517"/>
      <c r="C13" s="518" t="s">
        <v>948</v>
      </c>
      <c r="D13" s="519" t="s">
        <v>949</v>
      </c>
      <c r="E13" s="520" t="s">
        <v>176</v>
      </c>
      <c r="F13" s="521">
        <v>13</v>
      </c>
      <c r="G13" s="1255"/>
      <c r="H13" s="522">
        <f t="shared" ref="H13:H14" si="0">ROUND(F13*G13,2)</f>
        <v>0</v>
      </c>
      <c r="I13" s="1255"/>
    </row>
    <row r="14" spans="1:9">
      <c r="A14" s="173" t="s">
        <v>191</v>
      </c>
      <c r="B14" s="84"/>
      <c r="C14" s="143" t="s">
        <v>460</v>
      </c>
      <c r="D14" s="140" t="s">
        <v>657</v>
      </c>
      <c r="E14" s="524" t="s">
        <v>462</v>
      </c>
      <c r="F14" s="525">
        <v>1.18</v>
      </c>
      <c r="G14" s="1255"/>
      <c r="H14" s="90">
        <f t="shared" si="0"/>
        <v>0</v>
      </c>
      <c r="I14" s="1255"/>
    </row>
    <row r="15" spans="1:9">
      <c r="A15" s="176"/>
      <c r="B15" s="83"/>
      <c r="C15" s="177"/>
      <c r="D15" s="178"/>
      <c r="E15" s="526"/>
      <c r="F15" s="515"/>
      <c r="G15" s="423"/>
      <c r="H15" s="79"/>
      <c r="I15" s="423"/>
    </row>
    <row r="16" spans="1:9">
      <c r="A16" s="73"/>
      <c r="B16" s="507">
        <v>451120</v>
      </c>
      <c r="C16" s="313"/>
      <c r="D16" s="508" t="s">
        <v>185</v>
      </c>
      <c r="E16" s="77"/>
      <c r="F16" s="78"/>
      <c r="G16" s="423"/>
      <c r="H16" s="80">
        <f>SUM(H18:H22)</f>
        <v>0</v>
      </c>
      <c r="I16" s="423"/>
    </row>
    <row r="17" spans="1:9">
      <c r="G17" s="538"/>
      <c r="I17" s="538"/>
    </row>
    <row r="18" spans="1:9">
      <c r="A18" s="84">
        <v>4</v>
      </c>
      <c r="B18" s="84"/>
      <c r="C18" s="143" t="s">
        <v>442</v>
      </c>
      <c r="D18" s="144" t="s">
        <v>845</v>
      </c>
      <c r="E18" s="450" t="s">
        <v>188</v>
      </c>
      <c r="F18" s="527">
        <v>92.61</v>
      </c>
      <c r="G18" s="1255"/>
      <c r="H18" s="90">
        <f>ROUND(F18*G18,2)</f>
        <v>0</v>
      </c>
      <c r="I18" s="1255"/>
    </row>
    <row r="19" spans="1:9">
      <c r="A19" s="84">
        <v>5</v>
      </c>
      <c r="B19" s="84"/>
      <c r="C19" s="143" t="s">
        <v>360</v>
      </c>
      <c r="D19" s="144" t="s">
        <v>361</v>
      </c>
      <c r="E19" s="450" t="s">
        <v>188</v>
      </c>
      <c r="F19" s="527">
        <v>44.76</v>
      </c>
      <c r="G19" s="1255"/>
      <c r="H19" s="90">
        <f>ROUND(F19*G19,2)</f>
        <v>0</v>
      </c>
      <c r="I19" s="1255"/>
    </row>
    <row r="20" spans="1:9">
      <c r="A20" s="84">
        <v>6</v>
      </c>
      <c r="B20" s="84"/>
      <c r="C20" s="143" t="s">
        <v>199</v>
      </c>
      <c r="D20" s="144" t="s">
        <v>444</v>
      </c>
      <c r="E20" s="450" t="s">
        <v>188</v>
      </c>
      <c r="F20" s="527">
        <v>92.61</v>
      </c>
      <c r="G20" s="1255"/>
      <c r="H20" s="90">
        <f>ROUND(F20*G20,2)</f>
        <v>0</v>
      </c>
      <c r="I20" s="1255"/>
    </row>
    <row r="21" spans="1:9">
      <c r="A21" s="84">
        <v>7</v>
      </c>
      <c r="B21" s="84"/>
      <c r="C21" s="143" t="s">
        <v>846</v>
      </c>
      <c r="D21" s="144" t="s">
        <v>847</v>
      </c>
      <c r="E21" s="450" t="s">
        <v>197</v>
      </c>
      <c r="F21" s="527">
        <v>136.08000000000001</v>
      </c>
      <c r="G21" s="1255"/>
      <c r="H21" s="90">
        <f t="shared" ref="H21:H22" si="1">ROUND(F21*G21,2)</f>
        <v>0</v>
      </c>
      <c r="I21" s="1255"/>
    </row>
    <row r="22" spans="1:9">
      <c r="A22" s="84">
        <v>8</v>
      </c>
      <c r="B22" s="84"/>
      <c r="C22" s="143" t="s">
        <v>465</v>
      </c>
      <c r="D22" s="144" t="s">
        <v>671</v>
      </c>
      <c r="E22" s="450" t="s">
        <v>188</v>
      </c>
      <c r="F22" s="527">
        <v>27.03</v>
      </c>
      <c r="G22" s="1255"/>
      <c r="H22" s="90">
        <f t="shared" si="1"/>
        <v>0</v>
      </c>
      <c r="I22" s="1255"/>
    </row>
    <row r="23" spans="1:9">
      <c r="A23" s="176"/>
      <c r="B23" s="83"/>
      <c r="C23" s="177"/>
      <c r="D23" s="178"/>
      <c r="E23" s="526"/>
      <c r="F23" s="515"/>
      <c r="G23" s="423"/>
      <c r="H23" s="79"/>
      <c r="I23" s="423"/>
    </row>
    <row r="24" spans="1:9">
      <c r="A24" s="92"/>
      <c r="B24" s="137">
        <v>452313</v>
      </c>
      <c r="C24" s="75"/>
      <c r="D24" s="76" t="s">
        <v>905</v>
      </c>
      <c r="E24" s="72"/>
      <c r="F24" s="53"/>
      <c r="G24" s="291"/>
      <c r="H24" s="80">
        <f>SUM(H26:H31)</f>
        <v>0</v>
      </c>
      <c r="I24" s="291"/>
    </row>
    <row r="25" spans="1:9">
      <c r="G25" s="538"/>
      <c r="I25" s="538"/>
    </row>
    <row r="26" spans="1:9">
      <c r="A26" s="84">
        <v>9</v>
      </c>
      <c r="B26" s="458"/>
      <c r="C26" s="459" t="s">
        <v>853</v>
      </c>
      <c r="D26" s="144" t="s">
        <v>854</v>
      </c>
      <c r="E26" s="450" t="s">
        <v>188</v>
      </c>
      <c r="F26" s="525">
        <v>7.72</v>
      </c>
      <c r="G26" s="1255"/>
      <c r="H26" s="90">
        <f>ROUND(F26*G26,2)</f>
        <v>0</v>
      </c>
      <c r="I26" s="1255"/>
    </row>
    <row r="27" spans="1:9">
      <c r="A27" s="84">
        <v>10</v>
      </c>
      <c r="B27" s="458"/>
      <c r="C27" s="459" t="s">
        <v>849</v>
      </c>
      <c r="D27" s="144" t="s">
        <v>850</v>
      </c>
      <c r="E27" s="450" t="s">
        <v>188</v>
      </c>
      <c r="F27" s="525">
        <v>2.91</v>
      </c>
      <c r="G27" s="1255"/>
      <c r="H27" s="90">
        <f>ROUND(F27*G27,2)</f>
        <v>0</v>
      </c>
      <c r="I27" s="1255"/>
    </row>
    <row r="28" spans="1:9">
      <c r="A28" s="84">
        <v>11</v>
      </c>
      <c r="B28" s="458"/>
      <c r="C28" s="459" t="s">
        <v>950</v>
      </c>
      <c r="D28" s="144" t="s">
        <v>951</v>
      </c>
      <c r="E28" s="450" t="s">
        <v>176</v>
      </c>
      <c r="F28" s="525">
        <v>12</v>
      </c>
      <c r="G28" s="1255"/>
      <c r="H28" s="90">
        <f t="shared" ref="H28:H31" si="2">ROUND(F28*G28,2)</f>
        <v>0</v>
      </c>
      <c r="I28" s="1255"/>
    </row>
    <row r="29" spans="1:9">
      <c r="A29" s="84">
        <v>12</v>
      </c>
      <c r="B29" s="458"/>
      <c r="C29" s="459" t="s">
        <v>952</v>
      </c>
      <c r="D29" s="144" t="s">
        <v>953</v>
      </c>
      <c r="E29" s="450" t="s">
        <v>176</v>
      </c>
      <c r="F29" s="525">
        <v>15</v>
      </c>
      <c r="G29" s="1255"/>
      <c r="H29" s="90">
        <f t="shared" si="2"/>
        <v>0</v>
      </c>
      <c r="I29" s="1255"/>
    </row>
    <row r="30" spans="1:9" s="523" customFormat="1">
      <c r="A30" s="314">
        <v>13</v>
      </c>
      <c r="B30" s="517"/>
      <c r="C30" s="518" t="s">
        <v>954</v>
      </c>
      <c r="D30" s="519" t="s">
        <v>955</v>
      </c>
      <c r="E30" s="534" t="s">
        <v>180</v>
      </c>
      <c r="F30" s="521">
        <v>6</v>
      </c>
      <c r="G30" s="1255"/>
      <c r="H30" s="522">
        <f t="shared" si="2"/>
        <v>0</v>
      </c>
      <c r="I30" s="1255"/>
    </row>
    <row r="31" spans="1:9">
      <c r="A31" s="84">
        <v>14</v>
      </c>
      <c r="B31" s="458"/>
      <c r="C31" s="459" t="s">
        <v>909</v>
      </c>
      <c r="D31" s="144" t="s">
        <v>910</v>
      </c>
      <c r="E31" s="450" t="s">
        <v>462</v>
      </c>
      <c r="F31" s="525">
        <v>174.51</v>
      </c>
      <c r="G31" s="1255"/>
      <c r="H31" s="90">
        <f t="shared" si="2"/>
        <v>0</v>
      </c>
      <c r="I31" s="1255"/>
    </row>
    <row r="32" spans="1:9">
      <c r="A32" s="92"/>
      <c r="B32" s="93"/>
      <c r="C32" s="209"/>
      <c r="D32" s="453"/>
      <c r="E32" s="95"/>
      <c r="F32" s="54"/>
      <c r="G32" s="53"/>
      <c r="H32" s="53"/>
    </row>
    <row r="33" spans="4:8" ht="14.4">
      <c r="D33" s="103" t="s">
        <v>181</v>
      </c>
      <c r="E33" s="104"/>
      <c r="F33" s="105"/>
      <c r="G33" s="106"/>
      <c r="H33" s="107">
        <f>H10+H16+H24</f>
        <v>0</v>
      </c>
    </row>
    <row r="35" spans="4:8">
      <c r="D35" s="516"/>
    </row>
    <row r="37" spans="4:8" ht="21.75" customHeight="1"/>
    <row r="38" spans="4:8" ht="21.75" customHeight="1"/>
    <row r="39" spans="4:8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31" xr:uid="{00000000-0002-0000-3B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27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árok60">
    <tabColor rgb="FFFF99CC"/>
  </sheetPr>
  <dimension ref="A1:I46"/>
  <sheetViews>
    <sheetView view="pageBreakPreview" topLeftCell="A25" zoomScaleNormal="115" zoomScaleSheetLayoutView="100" workbookViewId="0">
      <selection activeCell="D45" sqref="D45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920</v>
      </c>
      <c r="D3" s="7"/>
      <c r="E3" s="3"/>
      <c r="H3" s="7"/>
    </row>
    <row r="4" spans="1:9">
      <c r="A4" s="65" t="s">
        <v>183</v>
      </c>
      <c r="C4" s="9" t="s">
        <v>947</v>
      </c>
    </row>
    <row r="5" spans="1:9">
      <c r="A5" s="65" t="s">
        <v>911</v>
      </c>
      <c r="C5" s="9" t="s">
        <v>924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SUM(H12:H15)</f>
        <v>0</v>
      </c>
    </row>
    <row r="11" spans="1:9">
      <c r="A11" s="53"/>
      <c r="B11" s="70"/>
      <c r="C11" s="71"/>
      <c r="D11" s="71"/>
      <c r="E11" s="72"/>
      <c r="F11" s="53"/>
      <c r="G11" s="53"/>
      <c r="H11" s="53"/>
    </row>
    <row r="12" spans="1:9">
      <c r="A12" s="173" t="s">
        <v>173</v>
      </c>
      <c r="B12" s="84"/>
      <c r="C12" s="143" t="s">
        <v>956</v>
      </c>
      <c r="D12" s="140" t="s">
        <v>957</v>
      </c>
      <c r="E12" s="524" t="s">
        <v>188</v>
      </c>
      <c r="F12" s="525">
        <v>3</v>
      </c>
      <c r="G12" s="1252"/>
      <c r="H12" s="90">
        <f t="shared" ref="H12:H15" si="0">ROUND(F12*G12,2)</f>
        <v>0</v>
      </c>
      <c r="I12" s="1252"/>
    </row>
    <row r="13" spans="1:9" ht="27.6">
      <c r="A13" s="173" t="s">
        <v>177</v>
      </c>
      <c r="B13" s="84"/>
      <c r="C13" s="143" t="s">
        <v>958</v>
      </c>
      <c r="D13" s="140" t="s">
        <v>959</v>
      </c>
      <c r="E13" s="524" t="s">
        <v>180</v>
      </c>
      <c r="F13" s="525">
        <v>27</v>
      </c>
      <c r="G13" s="1252"/>
      <c r="H13" s="90">
        <f t="shared" si="0"/>
        <v>0</v>
      </c>
      <c r="I13" s="1252"/>
    </row>
    <row r="14" spans="1:9" s="523" customFormat="1" ht="27.6">
      <c r="A14" s="314">
        <v>3</v>
      </c>
      <c r="B14" s="517"/>
      <c r="C14" s="518" t="s">
        <v>948</v>
      </c>
      <c r="D14" s="519" t="s">
        <v>949</v>
      </c>
      <c r="E14" s="520" t="s">
        <v>176</v>
      </c>
      <c r="F14" s="521">
        <v>80.5</v>
      </c>
      <c r="G14" s="1252"/>
      <c r="H14" s="522">
        <f t="shared" si="0"/>
        <v>0</v>
      </c>
      <c r="I14" s="1252"/>
    </row>
    <row r="15" spans="1:9">
      <c r="A15" s="173" t="s">
        <v>194</v>
      </c>
      <c r="B15" s="84"/>
      <c r="C15" s="143" t="s">
        <v>460</v>
      </c>
      <c r="D15" s="140" t="s">
        <v>657</v>
      </c>
      <c r="E15" s="524" t="s">
        <v>462</v>
      </c>
      <c r="F15" s="525">
        <v>8.11</v>
      </c>
      <c r="G15" s="1252"/>
      <c r="H15" s="90">
        <f t="shared" si="0"/>
        <v>0</v>
      </c>
      <c r="I15" s="1252"/>
    </row>
    <row r="16" spans="1:9">
      <c r="A16" s="176"/>
      <c r="B16" s="83"/>
      <c r="C16" s="177"/>
      <c r="D16" s="178"/>
      <c r="E16" s="526"/>
      <c r="F16" s="515"/>
      <c r="G16" s="79"/>
      <c r="H16" s="79"/>
      <c r="I16" s="79"/>
    </row>
    <row r="17" spans="1:9">
      <c r="A17" s="73"/>
      <c r="B17" s="507">
        <v>451120</v>
      </c>
      <c r="C17" s="313"/>
      <c r="D17" s="508" t="s">
        <v>185</v>
      </c>
      <c r="E17" s="77"/>
      <c r="F17" s="78"/>
      <c r="G17" s="79"/>
      <c r="H17" s="80">
        <f>SUM(H19:H23)</f>
        <v>0</v>
      </c>
      <c r="I17" s="79"/>
    </row>
    <row r="18" spans="1:9">
      <c r="G18" s="529"/>
      <c r="I18" s="529"/>
    </row>
    <row r="19" spans="1:9">
      <c r="A19" s="84">
        <v>5</v>
      </c>
      <c r="B19" s="84"/>
      <c r="C19" s="143" t="s">
        <v>442</v>
      </c>
      <c r="D19" s="144" t="s">
        <v>845</v>
      </c>
      <c r="E19" s="450" t="s">
        <v>188</v>
      </c>
      <c r="F19" s="527">
        <v>269.54000000000002</v>
      </c>
      <c r="G19" s="1252"/>
      <c r="H19" s="90">
        <f>ROUND(F19*G19,2)</f>
        <v>0</v>
      </c>
      <c r="I19" s="1252"/>
    </row>
    <row r="20" spans="1:9">
      <c r="A20" s="84">
        <v>6</v>
      </c>
      <c r="B20" s="84"/>
      <c r="C20" s="143" t="s">
        <v>360</v>
      </c>
      <c r="D20" s="144" t="s">
        <v>361</v>
      </c>
      <c r="E20" s="450" t="s">
        <v>188</v>
      </c>
      <c r="F20" s="527">
        <v>79.39</v>
      </c>
      <c r="G20" s="1252"/>
      <c r="H20" s="90">
        <f>ROUND(F20*G20,2)</f>
        <v>0</v>
      </c>
      <c r="I20" s="1252"/>
    </row>
    <row r="21" spans="1:9">
      <c r="A21" s="84">
        <v>7</v>
      </c>
      <c r="B21" s="84"/>
      <c r="C21" s="143" t="s">
        <v>199</v>
      </c>
      <c r="D21" s="144" t="s">
        <v>444</v>
      </c>
      <c r="E21" s="450" t="s">
        <v>188</v>
      </c>
      <c r="F21" s="527">
        <v>187.14</v>
      </c>
      <c r="G21" s="1252"/>
      <c r="H21" s="90">
        <f>ROUND(F21*G21,2)</f>
        <v>0</v>
      </c>
      <c r="I21" s="1252"/>
    </row>
    <row r="22" spans="1:9">
      <c r="A22" s="84">
        <v>8</v>
      </c>
      <c r="B22" s="84"/>
      <c r="C22" s="143" t="s">
        <v>846</v>
      </c>
      <c r="D22" s="144" t="s">
        <v>847</v>
      </c>
      <c r="E22" s="450" t="s">
        <v>197</v>
      </c>
      <c r="F22" s="527">
        <v>406.56</v>
      </c>
      <c r="G22" s="1252"/>
      <c r="H22" s="90">
        <f t="shared" ref="H22:H23" si="1">ROUND(F22*G22,2)</f>
        <v>0</v>
      </c>
      <c r="I22" s="1252"/>
    </row>
    <row r="23" spans="1:9">
      <c r="A23" s="84">
        <v>9</v>
      </c>
      <c r="B23" s="84"/>
      <c r="C23" s="143" t="s">
        <v>465</v>
      </c>
      <c r="D23" s="144" t="s">
        <v>671</v>
      </c>
      <c r="E23" s="450" t="s">
        <v>188</v>
      </c>
      <c r="F23" s="527">
        <v>45.06</v>
      </c>
      <c r="G23" s="1252"/>
      <c r="H23" s="90">
        <f t="shared" si="1"/>
        <v>0</v>
      </c>
      <c r="I23" s="1252"/>
    </row>
    <row r="24" spans="1:9">
      <c r="A24" s="176"/>
      <c r="B24" s="83"/>
      <c r="C24" s="177"/>
      <c r="D24" s="178"/>
      <c r="E24" s="526"/>
      <c r="F24" s="515"/>
      <c r="G24" s="79"/>
      <c r="H24" s="79"/>
      <c r="I24" s="79"/>
    </row>
    <row r="25" spans="1:9">
      <c r="A25" s="92"/>
      <c r="B25" s="137">
        <v>452313</v>
      </c>
      <c r="C25" s="75"/>
      <c r="D25" s="76" t="s">
        <v>905</v>
      </c>
      <c r="E25" s="72"/>
      <c r="F25" s="53"/>
      <c r="G25" s="530"/>
      <c r="H25" s="80">
        <f>SUM(H27:H31)</f>
        <v>0</v>
      </c>
      <c r="I25" s="530"/>
    </row>
    <row r="26" spans="1:9">
      <c r="G26" s="529"/>
      <c r="I26" s="529"/>
    </row>
    <row r="27" spans="1:9">
      <c r="A27" s="84">
        <v>10</v>
      </c>
      <c r="B27" s="458"/>
      <c r="C27" s="459" t="s">
        <v>853</v>
      </c>
      <c r="D27" s="144" t="s">
        <v>854</v>
      </c>
      <c r="E27" s="450" t="s">
        <v>188</v>
      </c>
      <c r="F27" s="525">
        <v>28.17</v>
      </c>
      <c r="G27" s="1252"/>
      <c r="H27" s="90">
        <f>ROUND(F27*G27,2)</f>
        <v>0</v>
      </c>
      <c r="I27" s="1252"/>
    </row>
    <row r="28" spans="1:9">
      <c r="A28" s="84">
        <v>11</v>
      </c>
      <c r="B28" s="458"/>
      <c r="C28" s="459" t="s">
        <v>950</v>
      </c>
      <c r="D28" s="144" t="s">
        <v>951</v>
      </c>
      <c r="E28" s="450" t="s">
        <v>176</v>
      </c>
      <c r="F28" s="525">
        <v>11.5</v>
      </c>
      <c r="G28" s="1252"/>
      <c r="H28" s="90">
        <f t="shared" ref="H28:H31" si="2">ROUND(F28*G28,2)</f>
        <v>0</v>
      </c>
      <c r="I28" s="1252"/>
    </row>
    <row r="29" spans="1:9">
      <c r="A29" s="84">
        <v>12</v>
      </c>
      <c r="B29" s="458"/>
      <c r="C29" s="459" t="s">
        <v>954</v>
      </c>
      <c r="D29" s="144" t="s">
        <v>960</v>
      </c>
      <c r="E29" s="450" t="s">
        <v>180</v>
      </c>
      <c r="F29" s="525">
        <v>11</v>
      </c>
      <c r="G29" s="1252"/>
      <c r="H29" s="90">
        <f t="shared" si="2"/>
        <v>0</v>
      </c>
      <c r="I29" s="1252"/>
    </row>
    <row r="30" spans="1:9">
      <c r="A30" s="84">
        <v>13</v>
      </c>
      <c r="B30" s="458"/>
      <c r="C30" s="459" t="s">
        <v>952</v>
      </c>
      <c r="D30" s="144" t="s">
        <v>953</v>
      </c>
      <c r="E30" s="450" t="s">
        <v>176</v>
      </c>
      <c r="F30" s="525">
        <v>80.5</v>
      </c>
      <c r="G30" s="1252"/>
      <c r="H30" s="90">
        <f t="shared" si="2"/>
        <v>0</v>
      </c>
      <c r="I30" s="1252"/>
    </row>
    <row r="31" spans="1:9">
      <c r="A31" s="84">
        <v>14</v>
      </c>
      <c r="B31" s="458"/>
      <c r="C31" s="459" t="s">
        <v>909</v>
      </c>
      <c r="D31" s="144" t="s">
        <v>910</v>
      </c>
      <c r="E31" s="450" t="s">
        <v>462</v>
      </c>
      <c r="F31" s="525">
        <v>380</v>
      </c>
      <c r="G31" s="1252"/>
      <c r="H31" s="90">
        <f t="shared" si="2"/>
        <v>0</v>
      </c>
      <c r="I31" s="1252"/>
    </row>
    <row r="32" spans="1:9">
      <c r="A32" s="83"/>
      <c r="B32" s="461"/>
      <c r="C32" s="462"/>
      <c r="D32" s="82"/>
      <c r="E32" s="72"/>
      <c r="F32" s="515"/>
      <c r="G32" s="79"/>
      <c r="H32" s="79"/>
      <c r="I32" s="79"/>
    </row>
    <row r="33" spans="1:9" s="457" customFormat="1">
      <c r="A33" s="368"/>
      <c r="B33" s="137">
        <v>452311</v>
      </c>
      <c r="C33" s="465"/>
      <c r="D33" s="76" t="s">
        <v>906</v>
      </c>
      <c r="E33" s="468"/>
      <c r="F33" s="531"/>
      <c r="G33" s="470"/>
      <c r="H33" s="80">
        <f>SUM(H35:H38)</f>
        <v>0</v>
      </c>
      <c r="I33" s="470"/>
    </row>
    <row r="34" spans="1:9" s="457" customFormat="1">
      <c r="A34" s="368"/>
      <c r="B34" s="466"/>
      <c r="C34" s="465"/>
      <c r="D34" s="467"/>
      <c r="E34" s="468"/>
      <c r="F34" s="531"/>
      <c r="G34" s="470"/>
      <c r="H34" s="470"/>
      <c r="I34" s="470"/>
    </row>
    <row r="35" spans="1:9" s="523" customFormat="1">
      <c r="A35" s="314">
        <v>15</v>
      </c>
      <c r="B35" s="517"/>
      <c r="C35" s="532" t="s">
        <v>961</v>
      </c>
      <c r="D35" s="533" t="s">
        <v>962</v>
      </c>
      <c r="E35" s="534" t="s">
        <v>180</v>
      </c>
      <c r="F35" s="521">
        <v>1</v>
      </c>
      <c r="G35" s="1252"/>
      <c r="H35" s="522">
        <f>ROUND(F35*G35,2)</f>
        <v>0</v>
      </c>
      <c r="I35" s="1252"/>
    </row>
    <row r="36" spans="1:9" s="523" customFormat="1">
      <c r="A36" s="314">
        <v>16</v>
      </c>
      <c r="B36" s="517"/>
      <c r="C36" s="535">
        <v>11250202</v>
      </c>
      <c r="D36" s="536" t="s">
        <v>963</v>
      </c>
      <c r="E36" s="534" t="s">
        <v>180</v>
      </c>
      <c r="F36" s="521">
        <v>1</v>
      </c>
      <c r="G36" s="1252"/>
      <c r="H36" s="522">
        <f>ROUND(F36*G36,2)</f>
        <v>0</v>
      </c>
      <c r="I36" s="1252"/>
    </row>
    <row r="37" spans="1:9">
      <c r="A37" s="84">
        <v>17</v>
      </c>
      <c r="B37" s="458"/>
      <c r="C37" s="532" t="s">
        <v>965</v>
      </c>
      <c r="D37" s="533" t="s">
        <v>966</v>
      </c>
      <c r="E37" s="450" t="s">
        <v>197</v>
      </c>
      <c r="F37" s="521">
        <v>16.8</v>
      </c>
      <c r="G37" s="1269"/>
      <c r="H37" s="90">
        <f>ROUND(F37*G37,2)</f>
        <v>0</v>
      </c>
      <c r="I37" s="1269"/>
    </row>
    <row r="38" spans="1:9">
      <c r="A38" s="84">
        <v>18</v>
      </c>
      <c r="B38" s="458"/>
      <c r="C38" s="532" t="s">
        <v>967</v>
      </c>
      <c r="D38" s="533" t="s">
        <v>968</v>
      </c>
      <c r="E38" s="450" t="s">
        <v>969</v>
      </c>
      <c r="F38" s="521">
        <v>1</v>
      </c>
      <c r="G38" s="1269"/>
      <c r="H38" s="90">
        <f>ROUND(F38*G38,2)</f>
        <v>0</v>
      </c>
      <c r="I38" s="1269"/>
    </row>
    <row r="39" spans="1:9">
      <c r="A39" s="83"/>
      <c r="B39" s="461"/>
      <c r="C39" s="537"/>
      <c r="H39" s="79"/>
    </row>
    <row r="40" spans="1:9" ht="14.4">
      <c r="D40" s="103" t="s">
        <v>181</v>
      </c>
      <c r="E40" s="104"/>
      <c r="F40" s="105"/>
      <c r="G40" s="106"/>
      <c r="H40" s="107">
        <f>H10+H17+H25+H33</f>
        <v>0</v>
      </c>
    </row>
    <row r="42" spans="1:9">
      <c r="D42" s="516"/>
    </row>
    <row r="44" spans="1:9" ht="21.75" customHeight="1"/>
    <row r="45" spans="1:9" ht="21.75" customHeight="1"/>
    <row r="46" spans="1:9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38" xr:uid="{00000000-0002-0000-3C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árok61">
    <tabColor rgb="FFFF99CC"/>
  </sheetPr>
  <dimension ref="A1:I37"/>
  <sheetViews>
    <sheetView view="pageBreakPreview" topLeftCell="A7" zoomScaleNormal="100" zoomScaleSheetLayoutView="100" workbookViewId="0">
      <selection activeCell="D24" sqref="D24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921</v>
      </c>
      <c r="D3" s="7"/>
      <c r="E3" s="3"/>
      <c r="H3" s="7"/>
    </row>
    <row r="4" spans="1:9">
      <c r="A4" s="65" t="s">
        <v>183</v>
      </c>
      <c r="C4" s="9" t="s">
        <v>947</v>
      </c>
    </row>
    <row r="5" spans="1:9">
      <c r="A5" s="65" t="s">
        <v>911</v>
      </c>
      <c r="C5" s="9" t="s">
        <v>925</v>
      </c>
    </row>
    <row r="6" spans="1:9" ht="14.4" thickBot="1">
      <c r="A6" s="1732"/>
      <c r="B6" s="1732"/>
      <c r="C6" s="1732"/>
      <c r="D6" s="1732"/>
      <c r="E6" s="1732"/>
      <c r="F6" s="1732"/>
      <c r="G6" s="1732"/>
      <c r="H6" s="1732"/>
      <c r="I6" s="1229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SUM(H12:H13)</f>
        <v>0</v>
      </c>
    </row>
    <row r="11" spans="1:9">
      <c r="A11" s="53"/>
      <c r="B11" s="70"/>
      <c r="C11" s="71"/>
      <c r="D11" s="71"/>
      <c r="E11" s="72"/>
      <c r="F11" s="53"/>
      <c r="G11" s="53"/>
      <c r="H11" s="53"/>
    </row>
    <row r="12" spans="1:9" s="523" customFormat="1" ht="27.6">
      <c r="A12" s="314">
        <v>1</v>
      </c>
      <c r="B12" s="517"/>
      <c r="C12" s="518" t="s">
        <v>948</v>
      </c>
      <c r="D12" s="519" t="s">
        <v>949</v>
      </c>
      <c r="E12" s="520" t="s">
        <v>176</v>
      </c>
      <c r="F12" s="521">
        <v>20.45</v>
      </c>
      <c r="G12" s="1252"/>
      <c r="H12" s="522">
        <f t="shared" ref="H12:H13" si="0">ROUND(F12*G12,2)</f>
        <v>0</v>
      </c>
      <c r="I12" s="1252"/>
    </row>
    <row r="13" spans="1:9">
      <c r="A13" s="173" t="s">
        <v>177</v>
      </c>
      <c r="B13" s="84"/>
      <c r="C13" s="143" t="s">
        <v>460</v>
      </c>
      <c r="D13" s="140" t="s">
        <v>657</v>
      </c>
      <c r="E13" s="524" t="s">
        <v>462</v>
      </c>
      <c r="F13" s="525">
        <v>1.63</v>
      </c>
      <c r="G13" s="1252"/>
      <c r="H13" s="90">
        <f t="shared" si="0"/>
        <v>0</v>
      </c>
      <c r="I13" s="1252"/>
    </row>
    <row r="14" spans="1:9">
      <c r="A14" s="176"/>
      <c r="B14" s="83"/>
      <c r="C14" s="177"/>
      <c r="D14" s="178"/>
      <c r="E14" s="526"/>
      <c r="F14" s="515"/>
      <c r="G14" s="79"/>
      <c r="H14" s="79"/>
      <c r="I14" s="79"/>
    </row>
    <row r="15" spans="1:9">
      <c r="A15" s="73"/>
      <c r="B15" s="507">
        <v>451120</v>
      </c>
      <c r="C15" s="313"/>
      <c r="D15" s="508" t="s">
        <v>185</v>
      </c>
      <c r="E15" s="77"/>
      <c r="F15" s="78"/>
      <c r="G15" s="79"/>
      <c r="H15" s="80">
        <f>SUM(H17:H21)</f>
        <v>0</v>
      </c>
      <c r="I15" s="79"/>
    </row>
    <row r="16" spans="1:9">
      <c r="I16" s="8"/>
    </row>
    <row r="17" spans="1:9">
      <c r="A17" s="84">
        <v>3</v>
      </c>
      <c r="B17" s="84"/>
      <c r="C17" s="143" t="s">
        <v>442</v>
      </c>
      <c r="D17" s="144" t="s">
        <v>845</v>
      </c>
      <c r="E17" s="450" t="s">
        <v>188</v>
      </c>
      <c r="F17" s="527">
        <v>64.27</v>
      </c>
      <c r="G17" s="1252"/>
      <c r="H17" s="90">
        <f>ROUND(F17*G17,2)</f>
        <v>0</v>
      </c>
      <c r="I17" s="1252"/>
    </row>
    <row r="18" spans="1:9">
      <c r="A18" s="84">
        <v>4</v>
      </c>
      <c r="B18" s="84"/>
      <c r="C18" s="143" t="s">
        <v>360</v>
      </c>
      <c r="D18" s="144" t="s">
        <v>361</v>
      </c>
      <c r="E18" s="450" t="s">
        <v>188</v>
      </c>
      <c r="F18" s="527">
        <v>39.42</v>
      </c>
      <c r="G18" s="1252"/>
      <c r="H18" s="90">
        <f>ROUND(F18*G18,2)</f>
        <v>0</v>
      </c>
      <c r="I18" s="1252"/>
    </row>
    <row r="19" spans="1:9">
      <c r="A19" s="84">
        <v>5</v>
      </c>
      <c r="B19" s="84"/>
      <c r="C19" s="143" t="s">
        <v>199</v>
      </c>
      <c r="D19" s="144" t="s">
        <v>444</v>
      </c>
      <c r="E19" s="450" t="s">
        <v>188</v>
      </c>
      <c r="F19" s="527">
        <v>56.03</v>
      </c>
      <c r="G19" s="1252"/>
      <c r="H19" s="90">
        <f>ROUND(F19*G19,2)</f>
        <v>0</v>
      </c>
      <c r="I19" s="1252"/>
    </row>
    <row r="20" spans="1:9">
      <c r="A20" s="84">
        <v>6</v>
      </c>
      <c r="B20" s="84"/>
      <c r="C20" s="143" t="s">
        <v>846</v>
      </c>
      <c r="D20" s="144" t="s">
        <v>847</v>
      </c>
      <c r="E20" s="450" t="s">
        <v>197</v>
      </c>
      <c r="F20" s="527">
        <v>134.4</v>
      </c>
      <c r="G20" s="1252"/>
      <c r="H20" s="90">
        <f t="shared" ref="H20:H21" si="1">ROUND(F20*G20,2)</f>
        <v>0</v>
      </c>
      <c r="I20" s="1252"/>
    </row>
    <row r="21" spans="1:9">
      <c r="A21" s="84">
        <v>7</v>
      </c>
      <c r="B21" s="84"/>
      <c r="C21" s="143" t="s">
        <v>465</v>
      </c>
      <c r="D21" s="144" t="s">
        <v>671</v>
      </c>
      <c r="E21" s="450" t="s">
        <v>188</v>
      </c>
      <c r="F21" s="527">
        <v>13.91</v>
      </c>
      <c r="G21" s="1252"/>
      <c r="H21" s="90">
        <f t="shared" si="1"/>
        <v>0</v>
      </c>
      <c r="I21" s="1252"/>
    </row>
    <row r="22" spans="1:9">
      <c r="A22" s="176"/>
      <c r="B22" s="83"/>
      <c r="C22" s="177"/>
      <c r="D22" s="178"/>
      <c r="E22" s="526"/>
      <c r="F22" s="515"/>
      <c r="G22" s="79"/>
      <c r="H22" s="79"/>
      <c r="I22" s="79"/>
    </row>
    <row r="23" spans="1:9">
      <c r="A23" s="92"/>
      <c r="B23" s="137">
        <v>452313</v>
      </c>
      <c r="C23" s="75"/>
      <c r="D23" s="76" t="s">
        <v>905</v>
      </c>
      <c r="E23" s="72"/>
      <c r="F23" s="53"/>
      <c r="G23" s="53"/>
      <c r="H23" s="80">
        <f>SUM(H25:H29)</f>
        <v>0</v>
      </c>
      <c r="I23" s="53"/>
    </row>
    <row r="24" spans="1:9">
      <c r="I24" s="8"/>
    </row>
    <row r="25" spans="1:9">
      <c r="A25" s="84">
        <v>8</v>
      </c>
      <c r="B25" s="458"/>
      <c r="C25" s="459" t="s">
        <v>853</v>
      </c>
      <c r="D25" s="144" t="s">
        <v>854</v>
      </c>
      <c r="E25" s="450" t="s">
        <v>188</v>
      </c>
      <c r="F25" s="525">
        <v>7.72</v>
      </c>
      <c r="G25" s="1252"/>
      <c r="H25" s="90">
        <f>ROUND(F25*G25,2)</f>
        <v>0</v>
      </c>
      <c r="I25" s="1252"/>
    </row>
    <row r="26" spans="1:9">
      <c r="A26" s="84">
        <v>9</v>
      </c>
      <c r="B26" s="458"/>
      <c r="C26" s="459" t="s">
        <v>950</v>
      </c>
      <c r="D26" s="144" t="s">
        <v>951</v>
      </c>
      <c r="E26" s="450" t="s">
        <v>176</v>
      </c>
      <c r="F26" s="525">
        <v>11</v>
      </c>
      <c r="G26" s="1252"/>
      <c r="H26" s="90">
        <f t="shared" ref="H26:H29" si="2">ROUND(F26*G26,2)</f>
        <v>0</v>
      </c>
      <c r="I26" s="1252"/>
    </row>
    <row r="27" spans="1:9">
      <c r="A27" s="84">
        <v>10</v>
      </c>
      <c r="B27" s="458"/>
      <c r="C27" s="459" t="s">
        <v>952</v>
      </c>
      <c r="D27" s="144" t="s">
        <v>953</v>
      </c>
      <c r="E27" s="450" t="s">
        <v>176</v>
      </c>
      <c r="F27" s="525">
        <v>16</v>
      </c>
      <c r="G27" s="1252"/>
      <c r="H27" s="90">
        <f t="shared" si="2"/>
        <v>0</v>
      </c>
      <c r="I27" s="1252"/>
    </row>
    <row r="28" spans="1:9">
      <c r="A28" s="84">
        <v>11</v>
      </c>
      <c r="B28" s="458"/>
      <c r="C28" s="459" t="s">
        <v>954</v>
      </c>
      <c r="D28" s="144" t="s">
        <v>960</v>
      </c>
      <c r="E28" s="450" t="s">
        <v>180</v>
      </c>
      <c r="F28" s="525">
        <v>6</v>
      </c>
      <c r="G28" s="1252"/>
      <c r="H28" s="90">
        <f t="shared" si="2"/>
        <v>0</v>
      </c>
      <c r="I28" s="1252"/>
    </row>
    <row r="29" spans="1:9">
      <c r="A29" s="84">
        <v>12</v>
      </c>
      <c r="B29" s="458"/>
      <c r="C29" s="459" t="s">
        <v>909</v>
      </c>
      <c r="D29" s="144" t="s">
        <v>910</v>
      </c>
      <c r="E29" s="450" t="s">
        <v>462</v>
      </c>
      <c r="F29" s="525">
        <v>128.94999999999999</v>
      </c>
      <c r="G29" s="1252"/>
      <c r="H29" s="90">
        <f t="shared" si="2"/>
        <v>0</v>
      </c>
      <c r="I29" s="1252"/>
    </row>
    <row r="31" spans="1:9" ht="14.4">
      <c r="D31" s="103" t="s">
        <v>181</v>
      </c>
      <c r="E31" s="104"/>
      <c r="F31" s="105"/>
      <c r="G31" s="106"/>
      <c r="H31" s="107">
        <f>H10+H15+H23</f>
        <v>0</v>
      </c>
    </row>
    <row r="33" spans="4:4">
      <c r="D33" s="516"/>
    </row>
    <row r="35" spans="4:4" ht="21.75" customHeight="1"/>
    <row r="36" spans="4:4" ht="21.75" customHeight="1"/>
    <row r="37" spans="4:4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9" xr:uid="{00000000-0002-0000-3D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árok62">
    <tabColor rgb="FFFF99CC"/>
  </sheetPr>
  <dimension ref="A1:I37"/>
  <sheetViews>
    <sheetView view="pageBreakPreview" zoomScaleNormal="100" zoomScaleSheetLayoutView="100" workbookViewId="0">
      <selection activeCell="D25" sqref="D25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922</v>
      </c>
      <c r="D3" s="7"/>
      <c r="E3" s="3"/>
      <c r="H3" s="7"/>
    </row>
    <row r="4" spans="1:9">
      <c r="A4" s="65" t="s">
        <v>183</v>
      </c>
      <c r="C4" s="9" t="s">
        <v>947</v>
      </c>
    </row>
    <row r="5" spans="1:9">
      <c r="A5" s="65" t="s">
        <v>911</v>
      </c>
      <c r="C5" s="9" t="s">
        <v>926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53"/>
      <c r="B10" s="137">
        <v>451111</v>
      </c>
      <c r="C10" s="71"/>
      <c r="D10" s="76" t="s">
        <v>553</v>
      </c>
      <c r="E10" s="72"/>
      <c r="F10" s="53"/>
      <c r="G10" s="53"/>
      <c r="H10" s="80">
        <f>SUM(H12:H13)</f>
        <v>0</v>
      </c>
    </row>
    <row r="11" spans="1:9">
      <c r="A11" s="53"/>
      <c r="B11" s="137"/>
      <c r="C11" s="71"/>
      <c r="D11" s="76"/>
      <c r="E11" s="72"/>
      <c r="F11" s="53"/>
      <c r="G11" s="53"/>
      <c r="H11" s="80"/>
    </row>
    <row r="12" spans="1:9" s="523" customFormat="1" ht="27.6">
      <c r="A12" s="314">
        <v>1</v>
      </c>
      <c r="B12" s="517"/>
      <c r="C12" s="518" t="s">
        <v>948</v>
      </c>
      <c r="D12" s="519" t="s">
        <v>949</v>
      </c>
      <c r="E12" s="520" t="s">
        <v>176</v>
      </c>
      <c r="F12" s="521">
        <v>22</v>
      </c>
      <c r="G12" s="1252"/>
      <c r="H12" s="522">
        <f>ROUND(F12*G12,2)</f>
        <v>0</v>
      </c>
      <c r="I12" s="1252"/>
    </row>
    <row r="13" spans="1:9">
      <c r="A13" s="173" t="s">
        <v>177</v>
      </c>
      <c r="B13" s="84"/>
      <c r="C13" s="143" t="s">
        <v>460</v>
      </c>
      <c r="D13" s="140" t="s">
        <v>657</v>
      </c>
      <c r="E13" s="524" t="s">
        <v>462</v>
      </c>
      <c r="F13" s="525">
        <v>1.61</v>
      </c>
      <c r="G13" s="1252"/>
      <c r="H13" s="90">
        <f>ROUND(F13*G13,2)</f>
        <v>0</v>
      </c>
      <c r="I13" s="1252"/>
    </row>
    <row r="14" spans="1:9">
      <c r="A14" s="176"/>
      <c r="B14" s="83"/>
      <c r="C14" s="177"/>
      <c r="D14" s="178"/>
      <c r="E14" s="526"/>
      <c r="F14" s="515"/>
      <c r="G14" s="79"/>
      <c r="H14" s="79"/>
      <c r="I14" s="79"/>
    </row>
    <row r="15" spans="1:9">
      <c r="A15" s="73"/>
      <c r="B15" s="507">
        <v>451120</v>
      </c>
      <c r="C15" s="313"/>
      <c r="D15" s="508" t="s">
        <v>185</v>
      </c>
      <c r="E15" s="77"/>
      <c r="F15" s="78"/>
      <c r="G15" s="79"/>
      <c r="H15" s="80">
        <f>SUM(H17:H21)</f>
        <v>0</v>
      </c>
      <c r="I15" s="79"/>
    </row>
    <row r="16" spans="1:9">
      <c r="I16" s="8"/>
    </row>
    <row r="17" spans="1:9">
      <c r="A17" s="84">
        <v>3</v>
      </c>
      <c r="B17" s="84"/>
      <c r="C17" s="143" t="s">
        <v>442</v>
      </c>
      <c r="D17" s="144" t="s">
        <v>845</v>
      </c>
      <c r="E17" s="450" t="s">
        <v>188</v>
      </c>
      <c r="F17" s="527">
        <v>100.29</v>
      </c>
      <c r="G17" s="1252"/>
      <c r="H17" s="90">
        <f>ROUND(F17*G17,2)</f>
        <v>0</v>
      </c>
      <c r="I17" s="1252"/>
    </row>
    <row r="18" spans="1:9">
      <c r="A18" s="84">
        <v>4</v>
      </c>
      <c r="B18" s="84"/>
      <c r="C18" s="143" t="s">
        <v>360</v>
      </c>
      <c r="D18" s="144" t="s">
        <v>361</v>
      </c>
      <c r="E18" s="450" t="s">
        <v>188</v>
      </c>
      <c r="F18" s="527">
        <v>56.52</v>
      </c>
      <c r="G18" s="1252"/>
      <c r="H18" s="90">
        <f>ROUND(F18*G18,2)</f>
        <v>0</v>
      </c>
      <c r="I18" s="1252"/>
    </row>
    <row r="19" spans="1:9">
      <c r="A19" s="84">
        <v>5</v>
      </c>
      <c r="B19" s="84"/>
      <c r="C19" s="143" t="s">
        <v>199</v>
      </c>
      <c r="D19" s="144" t="s">
        <v>444</v>
      </c>
      <c r="E19" s="450" t="s">
        <v>188</v>
      </c>
      <c r="F19" s="528">
        <v>44.67</v>
      </c>
      <c r="G19" s="1252"/>
      <c r="H19" s="90">
        <f>ROUND(F19*G19,2)</f>
        <v>0</v>
      </c>
      <c r="I19" s="1252"/>
    </row>
    <row r="20" spans="1:9">
      <c r="A20" s="84">
        <v>6</v>
      </c>
      <c r="B20" s="84"/>
      <c r="C20" s="143" t="s">
        <v>846</v>
      </c>
      <c r="D20" s="144" t="s">
        <v>847</v>
      </c>
      <c r="E20" s="450" t="s">
        <v>197</v>
      </c>
      <c r="F20" s="528">
        <v>183.55</v>
      </c>
      <c r="G20" s="1252"/>
      <c r="H20" s="90">
        <f t="shared" ref="H20:H21" si="0">ROUND(F20*G20,2)</f>
        <v>0</v>
      </c>
      <c r="I20" s="1252"/>
    </row>
    <row r="21" spans="1:9">
      <c r="A21" s="84">
        <v>7</v>
      </c>
      <c r="B21" s="84"/>
      <c r="C21" s="143" t="s">
        <v>465</v>
      </c>
      <c r="D21" s="144" t="s">
        <v>671</v>
      </c>
      <c r="E21" s="450" t="s">
        <v>188</v>
      </c>
      <c r="F21" s="528">
        <v>19.27</v>
      </c>
      <c r="G21" s="1252"/>
      <c r="H21" s="90">
        <f t="shared" si="0"/>
        <v>0</v>
      </c>
      <c r="I21" s="1252"/>
    </row>
    <row r="22" spans="1:9">
      <c r="A22" s="176"/>
      <c r="B22" s="83"/>
      <c r="C22" s="177"/>
      <c r="D22" s="178"/>
      <c r="E22" s="526"/>
      <c r="F22" s="515"/>
      <c r="G22" s="79"/>
      <c r="H22" s="79"/>
      <c r="I22" s="79"/>
    </row>
    <row r="23" spans="1:9">
      <c r="A23" s="92"/>
      <c r="B23" s="137">
        <v>452313</v>
      </c>
      <c r="C23" s="75"/>
      <c r="D23" s="76" t="s">
        <v>905</v>
      </c>
      <c r="E23" s="72"/>
      <c r="F23" s="53"/>
      <c r="G23" s="53"/>
      <c r="H23" s="80">
        <f>SUM(H25:H29)</f>
        <v>0</v>
      </c>
      <c r="I23" s="53"/>
    </row>
    <row r="24" spans="1:9">
      <c r="I24" s="8"/>
    </row>
    <row r="25" spans="1:9">
      <c r="A25" s="84">
        <v>8</v>
      </c>
      <c r="B25" s="458"/>
      <c r="C25" s="459" t="s">
        <v>853</v>
      </c>
      <c r="D25" s="144" t="s">
        <v>854</v>
      </c>
      <c r="E25" s="450" t="s">
        <v>188</v>
      </c>
      <c r="F25" s="525">
        <v>5.67</v>
      </c>
      <c r="G25" s="1252"/>
      <c r="H25" s="90">
        <f>ROUND(F25*G25,2)</f>
        <v>0</v>
      </c>
      <c r="I25" s="1252"/>
    </row>
    <row r="26" spans="1:9">
      <c r="A26" s="84">
        <v>9</v>
      </c>
      <c r="B26" s="458"/>
      <c r="C26" s="459" t="s">
        <v>950</v>
      </c>
      <c r="D26" s="144" t="s">
        <v>951</v>
      </c>
      <c r="E26" s="450" t="s">
        <v>176</v>
      </c>
      <c r="F26" s="525">
        <v>11</v>
      </c>
      <c r="G26" s="1252"/>
      <c r="H26" s="90">
        <f t="shared" ref="H26:H29" si="1">ROUND(F26*G26,2)</f>
        <v>0</v>
      </c>
      <c r="I26" s="1252"/>
    </row>
    <row r="27" spans="1:9">
      <c r="A27" s="84">
        <v>10</v>
      </c>
      <c r="B27" s="458"/>
      <c r="C27" s="459" t="s">
        <v>952</v>
      </c>
      <c r="D27" s="144" t="s">
        <v>953</v>
      </c>
      <c r="E27" s="450" t="s">
        <v>176</v>
      </c>
      <c r="F27" s="525">
        <v>26</v>
      </c>
      <c r="G27" s="1252"/>
      <c r="H27" s="90">
        <f t="shared" si="1"/>
        <v>0</v>
      </c>
      <c r="I27" s="1252"/>
    </row>
    <row r="28" spans="1:9">
      <c r="A28" s="84">
        <v>11</v>
      </c>
      <c r="B28" s="458"/>
      <c r="C28" s="459" t="s">
        <v>954</v>
      </c>
      <c r="D28" s="144" t="s">
        <v>955</v>
      </c>
      <c r="E28" s="450" t="s">
        <v>180</v>
      </c>
      <c r="F28" s="525">
        <v>7</v>
      </c>
      <c r="G28" s="1252"/>
      <c r="H28" s="90">
        <f t="shared" si="1"/>
        <v>0</v>
      </c>
      <c r="I28" s="1252"/>
    </row>
    <row r="29" spans="1:9">
      <c r="A29" s="84">
        <v>12</v>
      </c>
      <c r="B29" s="458"/>
      <c r="C29" s="459" t="s">
        <v>909</v>
      </c>
      <c r="D29" s="144" t="s">
        <v>910</v>
      </c>
      <c r="E29" s="450" t="s">
        <v>462</v>
      </c>
      <c r="F29" s="525">
        <v>173.12</v>
      </c>
      <c r="G29" s="1252"/>
      <c r="H29" s="90">
        <f t="shared" si="1"/>
        <v>0</v>
      </c>
      <c r="I29" s="1252"/>
    </row>
    <row r="30" spans="1:9">
      <c r="A30" s="83"/>
      <c r="B30" s="461"/>
      <c r="C30" s="462"/>
      <c r="D30" s="82"/>
      <c r="E30" s="72"/>
      <c r="F30" s="515"/>
      <c r="G30" s="79"/>
      <c r="H30" s="79"/>
    </row>
    <row r="31" spans="1:9" ht="14.4">
      <c r="D31" s="103" t="s">
        <v>181</v>
      </c>
      <c r="E31" s="104"/>
      <c r="F31" s="105"/>
      <c r="G31" s="106"/>
      <c r="H31" s="107">
        <f>H10+H15+H23</f>
        <v>0</v>
      </c>
    </row>
    <row r="33" spans="4:4">
      <c r="D33" s="516"/>
    </row>
    <row r="35" spans="4:4" ht="21.75" customHeight="1"/>
    <row r="36" spans="4:4" ht="21.75" customHeight="1"/>
    <row r="37" spans="4:4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9" xr:uid="{00000000-0002-0000-3E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árok63">
    <tabColor rgb="FFFF99CC"/>
  </sheetPr>
  <dimension ref="A1:I20"/>
  <sheetViews>
    <sheetView view="pageBreakPreview" zoomScaleNormal="100" zoomScaleSheetLayoutView="100" workbookViewId="0">
      <selection activeCell="D20" sqref="D20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7"/>
      <c r="E1" s="3"/>
      <c r="H1" s="255" t="s">
        <v>868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1250</v>
      </c>
      <c r="D3" s="7"/>
      <c r="E3" s="3"/>
      <c r="H3" s="7"/>
    </row>
    <row r="4" spans="1:9">
      <c r="A4" s="65" t="s">
        <v>183</v>
      </c>
      <c r="C4" s="9" t="s">
        <v>947</v>
      </c>
    </row>
    <row r="5" spans="1:9">
      <c r="A5" s="65" t="s">
        <v>911</v>
      </c>
      <c r="C5" s="9" t="s">
        <v>1251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92"/>
      <c r="B10" s="137">
        <v>452313</v>
      </c>
      <c r="C10" s="75"/>
      <c r="D10" s="76" t="s">
        <v>905</v>
      </c>
      <c r="E10" s="72"/>
      <c r="F10" s="53"/>
      <c r="G10" s="53"/>
      <c r="H10" s="80">
        <f>SUM(H12:H12)</f>
        <v>0</v>
      </c>
    </row>
    <row r="12" spans="1:9" ht="27.6">
      <c r="A12" s="239">
        <v>1</v>
      </c>
      <c r="B12" s="239"/>
      <c r="C12" s="454" t="s">
        <v>851</v>
      </c>
      <c r="D12" s="242" t="s">
        <v>852</v>
      </c>
      <c r="E12" s="455" t="s">
        <v>197</v>
      </c>
      <c r="F12" s="456">
        <v>144</v>
      </c>
      <c r="G12" s="1260"/>
      <c r="H12" s="245">
        <f>ROUND(F12*G12,2)</f>
        <v>0</v>
      </c>
      <c r="I12" s="1260"/>
    </row>
    <row r="13" spans="1:9">
      <c r="A13" s="83"/>
      <c r="B13" s="461"/>
      <c r="C13" s="462"/>
      <c r="D13" s="82"/>
      <c r="E13" s="72"/>
      <c r="F13" s="515"/>
      <c r="G13" s="79"/>
      <c r="H13" s="79"/>
    </row>
    <row r="14" spans="1:9" ht="14.4">
      <c r="D14" s="103" t="s">
        <v>181</v>
      </c>
      <c r="E14" s="104"/>
      <c r="F14" s="105"/>
      <c r="G14" s="106"/>
      <c r="H14" s="107">
        <f>H10</f>
        <v>0</v>
      </c>
    </row>
    <row r="16" spans="1:9">
      <c r="D16" s="516"/>
    </row>
    <row r="18" ht="21.75" customHeight="1"/>
    <row r="19" ht="21.75" customHeight="1"/>
    <row r="20" ht="21.75" customHeight="1"/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" xr:uid="{00000000-0002-0000-3F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árok64">
    <tabColor rgb="FFFF99CC"/>
  </sheetPr>
  <dimension ref="A1:I43"/>
  <sheetViews>
    <sheetView view="pageBreakPreview" topLeftCell="A31" zoomScaleNormal="100" zoomScaleSheetLayoutView="100" workbookViewId="0">
      <selection activeCell="E23" sqref="E23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7"/>
      <c r="E1" s="3"/>
      <c r="H1" s="255" t="s">
        <v>1282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102</v>
      </c>
      <c r="D3" s="7"/>
      <c r="E3" s="3"/>
      <c r="H3" s="7"/>
    </row>
    <row r="4" spans="1:9">
      <c r="A4" s="65" t="s">
        <v>183</v>
      </c>
      <c r="C4" s="9" t="s">
        <v>103</v>
      </c>
    </row>
    <row r="5" spans="1:9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"/>
      <c r="E8" s="72"/>
      <c r="F8" s="53"/>
      <c r="G8" s="53"/>
      <c r="H8" s="53"/>
    </row>
    <row r="9" spans="1:9">
      <c r="A9" s="73"/>
      <c r="B9" s="507">
        <v>451120</v>
      </c>
      <c r="C9" s="313"/>
      <c r="D9" s="508" t="s">
        <v>185</v>
      </c>
      <c r="E9" s="77"/>
      <c r="F9" s="78"/>
      <c r="G9" s="79"/>
      <c r="H9" s="80">
        <f>SUM(H11:H16)</f>
        <v>0</v>
      </c>
    </row>
    <row r="11" spans="1:9">
      <c r="A11" s="84">
        <v>1</v>
      </c>
      <c r="B11" s="85"/>
      <c r="C11" s="143" t="s">
        <v>442</v>
      </c>
      <c r="D11" s="144" t="s">
        <v>845</v>
      </c>
      <c r="E11" s="450" t="s">
        <v>188</v>
      </c>
      <c r="F11" s="509">
        <v>153</v>
      </c>
      <c r="G11" s="1252"/>
      <c r="H11" s="90">
        <f>ROUND(F11*G11,2)</f>
        <v>0</v>
      </c>
      <c r="I11" s="1252"/>
    </row>
    <row r="12" spans="1:9" ht="15">
      <c r="A12" s="84">
        <v>2</v>
      </c>
      <c r="B12" s="85"/>
      <c r="C12" s="143" t="s">
        <v>360</v>
      </c>
      <c r="D12" s="144" t="s">
        <v>361</v>
      </c>
      <c r="E12" s="450" t="s">
        <v>1394</v>
      </c>
      <c r="F12" s="509">
        <v>129.4</v>
      </c>
      <c r="G12" s="1252"/>
      <c r="H12" s="90">
        <f>ROUND(F12*G12,2)</f>
        <v>0</v>
      </c>
      <c r="I12" s="1252"/>
    </row>
    <row r="13" spans="1:9">
      <c r="A13" s="84">
        <v>3</v>
      </c>
      <c r="B13" s="85"/>
      <c r="C13" s="143" t="s">
        <v>199</v>
      </c>
      <c r="D13" s="144" t="s">
        <v>444</v>
      </c>
      <c r="E13" s="450" t="s">
        <v>188</v>
      </c>
      <c r="F13" s="509">
        <v>34.799999999999997</v>
      </c>
      <c r="G13" s="1252"/>
      <c r="H13" s="90">
        <f>ROUND(F13*G13,2)</f>
        <v>0</v>
      </c>
      <c r="I13" s="1252"/>
    </row>
    <row r="14" spans="1:9">
      <c r="A14" s="84">
        <v>4</v>
      </c>
      <c r="B14" s="85"/>
      <c r="C14" s="143" t="s">
        <v>846</v>
      </c>
      <c r="D14" s="144" t="s">
        <v>847</v>
      </c>
      <c r="E14" s="450" t="s">
        <v>197</v>
      </c>
      <c r="F14" s="509">
        <v>134</v>
      </c>
      <c r="G14" s="1252"/>
      <c r="H14" s="90">
        <f t="shared" ref="H14:H16" si="0">ROUND(F14*G14,2)</f>
        <v>0</v>
      </c>
      <c r="I14" s="1252"/>
    </row>
    <row r="15" spans="1:9">
      <c r="A15" s="84">
        <v>5</v>
      </c>
      <c r="B15" s="85"/>
      <c r="C15" s="143" t="s">
        <v>465</v>
      </c>
      <c r="D15" s="144" t="s">
        <v>671</v>
      </c>
      <c r="E15" s="450" t="s">
        <v>188</v>
      </c>
      <c r="F15" s="509">
        <v>14.4</v>
      </c>
      <c r="G15" s="1252"/>
      <c r="H15" s="90">
        <f t="shared" si="0"/>
        <v>0</v>
      </c>
      <c r="I15" s="1252"/>
    </row>
    <row r="16" spans="1:9">
      <c r="A16" s="84">
        <v>6</v>
      </c>
      <c r="B16" s="85"/>
      <c r="C16" s="143" t="s">
        <v>189</v>
      </c>
      <c r="D16" s="144" t="s">
        <v>377</v>
      </c>
      <c r="E16" s="450" t="s">
        <v>176</v>
      </c>
      <c r="F16" s="509">
        <v>241</v>
      </c>
      <c r="G16" s="1252"/>
      <c r="H16" s="90">
        <f t="shared" si="0"/>
        <v>0</v>
      </c>
      <c r="I16" s="1252"/>
    </row>
    <row r="17" spans="1:9">
      <c r="A17" s="176"/>
      <c r="B17" s="83"/>
      <c r="C17" s="177"/>
      <c r="D17" s="178"/>
      <c r="E17" s="510"/>
      <c r="F17" s="511"/>
      <c r="G17" s="511"/>
      <c r="H17" s="79"/>
      <c r="I17" s="512"/>
    </row>
    <row r="18" spans="1:9">
      <c r="B18" s="507">
        <v>452312</v>
      </c>
      <c r="C18" s="313"/>
      <c r="D18" s="508" t="s">
        <v>848</v>
      </c>
      <c r="E18" s="72"/>
      <c r="F18" s="53"/>
      <c r="G18" s="53"/>
      <c r="H18" s="80">
        <f>SUM(H20:H29)</f>
        <v>0</v>
      </c>
      <c r="I18" s="53"/>
    </row>
    <row r="19" spans="1:9">
      <c r="B19" s="507"/>
      <c r="C19" s="313"/>
      <c r="D19" s="508"/>
      <c r="E19" s="72"/>
      <c r="F19" s="53"/>
      <c r="G19" s="53"/>
      <c r="H19" s="80"/>
      <c r="I19" s="53"/>
    </row>
    <row r="20" spans="1:9">
      <c r="A20" s="84">
        <v>6</v>
      </c>
      <c r="B20" s="458"/>
      <c r="C20" s="459" t="s">
        <v>686</v>
      </c>
      <c r="D20" s="144" t="s">
        <v>687</v>
      </c>
      <c r="E20" s="450" t="s">
        <v>176</v>
      </c>
      <c r="F20" s="509">
        <v>16</v>
      </c>
      <c r="G20" s="1252"/>
      <c r="H20" s="90">
        <f>ROUND(F20*G20,2)</f>
        <v>0</v>
      </c>
      <c r="I20" s="1252"/>
    </row>
    <row r="21" spans="1:9">
      <c r="A21" s="84">
        <v>7</v>
      </c>
      <c r="B21" s="85"/>
      <c r="C21" s="459" t="s">
        <v>849</v>
      </c>
      <c r="D21" s="144" t="s">
        <v>850</v>
      </c>
      <c r="E21" s="450" t="s">
        <v>188</v>
      </c>
      <c r="F21" s="509">
        <v>5.4</v>
      </c>
      <c r="G21" s="1252"/>
      <c r="H21" s="90">
        <f t="shared" ref="H21:H29" si="1">ROUND(F21*G21,2)</f>
        <v>0</v>
      </c>
      <c r="I21" s="1252"/>
    </row>
    <row r="22" spans="1:9" ht="27.6">
      <c r="A22" s="84">
        <v>8</v>
      </c>
      <c r="B22" s="85"/>
      <c r="C22" s="513" t="s">
        <v>851</v>
      </c>
      <c r="D22" s="144" t="s">
        <v>852</v>
      </c>
      <c r="E22" s="450" t="s">
        <v>1395</v>
      </c>
      <c r="F22" s="509">
        <v>30</v>
      </c>
      <c r="G22" s="1252"/>
      <c r="H22" s="90">
        <f t="shared" si="1"/>
        <v>0</v>
      </c>
      <c r="I22" s="1252"/>
    </row>
    <row r="23" spans="1:9" ht="15">
      <c r="A23" s="84">
        <v>9</v>
      </c>
      <c r="B23" s="458"/>
      <c r="C23" s="459" t="s">
        <v>853</v>
      </c>
      <c r="D23" s="144" t="s">
        <v>854</v>
      </c>
      <c r="E23" s="450" t="s">
        <v>1394</v>
      </c>
      <c r="F23" s="509">
        <v>8.4</v>
      </c>
      <c r="G23" s="1252"/>
      <c r="H23" s="90">
        <f t="shared" si="1"/>
        <v>0</v>
      </c>
      <c r="I23" s="1252"/>
    </row>
    <row r="24" spans="1:9">
      <c r="A24" s="84">
        <v>10</v>
      </c>
      <c r="B24" s="458"/>
      <c r="C24" s="459" t="s">
        <v>855</v>
      </c>
      <c r="D24" s="144" t="s">
        <v>856</v>
      </c>
      <c r="E24" s="450" t="s">
        <v>176</v>
      </c>
      <c r="F24" s="509">
        <v>363</v>
      </c>
      <c r="G24" s="1252"/>
      <c r="H24" s="90">
        <f t="shared" si="1"/>
        <v>0</v>
      </c>
      <c r="I24" s="1252"/>
    </row>
    <row r="25" spans="1:9">
      <c r="A25" s="84">
        <v>11</v>
      </c>
      <c r="B25" s="458"/>
      <c r="C25" s="459" t="s">
        <v>857</v>
      </c>
      <c r="D25" s="144" t="s">
        <v>858</v>
      </c>
      <c r="E25" s="450" t="s">
        <v>176</v>
      </c>
      <c r="F25" s="509">
        <v>29</v>
      </c>
      <c r="G25" s="1252"/>
      <c r="H25" s="90">
        <f t="shared" si="1"/>
        <v>0</v>
      </c>
      <c r="I25" s="1252"/>
    </row>
    <row r="26" spans="1:9">
      <c r="A26" s="84">
        <v>12</v>
      </c>
      <c r="B26" s="458"/>
      <c r="C26" s="459" t="s">
        <v>859</v>
      </c>
      <c r="D26" s="144" t="s">
        <v>860</v>
      </c>
      <c r="E26" s="450" t="s">
        <v>180</v>
      </c>
      <c r="F26" s="509">
        <v>39</v>
      </c>
      <c r="G26" s="1252"/>
      <c r="H26" s="90">
        <f t="shared" si="1"/>
        <v>0</v>
      </c>
      <c r="I26" s="1252"/>
    </row>
    <row r="27" spans="1:9" ht="27.6">
      <c r="A27" s="84">
        <v>13</v>
      </c>
      <c r="B27" s="458"/>
      <c r="C27" s="459" t="s">
        <v>861</v>
      </c>
      <c r="D27" s="144" t="s">
        <v>862</v>
      </c>
      <c r="E27" s="450" t="s">
        <v>180</v>
      </c>
      <c r="F27" s="509">
        <v>6</v>
      </c>
      <c r="G27" s="1252"/>
      <c r="H27" s="90">
        <f t="shared" si="1"/>
        <v>0</v>
      </c>
      <c r="I27" s="1252"/>
    </row>
    <row r="28" spans="1:9">
      <c r="A28" s="84">
        <v>14</v>
      </c>
      <c r="B28" s="458"/>
      <c r="C28" s="459" t="s">
        <v>863</v>
      </c>
      <c r="D28" s="144" t="s">
        <v>864</v>
      </c>
      <c r="E28" s="450" t="s">
        <v>176</v>
      </c>
      <c r="F28" s="509">
        <v>363</v>
      </c>
      <c r="G28" s="1252"/>
      <c r="H28" s="90">
        <f t="shared" si="1"/>
        <v>0</v>
      </c>
      <c r="I28" s="1252"/>
    </row>
    <row r="29" spans="1:9">
      <c r="A29" s="84">
        <v>15</v>
      </c>
      <c r="B29" s="458"/>
      <c r="C29" s="459" t="s">
        <v>865</v>
      </c>
      <c r="D29" s="144" t="s">
        <v>866</v>
      </c>
      <c r="E29" s="450" t="s">
        <v>304</v>
      </c>
      <c r="F29" s="509">
        <v>1</v>
      </c>
      <c r="G29" s="1252"/>
      <c r="H29" s="90">
        <f t="shared" si="1"/>
        <v>0</v>
      </c>
      <c r="I29" s="1252"/>
    </row>
    <row r="30" spans="1:9">
      <c r="A30" s="83"/>
      <c r="B30" s="461"/>
      <c r="C30" s="462"/>
      <c r="D30" s="82"/>
      <c r="F30" s="511"/>
      <c r="G30" s="79"/>
      <c r="H30" s="79"/>
      <c r="I30" s="79"/>
    </row>
    <row r="31" spans="1:9">
      <c r="B31" s="137">
        <v>453156</v>
      </c>
      <c r="C31" s="75"/>
      <c r="D31" s="76" t="s">
        <v>373</v>
      </c>
      <c r="E31" s="72"/>
      <c r="F31" s="53"/>
      <c r="G31" s="53"/>
      <c r="H31" s="80">
        <f>SUM(H33:H34)</f>
        <v>0</v>
      </c>
      <c r="I31" s="53"/>
    </row>
    <row r="32" spans="1:9">
      <c r="I32" s="8"/>
    </row>
    <row r="33" spans="1:9">
      <c r="A33" s="84">
        <v>14</v>
      </c>
      <c r="B33" s="458"/>
      <c r="C33" s="459">
        <v>91080101</v>
      </c>
      <c r="D33" s="144" t="s">
        <v>375</v>
      </c>
      <c r="E33" s="450" t="s">
        <v>176</v>
      </c>
      <c r="F33" s="509">
        <v>68</v>
      </c>
      <c r="G33" s="1252"/>
      <c r="H33" s="90">
        <f>ROUND(F33*G33,2)</f>
        <v>0</v>
      </c>
      <c r="I33" s="1252"/>
    </row>
    <row r="34" spans="1:9">
      <c r="A34" s="84">
        <v>15</v>
      </c>
      <c r="B34" s="458"/>
      <c r="C34" s="459" t="s">
        <v>857</v>
      </c>
      <c r="D34" s="144" t="s">
        <v>858</v>
      </c>
      <c r="E34" s="450" t="s">
        <v>176</v>
      </c>
      <c r="F34" s="509">
        <v>68</v>
      </c>
      <c r="G34" s="1252"/>
      <c r="H34" s="90">
        <f>ROUND(F34*G34,2)</f>
        <v>0</v>
      </c>
      <c r="I34" s="1252"/>
    </row>
    <row r="35" spans="1:9">
      <c r="A35" s="83"/>
      <c r="B35" s="461"/>
      <c r="C35" s="462"/>
      <c r="D35" s="82"/>
      <c r="F35" s="511"/>
      <c r="G35" s="79"/>
      <c r="H35" s="79"/>
    </row>
    <row r="36" spans="1:9" ht="14.4">
      <c r="A36" s="514"/>
      <c r="D36" s="103" t="s">
        <v>181</v>
      </c>
      <c r="E36" s="104"/>
      <c r="F36" s="105"/>
      <c r="G36" s="106"/>
      <c r="H36" s="107">
        <f>H18+H9+H31</f>
        <v>0</v>
      </c>
    </row>
    <row r="41" spans="1:9" ht="21.75" customHeight="1"/>
    <row r="42" spans="1:9" ht="21.75" customHeight="1"/>
    <row r="43" spans="1:9" ht="21.75" customHeight="1"/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34" xr:uid="{00000000-0002-0000-40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árok65">
    <tabColor rgb="FFFF99CC"/>
  </sheetPr>
  <dimension ref="A1:I155"/>
  <sheetViews>
    <sheetView view="pageBreakPreview" topLeftCell="A31" zoomScaleNormal="115" zoomScaleSheetLayoutView="100" workbookViewId="0">
      <selection activeCell="D27" sqref="D27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169" customFormat="1" ht="14.4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868</v>
      </c>
    </row>
    <row r="2" spans="1:9" s="169" customFormat="1" ht="13.8">
      <c r="A2" s="164"/>
      <c r="B2" s="165"/>
      <c r="C2" s="166"/>
      <c r="D2" s="166"/>
      <c r="E2" s="165"/>
      <c r="F2" s="167"/>
      <c r="G2" s="167"/>
      <c r="H2" s="166"/>
    </row>
    <row r="3" spans="1:9" s="169" customFormat="1" ht="13.8">
      <c r="A3" s="164" t="s">
        <v>158</v>
      </c>
      <c r="B3" s="165"/>
      <c r="C3" s="166" t="s">
        <v>869</v>
      </c>
      <c r="D3" s="166"/>
      <c r="E3" s="165"/>
      <c r="F3" s="167"/>
      <c r="G3" s="167"/>
      <c r="H3" s="166"/>
    </row>
    <row r="4" spans="1:9" ht="13.8">
      <c r="A4" s="65" t="s">
        <v>183</v>
      </c>
      <c r="B4" s="170"/>
      <c r="C4" s="171" t="s">
        <v>870</v>
      </c>
      <c r="D4" s="167"/>
      <c r="E4" s="170"/>
      <c r="F4" s="167"/>
      <c r="G4" s="167"/>
      <c r="H4" s="167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6.2" customHeight="1">
      <c r="A8" s="53"/>
      <c r="B8" s="70"/>
      <c r="C8" s="71"/>
      <c r="D8" s="71"/>
      <c r="F8" s="53"/>
      <c r="G8" s="53"/>
      <c r="H8" s="53"/>
    </row>
    <row r="9" spans="1:9" ht="13.8">
      <c r="A9" s="176"/>
      <c r="B9" s="490">
        <v>451111</v>
      </c>
      <c r="C9" s="491"/>
      <c r="D9" s="306" t="s">
        <v>582</v>
      </c>
      <c r="E9" s="475"/>
      <c r="F9" s="476"/>
      <c r="G9" s="79"/>
      <c r="H9" s="284">
        <f>SUM(H11:H12)</f>
        <v>0</v>
      </c>
    </row>
    <row r="10" spans="1:9" s="495" customFormat="1" ht="16.2" customHeight="1">
      <c r="A10" s="492"/>
      <c r="B10" s="493"/>
      <c r="C10" s="492"/>
      <c r="D10" s="492"/>
      <c r="E10" s="493"/>
      <c r="F10" s="492"/>
      <c r="G10" s="492"/>
      <c r="H10" s="494"/>
    </row>
    <row r="11" spans="1:9" s="474" customFormat="1" ht="13.8">
      <c r="A11" s="361">
        <v>1</v>
      </c>
      <c r="B11" s="361"/>
      <c r="C11" s="496" t="s">
        <v>871</v>
      </c>
      <c r="D11" s="497" t="s">
        <v>872</v>
      </c>
      <c r="E11" s="361" t="s">
        <v>197</v>
      </c>
      <c r="F11" s="473">
        <f>2.55*7</f>
        <v>17.849999999999998</v>
      </c>
      <c r="G11" s="1270"/>
      <c r="H11" s="473">
        <f>ROUND(G11*F11,2)</f>
        <v>0</v>
      </c>
      <c r="I11" s="1270"/>
    </row>
    <row r="12" spans="1:9" ht="13.8">
      <c r="A12" s="249">
        <v>2</v>
      </c>
      <c r="B12" s="249"/>
      <c r="C12" s="498" t="s">
        <v>873</v>
      </c>
      <c r="D12" s="489" t="s">
        <v>874</v>
      </c>
      <c r="E12" s="249" t="s">
        <v>197</v>
      </c>
      <c r="F12" s="499">
        <v>7</v>
      </c>
      <c r="G12" s="1258"/>
      <c r="H12" s="473">
        <f>ROUND(G12*F12,2)</f>
        <v>0</v>
      </c>
      <c r="I12" s="1258"/>
    </row>
    <row r="13" spans="1:9" ht="13.8">
      <c r="A13" s="53"/>
      <c r="B13" s="70"/>
      <c r="C13" s="71"/>
      <c r="D13" s="71"/>
      <c r="F13" s="53"/>
      <c r="G13" s="53"/>
      <c r="H13" s="53"/>
      <c r="I13" s="53"/>
    </row>
    <row r="14" spans="1:9" ht="13.8">
      <c r="A14" s="176"/>
      <c r="B14" s="490">
        <v>451120</v>
      </c>
      <c r="C14" s="491"/>
      <c r="D14" s="477" t="s">
        <v>185</v>
      </c>
      <c r="E14" s="475"/>
      <c r="F14" s="476"/>
      <c r="G14" s="79"/>
      <c r="H14" s="284">
        <f>SUM(H16:H21)</f>
        <v>0</v>
      </c>
      <c r="I14" s="79"/>
    </row>
    <row r="15" spans="1:9" ht="13.8">
      <c r="A15" s="72"/>
      <c r="B15" s="70"/>
      <c r="C15" s="307"/>
      <c r="D15" s="308"/>
      <c r="F15" s="53"/>
      <c r="G15" s="53"/>
      <c r="H15" s="53"/>
      <c r="I15" s="53"/>
    </row>
    <row r="16" spans="1:9" ht="13.8">
      <c r="A16" s="249">
        <v>3</v>
      </c>
      <c r="B16" s="259"/>
      <c r="C16" s="311" t="s">
        <v>596</v>
      </c>
      <c r="D16" s="312" t="s">
        <v>597</v>
      </c>
      <c r="E16" s="249" t="s">
        <v>188</v>
      </c>
      <c r="F16" s="261">
        <f>22.9775+20.65+25.0635+102.011+33.285+55.195</f>
        <v>259.18200000000002</v>
      </c>
      <c r="G16" s="1258"/>
      <c r="H16" s="90">
        <f>ROUND(G16*F16,2)</f>
        <v>0</v>
      </c>
      <c r="I16" s="1258"/>
    </row>
    <row r="17" spans="1:9" ht="13.8">
      <c r="A17" s="249">
        <v>4</v>
      </c>
      <c r="B17" s="259"/>
      <c r="C17" s="311" t="s">
        <v>600</v>
      </c>
      <c r="D17" s="312" t="s">
        <v>601</v>
      </c>
      <c r="E17" s="249" t="s">
        <v>188</v>
      </c>
      <c r="F17" s="261">
        <v>151.21</v>
      </c>
      <c r="G17" s="1258"/>
      <c r="H17" s="90">
        <f t="shared" ref="H17:H21" si="0">ROUND(G17*F17,2)</f>
        <v>0</v>
      </c>
      <c r="I17" s="1258"/>
    </row>
    <row r="18" spans="1:9" ht="13.8">
      <c r="A18" s="249">
        <f>MAX(A$1:A17)+1</f>
        <v>5</v>
      </c>
      <c r="B18" s="259"/>
      <c r="C18" s="311" t="s">
        <v>360</v>
      </c>
      <c r="D18" s="312" t="s">
        <v>361</v>
      </c>
      <c r="E18" s="249" t="s">
        <v>188</v>
      </c>
      <c r="F18" s="261">
        <f>17.5+8.75+47.77+14.7+10.5+8.75</f>
        <v>107.97000000000001</v>
      </c>
      <c r="G18" s="1258"/>
      <c r="H18" s="90">
        <f t="shared" si="0"/>
        <v>0</v>
      </c>
      <c r="I18" s="1258"/>
    </row>
    <row r="19" spans="1:9" ht="13.8">
      <c r="A19" s="249">
        <f>MAX(A$1:A18)+1</f>
        <v>6</v>
      </c>
      <c r="B19" s="259"/>
      <c r="C19" s="311" t="s">
        <v>231</v>
      </c>
      <c r="D19" s="312" t="s">
        <v>875</v>
      </c>
      <c r="E19" s="249" t="s">
        <v>188</v>
      </c>
      <c r="F19" s="261">
        <v>259.18</v>
      </c>
      <c r="G19" s="1258"/>
      <c r="H19" s="90">
        <f t="shared" si="0"/>
        <v>0</v>
      </c>
      <c r="I19" s="1258"/>
    </row>
    <row r="20" spans="1:9" ht="13.8">
      <c r="A20" s="249">
        <v>5</v>
      </c>
      <c r="B20" s="259"/>
      <c r="C20" s="311" t="s">
        <v>199</v>
      </c>
      <c r="D20" s="312" t="s">
        <v>444</v>
      </c>
      <c r="E20" s="249" t="s">
        <v>188</v>
      </c>
      <c r="F20" s="261">
        <v>151.21</v>
      </c>
      <c r="G20" s="1258"/>
      <c r="H20" s="90">
        <f t="shared" si="0"/>
        <v>0</v>
      </c>
      <c r="I20" s="1258"/>
    </row>
    <row r="21" spans="1:9" ht="13.8">
      <c r="A21" s="249">
        <f>MAX(A$1:A20)+1</f>
        <v>7</v>
      </c>
      <c r="B21" s="259"/>
      <c r="C21" s="311" t="s">
        <v>720</v>
      </c>
      <c r="D21" s="312" t="s">
        <v>721</v>
      </c>
      <c r="E21" s="249" t="s">
        <v>188</v>
      </c>
      <c r="F21" s="261">
        <v>151.21</v>
      </c>
      <c r="G21" s="1258"/>
      <c r="H21" s="90">
        <f t="shared" si="0"/>
        <v>0</v>
      </c>
      <c r="I21" s="1258"/>
    </row>
    <row r="22" spans="1:9" ht="13.8">
      <c r="A22" s="176"/>
      <c r="B22" s="97"/>
      <c r="D22" s="333"/>
      <c r="E22" s="475"/>
      <c r="F22" s="476"/>
      <c r="G22" s="79"/>
      <c r="H22" s="79"/>
      <c r="I22" s="79"/>
    </row>
    <row r="23" spans="1:9" ht="13.8">
      <c r="A23" s="176"/>
      <c r="B23" s="490">
        <v>452614</v>
      </c>
      <c r="C23" s="491"/>
      <c r="D23" s="477" t="s">
        <v>747</v>
      </c>
      <c r="E23" s="475"/>
      <c r="F23" s="476"/>
      <c r="G23" s="79"/>
      <c r="H23" s="284">
        <f>SUM(H25:H26)</f>
        <v>0</v>
      </c>
      <c r="I23" s="79"/>
    </row>
    <row r="24" spans="1:9" ht="13.8">
      <c r="A24" s="176"/>
      <c r="B24" s="490"/>
      <c r="C24" s="491"/>
      <c r="D24" s="477"/>
      <c r="E24" s="475"/>
      <c r="F24" s="476"/>
      <c r="G24" s="79"/>
      <c r="H24" s="284"/>
      <c r="I24" s="79"/>
    </row>
    <row r="25" spans="1:9" ht="27.6">
      <c r="A25" s="173" t="s">
        <v>207</v>
      </c>
      <c r="B25" s="500"/>
      <c r="C25" s="311" t="s">
        <v>876</v>
      </c>
      <c r="D25" s="312" t="s">
        <v>877</v>
      </c>
      <c r="E25" s="501" t="s">
        <v>197</v>
      </c>
      <c r="F25" s="502">
        <v>7</v>
      </c>
      <c r="G25" s="1252"/>
      <c r="H25" s="90">
        <f>ROUND(G25*F25,2)</f>
        <v>0</v>
      </c>
      <c r="I25" s="1252"/>
    </row>
    <row r="26" spans="1:9" ht="13.8">
      <c r="A26" s="173" t="s">
        <v>209</v>
      </c>
      <c r="B26" s="85"/>
      <c r="C26" s="311" t="s">
        <v>878</v>
      </c>
      <c r="D26" s="312" t="s">
        <v>879</v>
      </c>
      <c r="E26" s="501" t="s">
        <v>197</v>
      </c>
      <c r="F26" s="502">
        <v>7</v>
      </c>
      <c r="G26" s="1252"/>
      <c r="H26" s="90">
        <f>ROUND(G26*F26,2)</f>
        <v>0</v>
      </c>
      <c r="I26" s="1252"/>
    </row>
    <row r="27" spans="1:9" ht="13.8">
      <c r="A27" s="176"/>
      <c r="B27" s="97"/>
      <c r="D27" s="333"/>
      <c r="E27" s="475"/>
      <c r="F27" s="476"/>
      <c r="G27" s="79"/>
      <c r="H27" s="79"/>
      <c r="I27" s="79"/>
    </row>
    <row r="28" spans="1:9" ht="13.8">
      <c r="A28" s="176"/>
      <c r="B28" s="304">
        <v>452623</v>
      </c>
      <c r="C28" s="332"/>
      <c r="D28" s="477" t="s">
        <v>273</v>
      </c>
      <c r="E28" s="475"/>
      <c r="F28" s="476"/>
      <c r="G28" s="79"/>
      <c r="H28" s="284">
        <f>SUM(H30:H32)</f>
        <v>0</v>
      </c>
      <c r="I28" s="79"/>
    </row>
    <row r="29" spans="1:9" ht="13.8">
      <c r="A29" s="176"/>
      <c r="B29" s="97"/>
      <c r="C29" s="307"/>
      <c r="D29" s="308"/>
      <c r="E29" s="475"/>
      <c r="F29" s="476"/>
      <c r="G29" s="79"/>
      <c r="H29" s="79"/>
      <c r="I29" s="79"/>
    </row>
    <row r="30" spans="1:9" ht="13.8">
      <c r="A30" s="173" t="s">
        <v>211</v>
      </c>
      <c r="B30" s="85"/>
      <c r="C30" s="311" t="s">
        <v>826</v>
      </c>
      <c r="D30" s="312" t="s">
        <v>827</v>
      </c>
      <c r="E30" s="478" t="s">
        <v>188</v>
      </c>
      <c r="F30" s="479">
        <f>7+3.5+9.1+4.9+3.5+3.5</f>
        <v>31.5</v>
      </c>
      <c r="G30" s="1252"/>
      <c r="H30" s="90">
        <f>ROUND(G30*F30,2)</f>
        <v>0</v>
      </c>
      <c r="I30" s="1252"/>
    </row>
    <row r="31" spans="1:9" ht="13.8">
      <c r="A31" s="173" t="s">
        <v>213</v>
      </c>
      <c r="B31" s="85"/>
      <c r="C31" s="311" t="s">
        <v>828</v>
      </c>
      <c r="D31" s="312" t="s">
        <v>829</v>
      </c>
      <c r="E31" s="478" t="s">
        <v>197</v>
      </c>
      <c r="F31" s="479">
        <f>4.8+3.8+5.4+4.2+3.8+3.8</f>
        <v>25.8</v>
      </c>
      <c r="G31" s="1252"/>
      <c r="H31" s="90">
        <f t="shared" ref="H31:H32" si="1">ROUND(G31*F31,2)</f>
        <v>0</v>
      </c>
      <c r="I31" s="1252"/>
    </row>
    <row r="32" spans="1:9" ht="13.8">
      <c r="A32" s="173" t="s">
        <v>215</v>
      </c>
      <c r="B32" s="85"/>
      <c r="C32" s="311" t="s">
        <v>830</v>
      </c>
      <c r="D32" s="312" t="s">
        <v>831</v>
      </c>
      <c r="E32" s="478" t="s">
        <v>462</v>
      </c>
      <c r="F32" s="479">
        <v>3.78</v>
      </c>
      <c r="G32" s="1252"/>
      <c r="H32" s="90">
        <f t="shared" si="1"/>
        <v>0</v>
      </c>
      <c r="I32" s="1252"/>
    </row>
    <row r="33" spans="1:9" ht="13.8">
      <c r="A33" s="176"/>
      <c r="B33" s="97"/>
      <c r="C33" s="307"/>
      <c r="D33" s="333"/>
      <c r="E33" s="480"/>
      <c r="F33" s="481"/>
      <c r="G33" s="79"/>
      <c r="H33" s="79"/>
      <c r="I33" s="79"/>
    </row>
    <row r="34" spans="1:9" ht="13.8">
      <c r="A34" s="176"/>
      <c r="B34" s="482">
        <v>453210</v>
      </c>
      <c r="C34" s="483"/>
      <c r="D34" s="484" t="s">
        <v>880</v>
      </c>
      <c r="E34" s="480"/>
      <c r="F34" s="481"/>
      <c r="G34" s="79"/>
      <c r="H34" s="485">
        <f>H36</f>
        <v>0</v>
      </c>
      <c r="I34" s="79"/>
    </row>
    <row r="35" spans="1:9" ht="13.8">
      <c r="A35" s="176"/>
      <c r="B35" s="97"/>
      <c r="C35" s="486"/>
      <c r="D35" s="487"/>
      <c r="E35" s="480"/>
      <c r="F35" s="481"/>
      <c r="G35" s="79"/>
      <c r="H35" s="79"/>
      <c r="I35" s="79"/>
    </row>
    <row r="36" spans="1:9" ht="13.8">
      <c r="A36" s="173" t="s">
        <v>217</v>
      </c>
      <c r="B36" s="85"/>
      <c r="C36" s="488">
        <v>61030108</v>
      </c>
      <c r="D36" s="489" t="s">
        <v>881</v>
      </c>
      <c r="E36" s="478" t="s">
        <v>197</v>
      </c>
      <c r="F36" s="479">
        <f>35+17.5+45.5+24.56+17.5+17.5</f>
        <v>157.56</v>
      </c>
      <c r="G36" s="1252"/>
      <c r="H36" s="90">
        <f>ROUND(G36*F36,2)</f>
        <v>0</v>
      </c>
      <c r="I36" s="1252"/>
    </row>
    <row r="37" spans="1:9" ht="13.8">
      <c r="A37" s="176"/>
      <c r="B37" s="97"/>
      <c r="C37" s="503"/>
      <c r="D37" s="504"/>
      <c r="E37" s="480"/>
      <c r="F37" s="481"/>
      <c r="G37" s="79"/>
      <c r="H37" s="79"/>
      <c r="I37" s="79"/>
    </row>
    <row r="38" spans="1:9" ht="13.8">
      <c r="A38" s="176"/>
      <c r="B38" s="505">
        <v>454100</v>
      </c>
      <c r="C38" s="506"/>
      <c r="D38" s="484" t="s">
        <v>882</v>
      </c>
      <c r="E38" s="480"/>
      <c r="F38" s="481"/>
      <c r="G38" s="79"/>
      <c r="H38" s="485">
        <f>H40</f>
        <v>0</v>
      </c>
      <c r="I38" s="79"/>
    </row>
    <row r="39" spans="1:9" ht="13.8">
      <c r="A39" s="176"/>
      <c r="B39" s="97"/>
      <c r="C39" s="486"/>
      <c r="D39" s="487"/>
      <c r="E39" s="480"/>
      <c r="F39" s="481"/>
      <c r="G39" s="79"/>
      <c r="H39" s="79"/>
      <c r="I39" s="79"/>
    </row>
    <row r="40" spans="1:9" ht="27.6">
      <c r="A40" s="173" t="s">
        <v>219</v>
      </c>
      <c r="B40" s="85"/>
      <c r="C40" s="498" t="s">
        <v>883</v>
      </c>
      <c r="D40" s="489" t="s">
        <v>884</v>
      </c>
      <c r="E40" s="478" t="s">
        <v>197</v>
      </c>
      <c r="F40" s="479">
        <f>7</f>
        <v>7</v>
      </c>
      <c r="G40" s="1252"/>
      <c r="H40" s="90">
        <f>ROUND(G40*F40,2)</f>
        <v>0</v>
      </c>
      <c r="I40" s="1252"/>
    </row>
    <row r="41" spans="1:9" ht="14.25" customHeight="1">
      <c r="A41" s="176"/>
      <c r="B41" s="97"/>
      <c r="C41" s="486"/>
      <c r="D41" s="504"/>
      <c r="E41" s="480"/>
      <c r="F41" s="481"/>
      <c r="G41" s="79"/>
      <c r="H41" s="79"/>
    </row>
    <row r="42" spans="1:9" ht="14.4">
      <c r="A42" s="92"/>
      <c r="B42" s="95"/>
      <c r="C42" s="114"/>
      <c r="D42" s="103" t="s">
        <v>181</v>
      </c>
      <c r="E42" s="104"/>
      <c r="F42" s="105"/>
      <c r="G42" s="106"/>
      <c r="H42" s="107">
        <f>H14+H23+H28+H34+H9+H38</f>
        <v>0</v>
      </c>
    </row>
    <row r="43" spans="1:9" ht="13.8">
      <c r="A43" s="92"/>
      <c r="B43" s="108"/>
      <c r="C43" s="109"/>
      <c r="D43" s="110"/>
      <c r="E43" s="92"/>
    </row>
    <row r="44" spans="1:9" ht="13.8">
      <c r="A44" s="92"/>
      <c r="B44" s="108"/>
      <c r="C44" s="109"/>
      <c r="E44" s="95"/>
    </row>
    <row r="45" spans="1:9" ht="13.8">
      <c r="A45" s="92"/>
      <c r="B45" s="108"/>
      <c r="C45" s="109"/>
      <c r="D45" s="110"/>
      <c r="E45" s="95"/>
    </row>
    <row r="46" spans="1:9" s="52" customFormat="1" ht="12.75" customHeight="1">
      <c r="A46" s="92"/>
      <c r="B46" s="108"/>
      <c r="C46" s="109"/>
      <c r="D46" s="110"/>
      <c r="E46" s="95"/>
      <c r="F46" s="54"/>
      <c r="G46" s="96"/>
      <c r="H46" s="54"/>
    </row>
    <row r="47" spans="1:9" s="52" customFormat="1" ht="13.8">
      <c r="A47" s="92"/>
      <c r="B47" s="108"/>
      <c r="C47" s="109"/>
      <c r="D47" s="110"/>
      <c r="E47" s="95"/>
      <c r="F47" s="54"/>
      <c r="G47" s="96"/>
      <c r="H47" s="54"/>
    </row>
    <row r="48" spans="1:9" ht="13.8">
      <c r="A48" s="92"/>
      <c r="B48" s="108"/>
      <c r="C48" s="109"/>
      <c r="D48" s="110"/>
      <c r="E48" s="95"/>
    </row>
    <row r="49" spans="1:9" s="52" customFormat="1" ht="12.75" customHeight="1">
      <c r="A49" s="92"/>
      <c r="B49" s="108"/>
      <c r="C49" s="109"/>
      <c r="D49" s="110"/>
      <c r="E49" s="95"/>
      <c r="F49" s="54"/>
      <c r="G49" s="96"/>
      <c r="H49" s="54"/>
    </row>
    <row r="50" spans="1:9" ht="13.8">
      <c r="A50" s="92"/>
      <c r="B50" s="100"/>
      <c r="C50" s="101"/>
      <c r="D50" s="116"/>
      <c r="E50" s="95"/>
    </row>
    <row r="51" spans="1:9" ht="13.8">
      <c r="A51" s="92"/>
      <c r="B51" s="100"/>
      <c r="C51" s="101"/>
      <c r="D51" s="116"/>
      <c r="E51" s="95"/>
    </row>
    <row r="52" spans="1:9" ht="13.8">
      <c r="A52" s="92"/>
      <c r="B52" s="100"/>
      <c r="C52" s="101"/>
      <c r="D52" s="116"/>
      <c r="E52" s="95"/>
    </row>
    <row r="53" spans="1:9" ht="15.6">
      <c r="A53" s="92"/>
      <c r="B53" s="117"/>
      <c r="C53" s="118"/>
      <c r="D53" s="102"/>
      <c r="E53" s="119"/>
    </row>
    <row r="54" spans="1:9" ht="13.8">
      <c r="A54" s="92"/>
      <c r="B54" s="108"/>
      <c r="C54" s="120"/>
      <c r="D54" s="110"/>
      <c r="E54" s="92"/>
    </row>
    <row r="55" spans="1:9" s="52" customFormat="1" ht="12.75" customHeight="1">
      <c r="A55" s="92"/>
      <c r="B55" s="100"/>
      <c r="C55" s="101"/>
      <c r="D55" s="115"/>
      <c r="E55" s="95"/>
      <c r="F55" s="54"/>
      <c r="G55" s="96"/>
      <c r="H55" s="54"/>
    </row>
    <row r="56" spans="1:9" s="52" customFormat="1" ht="12.75" customHeight="1">
      <c r="A56" s="92"/>
      <c r="B56" s="117"/>
      <c r="C56" s="118"/>
      <c r="D56" s="102"/>
      <c r="E56" s="119"/>
      <c r="F56" s="54"/>
      <c r="G56" s="96"/>
      <c r="H56" s="54"/>
    </row>
    <row r="57" spans="1:9" ht="13.8">
      <c r="A57" s="92"/>
      <c r="B57" s="100"/>
      <c r="C57" s="101"/>
      <c r="D57" s="102"/>
      <c r="E57" s="95"/>
    </row>
    <row r="58" spans="1:9" ht="13.8">
      <c r="A58" s="92"/>
      <c r="B58" s="100"/>
      <c r="C58" s="101"/>
      <c r="D58" s="102"/>
      <c r="E58" s="95"/>
    </row>
    <row r="59" spans="1:9" s="54" customFormat="1" ht="13.8">
      <c r="A59" s="92"/>
      <c r="B59" s="100"/>
      <c r="C59" s="101"/>
      <c r="D59" s="116"/>
      <c r="E59" s="95"/>
      <c r="G59" s="96"/>
      <c r="I59" s="51"/>
    </row>
    <row r="60" spans="1:9" s="54" customFormat="1" ht="13.8">
      <c r="A60" s="92"/>
      <c r="B60" s="100"/>
      <c r="C60" s="101"/>
      <c r="D60" s="116"/>
      <c r="E60" s="95"/>
      <c r="G60" s="96"/>
      <c r="I60" s="51"/>
    </row>
    <row r="61" spans="1:9" s="54" customFormat="1" ht="13.8">
      <c r="A61" s="92"/>
      <c r="B61" s="100"/>
      <c r="C61" s="101"/>
      <c r="D61" s="116"/>
      <c r="E61" s="95"/>
      <c r="G61" s="96"/>
      <c r="I61" s="51"/>
    </row>
    <row r="62" spans="1:9" s="54" customFormat="1" ht="15.6">
      <c r="A62" s="92"/>
      <c r="B62" s="117"/>
      <c r="C62" s="118"/>
      <c r="D62" s="102"/>
      <c r="E62" s="119"/>
      <c r="G62" s="96"/>
      <c r="I62" s="51"/>
    </row>
    <row r="63" spans="1:9" s="54" customFormat="1" ht="15.6">
      <c r="A63" s="92"/>
      <c r="B63" s="117"/>
      <c r="C63" s="118"/>
      <c r="D63" s="121"/>
      <c r="E63" s="119"/>
      <c r="G63" s="96"/>
      <c r="I63" s="51"/>
    </row>
    <row r="64" spans="1:9" s="54" customFormat="1" ht="13.8">
      <c r="A64" s="92"/>
      <c r="B64" s="100"/>
      <c r="C64" s="101"/>
      <c r="D64" s="115"/>
      <c r="E64" s="95"/>
      <c r="G64" s="96"/>
      <c r="I64" s="51"/>
    </row>
    <row r="65" spans="1:9" s="54" customFormat="1" ht="13.8">
      <c r="A65" s="92"/>
      <c r="B65" s="100"/>
      <c r="C65" s="101"/>
      <c r="D65" s="102"/>
      <c r="E65" s="95"/>
      <c r="G65" s="96"/>
      <c r="I65" s="51"/>
    </row>
    <row r="66" spans="1:9" s="54" customFormat="1" ht="13.8">
      <c r="A66" s="92"/>
      <c r="B66" s="100"/>
      <c r="C66" s="101"/>
      <c r="D66" s="102"/>
      <c r="E66" s="95"/>
      <c r="G66" s="96"/>
      <c r="I66" s="51"/>
    </row>
    <row r="67" spans="1:9" s="54" customFormat="1" ht="13.8">
      <c r="A67" s="92"/>
      <c r="B67" s="100"/>
      <c r="C67" s="101"/>
      <c r="D67" s="116"/>
      <c r="E67" s="95"/>
      <c r="G67" s="96"/>
      <c r="I67" s="51"/>
    </row>
    <row r="68" spans="1:9" s="54" customFormat="1" ht="13.8">
      <c r="A68" s="92"/>
      <c r="B68" s="100"/>
      <c r="C68" s="101"/>
      <c r="D68" s="116"/>
      <c r="E68" s="95"/>
      <c r="G68" s="96"/>
      <c r="I68" s="51"/>
    </row>
    <row r="69" spans="1:9" s="54" customFormat="1" ht="13.8">
      <c r="A69" s="92"/>
      <c r="B69" s="100"/>
      <c r="C69" s="101"/>
      <c r="D69" s="116"/>
      <c r="E69" s="95"/>
      <c r="G69" s="96"/>
      <c r="I69" s="51"/>
    </row>
    <row r="70" spans="1:9" s="54" customFormat="1" ht="13.8">
      <c r="A70" s="92"/>
      <c r="B70" s="100"/>
      <c r="C70" s="101"/>
      <c r="D70" s="102"/>
      <c r="E70" s="95"/>
      <c r="G70" s="96"/>
      <c r="I70" s="51"/>
    </row>
    <row r="71" spans="1:9" s="54" customFormat="1" ht="13.8">
      <c r="A71" s="92"/>
      <c r="B71" s="100"/>
      <c r="C71" s="101"/>
      <c r="D71" s="116"/>
      <c r="E71" s="95"/>
      <c r="G71" s="96"/>
      <c r="I71" s="51"/>
    </row>
    <row r="72" spans="1:9" s="54" customFormat="1" ht="13.8">
      <c r="A72" s="92"/>
      <c r="B72" s="100"/>
      <c r="C72" s="101"/>
      <c r="D72" s="115"/>
      <c r="E72" s="95"/>
      <c r="G72" s="96"/>
      <c r="I72" s="51"/>
    </row>
    <row r="73" spans="1:9" s="54" customFormat="1" ht="13.5" customHeight="1">
      <c r="A73" s="92"/>
      <c r="B73" s="100"/>
      <c r="C73" s="101"/>
      <c r="D73" s="102"/>
      <c r="E73" s="95"/>
      <c r="G73" s="96"/>
      <c r="I73" s="51"/>
    </row>
    <row r="74" spans="1:9" s="54" customFormat="1" ht="13.5" customHeight="1">
      <c r="A74" s="92"/>
      <c r="B74" s="100"/>
      <c r="C74" s="101"/>
      <c r="D74" s="116"/>
      <c r="E74" s="95"/>
      <c r="G74" s="96"/>
      <c r="I74" s="51"/>
    </row>
    <row r="75" spans="1:9" s="52" customFormat="1" ht="13.8">
      <c r="A75" s="92"/>
      <c r="B75" s="100"/>
      <c r="C75" s="101"/>
      <c r="D75" s="116"/>
      <c r="E75" s="95"/>
      <c r="F75" s="54"/>
      <c r="G75" s="96"/>
      <c r="H75" s="54"/>
    </row>
    <row r="76" spans="1:9" s="52" customFormat="1" ht="13.8">
      <c r="A76" s="92"/>
      <c r="B76" s="100"/>
      <c r="C76" s="101"/>
      <c r="D76" s="116"/>
      <c r="E76" s="95"/>
      <c r="F76" s="54"/>
      <c r="G76" s="96"/>
      <c r="H76" s="54"/>
    </row>
    <row r="77" spans="1:9" s="52" customFormat="1" ht="13.8">
      <c r="A77" s="92"/>
      <c r="B77" s="100"/>
      <c r="C77" s="101"/>
      <c r="D77" s="102"/>
      <c r="E77" s="95"/>
      <c r="F77" s="54"/>
      <c r="G77" s="96"/>
      <c r="H77" s="54"/>
    </row>
    <row r="78" spans="1:9" ht="13.5" customHeight="1">
      <c r="A78" s="92"/>
      <c r="B78" s="100"/>
      <c r="C78" s="101"/>
      <c r="D78" s="116"/>
      <c r="E78" s="95"/>
    </row>
    <row r="79" spans="1:9" ht="13.5" customHeight="1">
      <c r="A79" s="92"/>
      <c r="B79" s="100"/>
      <c r="C79" s="101"/>
      <c r="D79" s="115"/>
      <c r="E79" s="95"/>
    </row>
    <row r="80" spans="1:9" s="52" customFormat="1" ht="13.8">
      <c r="A80" s="92"/>
      <c r="B80" s="95"/>
      <c r="C80" s="114"/>
      <c r="D80" s="122"/>
      <c r="E80" s="95"/>
      <c r="F80" s="54"/>
      <c r="G80" s="96"/>
      <c r="H80" s="54"/>
    </row>
    <row r="81" spans="1:8" s="52" customFormat="1" ht="13.8">
      <c r="A81" s="92"/>
      <c r="B81" s="95"/>
      <c r="C81" s="114"/>
      <c r="D81" s="114"/>
      <c r="E81" s="95"/>
      <c r="F81" s="54"/>
      <c r="G81" s="96"/>
      <c r="H81" s="54"/>
    </row>
    <row r="82" spans="1:8" s="52" customFormat="1" ht="13.8">
      <c r="A82" s="92"/>
      <c r="B82" s="108"/>
      <c r="C82" s="120"/>
      <c r="D82" s="110"/>
      <c r="E82" s="92"/>
      <c r="F82" s="54"/>
      <c r="G82" s="96"/>
      <c r="H82" s="54"/>
    </row>
    <row r="83" spans="1:8" s="52" customFormat="1" ht="13.8">
      <c r="A83" s="92"/>
      <c r="B83" s="100"/>
      <c r="C83" s="123"/>
      <c r="D83" s="116"/>
      <c r="E83" s="95"/>
      <c r="F83" s="54"/>
      <c r="G83" s="96"/>
      <c r="H83" s="54"/>
    </row>
    <row r="84" spans="1:8" s="52" customFormat="1" ht="13.8">
      <c r="A84" s="92"/>
      <c r="B84" s="100"/>
      <c r="C84" s="123"/>
      <c r="D84" s="116"/>
      <c r="E84" s="95"/>
      <c r="F84" s="54"/>
      <c r="G84" s="96"/>
      <c r="H84" s="54"/>
    </row>
    <row r="85" spans="1:8" s="52" customFormat="1" ht="13.8">
      <c r="A85" s="92"/>
      <c r="B85" s="95"/>
      <c r="C85" s="114"/>
      <c r="D85" s="122"/>
      <c r="E85" s="95"/>
      <c r="F85" s="54"/>
      <c r="G85" s="96"/>
      <c r="H85" s="54"/>
    </row>
    <row r="86" spans="1:8" s="52" customFormat="1" ht="13.8">
      <c r="A86" s="92"/>
      <c r="B86" s="95"/>
      <c r="C86" s="114"/>
      <c r="D86" s="114"/>
      <c r="E86" s="95"/>
      <c r="F86" s="54"/>
      <c r="G86" s="96"/>
      <c r="H86" s="54"/>
    </row>
    <row r="87" spans="1:8" s="52" customFormat="1" ht="13.8">
      <c r="A87" s="92"/>
      <c r="B87" s="108"/>
      <c r="C87" s="120"/>
      <c r="D87" s="110"/>
      <c r="E87" s="92"/>
      <c r="F87" s="54"/>
      <c r="G87" s="96"/>
      <c r="H87" s="54"/>
    </row>
    <row r="88" spans="1:8" ht="13.5" customHeight="1">
      <c r="A88" s="92"/>
      <c r="B88" s="108"/>
      <c r="C88" s="120"/>
      <c r="D88" s="110"/>
      <c r="E88" s="92"/>
    </row>
    <row r="89" spans="1:8" s="52" customFormat="1" ht="13.8">
      <c r="A89" s="92"/>
      <c r="B89" s="100"/>
      <c r="C89" s="123"/>
      <c r="D89" s="115"/>
      <c r="E89" s="95"/>
      <c r="F89" s="54"/>
      <c r="G89" s="96"/>
      <c r="H89" s="54"/>
    </row>
    <row r="90" spans="1:8" s="52" customFormat="1" ht="13.8">
      <c r="A90" s="92"/>
      <c r="B90" s="100"/>
      <c r="C90" s="123"/>
      <c r="D90" s="116"/>
      <c r="E90" s="95"/>
      <c r="F90" s="54"/>
      <c r="G90" s="96"/>
      <c r="H90" s="54"/>
    </row>
    <row r="91" spans="1:8" ht="13.5" customHeight="1">
      <c r="A91" s="92"/>
      <c r="B91" s="100"/>
      <c r="C91" s="123"/>
      <c r="D91" s="115"/>
      <c r="E91" s="95"/>
    </row>
    <row r="92" spans="1:8" ht="13.5" customHeight="1">
      <c r="A92" s="92"/>
      <c r="B92" s="100"/>
      <c r="C92" s="123"/>
      <c r="D92" s="115"/>
      <c r="E92" s="95"/>
    </row>
    <row r="93" spans="1:8" s="52" customFormat="1" ht="13.8">
      <c r="A93" s="92"/>
      <c r="B93" s="100"/>
      <c r="C93" s="123"/>
      <c r="D93" s="115"/>
      <c r="E93" s="95"/>
      <c r="F93" s="54"/>
      <c r="G93" s="96"/>
      <c r="H93" s="54"/>
    </row>
    <row r="94" spans="1:8" s="52" customFormat="1" ht="13.8">
      <c r="A94" s="92"/>
      <c r="B94" s="100"/>
      <c r="C94" s="123"/>
      <c r="D94" s="116"/>
      <c r="E94" s="95"/>
      <c r="F94" s="54"/>
      <c r="G94" s="96"/>
      <c r="H94" s="54"/>
    </row>
    <row r="95" spans="1:8" ht="13.5" customHeight="1">
      <c r="A95" s="92"/>
      <c r="B95" s="95"/>
      <c r="C95" s="114"/>
      <c r="D95" s="114"/>
      <c r="E95" s="95"/>
    </row>
    <row r="96" spans="1:8" ht="13.5" customHeight="1">
      <c r="B96" s="73"/>
      <c r="C96" s="125"/>
      <c r="D96" s="126"/>
      <c r="E96" s="124"/>
    </row>
    <row r="97" spans="1:8" ht="13.5" customHeight="1">
      <c r="B97" s="83"/>
      <c r="C97" s="127"/>
      <c r="D97" s="82"/>
    </row>
    <row r="100" spans="1:8" ht="13.5" customHeight="1">
      <c r="B100" s="73"/>
      <c r="C100" s="125"/>
      <c r="D100" s="126"/>
      <c r="E100" s="124"/>
    </row>
    <row r="101" spans="1:8" ht="13.5" customHeight="1">
      <c r="B101" s="83"/>
      <c r="C101" s="127"/>
      <c r="D101" s="82"/>
    </row>
    <row r="102" spans="1:8" s="52" customFormat="1" ht="13.8">
      <c r="A102" s="124"/>
      <c r="B102" s="72"/>
      <c r="C102" s="53"/>
      <c r="D102" s="128"/>
      <c r="E102" s="72"/>
      <c r="F102" s="54"/>
      <c r="G102" s="96"/>
      <c r="H102" s="54"/>
    </row>
    <row r="103" spans="1:8" ht="13.5" customHeight="1">
      <c r="D103" s="128"/>
    </row>
    <row r="104" spans="1:8" ht="13.5" customHeight="1">
      <c r="D104" s="128"/>
    </row>
    <row r="105" spans="1:8" ht="13.5" customHeight="1">
      <c r="D105" s="128"/>
    </row>
    <row r="106" spans="1:8" ht="13.5" customHeight="1">
      <c r="D106" s="128"/>
    </row>
    <row r="109" spans="1:8" ht="13.5" customHeight="1">
      <c r="B109" s="83"/>
      <c r="C109" s="127"/>
      <c r="D109" s="82"/>
    </row>
    <row r="110" spans="1:8" ht="13.5" customHeight="1">
      <c r="D110" s="129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ht="13.5" customHeight="1">
      <c r="H150" s="53"/>
    </row>
    <row r="151" spans="1:9" ht="13.5" customHeight="1">
      <c r="H151" s="53"/>
    </row>
    <row r="152" spans="1:9" ht="13.5" customHeight="1">
      <c r="H152" s="53"/>
    </row>
    <row r="153" spans="1:9" ht="13.5" customHeight="1">
      <c r="H153" s="53"/>
    </row>
    <row r="154" spans="1:9" ht="13.5" customHeight="1">
      <c r="H154" s="53"/>
    </row>
    <row r="155" spans="1:9" ht="13.5" customHeight="1">
      <c r="H155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0" xr:uid="{00000000-0002-0000-41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árok66">
    <tabColor rgb="FFFF99CC"/>
  </sheetPr>
  <dimension ref="A1:I142"/>
  <sheetViews>
    <sheetView view="pageBreakPreview" topLeftCell="A19" zoomScaleNormal="115" zoomScaleSheetLayoutView="100" workbookViewId="0">
      <selection activeCell="E25" sqref="E25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169" customFormat="1" ht="14.4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868</v>
      </c>
    </row>
    <row r="2" spans="1:9" s="169" customFormat="1" ht="13.8">
      <c r="A2" s="164"/>
      <c r="B2" s="165"/>
      <c r="C2" s="166"/>
      <c r="D2" s="166"/>
      <c r="E2" s="165"/>
      <c r="F2" s="167"/>
      <c r="G2" s="167"/>
      <c r="H2" s="166"/>
    </row>
    <row r="3" spans="1:9" s="169" customFormat="1" ht="13.8">
      <c r="A3" s="164" t="s">
        <v>158</v>
      </c>
      <c r="B3" s="165"/>
      <c r="C3" s="166" t="s">
        <v>885</v>
      </c>
      <c r="D3" s="166"/>
      <c r="E3" s="165"/>
      <c r="F3" s="167"/>
      <c r="G3" s="167"/>
      <c r="H3" s="166"/>
    </row>
    <row r="4" spans="1:9" ht="13.8">
      <c r="A4" s="65" t="s">
        <v>183</v>
      </c>
      <c r="B4" s="170"/>
      <c r="C4" s="171" t="s">
        <v>150</v>
      </c>
      <c r="D4" s="167"/>
      <c r="E4" s="170"/>
      <c r="F4" s="167"/>
      <c r="G4" s="167"/>
      <c r="H4" s="167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6.2" customHeight="1">
      <c r="A8" s="53"/>
      <c r="B8" s="70"/>
      <c r="C8" s="71"/>
      <c r="D8" s="71"/>
      <c r="F8" s="53"/>
      <c r="G8" s="53"/>
      <c r="H8" s="53"/>
    </row>
    <row r="9" spans="1:9" ht="15.6" customHeight="1">
      <c r="A9" s="72"/>
      <c r="B9" s="304">
        <v>451120</v>
      </c>
      <c r="C9" s="305"/>
      <c r="D9" s="306" t="s">
        <v>185</v>
      </c>
      <c r="F9" s="53"/>
      <c r="G9" s="53"/>
      <c r="H9" s="284">
        <f>SUM(H11:H16)</f>
        <v>0</v>
      </c>
    </row>
    <row r="10" spans="1:9" ht="15.6" customHeight="1">
      <c r="A10" s="72"/>
      <c r="B10" s="70"/>
      <c r="C10" s="307"/>
      <c r="D10" s="308"/>
      <c r="F10" s="53"/>
      <c r="G10" s="53"/>
      <c r="H10" s="53"/>
    </row>
    <row r="11" spans="1:9" s="474" customFormat="1" ht="13.8">
      <c r="A11" s="361">
        <v>1</v>
      </c>
      <c r="B11" s="361"/>
      <c r="C11" s="471" t="s">
        <v>596</v>
      </c>
      <c r="D11" s="472" t="s">
        <v>597</v>
      </c>
      <c r="E11" s="361" t="s">
        <v>188</v>
      </c>
      <c r="F11" s="473">
        <v>29.106000000000002</v>
      </c>
      <c r="G11" s="1270"/>
      <c r="H11" s="245">
        <f>ROUND(G11*F11,2)</f>
        <v>0</v>
      </c>
      <c r="I11" s="1270"/>
    </row>
    <row r="12" spans="1:9" ht="13.8">
      <c r="A12" s="249">
        <v>2</v>
      </c>
      <c r="B12" s="259"/>
      <c r="C12" s="311" t="s">
        <v>600</v>
      </c>
      <c r="D12" s="312" t="s">
        <v>601</v>
      </c>
      <c r="E12" s="249" t="s">
        <v>188</v>
      </c>
      <c r="F12" s="261">
        <v>11.956</v>
      </c>
      <c r="G12" s="1258"/>
      <c r="H12" s="90">
        <f t="shared" ref="H12:H16" si="0">ROUND(G12*F12,2)</f>
        <v>0</v>
      </c>
      <c r="I12" s="1258"/>
    </row>
    <row r="13" spans="1:9" ht="13.8">
      <c r="A13" s="249">
        <v>3</v>
      </c>
      <c r="B13" s="259"/>
      <c r="C13" s="311" t="s">
        <v>360</v>
      </c>
      <c r="D13" s="312" t="s">
        <v>361</v>
      </c>
      <c r="E13" s="249" t="s">
        <v>188</v>
      </c>
      <c r="F13" s="261">
        <v>17.149999999999999</v>
      </c>
      <c r="G13" s="1258"/>
      <c r="H13" s="90">
        <f t="shared" si="0"/>
        <v>0</v>
      </c>
      <c r="I13" s="1258"/>
    </row>
    <row r="14" spans="1:9" ht="13.8">
      <c r="A14" s="249">
        <v>4</v>
      </c>
      <c r="B14" s="259"/>
      <c r="C14" s="311" t="s">
        <v>231</v>
      </c>
      <c r="D14" s="312" t="s">
        <v>875</v>
      </c>
      <c r="E14" s="249" t="s">
        <v>188</v>
      </c>
      <c r="F14" s="261">
        <v>29.11</v>
      </c>
      <c r="G14" s="1258"/>
      <c r="H14" s="90">
        <f t="shared" si="0"/>
        <v>0</v>
      </c>
      <c r="I14" s="1258"/>
    </row>
    <row r="15" spans="1:9" ht="13.8">
      <c r="A15" s="249">
        <v>5</v>
      </c>
      <c r="B15" s="259"/>
      <c r="C15" s="311" t="s">
        <v>199</v>
      </c>
      <c r="D15" s="312" t="s">
        <v>444</v>
      </c>
      <c r="E15" s="249" t="s">
        <v>188</v>
      </c>
      <c r="F15" s="261">
        <v>11.96</v>
      </c>
      <c r="G15" s="1258"/>
      <c r="H15" s="90">
        <f t="shared" si="0"/>
        <v>0</v>
      </c>
      <c r="I15" s="1258"/>
    </row>
    <row r="16" spans="1:9" ht="13.8">
      <c r="A16" s="249">
        <v>6</v>
      </c>
      <c r="B16" s="259"/>
      <c r="C16" s="311" t="s">
        <v>720</v>
      </c>
      <c r="D16" s="312" t="s">
        <v>721</v>
      </c>
      <c r="E16" s="249" t="s">
        <v>188</v>
      </c>
      <c r="F16" s="261">
        <v>11.96</v>
      </c>
      <c r="G16" s="1258"/>
      <c r="H16" s="90">
        <f t="shared" si="0"/>
        <v>0</v>
      </c>
      <c r="I16" s="1258"/>
    </row>
    <row r="17" spans="1:9" ht="13.8">
      <c r="A17" s="176"/>
      <c r="B17" s="97"/>
      <c r="D17" s="333"/>
      <c r="E17" s="475"/>
      <c r="F17" s="476"/>
      <c r="G17" s="79"/>
      <c r="H17" s="79"/>
      <c r="I17" s="79"/>
    </row>
    <row r="18" spans="1:9" ht="13.8">
      <c r="A18" s="176"/>
      <c r="B18" s="97"/>
      <c r="D18" s="333"/>
      <c r="E18" s="475"/>
      <c r="F18" s="476"/>
      <c r="G18" s="79"/>
      <c r="H18" s="79"/>
      <c r="I18" s="79"/>
    </row>
    <row r="19" spans="1:9" ht="13.8">
      <c r="A19" s="176"/>
      <c r="B19" s="304">
        <v>452623</v>
      </c>
      <c r="C19" s="332"/>
      <c r="D19" s="477" t="s">
        <v>273</v>
      </c>
      <c r="E19" s="475"/>
      <c r="F19" s="476"/>
      <c r="G19" s="79"/>
      <c r="H19" s="284">
        <f>SUM(H21:H23)</f>
        <v>0</v>
      </c>
      <c r="I19" s="79"/>
    </row>
    <row r="20" spans="1:9" ht="13.8">
      <c r="A20" s="176"/>
      <c r="B20" s="97"/>
      <c r="C20" s="307"/>
      <c r="D20" s="308"/>
      <c r="E20" s="475"/>
      <c r="F20" s="476"/>
      <c r="G20" s="79"/>
      <c r="H20" s="79"/>
      <c r="I20" s="79"/>
    </row>
    <row r="21" spans="1:9" ht="13.8">
      <c r="A21" s="173" t="s">
        <v>204</v>
      </c>
      <c r="B21" s="85"/>
      <c r="C21" s="311" t="s">
        <v>826</v>
      </c>
      <c r="D21" s="312" t="s">
        <v>827</v>
      </c>
      <c r="E21" s="478" t="s">
        <v>188</v>
      </c>
      <c r="F21" s="479">
        <v>4.9000000000000004</v>
      </c>
      <c r="G21" s="1252"/>
      <c r="H21" s="90">
        <f>ROUND(G21*F21,2)</f>
        <v>0</v>
      </c>
      <c r="I21" s="1252"/>
    </row>
    <row r="22" spans="1:9" ht="13.8">
      <c r="A22" s="173" t="s">
        <v>207</v>
      </c>
      <c r="B22" s="85"/>
      <c r="C22" s="311" t="s">
        <v>828</v>
      </c>
      <c r="D22" s="312" t="s">
        <v>829</v>
      </c>
      <c r="E22" s="478" t="s">
        <v>197</v>
      </c>
      <c r="F22" s="479">
        <f>2.8+1.4</f>
        <v>4.1999999999999993</v>
      </c>
      <c r="G22" s="1252"/>
      <c r="H22" s="90">
        <f t="shared" ref="H22:H23" si="1">ROUND(G22*F22,2)</f>
        <v>0</v>
      </c>
      <c r="I22" s="1252"/>
    </row>
    <row r="23" spans="1:9" ht="13.8">
      <c r="A23" s="173" t="s">
        <v>209</v>
      </c>
      <c r="B23" s="85"/>
      <c r="C23" s="311" t="s">
        <v>830</v>
      </c>
      <c r="D23" s="312" t="s">
        <v>831</v>
      </c>
      <c r="E23" s="478" t="s">
        <v>462</v>
      </c>
      <c r="F23" s="479">
        <v>0.57999999999999996</v>
      </c>
      <c r="G23" s="1252"/>
      <c r="H23" s="90">
        <f t="shared" si="1"/>
        <v>0</v>
      </c>
      <c r="I23" s="1252"/>
    </row>
    <row r="24" spans="1:9" ht="13.8">
      <c r="A24" s="176"/>
      <c r="B24" s="97"/>
      <c r="C24" s="307"/>
      <c r="D24" s="333"/>
      <c r="E24" s="480"/>
      <c r="F24" s="481"/>
      <c r="G24" s="79"/>
      <c r="H24" s="79"/>
      <c r="I24" s="79"/>
    </row>
    <row r="25" spans="1:9" ht="13.8">
      <c r="A25" s="176"/>
      <c r="B25" s="482">
        <v>453210</v>
      </c>
      <c r="C25" s="483"/>
      <c r="D25" s="484" t="s">
        <v>880</v>
      </c>
      <c r="E25" s="480"/>
      <c r="F25" s="481"/>
      <c r="G25" s="79"/>
      <c r="H25" s="485">
        <f>H27</f>
        <v>0</v>
      </c>
      <c r="I25" s="79"/>
    </row>
    <row r="26" spans="1:9" ht="13.8">
      <c r="A26" s="176"/>
      <c r="B26" s="97"/>
      <c r="C26" s="486"/>
      <c r="D26" s="487"/>
      <c r="E26" s="480"/>
      <c r="F26" s="481"/>
      <c r="G26" s="79"/>
      <c r="H26" s="79"/>
      <c r="I26" s="79"/>
    </row>
    <row r="27" spans="1:9" ht="13.8">
      <c r="A27" s="173" t="s">
        <v>211</v>
      </c>
      <c r="B27" s="85"/>
      <c r="C27" s="488">
        <v>61030108</v>
      </c>
      <c r="D27" s="489" t="s">
        <v>881</v>
      </c>
      <c r="E27" s="478" t="s">
        <v>197</v>
      </c>
      <c r="F27" s="479">
        <v>24.5</v>
      </c>
      <c r="G27" s="1252"/>
      <c r="H27" s="90">
        <f>ROUND(G27*F27,2)</f>
        <v>0</v>
      </c>
      <c r="I27" s="1252"/>
    </row>
    <row r="28" spans="1:9" ht="15.6" customHeight="1">
      <c r="A28" s="176"/>
      <c r="B28" s="97"/>
      <c r="C28" s="307"/>
      <c r="D28" s="333"/>
      <c r="E28" s="480"/>
      <c r="F28" s="481"/>
      <c r="G28" s="79"/>
      <c r="H28" s="79"/>
    </row>
    <row r="29" spans="1:9" ht="14.4">
      <c r="A29" s="92"/>
      <c r="B29" s="95"/>
      <c r="C29" s="114"/>
      <c r="D29" s="103" t="s">
        <v>181</v>
      </c>
      <c r="E29" s="104"/>
      <c r="F29" s="105"/>
      <c r="G29" s="106"/>
      <c r="H29" s="107">
        <f>H9+H19+H25</f>
        <v>0</v>
      </c>
    </row>
    <row r="30" spans="1:9" ht="13.8">
      <c r="A30" s="92"/>
      <c r="B30" s="108"/>
      <c r="C30" s="109"/>
      <c r="D30" s="110"/>
      <c r="E30" s="92"/>
    </row>
    <row r="31" spans="1:9" ht="13.8">
      <c r="A31" s="92"/>
      <c r="B31" s="108"/>
      <c r="C31" s="109"/>
      <c r="E31" s="95"/>
    </row>
    <row r="32" spans="1:9" ht="13.8">
      <c r="A32" s="92"/>
      <c r="B32" s="108"/>
      <c r="C32" s="109"/>
      <c r="D32" s="110"/>
      <c r="E32" s="95"/>
    </row>
    <row r="33" spans="1:9" s="52" customFormat="1" ht="12.75" customHeight="1">
      <c r="A33" s="92"/>
      <c r="B33" s="108"/>
      <c r="C33" s="109"/>
      <c r="D33" s="110"/>
      <c r="E33" s="95"/>
      <c r="F33" s="54"/>
      <c r="G33" s="96"/>
      <c r="H33" s="54"/>
    </row>
    <row r="34" spans="1:9" s="52" customFormat="1" ht="13.8">
      <c r="A34" s="92"/>
      <c r="B34" s="108"/>
      <c r="C34" s="109"/>
      <c r="D34" s="110"/>
      <c r="E34" s="95"/>
      <c r="F34" s="54"/>
      <c r="G34" s="96"/>
      <c r="H34" s="54"/>
    </row>
    <row r="35" spans="1:9" ht="13.8">
      <c r="A35" s="92"/>
      <c r="B35" s="108"/>
      <c r="C35" s="109"/>
      <c r="D35" s="110"/>
      <c r="E35" s="95"/>
    </row>
    <row r="36" spans="1:9" s="52" customFormat="1" ht="12.75" customHeight="1">
      <c r="A36" s="92"/>
      <c r="B36" s="108"/>
      <c r="C36" s="109"/>
      <c r="D36" s="110"/>
      <c r="E36" s="95"/>
      <c r="F36" s="54"/>
      <c r="G36" s="96"/>
      <c r="H36" s="54"/>
    </row>
    <row r="37" spans="1:9" ht="13.8">
      <c r="A37" s="92"/>
      <c r="B37" s="100"/>
      <c r="C37" s="101"/>
      <c r="D37" s="116"/>
      <c r="E37" s="95"/>
    </row>
    <row r="38" spans="1:9" ht="13.8">
      <c r="A38" s="92"/>
      <c r="B38" s="100"/>
      <c r="C38" s="101"/>
      <c r="D38" s="116"/>
      <c r="E38" s="95"/>
    </row>
    <row r="39" spans="1:9" ht="13.8">
      <c r="A39" s="92"/>
      <c r="B39" s="100"/>
      <c r="C39" s="101"/>
      <c r="D39" s="116"/>
      <c r="E39" s="95"/>
    </row>
    <row r="40" spans="1:9" ht="15.6">
      <c r="A40" s="92"/>
      <c r="B40" s="117"/>
      <c r="C40" s="118"/>
      <c r="D40" s="102"/>
      <c r="E40" s="119"/>
    </row>
    <row r="41" spans="1:9" ht="13.8">
      <c r="A41" s="92"/>
      <c r="B41" s="108"/>
      <c r="C41" s="120"/>
      <c r="D41" s="110"/>
      <c r="E41" s="92"/>
    </row>
    <row r="42" spans="1:9" s="52" customFormat="1" ht="12.75" customHeight="1">
      <c r="A42" s="92"/>
      <c r="B42" s="100"/>
      <c r="C42" s="101"/>
      <c r="D42" s="115"/>
      <c r="E42" s="95"/>
      <c r="F42" s="54"/>
      <c r="G42" s="96"/>
      <c r="H42" s="54"/>
    </row>
    <row r="43" spans="1:9" s="52" customFormat="1" ht="12.75" customHeight="1">
      <c r="A43" s="92"/>
      <c r="B43" s="117"/>
      <c r="C43" s="118"/>
      <c r="D43" s="102"/>
      <c r="E43" s="119"/>
      <c r="F43" s="54"/>
      <c r="G43" s="96"/>
      <c r="H43" s="54"/>
    </row>
    <row r="44" spans="1:9" ht="13.8">
      <c r="A44" s="92"/>
      <c r="B44" s="100"/>
      <c r="C44" s="101"/>
      <c r="D44" s="102"/>
      <c r="E44" s="95"/>
    </row>
    <row r="45" spans="1:9" ht="13.8">
      <c r="A45" s="92"/>
      <c r="B45" s="100"/>
      <c r="C45" s="101"/>
      <c r="D45" s="102"/>
      <c r="E45" s="95"/>
    </row>
    <row r="46" spans="1:9" s="54" customFormat="1" ht="13.8">
      <c r="A46" s="92"/>
      <c r="B46" s="100"/>
      <c r="C46" s="101"/>
      <c r="D46" s="116"/>
      <c r="E46" s="95"/>
      <c r="G46" s="96"/>
      <c r="I46" s="51"/>
    </row>
    <row r="47" spans="1:9" s="54" customFormat="1" ht="13.8">
      <c r="A47" s="92"/>
      <c r="B47" s="100"/>
      <c r="C47" s="101"/>
      <c r="D47" s="116"/>
      <c r="E47" s="95"/>
      <c r="G47" s="96"/>
      <c r="I47" s="51"/>
    </row>
    <row r="48" spans="1:9" s="54" customFormat="1" ht="13.8">
      <c r="A48" s="92"/>
      <c r="B48" s="100"/>
      <c r="C48" s="101"/>
      <c r="D48" s="116"/>
      <c r="E48" s="95"/>
      <c r="G48" s="96"/>
      <c r="I48" s="51"/>
    </row>
    <row r="49" spans="1:9" s="54" customFormat="1" ht="15.6">
      <c r="A49" s="92"/>
      <c r="B49" s="117"/>
      <c r="C49" s="118"/>
      <c r="D49" s="102"/>
      <c r="E49" s="119"/>
      <c r="G49" s="96"/>
      <c r="I49" s="51"/>
    </row>
    <row r="50" spans="1:9" s="54" customFormat="1" ht="15.6">
      <c r="A50" s="92"/>
      <c r="B50" s="117"/>
      <c r="C50" s="118"/>
      <c r="D50" s="121"/>
      <c r="E50" s="119"/>
      <c r="G50" s="96"/>
      <c r="I50" s="51"/>
    </row>
    <row r="51" spans="1:9" s="54" customFormat="1" ht="13.8">
      <c r="A51" s="92"/>
      <c r="B51" s="100"/>
      <c r="C51" s="101"/>
      <c r="D51" s="115"/>
      <c r="E51" s="95"/>
      <c r="G51" s="96"/>
      <c r="I51" s="51"/>
    </row>
    <row r="52" spans="1:9" s="54" customFormat="1" ht="13.8">
      <c r="A52" s="92"/>
      <c r="B52" s="100"/>
      <c r="C52" s="101"/>
      <c r="D52" s="102"/>
      <c r="E52" s="95"/>
      <c r="G52" s="96"/>
      <c r="I52" s="51"/>
    </row>
    <row r="53" spans="1:9" s="54" customFormat="1" ht="13.8">
      <c r="A53" s="92"/>
      <c r="B53" s="100"/>
      <c r="C53" s="101"/>
      <c r="D53" s="102"/>
      <c r="E53" s="95"/>
      <c r="G53" s="96"/>
      <c r="I53" s="51"/>
    </row>
    <row r="54" spans="1:9" s="54" customFormat="1" ht="13.8">
      <c r="A54" s="92"/>
      <c r="B54" s="100"/>
      <c r="C54" s="101"/>
      <c r="D54" s="116"/>
      <c r="E54" s="95"/>
      <c r="G54" s="96"/>
      <c r="I54" s="51"/>
    </row>
    <row r="55" spans="1:9" s="54" customFormat="1" ht="13.8">
      <c r="A55" s="92"/>
      <c r="B55" s="100"/>
      <c r="C55" s="101"/>
      <c r="D55" s="116"/>
      <c r="E55" s="95"/>
      <c r="G55" s="96"/>
      <c r="I55" s="51"/>
    </row>
    <row r="56" spans="1:9" s="54" customFormat="1" ht="13.8">
      <c r="A56" s="92"/>
      <c r="B56" s="100"/>
      <c r="C56" s="101"/>
      <c r="D56" s="116"/>
      <c r="E56" s="95"/>
      <c r="G56" s="96"/>
      <c r="I56" s="51"/>
    </row>
    <row r="57" spans="1:9" s="54" customFormat="1" ht="13.8">
      <c r="A57" s="92"/>
      <c r="B57" s="100"/>
      <c r="C57" s="101"/>
      <c r="D57" s="102"/>
      <c r="E57" s="95"/>
      <c r="G57" s="96"/>
      <c r="I57" s="51"/>
    </row>
    <row r="58" spans="1:9" s="54" customFormat="1" ht="13.8">
      <c r="A58" s="92"/>
      <c r="B58" s="100"/>
      <c r="C58" s="101"/>
      <c r="D58" s="116"/>
      <c r="E58" s="95"/>
      <c r="G58" s="96"/>
      <c r="I58" s="51"/>
    </row>
    <row r="59" spans="1:9" s="54" customFormat="1" ht="13.8">
      <c r="A59" s="92"/>
      <c r="B59" s="100"/>
      <c r="C59" s="101"/>
      <c r="D59" s="115"/>
      <c r="E59" s="95"/>
      <c r="G59" s="96"/>
      <c r="I59" s="51"/>
    </row>
    <row r="60" spans="1:9" s="54" customFormat="1" ht="13.5" customHeight="1">
      <c r="A60" s="92"/>
      <c r="B60" s="100"/>
      <c r="C60" s="101"/>
      <c r="D60" s="102"/>
      <c r="E60" s="95"/>
      <c r="G60" s="96"/>
      <c r="I60" s="51"/>
    </row>
    <row r="61" spans="1:9" s="54" customFormat="1" ht="13.5" customHeight="1">
      <c r="A61" s="92"/>
      <c r="B61" s="100"/>
      <c r="C61" s="101"/>
      <c r="D61" s="116"/>
      <c r="E61" s="95"/>
      <c r="G61" s="96"/>
      <c r="I61" s="51"/>
    </row>
    <row r="62" spans="1:9" s="52" customFormat="1" ht="13.8">
      <c r="A62" s="92"/>
      <c r="B62" s="100"/>
      <c r="C62" s="101"/>
      <c r="D62" s="116"/>
      <c r="E62" s="95"/>
      <c r="F62" s="54"/>
      <c r="G62" s="96"/>
      <c r="H62" s="54"/>
    </row>
    <row r="63" spans="1:9" s="52" customFormat="1" ht="13.8">
      <c r="A63" s="92"/>
      <c r="B63" s="100"/>
      <c r="C63" s="101"/>
      <c r="D63" s="116"/>
      <c r="E63" s="95"/>
      <c r="F63" s="54"/>
      <c r="G63" s="96"/>
      <c r="H63" s="54"/>
    </row>
    <row r="64" spans="1:9" s="52" customFormat="1" ht="13.8">
      <c r="A64" s="92"/>
      <c r="B64" s="100"/>
      <c r="C64" s="101"/>
      <c r="D64" s="102"/>
      <c r="E64" s="95"/>
      <c r="F64" s="54"/>
      <c r="G64" s="96"/>
      <c r="H64" s="54"/>
    </row>
    <row r="65" spans="1:8" ht="13.5" customHeight="1">
      <c r="A65" s="92"/>
      <c r="B65" s="100"/>
      <c r="C65" s="101"/>
      <c r="D65" s="116"/>
      <c r="E65" s="95"/>
    </row>
    <row r="66" spans="1:8" ht="13.5" customHeight="1">
      <c r="A66" s="92"/>
      <c r="B66" s="100"/>
      <c r="C66" s="101"/>
      <c r="D66" s="115"/>
      <c r="E66" s="95"/>
    </row>
    <row r="67" spans="1:8" s="52" customFormat="1" ht="13.8">
      <c r="A67" s="92"/>
      <c r="B67" s="95"/>
      <c r="C67" s="114"/>
      <c r="D67" s="122"/>
      <c r="E67" s="95"/>
      <c r="F67" s="54"/>
      <c r="G67" s="96"/>
      <c r="H67" s="54"/>
    </row>
    <row r="68" spans="1:8" s="52" customFormat="1" ht="13.8">
      <c r="A68" s="92"/>
      <c r="B68" s="95"/>
      <c r="C68" s="114"/>
      <c r="D68" s="114"/>
      <c r="E68" s="95"/>
      <c r="F68" s="54"/>
      <c r="G68" s="96"/>
      <c r="H68" s="54"/>
    </row>
    <row r="69" spans="1:8" s="52" customFormat="1" ht="13.8">
      <c r="A69" s="92"/>
      <c r="B69" s="108"/>
      <c r="C69" s="120"/>
      <c r="D69" s="110"/>
      <c r="E69" s="92"/>
      <c r="F69" s="54"/>
      <c r="G69" s="96"/>
      <c r="H69" s="54"/>
    </row>
    <row r="70" spans="1:8" s="52" customFormat="1" ht="13.8">
      <c r="A70" s="92"/>
      <c r="B70" s="100"/>
      <c r="C70" s="123"/>
      <c r="D70" s="116"/>
      <c r="E70" s="95"/>
      <c r="F70" s="54"/>
      <c r="G70" s="96"/>
      <c r="H70" s="54"/>
    </row>
    <row r="71" spans="1:8" s="52" customFormat="1" ht="13.8">
      <c r="A71" s="92"/>
      <c r="B71" s="100"/>
      <c r="C71" s="123"/>
      <c r="D71" s="116"/>
      <c r="E71" s="95"/>
      <c r="F71" s="54"/>
      <c r="G71" s="96"/>
      <c r="H71" s="54"/>
    </row>
    <row r="72" spans="1:8" s="52" customFormat="1" ht="13.8">
      <c r="A72" s="92"/>
      <c r="B72" s="95"/>
      <c r="C72" s="114"/>
      <c r="D72" s="122"/>
      <c r="E72" s="95"/>
      <c r="F72" s="54"/>
      <c r="G72" s="96"/>
      <c r="H72" s="54"/>
    </row>
    <row r="73" spans="1:8" s="52" customFormat="1" ht="13.8">
      <c r="A73" s="92"/>
      <c r="B73" s="95"/>
      <c r="C73" s="114"/>
      <c r="D73" s="114"/>
      <c r="E73" s="95"/>
      <c r="F73" s="54"/>
      <c r="G73" s="96"/>
      <c r="H73" s="54"/>
    </row>
    <row r="74" spans="1:8" s="52" customFormat="1" ht="13.8">
      <c r="A74" s="92"/>
      <c r="B74" s="108"/>
      <c r="C74" s="120"/>
      <c r="D74" s="110"/>
      <c r="E74" s="92"/>
      <c r="F74" s="54"/>
      <c r="G74" s="96"/>
      <c r="H74" s="54"/>
    </row>
    <row r="75" spans="1:8" ht="13.5" customHeight="1">
      <c r="A75" s="92"/>
      <c r="B75" s="108"/>
      <c r="C75" s="120"/>
      <c r="D75" s="110"/>
      <c r="E75" s="92"/>
    </row>
    <row r="76" spans="1:8" s="52" customFormat="1" ht="13.8">
      <c r="A76" s="92"/>
      <c r="B76" s="100"/>
      <c r="C76" s="123"/>
      <c r="D76" s="115"/>
      <c r="E76" s="95"/>
      <c r="F76" s="54"/>
      <c r="G76" s="96"/>
      <c r="H76" s="54"/>
    </row>
    <row r="77" spans="1:8" s="52" customFormat="1" ht="13.8">
      <c r="A77" s="92"/>
      <c r="B77" s="100"/>
      <c r="C77" s="123"/>
      <c r="D77" s="116"/>
      <c r="E77" s="95"/>
      <c r="F77" s="54"/>
      <c r="G77" s="96"/>
      <c r="H77" s="54"/>
    </row>
    <row r="78" spans="1:8" ht="13.5" customHeight="1">
      <c r="A78" s="92"/>
      <c r="B78" s="100"/>
      <c r="C78" s="123"/>
      <c r="D78" s="115"/>
      <c r="E78" s="95"/>
    </row>
    <row r="79" spans="1:8" ht="13.5" customHeight="1">
      <c r="A79" s="92"/>
      <c r="B79" s="100"/>
      <c r="C79" s="123"/>
      <c r="D79" s="115"/>
      <c r="E79" s="95"/>
    </row>
    <row r="80" spans="1:8" s="52" customFormat="1" ht="13.8">
      <c r="A80" s="92"/>
      <c r="B80" s="100"/>
      <c r="C80" s="123"/>
      <c r="D80" s="115"/>
      <c r="E80" s="95"/>
      <c r="F80" s="54"/>
      <c r="G80" s="96"/>
      <c r="H80" s="54"/>
    </row>
    <row r="81" spans="1:8" s="52" customFormat="1" ht="13.8">
      <c r="A81" s="92"/>
      <c r="B81" s="100"/>
      <c r="C81" s="123"/>
      <c r="D81" s="116"/>
      <c r="E81" s="95"/>
      <c r="F81" s="54"/>
      <c r="G81" s="96"/>
      <c r="H81" s="54"/>
    </row>
    <row r="82" spans="1:8" ht="13.5" customHeight="1">
      <c r="A82" s="92"/>
      <c r="B82" s="95"/>
      <c r="C82" s="114"/>
      <c r="D82" s="114"/>
      <c r="E82" s="95"/>
    </row>
    <row r="83" spans="1:8" ht="13.5" customHeight="1">
      <c r="B83" s="73"/>
      <c r="C83" s="125"/>
      <c r="D83" s="126"/>
      <c r="E83" s="124"/>
    </row>
    <row r="84" spans="1:8" ht="13.5" customHeight="1">
      <c r="B84" s="83"/>
      <c r="C84" s="127"/>
      <c r="D84" s="82"/>
    </row>
    <row r="87" spans="1:8" ht="13.5" customHeight="1">
      <c r="B87" s="73"/>
      <c r="C87" s="125"/>
      <c r="D87" s="126"/>
      <c r="E87" s="124"/>
    </row>
    <row r="88" spans="1:8" ht="13.5" customHeight="1">
      <c r="B88" s="83"/>
      <c r="C88" s="127"/>
      <c r="D88" s="82"/>
    </row>
    <row r="89" spans="1:8" s="52" customFormat="1" ht="13.8">
      <c r="A89" s="124"/>
      <c r="B89" s="72"/>
      <c r="C89" s="53"/>
      <c r="D89" s="128"/>
      <c r="E89" s="72"/>
      <c r="F89" s="54"/>
      <c r="G89" s="96"/>
      <c r="H89" s="54"/>
    </row>
    <row r="90" spans="1:8" ht="13.5" customHeight="1">
      <c r="D90" s="128"/>
    </row>
    <row r="91" spans="1:8" ht="13.5" customHeight="1">
      <c r="D91" s="128"/>
    </row>
    <row r="92" spans="1:8" ht="13.5" customHeight="1">
      <c r="D92" s="128"/>
    </row>
    <row r="93" spans="1:8" ht="13.5" customHeight="1">
      <c r="D93" s="128"/>
    </row>
    <row r="96" spans="1:8" ht="13.5" customHeight="1">
      <c r="B96" s="83"/>
      <c r="C96" s="127"/>
      <c r="D96" s="82"/>
    </row>
    <row r="97" spans="1:9" ht="13.5" customHeight="1">
      <c r="D97" s="129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ht="13.5" customHeight="1">
      <c r="H137" s="53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7" xr:uid="{00000000-0002-0000-42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árok67">
    <tabColor rgb="FFFF99CC"/>
  </sheetPr>
  <dimension ref="A1:I34"/>
  <sheetViews>
    <sheetView view="pageBreakPreview" zoomScaleNormal="100" zoomScaleSheetLayoutView="100" workbookViewId="0">
      <selection activeCell="C23" sqref="C23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888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904</v>
      </c>
      <c r="C5" s="9" t="s">
        <v>896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120</v>
      </c>
      <c r="G12" s="1252"/>
      <c r="H12" s="90">
        <f>ROUND(F12*G12,2)</f>
        <v>0</v>
      </c>
      <c r="I12" s="1252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108.59</v>
      </c>
      <c r="G13" s="1252"/>
      <c r="H13" s="90">
        <f>ROUND(F13*G13,2)</f>
        <v>0</v>
      </c>
      <c r="I13" s="1252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120</v>
      </c>
      <c r="G14" s="1252"/>
      <c r="H14" s="90">
        <f>ROUND(F14*G14,2)</f>
        <v>0</v>
      </c>
      <c r="I14" s="1252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SUM(H18:H19)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7.6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30</v>
      </c>
      <c r="G18" s="1260"/>
      <c r="H18" s="245">
        <f>ROUND(F18*G18,2)</f>
        <v>0</v>
      </c>
      <c r="I18" s="1260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5" t="s">
        <v>188</v>
      </c>
      <c r="F19" s="456">
        <v>6.01</v>
      </c>
      <c r="G19" s="1260"/>
      <c r="H19" s="245">
        <f>ROUND(F19*G19,2)</f>
        <v>0</v>
      </c>
      <c r="I19" s="1260"/>
    </row>
    <row r="20" spans="1:9" s="457" customFormat="1">
      <c r="A20" s="368"/>
      <c r="B20" s="466"/>
      <c r="C20" s="465"/>
      <c r="D20" s="467"/>
      <c r="E20" s="468"/>
      <c r="F20" s="469"/>
      <c r="G20" s="470"/>
      <c r="H20" s="470"/>
      <c r="I20" s="470"/>
    </row>
    <row r="21" spans="1:9" s="457" customFormat="1">
      <c r="A21" s="368"/>
      <c r="B21" s="137">
        <v>452311</v>
      </c>
      <c r="C21" s="465"/>
      <c r="D21" s="76" t="s">
        <v>906</v>
      </c>
      <c r="E21" s="468"/>
      <c r="F21" s="469"/>
      <c r="G21" s="470"/>
      <c r="H21" s="80">
        <f>SUM(H23:H25)</f>
        <v>0</v>
      </c>
      <c r="I21" s="470"/>
    </row>
    <row r="22" spans="1:9" s="457" customFormat="1">
      <c r="A22" s="368"/>
      <c r="B22" s="466"/>
      <c r="C22" s="465"/>
      <c r="D22" s="467"/>
      <c r="E22" s="468"/>
      <c r="F22" s="469"/>
      <c r="G22" s="470"/>
      <c r="H22" s="470"/>
      <c r="I22" s="470"/>
    </row>
    <row r="23" spans="1:9" s="457" customFormat="1">
      <c r="A23" s="239">
        <v>6</v>
      </c>
      <c r="B23" s="240"/>
      <c r="C23" s="241" t="s">
        <v>907</v>
      </c>
      <c r="D23" s="242" t="s">
        <v>908</v>
      </c>
      <c r="E23" s="455" t="s">
        <v>180</v>
      </c>
      <c r="F23" s="456">
        <v>1</v>
      </c>
      <c r="G23" s="1260"/>
      <c r="H23" s="245">
        <f>ROUND(F23*G23,2)</f>
        <v>0</v>
      </c>
      <c r="I23" s="1260"/>
    </row>
    <row r="24" spans="1:9" s="457" customFormat="1">
      <c r="A24" s="239">
        <v>7</v>
      </c>
      <c r="B24" s="240"/>
      <c r="C24" s="241" t="s">
        <v>678</v>
      </c>
      <c r="D24" s="242" t="s">
        <v>679</v>
      </c>
      <c r="E24" s="455" t="s">
        <v>180</v>
      </c>
      <c r="F24" s="456">
        <v>1</v>
      </c>
      <c r="G24" s="1260"/>
      <c r="H24" s="245">
        <f>ROUND(F24*G24,2)</f>
        <v>0</v>
      </c>
      <c r="I24" s="1260"/>
    </row>
    <row r="25" spans="1:9">
      <c r="A25" s="84">
        <v>8</v>
      </c>
      <c r="B25" s="458"/>
      <c r="C25" s="459" t="s">
        <v>909</v>
      </c>
      <c r="D25" s="144" t="s">
        <v>910</v>
      </c>
      <c r="E25" s="450" t="s">
        <v>462</v>
      </c>
      <c r="F25" s="451">
        <v>255.72</v>
      </c>
      <c r="G25" s="1252"/>
      <c r="H25" s="90">
        <f t="shared" ref="H25" si="0">ROUND(F25*G25,2)</f>
        <v>0</v>
      </c>
      <c r="I25" s="1252"/>
    </row>
    <row r="26" spans="1:9">
      <c r="A26" s="83"/>
      <c r="B26" s="461"/>
      <c r="C26" s="462"/>
      <c r="D26" s="82"/>
      <c r="F26" s="463"/>
      <c r="G26" s="79"/>
      <c r="H26" s="79"/>
    </row>
    <row r="27" spans="1:9" ht="14.4">
      <c r="A27" s="92"/>
      <c r="B27" s="100"/>
      <c r="C27" s="101"/>
      <c r="D27" s="103" t="s">
        <v>181</v>
      </c>
      <c r="E27" s="104"/>
      <c r="F27" s="105"/>
      <c r="G27" s="106"/>
      <c r="H27" s="107">
        <f>H10+H16+H21</f>
        <v>0</v>
      </c>
    </row>
    <row r="34" spans="6:6">
      <c r="F34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5" xr:uid="{00000000-0002-0000-43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árok68">
    <tabColor rgb="FFFF99CC"/>
  </sheetPr>
  <dimension ref="A1:I39"/>
  <sheetViews>
    <sheetView view="pageBreakPreview" zoomScaleNormal="100" zoomScaleSheetLayoutView="100" workbookViewId="0">
      <selection activeCell="C23" sqref="C23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889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897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2270.4</v>
      </c>
      <c r="G12" s="1252"/>
      <c r="H12" s="90">
        <f>ROUND(F12*G12,2)</f>
        <v>0</v>
      </c>
      <c r="I12" s="1252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2044.34</v>
      </c>
      <c r="G13" s="1252"/>
      <c r="H13" s="90">
        <f>ROUND(F13*G13,2)</f>
        <v>0</v>
      </c>
      <c r="I13" s="1252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2270.4</v>
      </c>
      <c r="G14" s="1252"/>
      <c r="H14" s="90">
        <f>ROUND(F14*G14,2)</f>
        <v>0</v>
      </c>
      <c r="I14" s="1252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SUM(H18:H19)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7.6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588</v>
      </c>
      <c r="G18" s="1260"/>
      <c r="H18" s="245">
        <f>ROUND(F18*G18,2)</f>
        <v>0</v>
      </c>
      <c r="I18" s="1260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120.22</v>
      </c>
      <c r="G19" s="1260"/>
      <c r="H19" s="245">
        <f>ROUND(F19*G19,2)</f>
        <v>0</v>
      </c>
      <c r="I19" s="1260"/>
    </row>
    <row r="20" spans="1:9">
      <c r="A20" s="92"/>
      <c r="B20" s="100"/>
      <c r="C20" s="101"/>
      <c r="D20" s="102"/>
      <c r="E20" s="95"/>
      <c r="F20" s="54"/>
      <c r="G20" s="96"/>
      <c r="H20" s="96"/>
      <c r="I20" s="96"/>
    </row>
    <row r="21" spans="1:9">
      <c r="A21" s="92"/>
      <c r="B21" s="137">
        <v>452311</v>
      </c>
      <c r="C21" s="101"/>
      <c r="D21" s="76" t="s">
        <v>906</v>
      </c>
      <c r="E21" s="95"/>
      <c r="F21" s="54"/>
      <c r="G21" s="96"/>
      <c r="H21" s="80">
        <f>SUM(H23:H25)</f>
        <v>0</v>
      </c>
      <c r="I21" s="96"/>
    </row>
    <row r="22" spans="1:9">
      <c r="A22" s="92"/>
      <c r="B22" s="100"/>
      <c r="C22" s="101"/>
      <c r="D22" s="102"/>
      <c r="E22" s="95"/>
      <c r="F22" s="54"/>
      <c r="G22" s="96"/>
      <c r="H22" s="96"/>
      <c r="I22" s="96"/>
    </row>
    <row r="23" spans="1:9">
      <c r="A23" s="239">
        <v>6</v>
      </c>
      <c r="B23" s="359"/>
      <c r="C23" s="241" t="s">
        <v>907</v>
      </c>
      <c r="D23" s="242" t="s">
        <v>908</v>
      </c>
      <c r="E23" s="455" t="s">
        <v>180</v>
      </c>
      <c r="F23" s="456">
        <v>3</v>
      </c>
      <c r="G23" s="1253"/>
      <c r="H23" s="464">
        <f>ROUND(F23*G23,2)</f>
        <v>0</v>
      </c>
      <c r="I23" s="1253"/>
    </row>
    <row r="24" spans="1:9">
      <c r="A24" s="239">
        <v>7</v>
      </c>
      <c r="B24" s="359"/>
      <c r="C24" s="241" t="s">
        <v>678</v>
      </c>
      <c r="D24" s="242" t="s">
        <v>679</v>
      </c>
      <c r="E24" s="455" t="s">
        <v>180</v>
      </c>
      <c r="F24" s="456">
        <v>1</v>
      </c>
      <c r="G24" s="1253"/>
      <c r="H24" s="464">
        <f>ROUND(F24*G24,2)</f>
        <v>0</v>
      </c>
      <c r="I24" s="1253"/>
    </row>
    <row r="25" spans="1:9">
      <c r="A25" s="84">
        <v>8</v>
      </c>
      <c r="B25" s="458"/>
      <c r="C25" s="459" t="s">
        <v>909</v>
      </c>
      <c r="D25" s="144" t="s">
        <v>910</v>
      </c>
      <c r="E25" s="450" t="s">
        <v>462</v>
      </c>
      <c r="F25" s="451">
        <v>4840.93</v>
      </c>
      <c r="G25" s="1252"/>
      <c r="H25" s="90">
        <f t="shared" ref="H25" si="0">ROUND(F25*G25,2)</f>
        <v>0</v>
      </c>
      <c r="I25" s="1252"/>
    </row>
    <row r="26" spans="1:9">
      <c r="A26" s="83"/>
      <c r="B26" s="461"/>
      <c r="C26" s="462"/>
      <c r="D26" s="82"/>
      <c r="F26" s="463"/>
      <c r="G26" s="79"/>
      <c r="H26" s="79"/>
    </row>
    <row r="27" spans="1:9" ht="14.4">
      <c r="A27" s="92"/>
      <c r="B27" s="100"/>
      <c r="C27" s="101"/>
      <c r="D27" s="103" t="s">
        <v>181</v>
      </c>
      <c r="E27" s="104"/>
      <c r="F27" s="105"/>
      <c r="G27" s="106"/>
      <c r="H27" s="107">
        <f>H10+H16+H21</f>
        <v>0</v>
      </c>
    </row>
    <row r="31" spans="1:9">
      <c r="B31" s="137"/>
      <c r="C31" s="465"/>
      <c r="D31" s="76"/>
    </row>
    <row r="34" spans="4:6">
      <c r="F34" s="460"/>
    </row>
    <row r="39" spans="4:6">
      <c r="D3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5" xr:uid="{00000000-0002-0000-44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14">
    <tabColor rgb="FFCCFFFF"/>
  </sheetPr>
  <dimension ref="A1:I169"/>
  <sheetViews>
    <sheetView view="pageBreakPreview" zoomScaleNormal="130" zoomScaleSheetLayoutView="100" workbookViewId="0">
      <selection activeCell="D12" sqref="D12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64" customFormat="1" ht="14.4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706" t="s">
        <v>13</v>
      </c>
      <c r="D3" s="1706"/>
      <c r="E3" s="59"/>
      <c r="F3" s="62"/>
      <c r="G3" s="62"/>
      <c r="H3" s="60"/>
    </row>
    <row r="4" spans="1:9">
      <c r="A4" s="65" t="s">
        <v>160</v>
      </c>
      <c r="B4" s="66"/>
      <c r="C4" s="67" t="s">
        <v>14</v>
      </c>
      <c r="D4" s="62"/>
      <c r="E4" s="66"/>
      <c r="F4" s="62"/>
      <c r="G4" s="62"/>
      <c r="H4" s="62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15.5</v>
      </c>
      <c r="G11" s="1252"/>
      <c r="H11" s="90">
        <f>ROUND(F11*G11,2)</f>
        <v>0</v>
      </c>
      <c r="I11" s="1252"/>
    </row>
    <row r="12" spans="1:9" s="81" customFormat="1" ht="27.6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16</v>
      </c>
      <c r="G12" s="1252"/>
      <c r="H12" s="90">
        <f>ROUND(F12*G12,2)</f>
        <v>0</v>
      </c>
      <c r="I12" s="1252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29.2</v>
      </c>
      <c r="G16" s="1252"/>
      <c r="H16" s="90">
        <f>ROUND(F16*G16,2)</f>
        <v>0</v>
      </c>
      <c r="I16" s="1252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66.7</v>
      </c>
      <c r="G17" s="1252"/>
      <c r="H17" s="90">
        <f t="shared" ref="H17:H19" si="0">ROUND(F17*G17,2)</f>
        <v>0</v>
      </c>
      <c r="I17" s="1252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80.2</v>
      </c>
      <c r="G18" s="1252"/>
      <c r="H18" s="90">
        <f t="shared" si="0"/>
        <v>0</v>
      </c>
      <c r="I18" s="1252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122</v>
      </c>
      <c r="G19" s="1252"/>
      <c r="H19" s="90">
        <f t="shared" si="0"/>
        <v>0</v>
      </c>
      <c r="I19" s="1252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7.6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2"/>
      <c r="H23" s="90">
        <f>ROUND(F23*G23,2)</f>
        <v>0</v>
      </c>
      <c r="I23" s="1252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90</v>
      </c>
      <c r="G27" s="1252"/>
      <c r="H27" s="90">
        <f>ROUND(F27*G27,2)</f>
        <v>0</v>
      </c>
      <c r="I27" s="1252"/>
    </row>
    <row r="28" spans="1:9">
      <c r="A28" s="83"/>
      <c r="B28" s="97"/>
      <c r="C28" s="773"/>
      <c r="D28" s="774"/>
      <c r="E28" s="66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1180</v>
      </c>
      <c r="G31" s="1252"/>
      <c r="H31" s="90">
        <f>ROUND(F31*G31,2)</f>
        <v>0</v>
      </c>
      <c r="I31" s="1252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15</v>
      </c>
      <c r="G35" s="1252"/>
      <c r="H35" s="90">
        <f>ROUND(F35*G35,2)</f>
        <v>0</v>
      </c>
      <c r="I35" s="1252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2"/>
      <c r="H36" s="90">
        <f>ROUND(F36*G36,2)</f>
        <v>0</v>
      </c>
      <c r="I36" s="1252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7.6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385</v>
      </c>
      <c r="G40" s="1252"/>
      <c r="H40" s="90">
        <f>ROUND(F40*G40,2)</f>
        <v>0</v>
      </c>
      <c r="I40" s="1252"/>
    </row>
    <row r="41" spans="1:9" ht="27.6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2"/>
      <c r="H41" s="90">
        <f t="shared" ref="H41:H43" si="1">ROUND(F41*G41,2)</f>
        <v>0</v>
      </c>
      <c r="I41" s="1252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2"/>
      <c r="H42" s="90">
        <f t="shared" si="1"/>
        <v>0</v>
      </c>
      <c r="I42" s="1252"/>
    </row>
    <row r="43" spans="1:9" ht="27.6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2"/>
      <c r="H43" s="90">
        <f t="shared" si="1"/>
        <v>0</v>
      </c>
      <c r="I43" s="1252"/>
    </row>
    <row r="44" spans="1:9">
      <c r="A44" s="92"/>
      <c r="B44" s="100"/>
      <c r="C44" s="101"/>
      <c r="D44" s="102"/>
      <c r="E44" s="95"/>
      <c r="H44" s="96"/>
    </row>
    <row r="45" spans="1:9" ht="14.4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6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6">
      <c r="A76" s="92"/>
      <c r="B76" s="117"/>
      <c r="C76" s="118"/>
      <c r="D76" s="102"/>
      <c r="E76" s="119"/>
    </row>
    <row r="77" spans="1:8" ht="15.6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 xr:uid="{00000000-0002-0000-06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árok69">
    <tabColor rgb="FFFF99CC"/>
  </sheetPr>
  <dimension ref="A1:I29"/>
  <sheetViews>
    <sheetView view="pageBreakPreview" zoomScaleNormal="100" zoomScaleSheetLayoutView="100" workbookViewId="0">
      <selection activeCell="E28" sqref="E28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890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898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141.6</v>
      </c>
      <c r="G12" s="1252"/>
      <c r="H12" s="90">
        <f>ROUND(F12*G12,2)</f>
        <v>0</v>
      </c>
      <c r="I12" s="1252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127.95</v>
      </c>
      <c r="G13" s="1252"/>
      <c r="H13" s="90">
        <f>ROUND(F13*G13,2)</f>
        <v>0</v>
      </c>
      <c r="I13" s="1252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141.6</v>
      </c>
      <c r="G14" s="1252"/>
      <c r="H14" s="90">
        <f>ROUND(F14*G14,2)</f>
        <v>0</v>
      </c>
      <c r="I14" s="1252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7.6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36</v>
      </c>
      <c r="G18" s="1260"/>
      <c r="H18" s="245">
        <f>ROUND(F18*G18,2)</f>
        <v>0</v>
      </c>
      <c r="I18" s="1260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7.17</v>
      </c>
      <c r="G19" s="1260"/>
      <c r="H19" s="245">
        <f>ROUND(F19*G19,2)</f>
        <v>0</v>
      </c>
      <c r="I19" s="1260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301.45999999999998</v>
      </c>
      <c r="G20" s="1252"/>
      <c r="H20" s="90">
        <f t="shared" ref="H20" si="0">ROUND(F20*G20,2)</f>
        <v>0</v>
      </c>
      <c r="I20" s="1252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4.4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 xr:uid="{00000000-0002-0000-45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árok70">
    <tabColor rgb="FFFF99CC"/>
  </sheetPr>
  <dimension ref="A1:I29"/>
  <sheetViews>
    <sheetView view="pageBreakPreview" zoomScaleNormal="100" zoomScaleSheetLayoutView="100" workbookViewId="0">
      <selection activeCell="E26" sqref="E26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891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899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109.2</v>
      </c>
      <c r="G12" s="1252"/>
      <c r="H12" s="90">
        <f>ROUND(F12*G12,2)</f>
        <v>0</v>
      </c>
      <c r="I12" s="1252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99.95</v>
      </c>
      <c r="G13" s="1252"/>
      <c r="H13" s="90">
        <f>ROUND(F13*G13,2)</f>
        <v>0</v>
      </c>
      <c r="I13" s="1252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109.2</v>
      </c>
      <c r="G14" s="1252"/>
      <c r="H14" s="90">
        <f>ROUND(F14*G14,2)</f>
        <v>0</v>
      </c>
      <c r="I14" s="1252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7.6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18</v>
      </c>
      <c r="G18" s="1260"/>
      <c r="H18" s="245">
        <f>ROUND(F18*G18,2)</f>
        <v>0</v>
      </c>
      <c r="I18" s="1260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5" t="s">
        <v>197</v>
      </c>
      <c r="F19" s="456">
        <v>6.01</v>
      </c>
      <c r="G19" s="1260"/>
      <c r="H19" s="245">
        <f>ROUND(F19*G19,2)</f>
        <v>0</v>
      </c>
      <c r="I19" s="1260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230.86</v>
      </c>
      <c r="G20" s="1252"/>
      <c r="H20" s="90">
        <f t="shared" ref="H20" si="0">ROUND(F20*G20,2)</f>
        <v>0</v>
      </c>
      <c r="I20" s="1252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4.4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 xr:uid="{00000000-0002-0000-46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árok71">
    <tabColor rgb="FFFF99CC"/>
  </sheetPr>
  <dimension ref="A1:I29"/>
  <sheetViews>
    <sheetView view="pageBreakPreview" zoomScaleNormal="100" zoomScaleSheetLayoutView="100" workbookViewId="0">
      <selection activeCell="F25" sqref="F25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892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900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109.2</v>
      </c>
      <c r="G12" s="1252"/>
      <c r="H12" s="90">
        <f>ROUND(F12*G12,2)</f>
        <v>0</v>
      </c>
      <c r="I12" s="1252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99.95</v>
      </c>
      <c r="G13" s="1252"/>
      <c r="H13" s="90">
        <f>ROUND(F13*G13,2)</f>
        <v>0</v>
      </c>
      <c r="I13" s="1252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109.2</v>
      </c>
      <c r="G14" s="1252"/>
      <c r="H14" s="90">
        <f>ROUND(F14*G14,2)</f>
        <v>0</v>
      </c>
      <c r="I14" s="1252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7.6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18</v>
      </c>
      <c r="G18" s="1260"/>
      <c r="H18" s="245">
        <f>ROUND(F18*G18,2)</f>
        <v>0</v>
      </c>
      <c r="I18" s="1260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5" t="s">
        <v>197</v>
      </c>
      <c r="F19" s="456">
        <v>6.01</v>
      </c>
      <c r="G19" s="1260"/>
      <c r="H19" s="245">
        <f>ROUND(F19*G19,2)</f>
        <v>0</v>
      </c>
      <c r="I19" s="1260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230.86</v>
      </c>
      <c r="G20" s="1252"/>
      <c r="H20" s="90">
        <f t="shared" ref="H20" si="0">ROUND(F20*G20,2)</f>
        <v>0</v>
      </c>
      <c r="I20" s="1252"/>
    </row>
    <row r="21" spans="1:9">
      <c r="A21" s="83"/>
      <c r="B21" s="461"/>
      <c r="C21" s="462"/>
      <c r="D21" s="82"/>
      <c r="F21" s="463"/>
      <c r="G21" s="79"/>
      <c r="H21" s="79"/>
    </row>
    <row r="22" spans="1:9" ht="14.4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 xr:uid="{00000000-0002-0000-47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árok72">
    <tabColor rgb="FFFF99CC"/>
  </sheetPr>
  <dimension ref="A1:I29"/>
  <sheetViews>
    <sheetView view="pageBreakPreview" zoomScaleNormal="100" zoomScaleSheetLayoutView="100" workbookViewId="0">
      <selection activeCell="H26" sqref="H26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893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1252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120</v>
      </c>
      <c r="G12" s="1252"/>
      <c r="H12" s="90">
        <f>ROUND(F12*G12,2)</f>
        <v>0</v>
      </c>
      <c r="I12" s="1252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108.59</v>
      </c>
      <c r="G13" s="1252"/>
      <c r="H13" s="90">
        <f>ROUND(F13*G13,2)</f>
        <v>0</v>
      </c>
      <c r="I13" s="1252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120</v>
      </c>
      <c r="G14" s="1252"/>
      <c r="H14" s="90">
        <f>ROUND(F14*G14,2)</f>
        <v>0</v>
      </c>
      <c r="I14" s="1252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7.6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30</v>
      </c>
      <c r="G18" s="1260"/>
      <c r="H18" s="245">
        <f>ROUND(F18*G18,2)</f>
        <v>0</v>
      </c>
      <c r="I18" s="1260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6.01</v>
      </c>
      <c r="G19" s="1260"/>
      <c r="H19" s="245">
        <f>ROUND(F19*G19,2)</f>
        <v>0</v>
      </c>
      <c r="I19" s="1260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255.41</v>
      </c>
      <c r="G20" s="1252"/>
      <c r="H20" s="90">
        <f t="shared" ref="H20" si="0">ROUND(F20*G20,2)</f>
        <v>0</v>
      </c>
      <c r="I20" s="1252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4.4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 xr:uid="{00000000-0002-0000-48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árok73">
    <tabColor rgb="FFFF99CC"/>
  </sheetPr>
  <dimension ref="A1:I29"/>
  <sheetViews>
    <sheetView view="pageBreakPreview" zoomScaleNormal="100" zoomScaleSheetLayoutView="100" workbookViewId="0">
      <selection activeCell="F24" sqref="F24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894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901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98.4</v>
      </c>
      <c r="G12" s="1252"/>
      <c r="H12" s="90">
        <f>ROUND(F12*G12,2)</f>
        <v>0</v>
      </c>
      <c r="I12" s="1252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88.07</v>
      </c>
      <c r="G13" s="1252"/>
      <c r="H13" s="90">
        <f>ROUND(F13*G13,2)</f>
        <v>0</v>
      </c>
      <c r="I13" s="1252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98.4</v>
      </c>
      <c r="G14" s="1252"/>
      <c r="H14" s="90">
        <f>ROUND(F14*G14,2)</f>
        <v>0</v>
      </c>
      <c r="I14" s="1252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7.6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24</v>
      </c>
      <c r="G18" s="1260"/>
      <c r="H18" s="245">
        <f>ROUND(F18*G18,2)</f>
        <v>0</v>
      </c>
      <c r="I18" s="1260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6.01</v>
      </c>
      <c r="G19" s="1260"/>
      <c r="H19" s="245">
        <f>ROUND(F19*G19,2)</f>
        <v>0</v>
      </c>
      <c r="I19" s="1260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209.11</v>
      </c>
      <c r="G20" s="1252"/>
      <c r="H20" s="90">
        <f t="shared" ref="H20" si="0">ROUND(F20*G20,2)</f>
        <v>0</v>
      </c>
      <c r="I20" s="1252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4.4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 xr:uid="{00000000-0002-0000-49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árok74">
    <tabColor rgb="FFFF99CC"/>
  </sheetPr>
  <dimension ref="A1:I29"/>
  <sheetViews>
    <sheetView view="pageBreakPreview" zoomScaleNormal="100" zoomScaleSheetLayoutView="100" workbookViewId="0">
      <selection activeCell="G30" sqref="G30"/>
    </sheetView>
  </sheetViews>
  <sheetFormatPr defaultColWidth="9.109375" defaultRowHeight="13.8"/>
  <cols>
    <col min="1" max="1" width="5.33203125" style="8" customWidth="1"/>
    <col min="2" max="2" width="7.5546875" style="256" customWidth="1"/>
    <col min="3" max="3" width="12.6640625" style="8" customWidth="1"/>
    <col min="4" max="4" width="60.6640625" style="8" customWidth="1"/>
    <col min="5" max="5" width="5.33203125" style="256" customWidth="1"/>
    <col min="6" max="6" width="10.6640625" style="8" customWidth="1"/>
    <col min="7" max="7" width="12.6640625" style="8" customWidth="1"/>
    <col min="8" max="8" width="14.6640625" style="8" customWidth="1"/>
    <col min="9" max="9" width="22.6640625" style="6" customWidth="1"/>
    <col min="10" max="16384" width="9.109375" style="6"/>
  </cols>
  <sheetData>
    <row r="1" spans="1:9" ht="14.4" thickBot="1">
      <c r="A1" s="254" t="s">
        <v>156</v>
      </c>
      <c r="B1" s="3"/>
      <c r="C1" s="7" t="s">
        <v>2</v>
      </c>
      <c r="D1" s="449"/>
      <c r="E1" s="3"/>
      <c r="H1" s="255" t="s">
        <v>903</v>
      </c>
    </row>
    <row r="2" spans="1:9">
      <c r="A2" s="254"/>
      <c r="B2" s="3"/>
      <c r="C2" s="7"/>
      <c r="D2" s="7"/>
      <c r="E2" s="3"/>
      <c r="H2" s="7"/>
    </row>
    <row r="3" spans="1:9">
      <c r="A3" s="254" t="s">
        <v>158</v>
      </c>
      <c r="B3" s="3"/>
      <c r="C3" s="7" t="s">
        <v>895</v>
      </c>
      <c r="D3" s="7"/>
      <c r="E3" s="3"/>
      <c r="H3" s="7"/>
    </row>
    <row r="4" spans="1:9">
      <c r="A4" s="65" t="s">
        <v>160</v>
      </c>
      <c r="C4" s="9" t="s">
        <v>107</v>
      </c>
    </row>
    <row r="5" spans="1:9">
      <c r="A5" s="65" t="s">
        <v>911</v>
      </c>
      <c r="C5" s="9" t="s">
        <v>902</v>
      </c>
    </row>
    <row r="6" spans="1:9" ht="14.4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53"/>
      <c r="B9" s="70"/>
      <c r="C9" s="71"/>
      <c r="D9" s="71"/>
      <c r="E9" s="72"/>
      <c r="F9" s="53"/>
      <c r="G9" s="53"/>
      <c r="H9" s="53"/>
    </row>
    <row r="10" spans="1:9">
      <c r="A10" s="73"/>
      <c r="B10" s="137">
        <v>451120</v>
      </c>
      <c r="C10" s="75"/>
      <c r="D10" s="76" t="s">
        <v>185</v>
      </c>
      <c r="E10" s="77"/>
      <c r="F10" s="78"/>
      <c r="G10" s="79"/>
      <c r="H10" s="80">
        <f>SUM(H12:H14)</f>
        <v>0</v>
      </c>
    </row>
    <row r="11" spans="1:9">
      <c r="A11" s="82"/>
      <c r="B11" s="83"/>
      <c r="C11" s="82"/>
      <c r="D11" s="82"/>
      <c r="E11" s="83"/>
      <c r="F11" s="82"/>
      <c r="G11" s="82"/>
      <c r="H11" s="82"/>
    </row>
    <row r="12" spans="1:9">
      <c r="A12" s="84">
        <v>1</v>
      </c>
      <c r="B12" s="85"/>
      <c r="C12" s="143" t="s">
        <v>442</v>
      </c>
      <c r="D12" s="144" t="s">
        <v>845</v>
      </c>
      <c r="E12" s="450" t="s">
        <v>188</v>
      </c>
      <c r="F12" s="451">
        <v>98.4</v>
      </c>
      <c r="G12" s="1252"/>
      <c r="H12" s="90">
        <f>ROUND(F12*G12,2)</f>
        <v>0</v>
      </c>
      <c r="I12" s="1252"/>
    </row>
    <row r="13" spans="1:9">
      <c r="A13" s="84">
        <v>2</v>
      </c>
      <c r="B13" s="85"/>
      <c r="C13" s="143" t="s">
        <v>360</v>
      </c>
      <c r="D13" s="144" t="s">
        <v>361</v>
      </c>
      <c r="E13" s="450" t="s">
        <v>188</v>
      </c>
      <c r="F13" s="451">
        <v>89.23</v>
      </c>
      <c r="G13" s="1252"/>
      <c r="H13" s="90">
        <f>ROUND(F13*G13,2)</f>
        <v>0</v>
      </c>
      <c r="I13" s="1252"/>
    </row>
    <row r="14" spans="1:9">
      <c r="A14" s="84">
        <v>3</v>
      </c>
      <c r="B14" s="85"/>
      <c r="C14" s="143" t="s">
        <v>199</v>
      </c>
      <c r="D14" s="144" t="s">
        <v>444</v>
      </c>
      <c r="E14" s="450" t="s">
        <v>188</v>
      </c>
      <c r="F14" s="452">
        <v>98.4</v>
      </c>
      <c r="G14" s="1252"/>
      <c r="H14" s="90">
        <f>ROUND(F14*G14,2)</f>
        <v>0</v>
      </c>
      <c r="I14" s="1252"/>
    </row>
    <row r="15" spans="1:9">
      <c r="A15" s="92"/>
      <c r="B15" s="93"/>
      <c r="C15" s="53"/>
      <c r="D15" s="453"/>
      <c r="E15" s="95"/>
      <c r="F15" s="54"/>
      <c r="G15" s="53"/>
      <c r="H15" s="53"/>
      <c r="I15" s="53"/>
    </row>
    <row r="16" spans="1:9">
      <c r="A16" s="92"/>
      <c r="B16" s="137">
        <v>452313</v>
      </c>
      <c r="C16" s="75"/>
      <c r="D16" s="76" t="s">
        <v>905</v>
      </c>
      <c r="E16" s="72"/>
      <c r="F16" s="53"/>
      <c r="G16" s="53"/>
      <c r="H16" s="80">
        <f>SUM(H18:H20)</f>
        <v>0</v>
      </c>
      <c r="I16" s="53"/>
    </row>
    <row r="17" spans="1:9">
      <c r="A17" s="53"/>
      <c r="B17" s="72"/>
      <c r="C17" s="53"/>
      <c r="D17" s="53"/>
      <c r="E17" s="72"/>
      <c r="F17" s="53"/>
      <c r="G17" s="53"/>
      <c r="H17" s="53"/>
      <c r="I17" s="53"/>
    </row>
    <row r="18" spans="1:9" s="457" customFormat="1" ht="27.6">
      <c r="A18" s="239">
        <v>4</v>
      </c>
      <c r="B18" s="239"/>
      <c r="C18" s="454" t="s">
        <v>851</v>
      </c>
      <c r="D18" s="242" t="s">
        <v>852</v>
      </c>
      <c r="E18" s="455" t="s">
        <v>197</v>
      </c>
      <c r="F18" s="456">
        <v>24</v>
      </c>
      <c r="G18" s="1260"/>
      <c r="H18" s="245">
        <f>ROUND(F18*G18,2)</f>
        <v>0</v>
      </c>
      <c r="I18" s="1260"/>
    </row>
    <row r="19" spans="1:9" s="457" customFormat="1">
      <c r="A19" s="239">
        <v>5</v>
      </c>
      <c r="B19" s="240"/>
      <c r="C19" s="241" t="s">
        <v>853</v>
      </c>
      <c r="D19" s="242" t="s">
        <v>854</v>
      </c>
      <c r="E19" s="450" t="s">
        <v>188</v>
      </c>
      <c r="F19" s="456">
        <v>4.8600000000000003</v>
      </c>
      <c r="G19" s="1260"/>
      <c r="H19" s="245">
        <f>ROUND(F19*G19,2)</f>
        <v>0</v>
      </c>
      <c r="I19" s="1260"/>
    </row>
    <row r="20" spans="1:9">
      <c r="A20" s="84">
        <v>6</v>
      </c>
      <c r="B20" s="458"/>
      <c r="C20" s="459" t="s">
        <v>909</v>
      </c>
      <c r="D20" s="144" t="s">
        <v>910</v>
      </c>
      <c r="E20" s="450" t="s">
        <v>462</v>
      </c>
      <c r="F20" s="451">
        <v>209.36</v>
      </c>
      <c r="G20" s="1252"/>
      <c r="H20" s="90">
        <f t="shared" ref="H20" si="0">ROUND(F20*G20,2)</f>
        <v>0</v>
      </c>
      <c r="I20" s="1252"/>
    </row>
    <row r="21" spans="1:9">
      <c r="A21" s="92"/>
      <c r="B21" s="100"/>
      <c r="C21" s="101"/>
      <c r="D21" s="102"/>
      <c r="E21" s="95"/>
      <c r="F21" s="54"/>
      <c r="G21" s="96"/>
      <c r="H21" s="96"/>
    </row>
    <row r="22" spans="1:9" ht="14.4">
      <c r="A22" s="92"/>
      <c r="B22" s="100"/>
      <c r="C22" s="101"/>
      <c r="D22" s="103" t="s">
        <v>181</v>
      </c>
      <c r="E22" s="104"/>
      <c r="F22" s="105"/>
      <c r="G22" s="106"/>
      <c r="H22" s="107">
        <f>H10+H16</f>
        <v>0</v>
      </c>
    </row>
    <row r="29" spans="1:9">
      <c r="F29" s="460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20" xr:uid="{00000000-0002-0000-4A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árok75">
    <tabColor rgb="FFFFFF99"/>
  </sheetPr>
  <dimension ref="A1:I179"/>
  <sheetViews>
    <sheetView view="pageBreakPreview" topLeftCell="A7" zoomScaleNormal="100" zoomScaleSheetLayoutView="100" workbookViewId="0">
      <selection activeCell="F40" sqref="F40"/>
    </sheetView>
  </sheetViews>
  <sheetFormatPr defaultColWidth="9.109375" defaultRowHeight="13.5" customHeight="1"/>
  <cols>
    <col min="1" max="1" width="5.6640625" style="124" customWidth="1"/>
    <col min="2" max="2" width="8.6640625" style="72" customWidth="1"/>
    <col min="3" max="3" width="13.6640625" style="53" customWidth="1"/>
    <col min="4" max="4" width="58.6640625" style="53" customWidth="1"/>
    <col min="5" max="5" width="6.33203125" style="72" customWidth="1"/>
    <col min="6" max="6" width="12.554687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9" s="391" customFormat="1" ht="14.4" thickBot="1">
      <c r="A1" s="386" t="s">
        <v>156</v>
      </c>
      <c r="B1" s="387"/>
      <c r="C1" s="388" t="s">
        <v>2</v>
      </c>
      <c r="D1" s="388"/>
      <c r="E1" s="387"/>
      <c r="F1" s="389"/>
      <c r="G1" s="389"/>
      <c r="H1" s="390" t="s">
        <v>157</v>
      </c>
    </row>
    <row r="2" spans="1:9" s="391" customFormat="1" ht="13.8">
      <c r="A2" s="386"/>
      <c r="B2" s="387"/>
      <c r="C2" s="388"/>
      <c r="D2" s="388"/>
      <c r="E2" s="387"/>
      <c r="F2" s="389"/>
      <c r="G2" s="389"/>
      <c r="H2" s="388"/>
    </row>
    <row r="3" spans="1:9" s="391" customFormat="1" ht="13.8">
      <c r="A3" s="386" t="s">
        <v>158</v>
      </c>
      <c r="B3" s="387"/>
      <c r="C3" s="388" t="s">
        <v>108</v>
      </c>
      <c r="D3" s="388"/>
      <c r="E3" s="387"/>
      <c r="F3" s="389"/>
      <c r="G3" s="389"/>
      <c r="H3" s="388"/>
    </row>
    <row r="4" spans="1:9" ht="13.8">
      <c r="A4" s="65" t="s">
        <v>183</v>
      </c>
      <c r="B4" s="392"/>
      <c r="C4" s="393" t="s">
        <v>1299</v>
      </c>
      <c r="D4" s="389"/>
      <c r="E4" s="392"/>
      <c r="F4" s="389"/>
      <c r="G4" s="389"/>
      <c r="H4" s="389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407">
        <v>451111</v>
      </c>
      <c r="C9" s="313"/>
      <c r="D9" s="408" t="s">
        <v>553</v>
      </c>
      <c r="E9" s="77"/>
      <c r="F9" s="78"/>
      <c r="G9" s="79"/>
      <c r="H9" s="80">
        <f>SUM(H11:H16)</f>
        <v>0</v>
      </c>
    </row>
    <row r="10" spans="1:9" ht="13.5" customHeight="1">
      <c r="A10" s="53"/>
      <c r="B10" s="70"/>
      <c r="C10" s="71"/>
      <c r="D10" s="401"/>
      <c r="F10" s="53"/>
      <c r="G10" s="53"/>
      <c r="H10" s="53"/>
    </row>
    <row r="11" spans="1:9" ht="13.8">
      <c r="A11" s="138" t="s">
        <v>173</v>
      </c>
      <c r="B11" s="85"/>
      <c r="C11" s="402" t="s">
        <v>643</v>
      </c>
      <c r="D11" s="397" t="s">
        <v>644</v>
      </c>
      <c r="E11" s="403" t="s">
        <v>188</v>
      </c>
      <c r="F11" s="404">
        <v>600</v>
      </c>
      <c r="G11" s="1252"/>
      <c r="H11" s="90">
        <f>ROUND(F11*G11,2)</f>
        <v>0</v>
      </c>
      <c r="I11" s="1252"/>
    </row>
    <row r="12" spans="1:9" ht="13.8">
      <c r="A12" s="138" t="s">
        <v>177</v>
      </c>
      <c r="B12" s="85"/>
      <c r="C12" s="402" t="s">
        <v>873</v>
      </c>
      <c r="D12" s="397" t="s">
        <v>874</v>
      </c>
      <c r="E12" s="406" t="s">
        <v>197</v>
      </c>
      <c r="F12" s="399">
        <v>1200</v>
      </c>
      <c r="G12" s="1252"/>
      <c r="H12" s="90">
        <f t="shared" ref="H12:H16" si="0">ROUND(F12*G12,2)</f>
        <v>0</v>
      </c>
      <c r="I12" s="1252"/>
    </row>
    <row r="13" spans="1:9" ht="13.8">
      <c r="A13" s="1520" t="s">
        <v>191</v>
      </c>
      <c r="B13" s="1521"/>
      <c r="C13" s="1593" t="s">
        <v>653</v>
      </c>
      <c r="D13" s="1546" t="s">
        <v>654</v>
      </c>
      <c r="E13" s="1594" t="s">
        <v>176</v>
      </c>
      <c r="F13" s="1597">
        <v>331</v>
      </c>
      <c r="G13" s="1526"/>
      <c r="H13" s="1527">
        <f t="shared" si="0"/>
        <v>0</v>
      </c>
      <c r="I13" s="1526"/>
    </row>
    <row r="14" spans="1:9" ht="13.8">
      <c r="A14" s="138" t="s">
        <v>194</v>
      </c>
      <c r="B14" s="85"/>
      <c r="C14" s="402" t="s">
        <v>460</v>
      </c>
      <c r="D14" s="397" t="s">
        <v>657</v>
      </c>
      <c r="E14" s="406" t="s">
        <v>462</v>
      </c>
      <c r="F14" s="399">
        <v>1531.6</v>
      </c>
      <c r="G14" s="1252"/>
      <c r="H14" s="90">
        <f t="shared" si="0"/>
        <v>0</v>
      </c>
      <c r="I14" s="1252"/>
    </row>
    <row r="15" spans="1:9" ht="13.8">
      <c r="A15" s="1520" t="s">
        <v>198</v>
      </c>
      <c r="B15" s="1521"/>
      <c r="C15" s="1593" t="s">
        <v>1300</v>
      </c>
      <c r="D15" s="1546" t="s">
        <v>1301</v>
      </c>
      <c r="E15" s="1594" t="s">
        <v>1302</v>
      </c>
      <c r="F15" s="1597">
        <v>92169</v>
      </c>
      <c r="G15" s="1526"/>
      <c r="H15" s="1527">
        <f t="shared" si="0"/>
        <v>0</v>
      </c>
      <c r="I15" s="1526"/>
    </row>
    <row r="16" spans="1:9" ht="13.8">
      <c r="A16" s="138" t="s">
        <v>201</v>
      </c>
      <c r="B16" s="85"/>
      <c r="C16" s="402" t="s">
        <v>1028</v>
      </c>
      <c r="D16" s="397" t="s">
        <v>1303</v>
      </c>
      <c r="E16" s="403" t="s">
        <v>197</v>
      </c>
      <c r="F16" s="404">
        <v>3580</v>
      </c>
      <c r="G16" s="1252"/>
      <c r="H16" s="90">
        <f t="shared" si="0"/>
        <v>0</v>
      </c>
      <c r="I16" s="1252"/>
    </row>
    <row r="17" spans="1:9" ht="13.8">
      <c r="A17" s="53"/>
      <c r="B17" s="70"/>
      <c r="C17" s="71"/>
      <c r="D17" s="71"/>
      <c r="F17" s="53"/>
      <c r="G17" s="53"/>
      <c r="H17" s="53"/>
      <c r="I17" s="53"/>
    </row>
    <row r="18" spans="1:9" s="395" customFormat="1" ht="13.8">
      <c r="A18" s="226"/>
      <c r="B18" s="227">
        <v>452211</v>
      </c>
      <c r="C18" s="228"/>
      <c r="D18" s="229" t="s">
        <v>1357</v>
      </c>
      <c r="E18" s="412"/>
      <c r="F18" s="413"/>
      <c r="G18" s="232"/>
      <c r="H18" s="233">
        <f>SUM(H20:H27)</f>
        <v>0</v>
      </c>
      <c r="I18" s="232"/>
    </row>
    <row r="19" spans="1:9" ht="13.8">
      <c r="A19" s="176"/>
      <c r="B19" s="97"/>
      <c r="C19" s="177"/>
      <c r="D19" s="178"/>
      <c r="E19" s="414"/>
      <c r="F19" s="415"/>
      <c r="G19" s="79"/>
      <c r="H19" s="79"/>
      <c r="I19" s="79"/>
    </row>
    <row r="20" spans="1:9" ht="27.6">
      <c r="A20" s="138" t="s">
        <v>204</v>
      </c>
      <c r="B20" s="416"/>
      <c r="C20" s="438" t="s">
        <v>1304</v>
      </c>
      <c r="D20" s="397" t="s">
        <v>1305</v>
      </c>
      <c r="E20" s="403" t="s">
        <v>188</v>
      </c>
      <c r="F20" s="404">
        <v>264</v>
      </c>
      <c r="G20" s="1252"/>
      <c r="H20" s="90">
        <f>ROUND(F20*G20,2)</f>
        <v>0</v>
      </c>
      <c r="I20" s="1252"/>
    </row>
    <row r="21" spans="1:9" ht="13.8">
      <c r="A21" s="138" t="s">
        <v>207</v>
      </c>
      <c r="B21" s="416"/>
      <c r="C21" s="402" t="s">
        <v>1306</v>
      </c>
      <c r="D21" s="397" t="s">
        <v>1307</v>
      </c>
      <c r="E21" s="403" t="s">
        <v>176</v>
      </c>
      <c r="F21" s="404">
        <v>324</v>
      </c>
      <c r="G21" s="1252"/>
      <c r="H21" s="90">
        <f t="shared" ref="H21:H27" si="1">ROUND(F21*G21,2)</f>
        <v>0</v>
      </c>
      <c r="I21" s="1252"/>
    </row>
    <row r="22" spans="1:9" ht="13.8">
      <c r="A22" s="138" t="s">
        <v>209</v>
      </c>
      <c r="B22" s="416"/>
      <c r="C22" s="438" t="s">
        <v>1308</v>
      </c>
      <c r="D22" s="397" t="s">
        <v>1309</v>
      </c>
      <c r="E22" s="403" t="s">
        <v>180</v>
      </c>
      <c r="F22" s="404">
        <v>5</v>
      </c>
      <c r="G22" s="1252"/>
      <c r="H22" s="90">
        <f t="shared" si="1"/>
        <v>0</v>
      </c>
      <c r="I22" s="1252"/>
    </row>
    <row r="23" spans="1:9" ht="13.8">
      <c r="A23" s="138" t="s">
        <v>211</v>
      </c>
      <c r="B23" s="416"/>
      <c r="C23" s="439" t="s">
        <v>1310</v>
      </c>
      <c r="D23" s="397" t="s">
        <v>1311</v>
      </c>
      <c r="E23" s="403" t="s">
        <v>176</v>
      </c>
      <c r="F23" s="404">
        <v>40</v>
      </c>
      <c r="G23" s="1252"/>
      <c r="H23" s="90">
        <f t="shared" si="1"/>
        <v>0</v>
      </c>
      <c r="I23" s="1252"/>
    </row>
    <row r="24" spans="1:9" ht="13.8">
      <c r="A24" s="138" t="s">
        <v>213</v>
      </c>
      <c r="B24" s="416"/>
      <c r="C24" s="440" t="s">
        <v>1312</v>
      </c>
      <c r="D24" s="397" t="s">
        <v>1313</v>
      </c>
      <c r="E24" s="403" t="s">
        <v>176</v>
      </c>
      <c r="F24" s="404">
        <v>396</v>
      </c>
      <c r="G24" s="1252"/>
      <c r="H24" s="90">
        <f t="shared" si="1"/>
        <v>0</v>
      </c>
      <c r="I24" s="1252"/>
    </row>
    <row r="25" spans="1:9" ht="27.6">
      <c r="A25" s="1643" t="s">
        <v>215</v>
      </c>
      <c r="B25" s="1652"/>
      <c r="C25" s="1653" t="s">
        <v>1314</v>
      </c>
      <c r="D25" s="1582" t="s">
        <v>1315</v>
      </c>
      <c r="E25" s="1654" t="s">
        <v>197</v>
      </c>
      <c r="F25" s="1655">
        <v>40</v>
      </c>
      <c r="G25" s="1649"/>
      <c r="H25" s="1560">
        <f t="shared" si="1"/>
        <v>0</v>
      </c>
      <c r="I25" s="1649"/>
    </row>
    <row r="26" spans="1:9" ht="13.8">
      <c r="A26" s="138" t="s">
        <v>217</v>
      </c>
      <c r="B26" s="416"/>
      <c r="C26" s="402" t="s">
        <v>1316</v>
      </c>
      <c r="D26" s="397" t="s">
        <v>1317</v>
      </c>
      <c r="E26" s="403" t="s">
        <v>197</v>
      </c>
      <c r="F26" s="404">
        <v>60</v>
      </c>
      <c r="G26" s="1252"/>
      <c r="H26" s="90">
        <f t="shared" si="1"/>
        <v>0</v>
      </c>
      <c r="I26" s="1252"/>
    </row>
    <row r="27" spans="1:9" ht="13.8">
      <c r="A27" s="138" t="s">
        <v>219</v>
      </c>
      <c r="B27" s="416"/>
      <c r="C27" s="402" t="s">
        <v>1318</v>
      </c>
      <c r="D27" s="397" t="s">
        <v>1319</v>
      </c>
      <c r="E27" s="403" t="s">
        <v>180</v>
      </c>
      <c r="F27" s="404">
        <v>216</v>
      </c>
      <c r="G27" s="1252"/>
      <c r="H27" s="90">
        <f t="shared" si="1"/>
        <v>0</v>
      </c>
      <c r="I27" s="1252"/>
    </row>
    <row r="28" spans="1:9" ht="13.8">
      <c r="A28" s="53"/>
      <c r="B28" s="70"/>
      <c r="C28" s="71"/>
      <c r="D28" s="71"/>
      <c r="F28" s="53"/>
      <c r="G28" s="53"/>
      <c r="H28" s="53"/>
      <c r="I28" s="53"/>
    </row>
    <row r="29" spans="1:9" ht="13.8">
      <c r="A29" s="176"/>
      <c r="B29" s="137">
        <v>452238</v>
      </c>
      <c r="C29" s="177"/>
      <c r="D29" s="408" t="s">
        <v>1358</v>
      </c>
      <c r="E29" s="414"/>
      <c r="F29" s="415"/>
      <c r="G29" s="79"/>
      <c r="H29" s="233">
        <f>H31</f>
        <v>0</v>
      </c>
      <c r="I29" s="79"/>
    </row>
    <row r="30" spans="1:9" ht="13.8">
      <c r="A30" s="176"/>
      <c r="B30" s="97"/>
      <c r="C30" s="177"/>
      <c r="D30" s="204"/>
      <c r="E30" s="414"/>
      <c r="F30" s="415"/>
      <c r="G30" s="79"/>
      <c r="H30" s="79"/>
      <c r="I30" s="79"/>
    </row>
    <row r="31" spans="1:9" s="81" customFormat="1" ht="13.8">
      <c r="A31" s="1520" t="s">
        <v>221</v>
      </c>
      <c r="B31" s="1521"/>
      <c r="C31" s="1593" t="s">
        <v>1320</v>
      </c>
      <c r="D31" s="1546" t="s">
        <v>1321</v>
      </c>
      <c r="E31" s="1594" t="s">
        <v>188</v>
      </c>
      <c r="F31" s="1595">
        <v>21.29</v>
      </c>
      <c r="G31" s="1596"/>
      <c r="H31" s="1527">
        <f>ROUND(F31*G31,2)</f>
        <v>0</v>
      </c>
      <c r="I31" s="1596"/>
    </row>
    <row r="32" spans="1:9" s="81" customFormat="1" ht="13.8">
      <c r="A32" s="176"/>
      <c r="B32" s="97"/>
      <c r="C32" s="427"/>
      <c r="D32" s="428"/>
      <c r="E32" s="414"/>
      <c r="F32" s="422"/>
      <c r="G32" s="423"/>
      <c r="H32" s="424"/>
      <c r="I32" s="423"/>
    </row>
    <row r="33" spans="1:9" s="395" customFormat="1" ht="13.8">
      <c r="A33" s="257"/>
      <c r="B33" s="227" t="s">
        <v>763</v>
      </c>
      <c r="C33" s="75"/>
      <c r="D33" s="229" t="s">
        <v>714</v>
      </c>
      <c r="E33" s="70"/>
      <c r="F33" s="71"/>
      <c r="G33" s="71"/>
      <c r="H33" s="80">
        <f>SUM(H35:H36)</f>
        <v>0</v>
      </c>
      <c r="I33" s="71"/>
    </row>
    <row r="34" spans="1:9" s="425" customFormat="1" ht="13.8">
      <c r="A34" s="176"/>
      <c r="B34" s="97"/>
      <c r="C34" s="420"/>
      <c r="D34" s="430"/>
      <c r="E34" s="414"/>
      <c r="F34" s="422"/>
      <c r="G34" s="423"/>
      <c r="H34" s="424"/>
      <c r="I34" s="423"/>
    </row>
    <row r="35" spans="1:9" ht="27.6">
      <c r="A35" s="138" t="s">
        <v>223</v>
      </c>
      <c r="B35" s="416"/>
      <c r="C35" s="402" t="s">
        <v>1322</v>
      </c>
      <c r="D35" s="426" t="s">
        <v>1323</v>
      </c>
      <c r="E35" s="403" t="s">
        <v>180</v>
      </c>
      <c r="F35" s="404">
        <v>5</v>
      </c>
      <c r="G35" s="1252"/>
      <c r="H35" s="90">
        <f>ROUND(F35*G35,2)</f>
        <v>0</v>
      </c>
      <c r="I35" s="1252"/>
    </row>
    <row r="36" spans="1:9" ht="27.6">
      <c r="A36" s="138" t="s">
        <v>292</v>
      </c>
      <c r="B36" s="416"/>
      <c r="C36" s="409" t="s">
        <v>1324</v>
      </c>
      <c r="D36" s="442" t="s">
        <v>1325</v>
      </c>
      <c r="E36" s="403" t="s">
        <v>1326</v>
      </c>
      <c r="F36" s="404">
        <v>2</v>
      </c>
      <c r="G36" s="1252"/>
      <c r="H36" s="90">
        <f>ROUND(F36*G36,2)</f>
        <v>0</v>
      </c>
      <c r="I36" s="1252"/>
    </row>
    <row r="37" spans="1:9" s="81" customFormat="1" ht="13.8">
      <c r="A37" s="176"/>
      <c r="B37" s="97"/>
      <c r="C37" s="427"/>
      <c r="D37" s="428"/>
      <c r="E37" s="414"/>
      <c r="F37" s="422"/>
      <c r="G37" s="423"/>
      <c r="H37" s="424"/>
      <c r="I37" s="423"/>
    </row>
    <row r="38" spans="1:9" s="395" customFormat="1" ht="13.8">
      <c r="A38" s="257"/>
      <c r="B38" s="137">
        <v>452614</v>
      </c>
      <c r="C38" s="75"/>
      <c r="D38" s="229" t="s">
        <v>639</v>
      </c>
      <c r="E38" s="70"/>
      <c r="F38" s="71"/>
      <c r="G38" s="71"/>
      <c r="H38" s="80">
        <f>SUM(H40:H44)</f>
        <v>0</v>
      </c>
      <c r="I38" s="71"/>
    </row>
    <row r="39" spans="1:9" ht="13.8">
      <c r="A39" s="176"/>
      <c r="B39" s="429"/>
      <c r="C39" s="420"/>
      <c r="D39" s="430"/>
      <c r="E39" s="414"/>
      <c r="F39" s="415"/>
      <c r="G39" s="79"/>
      <c r="H39" s="79"/>
      <c r="I39" s="79"/>
    </row>
    <row r="40" spans="1:9" ht="27.6">
      <c r="A40" s="1569">
        <v>18</v>
      </c>
      <c r="B40" s="1656"/>
      <c r="C40" s="1657" t="s">
        <v>628</v>
      </c>
      <c r="D40" s="1546" t="s">
        <v>629</v>
      </c>
      <c r="E40" s="1569" t="s">
        <v>197</v>
      </c>
      <c r="F40" s="1544">
        <f>168+52</f>
        <v>220</v>
      </c>
      <c r="G40" s="1658"/>
      <c r="H40" s="1529">
        <f>ROUND(F40*G40,2)</f>
        <v>0</v>
      </c>
      <c r="I40" s="1658"/>
    </row>
    <row r="41" spans="1:9" ht="13.8">
      <c r="A41" s="249">
        <v>19</v>
      </c>
      <c r="B41" s="181"/>
      <c r="C41" s="443" t="s">
        <v>1327</v>
      </c>
      <c r="D41" s="397" t="s">
        <v>1328</v>
      </c>
      <c r="E41" s="249" t="s">
        <v>197</v>
      </c>
      <c r="F41" s="261">
        <v>132</v>
      </c>
      <c r="G41" s="1258"/>
      <c r="H41" s="399">
        <f t="shared" ref="H41:H44" si="2">ROUND(F41*G41,2)</f>
        <v>0</v>
      </c>
      <c r="I41" s="1258"/>
    </row>
    <row r="42" spans="1:9" ht="27.6">
      <c r="A42" s="249">
        <v>20</v>
      </c>
      <c r="B42" s="181"/>
      <c r="C42" s="402" t="s">
        <v>1329</v>
      </c>
      <c r="D42" s="397" t="s">
        <v>1330</v>
      </c>
      <c r="E42" s="249" t="s">
        <v>197</v>
      </c>
      <c r="F42" s="261">
        <v>1175</v>
      </c>
      <c r="G42" s="1258"/>
      <c r="H42" s="399">
        <f t="shared" si="2"/>
        <v>0</v>
      </c>
      <c r="I42" s="1258"/>
    </row>
    <row r="43" spans="1:9" ht="13.8">
      <c r="A43" s="249">
        <v>21</v>
      </c>
      <c r="B43" s="181"/>
      <c r="C43" s="409" t="s">
        <v>1331</v>
      </c>
      <c r="D43" s="411" t="s">
        <v>1332</v>
      </c>
      <c r="E43" s="249" t="s">
        <v>197</v>
      </c>
      <c r="F43" s="261">
        <v>1175</v>
      </c>
      <c r="G43" s="1258"/>
      <c r="H43" s="399">
        <f t="shared" si="2"/>
        <v>0</v>
      </c>
      <c r="I43" s="1258"/>
    </row>
    <row r="44" spans="1:9" ht="27.6">
      <c r="A44" s="249">
        <v>22</v>
      </c>
      <c r="B44" s="181"/>
      <c r="C44" s="431" t="s">
        <v>1333</v>
      </c>
      <c r="D44" s="397" t="s">
        <v>629</v>
      </c>
      <c r="E44" s="249" t="s">
        <v>197</v>
      </c>
      <c r="F44" s="398">
        <v>108</v>
      </c>
      <c r="G44" s="1258"/>
      <c r="H44" s="399">
        <f t="shared" si="2"/>
        <v>0</v>
      </c>
      <c r="I44" s="1258"/>
    </row>
    <row r="45" spans="1:9" ht="13.8">
      <c r="A45" s="53"/>
      <c r="B45" s="70"/>
      <c r="C45" s="71"/>
      <c r="D45" s="71"/>
      <c r="F45" s="53"/>
      <c r="G45" s="53"/>
      <c r="H45" s="53"/>
      <c r="I45" s="53"/>
    </row>
    <row r="46" spans="1:9" s="81" customFormat="1" ht="13.8">
      <c r="A46" s="73"/>
      <c r="B46" s="444" t="s">
        <v>1334</v>
      </c>
      <c r="C46" s="313"/>
      <c r="D46" s="408" t="s">
        <v>640</v>
      </c>
      <c r="E46" s="77"/>
      <c r="F46" s="78"/>
      <c r="G46" s="79"/>
      <c r="H46" s="80">
        <f>SUM(H48:H54)</f>
        <v>0</v>
      </c>
      <c r="I46" s="79"/>
    </row>
    <row r="47" spans="1:9" s="81" customFormat="1" ht="13.8">
      <c r="A47" s="82"/>
      <c r="B47" s="83"/>
      <c r="C47" s="82"/>
      <c r="D47" s="445"/>
      <c r="E47" s="83"/>
      <c r="F47" s="82"/>
      <c r="G47" s="82"/>
      <c r="H47" s="82"/>
      <c r="I47" s="82"/>
    </row>
    <row r="48" spans="1:9" s="81" customFormat="1" ht="13.8">
      <c r="A48" s="84">
        <v>23</v>
      </c>
      <c r="B48" s="84"/>
      <c r="C48" s="402" t="s">
        <v>1335</v>
      </c>
      <c r="D48" s="397" t="s">
        <v>1336</v>
      </c>
      <c r="E48" s="84" t="s">
        <v>188</v>
      </c>
      <c r="F48" s="405">
        <v>83</v>
      </c>
      <c r="G48" s="1256"/>
      <c r="H48" s="399">
        <f>ROUND(F48*G48,2)</f>
        <v>0</v>
      </c>
      <c r="I48" s="1256"/>
    </row>
    <row r="49" spans="1:9" s="81" customFormat="1" ht="13.8">
      <c r="A49" s="138" t="s">
        <v>488</v>
      </c>
      <c r="B49" s="85"/>
      <c r="C49" s="402" t="s">
        <v>1337</v>
      </c>
      <c r="D49" s="397" t="s">
        <v>1338</v>
      </c>
      <c r="E49" s="403" t="s">
        <v>197</v>
      </c>
      <c r="F49" s="447">
        <v>328.5</v>
      </c>
      <c r="G49" s="1255"/>
      <c r="H49" s="399">
        <f t="shared" ref="H49:H54" si="3">ROUND(F49*G49,2)</f>
        <v>0</v>
      </c>
      <c r="I49" s="1255"/>
    </row>
    <row r="50" spans="1:9" s="81" customFormat="1" ht="27.6">
      <c r="A50" s="138" t="s">
        <v>491</v>
      </c>
      <c r="B50" s="85"/>
      <c r="C50" s="402" t="s">
        <v>1339</v>
      </c>
      <c r="D50" s="397" t="s">
        <v>1340</v>
      </c>
      <c r="E50" s="403" t="s">
        <v>462</v>
      </c>
      <c r="F50" s="447">
        <v>9.9600000000000009</v>
      </c>
      <c r="G50" s="1255"/>
      <c r="H50" s="399">
        <f t="shared" si="3"/>
        <v>0</v>
      </c>
      <c r="I50" s="1255"/>
    </row>
    <row r="51" spans="1:9" s="81" customFormat="1" ht="27.6">
      <c r="A51" s="138" t="s">
        <v>494</v>
      </c>
      <c r="B51" s="85"/>
      <c r="C51" s="402" t="s">
        <v>1341</v>
      </c>
      <c r="D51" s="397" t="s">
        <v>1342</v>
      </c>
      <c r="E51" s="403" t="s">
        <v>188</v>
      </c>
      <c r="F51" s="441">
        <v>66.900000000000006</v>
      </c>
      <c r="G51" s="1255"/>
      <c r="H51" s="399">
        <f t="shared" si="3"/>
        <v>0</v>
      </c>
      <c r="I51" s="1255"/>
    </row>
    <row r="52" spans="1:9" ht="27.6">
      <c r="A52" s="138" t="s">
        <v>497</v>
      </c>
      <c r="B52" s="85"/>
      <c r="C52" s="402" t="s">
        <v>1343</v>
      </c>
      <c r="D52" s="397" t="s">
        <v>1344</v>
      </c>
      <c r="E52" s="403" t="s">
        <v>188</v>
      </c>
      <c r="F52" s="441">
        <v>352</v>
      </c>
      <c r="G52" s="1255"/>
      <c r="H52" s="399">
        <f t="shared" si="3"/>
        <v>0</v>
      </c>
      <c r="I52" s="1255"/>
    </row>
    <row r="53" spans="1:9" s="81" customFormat="1" ht="27.6">
      <c r="A53" s="84">
        <v>28</v>
      </c>
      <c r="B53" s="84"/>
      <c r="C53" s="402" t="s">
        <v>1345</v>
      </c>
      <c r="D53" s="397" t="s">
        <v>1346</v>
      </c>
      <c r="E53" s="403" t="s">
        <v>197</v>
      </c>
      <c r="F53" s="405">
        <v>82.8</v>
      </c>
      <c r="G53" s="1256"/>
      <c r="H53" s="399">
        <f t="shared" si="3"/>
        <v>0</v>
      </c>
      <c r="I53" s="1256"/>
    </row>
    <row r="54" spans="1:9" s="81" customFormat="1" ht="27.6">
      <c r="A54" s="138" t="s">
        <v>620</v>
      </c>
      <c r="B54" s="85"/>
      <c r="C54" s="402" t="s">
        <v>1347</v>
      </c>
      <c r="D54" s="397" t="s">
        <v>1348</v>
      </c>
      <c r="E54" s="403" t="s">
        <v>462</v>
      </c>
      <c r="F54" s="447">
        <v>36.78</v>
      </c>
      <c r="G54" s="1255"/>
      <c r="H54" s="399">
        <f t="shared" si="3"/>
        <v>0</v>
      </c>
      <c r="I54" s="1255"/>
    </row>
    <row r="55" spans="1:9" ht="13.8">
      <c r="A55" s="176"/>
      <c r="B55" s="97"/>
      <c r="C55" s="177"/>
      <c r="D55" s="178"/>
      <c r="E55" s="414"/>
      <c r="F55" s="415"/>
      <c r="G55" s="79"/>
      <c r="H55" s="79"/>
      <c r="I55" s="79"/>
    </row>
    <row r="56" spans="1:9" ht="13.8">
      <c r="A56" s="176"/>
      <c r="B56" s="137">
        <v>454100</v>
      </c>
      <c r="C56" s="177"/>
      <c r="D56" s="408" t="s">
        <v>1359</v>
      </c>
      <c r="E56" s="414"/>
      <c r="F56" s="415"/>
      <c r="G56" s="79"/>
      <c r="H56" s="233">
        <f>H58</f>
        <v>0</v>
      </c>
      <c r="I56" s="79"/>
    </row>
    <row r="57" spans="1:9" ht="13.8">
      <c r="A57" s="176"/>
      <c r="B57" s="97"/>
      <c r="C57" s="177"/>
      <c r="D57" s="204"/>
      <c r="E57" s="414"/>
      <c r="F57" s="415"/>
      <c r="G57" s="79"/>
      <c r="H57" s="79"/>
      <c r="I57" s="79"/>
    </row>
    <row r="58" spans="1:9" ht="27.6">
      <c r="A58" s="138" t="s">
        <v>621</v>
      </c>
      <c r="B58" s="85"/>
      <c r="C58" s="402" t="s">
        <v>1349</v>
      </c>
      <c r="D58" s="397" t="s">
        <v>1350</v>
      </c>
      <c r="E58" s="403" t="s">
        <v>197</v>
      </c>
      <c r="F58" s="441">
        <v>2405</v>
      </c>
      <c r="G58" s="1255"/>
      <c r="H58" s="399">
        <f>ROUND(F58*G58,2)</f>
        <v>0</v>
      </c>
      <c r="I58" s="1255"/>
    </row>
    <row r="59" spans="1:9" ht="13.8">
      <c r="A59" s="176"/>
      <c r="B59" s="97"/>
      <c r="C59" s="177"/>
      <c r="D59" s="178"/>
      <c r="E59" s="414"/>
      <c r="F59" s="415"/>
      <c r="G59" s="79"/>
      <c r="H59" s="79"/>
      <c r="I59" s="79"/>
    </row>
    <row r="60" spans="1:9" s="395" customFormat="1" ht="13.8">
      <c r="A60" s="257"/>
      <c r="B60" s="137">
        <v>454420</v>
      </c>
      <c r="C60" s="75"/>
      <c r="D60" s="229" t="s">
        <v>1360</v>
      </c>
      <c r="E60" s="70"/>
      <c r="F60" s="71"/>
      <c r="G60" s="71"/>
      <c r="H60" s="80">
        <f>SUM(H62:H64)</f>
        <v>0</v>
      </c>
      <c r="I60" s="71"/>
    </row>
    <row r="61" spans="1:9" ht="13.8">
      <c r="A61" s="92"/>
      <c r="B61" s="137"/>
      <c r="C61" s="75"/>
      <c r="D61" s="76"/>
      <c r="F61" s="53"/>
      <c r="G61" s="53"/>
      <c r="H61" s="53"/>
      <c r="I61" s="53"/>
    </row>
    <row r="62" spans="1:9" ht="27.6">
      <c r="A62" s="138" t="s">
        <v>624</v>
      </c>
      <c r="B62" s="85"/>
      <c r="C62" s="402" t="s">
        <v>1351</v>
      </c>
      <c r="D62" s="397" t="s">
        <v>1352</v>
      </c>
      <c r="E62" s="403" t="s">
        <v>197</v>
      </c>
      <c r="F62" s="404">
        <v>352</v>
      </c>
      <c r="G62" s="1255"/>
      <c r="H62" s="448">
        <f>ROUND(F62*G62,2)</f>
        <v>0</v>
      </c>
      <c r="I62" s="1255"/>
    </row>
    <row r="63" spans="1:9" ht="27.6">
      <c r="A63" s="138" t="s">
        <v>627</v>
      </c>
      <c r="B63" s="85"/>
      <c r="C63" s="402" t="s">
        <v>1353</v>
      </c>
      <c r="D63" s="397" t="s">
        <v>1354</v>
      </c>
      <c r="E63" s="403" t="s">
        <v>197</v>
      </c>
      <c r="F63" s="404">
        <v>2405</v>
      </c>
      <c r="G63" s="1255"/>
      <c r="H63" s="448">
        <f t="shared" ref="H63:H64" si="4">ROUND(F63*G63,2)</f>
        <v>0</v>
      </c>
      <c r="I63" s="1255"/>
    </row>
    <row r="64" spans="1:9" ht="13.8">
      <c r="A64" s="138" t="s">
        <v>630</v>
      </c>
      <c r="B64" s="85"/>
      <c r="C64" s="402" t="s">
        <v>1355</v>
      </c>
      <c r="D64" s="397" t="s">
        <v>1356</v>
      </c>
      <c r="E64" s="403" t="s">
        <v>197</v>
      </c>
      <c r="F64" s="404">
        <v>70</v>
      </c>
      <c r="G64" s="1255"/>
      <c r="H64" s="448">
        <f t="shared" si="4"/>
        <v>0</v>
      </c>
      <c r="I64" s="1255"/>
    </row>
    <row r="65" spans="1:8" ht="13.8">
      <c r="A65" s="176"/>
      <c r="B65" s="97"/>
      <c r="C65" s="177"/>
      <c r="D65" s="430"/>
      <c r="E65" s="414"/>
      <c r="F65" s="437"/>
      <c r="G65" s="423"/>
      <c r="H65" s="423"/>
    </row>
    <row r="66" spans="1:8" ht="14.4">
      <c r="A66" s="92"/>
      <c r="B66" s="95"/>
      <c r="C66" s="114"/>
      <c r="D66" s="103" t="s">
        <v>181</v>
      </c>
      <c r="E66" s="104"/>
      <c r="F66" s="105"/>
      <c r="G66" s="106"/>
      <c r="H66" s="107">
        <f>H60+H56++H46+H38+H33+H29+H18+H9</f>
        <v>0</v>
      </c>
    </row>
    <row r="67" spans="1:8" ht="13.8">
      <c r="A67" s="92"/>
      <c r="B67" s="108"/>
      <c r="C67" s="109"/>
      <c r="D67" s="110"/>
      <c r="E67" s="92"/>
    </row>
    <row r="68" spans="1:8" ht="13.8">
      <c r="A68" s="92"/>
      <c r="B68" s="108"/>
      <c r="C68" s="109"/>
      <c r="E68" s="95"/>
    </row>
    <row r="69" spans="1:8" ht="13.8">
      <c r="A69" s="92"/>
      <c r="B69" s="108"/>
      <c r="C69" s="109"/>
      <c r="D69" s="110"/>
      <c r="E69" s="95"/>
    </row>
    <row r="70" spans="1:8" s="52" customFormat="1" ht="12.75" customHeight="1">
      <c r="A70" s="92"/>
      <c r="B70" s="108"/>
      <c r="C70" s="109"/>
      <c r="D70" s="110"/>
      <c r="E70" s="95"/>
      <c r="F70" s="54"/>
      <c r="G70" s="96"/>
      <c r="H70" s="54"/>
    </row>
    <row r="71" spans="1:8" s="52" customFormat="1" ht="13.8">
      <c r="A71" s="92"/>
      <c r="B71" s="108"/>
      <c r="C71" s="109"/>
      <c r="D71" s="110"/>
      <c r="E71" s="95"/>
      <c r="F71" s="54"/>
      <c r="G71" s="96"/>
      <c r="H71" s="54"/>
    </row>
    <row r="72" spans="1:8" ht="13.8">
      <c r="A72" s="92"/>
      <c r="B72" s="108"/>
      <c r="C72" s="109"/>
      <c r="D72" s="110"/>
      <c r="E72" s="95"/>
    </row>
    <row r="73" spans="1:8" s="52" customFormat="1" ht="12.75" customHeight="1">
      <c r="A73" s="92"/>
      <c r="B73" s="108"/>
      <c r="C73" s="109"/>
      <c r="D73" s="110"/>
      <c r="E73" s="95"/>
      <c r="F73" s="54"/>
      <c r="G73" s="96"/>
      <c r="H73" s="54"/>
    </row>
    <row r="74" spans="1:8" ht="13.8">
      <c r="A74" s="92"/>
      <c r="B74" s="100"/>
      <c r="C74" s="101"/>
      <c r="D74" s="116"/>
      <c r="E74" s="95"/>
    </row>
    <row r="75" spans="1:8" ht="13.8">
      <c r="A75" s="92"/>
      <c r="B75" s="100"/>
      <c r="C75" s="101"/>
      <c r="D75" s="116"/>
      <c r="E75" s="95"/>
    </row>
    <row r="76" spans="1:8" ht="13.8">
      <c r="A76" s="92"/>
      <c r="B76" s="100"/>
      <c r="C76" s="101"/>
      <c r="D76" s="116"/>
      <c r="E76" s="95"/>
    </row>
    <row r="77" spans="1:8" ht="15.6">
      <c r="A77" s="92"/>
      <c r="B77" s="117"/>
      <c r="C77" s="118"/>
      <c r="D77" s="102"/>
      <c r="E77" s="119"/>
    </row>
    <row r="78" spans="1:8" ht="13.8">
      <c r="A78" s="92"/>
      <c r="B78" s="108"/>
      <c r="C78" s="120"/>
      <c r="D78" s="110"/>
      <c r="E78" s="92"/>
    </row>
    <row r="79" spans="1:8" s="52" customFormat="1" ht="12.75" customHeight="1">
      <c r="A79" s="92"/>
      <c r="B79" s="100"/>
      <c r="C79" s="101"/>
      <c r="D79" s="115"/>
      <c r="E79" s="95"/>
      <c r="F79" s="54"/>
      <c r="G79" s="96"/>
      <c r="H79" s="54"/>
    </row>
    <row r="80" spans="1:8" s="52" customFormat="1" ht="12.75" customHeight="1">
      <c r="A80" s="92"/>
      <c r="B80" s="117"/>
      <c r="C80" s="118"/>
      <c r="D80" s="102"/>
      <c r="E80" s="119"/>
      <c r="F80" s="54"/>
      <c r="G80" s="96"/>
      <c r="H80" s="54"/>
    </row>
    <row r="81" spans="1:9" ht="13.8">
      <c r="A81" s="92"/>
      <c r="B81" s="100"/>
      <c r="C81" s="101"/>
      <c r="D81" s="102"/>
      <c r="E81" s="95"/>
    </row>
    <row r="82" spans="1:9" ht="13.8">
      <c r="A82" s="92"/>
      <c r="B82" s="100"/>
      <c r="C82" s="101"/>
      <c r="D82" s="102"/>
      <c r="E82" s="95"/>
    </row>
    <row r="83" spans="1:9" s="54" customFormat="1" ht="13.8">
      <c r="A83" s="92"/>
      <c r="B83" s="100"/>
      <c r="C83" s="101"/>
      <c r="D83" s="116"/>
      <c r="E83" s="95"/>
      <c r="G83" s="96"/>
      <c r="I83" s="51"/>
    </row>
    <row r="84" spans="1:9" s="54" customFormat="1" ht="13.8">
      <c r="A84" s="92"/>
      <c r="B84" s="100"/>
      <c r="C84" s="101"/>
      <c r="D84" s="116"/>
      <c r="E84" s="95"/>
      <c r="G84" s="96"/>
      <c r="I84" s="51"/>
    </row>
    <row r="85" spans="1:9" s="54" customFormat="1" ht="13.8">
      <c r="A85" s="92"/>
      <c r="B85" s="100"/>
      <c r="C85" s="101"/>
      <c r="D85" s="116"/>
      <c r="E85" s="95"/>
      <c r="G85" s="96"/>
      <c r="I85" s="51"/>
    </row>
    <row r="86" spans="1:9" s="54" customFormat="1" ht="15.6">
      <c r="A86" s="92"/>
      <c r="B86" s="117"/>
      <c r="C86" s="118"/>
      <c r="D86" s="102"/>
      <c r="E86" s="119"/>
      <c r="G86" s="96"/>
      <c r="I86" s="51"/>
    </row>
    <row r="87" spans="1:9" s="54" customFormat="1" ht="15.6">
      <c r="A87" s="92"/>
      <c r="B87" s="117"/>
      <c r="C87" s="118"/>
      <c r="D87" s="121"/>
      <c r="E87" s="119"/>
      <c r="G87" s="96"/>
      <c r="I87" s="51"/>
    </row>
    <row r="88" spans="1:9" s="54" customFormat="1" ht="13.8">
      <c r="A88" s="92"/>
      <c r="B88" s="100"/>
      <c r="C88" s="101"/>
      <c r="D88" s="115"/>
      <c r="E88" s="95"/>
      <c r="G88" s="96"/>
      <c r="I88" s="51"/>
    </row>
    <row r="89" spans="1:9" s="54" customFormat="1" ht="13.8">
      <c r="A89" s="92"/>
      <c r="B89" s="100"/>
      <c r="C89" s="101"/>
      <c r="D89" s="102"/>
      <c r="E89" s="95"/>
      <c r="G89" s="96"/>
      <c r="I89" s="51"/>
    </row>
    <row r="90" spans="1:9" s="54" customFormat="1" ht="13.8">
      <c r="A90" s="92"/>
      <c r="B90" s="100"/>
      <c r="C90" s="101"/>
      <c r="D90" s="102"/>
      <c r="E90" s="95"/>
      <c r="G90" s="96"/>
      <c r="I90" s="51"/>
    </row>
    <row r="91" spans="1:9" s="54" customFormat="1" ht="13.8">
      <c r="A91" s="92"/>
      <c r="B91" s="100"/>
      <c r="C91" s="101"/>
      <c r="D91" s="116"/>
      <c r="E91" s="95"/>
      <c r="G91" s="96"/>
      <c r="I91" s="51"/>
    </row>
    <row r="92" spans="1:9" s="54" customFormat="1" ht="13.8">
      <c r="A92" s="92"/>
      <c r="B92" s="100"/>
      <c r="C92" s="101"/>
      <c r="D92" s="116"/>
      <c r="E92" s="95"/>
      <c r="G92" s="96"/>
      <c r="I92" s="51"/>
    </row>
    <row r="93" spans="1:9" s="54" customFormat="1" ht="13.8">
      <c r="A93" s="92"/>
      <c r="B93" s="100"/>
      <c r="C93" s="101"/>
      <c r="D93" s="116"/>
      <c r="E93" s="95"/>
      <c r="G93" s="96"/>
      <c r="I93" s="51"/>
    </row>
    <row r="94" spans="1:9" s="54" customFormat="1" ht="13.8">
      <c r="A94" s="92"/>
      <c r="B94" s="100"/>
      <c r="C94" s="101"/>
      <c r="D94" s="102"/>
      <c r="E94" s="95"/>
      <c r="G94" s="96"/>
      <c r="I94" s="51"/>
    </row>
    <row r="95" spans="1:9" s="54" customFormat="1" ht="13.8">
      <c r="A95" s="92"/>
      <c r="B95" s="100"/>
      <c r="C95" s="101"/>
      <c r="D95" s="116"/>
      <c r="E95" s="95"/>
      <c r="G95" s="96"/>
      <c r="I95" s="51"/>
    </row>
    <row r="96" spans="1:9" s="54" customFormat="1" ht="13.8">
      <c r="A96" s="92"/>
      <c r="B96" s="100"/>
      <c r="C96" s="101"/>
      <c r="D96" s="115"/>
      <c r="E96" s="95"/>
      <c r="G96" s="96"/>
      <c r="I96" s="51"/>
    </row>
    <row r="97" spans="1:9" s="54" customFormat="1" ht="13.5" customHeight="1">
      <c r="A97" s="92"/>
      <c r="B97" s="100"/>
      <c r="C97" s="101"/>
      <c r="D97" s="102"/>
      <c r="E97" s="95"/>
      <c r="G97" s="96"/>
      <c r="I97" s="51"/>
    </row>
    <row r="98" spans="1:9" s="54" customFormat="1" ht="13.5" customHeight="1">
      <c r="A98" s="92"/>
      <c r="B98" s="100"/>
      <c r="C98" s="101"/>
      <c r="D98" s="116"/>
      <c r="E98" s="95"/>
      <c r="G98" s="96"/>
      <c r="I98" s="51"/>
    </row>
    <row r="99" spans="1:9" s="52" customFormat="1" ht="13.8">
      <c r="A99" s="92"/>
      <c r="B99" s="100"/>
      <c r="C99" s="101"/>
      <c r="D99" s="116"/>
      <c r="E99" s="95"/>
      <c r="F99" s="54"/>
      <c r="G99" s="96"/>
      <c r="H99" s="54"/>
    </row>
    <row r="100" spans="1:9" s="52" customFormat="1" ht="13.8">
      <c r="A100" s="92"/>
      <c r="B100" s="100"/>
      <c r="C100" s="101"/>
      <c r="D100" s="116"/>
      <c r="E100" s="95"/>
      <c r="F100" s="54"/>
      <c r="G100" s="96"/>
      <c r="H100" s="54"/>
    </row>
    <row r="101" spans="1:9" s="52" customFormat="1" ht="13.8">
      <c r="A101" s="92"/>
      <c r="B101" s="100"/>
      <c r="C101" s="101"/>
      <c r="D101" s="102"/>
      <c r="E101" s="95"/>
      <c r="F101" s="54"/>
      <c r="G101" s="96"/>
      <c r="H101" s="54"/>
    </row>
    <row r="102" spans="1:9" ht="13.5" customHeight="1">
      <c r="A102" s="92"/>
      <c r="B102" s="100"/>
      <c r="C102" s="101"/>
      <c r="D102" s="116"/>
      <c r="E102" s="95"/>
    </row>
    <row r="103" spans="1:9" ht="13.5" customHeight="1">
      <c r="A103" s="92"/>
      <c r="B103" s="100"/>
      <c r="C103" s="101"/>
      <c r="D103" s="115"/>
      <c r="E103" s="95"/>
    </row>
    <row r="104" spans="1:9" s="52" customFormat="1" ht="13.8">
      <c r="A104" s="92"/>
      <c r="B104" s="95"/>
      <c r="C104" s="114"/>
      <c r="D104" s="122"/>
      <c r="E104" s="95"/>
      <c r="F104" s="54"/>
      <c r="G104" s="96"/>
      <c r="H104" s="54"/>
    </row>
    <row r="105" spans="1:9" s="52" customFormat="1" ht="13.8">
      <c r="A105" s="92"/>
      <c r="B105" s="95"/>
      <c r="C105" s="114"/>
      <c r="D105" s="114"/>
      <c r="E105" s="95"/>
      <c r="F105" s="54"/>
      <c r="G105" s="96"/>
      <c r="H105" s="54"/>
    </row>
    <row r="106" spans="1:9" s="52" customFormat="1" ht="13.8">
      <c r="A106" s="92"/>
      <c r="B106" s="108"/>
      <c r="C106" s="120"/>
      <c r="D106" s="110"/>
      <c r="E106" s="92"/>
      <c r="F106" s="54"/>
      <c r="G106" s="96"/>
      <c r="H106" s="54"/>
    </row>
    <row r="107" spans="1:9" s="52" customFormat="1" ht="13.8">
      <c r="A107" s="92"/>
      <c r="B107" s="100"/>
      <c r="C107" s="123"/>
      <c r="D107" s="116"/>
      <c r="E107" s="95"/>
      <c r="F107" s="54"/>
      <c r="G107" s="96"/>
      <c r="H107" s="54"/>
    </row>
    <row r="108" spans="1:9" s="52" customFormat="1" ht="13.8">
      <c r="A108" s="92"/>
      <c r="B108" s="100"/>
      <c r="C108" s="123"/>
      <c r="D108" s="116"/>
      <c r="E108" s="95"/>
      <c r="F108" s="54"/>
      <c r="G108" s="96"/>
      <c r="H108" s="54"/>
    </row>
    <row r="109" spans="1:9" s="52" customFormat="1" ht="13.8">
      <c r="A109" s="92"/>
      <c r="B109" s="95"/>
      <c r="C109" s="114"/>
      <c r="D109" s="122"/>
      <c r="E109" s="95"/>
      <c r="F109" s="54"/>
      <c r="G109" s="96"/>
      <c r="H109" s="54"/>
    </row>
    <row r="110" spans="1:9" s="52" customFormat="1" ht="13.8">
      <c r="A110" s="92"/>
      <c r="B110" s="95"/>
      <c r="C110" s="114"/>
      <c r="D110" s="114"/>
      <c r="E110" s="95"/>
      <c r="F110" s="54"/>
      <c r="G110" s="96"/>
      <c r="H110" s="54"/>
    </row>
    <row r="111" spans="1:9" s="52" customFormat="1" ht="13.8">
      <c r="A111" s="92"/>
      <c r="B111" s="108"/>
      <c r="C111" s="120"/>
      <c r="D111" s="110"/>
      <c r="E111" s="92"/>
      <c r="F111" s="54"/>
      <c r="G111" s="96"/>
      <c r="H111" s="54"/>
    </row>
    <row r="112" spans="1:9" ht="13.5" customHeight="1">
      <c r="A112" s="92"/>
      <c r="B112" s="108"/>
      <c r="C112" s="120"/>
      <c r="D112" s="110"/>
      <c r="E112" s="92"/>
    </row>
    <row r="113" spans="1:8" s="52" customFormat="1" ht="13.8">
      <c r="A113" s="92"/>
      <c r="B113" s="100"/>
      <c r="C113" s="123"/>
      <c r="D113" s="115"/>
      <c r="E113" s="95"/>
      <c r="F113" s="54"/>
      <c r="G113" s="96"/>
      <c r="H113" s="54"/>
    </row>
    <row r="114" spans="1:8" s="52" customFormat="1" ht="13.8">
      <c r="A114" s="92"/>
      <c r="B114" s="100"/>
      <c r="C114" s="123"/>
      <c r="D114" s="116"/>
      <c r="E114" s="95"/>
      <c r="F114" s="54"/>
      <c r="G114" s="96"/>
      <c r="H114" s="54"/>
    </row>
    <row r="115" spans="1:8" ht="13.5" customHeight="1">
      <c r="A115" s="92"/>
      <c r="B115" s="100"/>
      <c r="C115" s="123"/>
      <c r="D115" s="115"/>
      <c r="E115" s="95"/>
    </row>
    <row r="116" spans="1:8" ht="13.5" customHeight="1">
      <c r="A116" s="92"/>
      <c r="B116" s="100"/>
      <c r="C116" s="123"/>
      <c r="D116" s="115"/>
      <c r="E116" s="95"/>
    </row>
    <row r="117" spans="1:8" s="52" customFormat="1" ht="13.8">
      <c r="A117" s="92"/>
      <c r="B117" s="100"/>
      <c r="C117" s="123"/>
      <c r="D117" s="115"/>
      <c r="E117" s="95"/>
      <c r="F117" s="54"/>
      <c r="G117" s="96"/>
      <c r="H117" s="54"/>
    </row>
    <row r="118" spans="1:8" s="52" customFormat="1" ht="13.8">
      <c r="A118" s="92"/>
      <c r="B118" s="100"/>
      <c r="C118" s="123"/>
      <c r="D118" s="116"/>
      <c r="E118" s="95"/>
      <c r="F118" s="54"/>
      <c r="G118" s="96"/>
      <c r="H118" s="54"/>
    </row>
    <row r="119" spans="1:8" ht="13.5" customHeight="1">
      <c r="A119" s="92"/>
      <c r="B119" s="95"/>
      <c r="C119" s="114"/>
      <c r="D119" s="114"/>
      <c r="E119" s="95"/>
    </row>
    <row r="120" spans="1:8" ht="13.5" customHeight="1">
      <c r="B120" s="73"/>
      <c r="C120" s="125"/>
      <c r="D120" s="126"/>
      <c r="E120" s="124"/>
    </row>
    <row r="121" spans="1:8" ht="13.5" customHeight="1">
      <c r="B121" s="83"/>
      <c r="C121" s="127"/>
      <c r="D121" s="82"/>
    </row>
    <row r="124" spans="1:8" ht="13.5" customHeight="1">
      <c r="B124" s="73"/>
      <c r="C124" s="125"/>
      <c r="D124" s="126"/>
      <c r="E124" s="124"/>
    </row>
    <row r="125" spans="1:8" ht="13.5" customHeight="1">
      <c r="B125" s="83"/>
      <c r="C125" s="127"/>
      <c r="D125" s="82"/>
    </row>
    <row r="126" spans="1:8" s="52" customFormat="1" ht="13.8">
      <c r="A126" s="124"/>
      <c r="B126" s="72"/>
      <c r="C126" s="53"/>
      <c r="D126" s="128"/>
      <c r="E126" s="72"/>
      <c r="F126" s="54"/>
      <c r="G126" s="96"/>
      <c r="H126" s="54"/>
    </row>
    <row r="127" spans="1:8" ht="13.5" customHeight="1">
      <c r="D127" s="128"/>
    </row>
    <row r="128" spans="1:8" ht="13.5" customHeight="1">
      <c r="D128" s="128"/>
    </row>
    <row r="129" spans="1:9" ht="13.5" customHeight="1">
      <c r="D129" s="128"/>
    </row>
    <row r="130" spans="1:9" ht="13.5" customHeight="1">
      <c r="D130" s="128"/>
    </row>
    <row r="133" spans="1:9" ht="13.5" customHeight="1">
      <c r="B133" s="83"/>
      <c r="C133" s="127"/>
      <c r="D133" s="82"/>
    </row>
    <row r="134" spans="1:9" ht="13.5" customHeight="1">
      <c r="D134" s="129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s="113" customFormat="1" ht="13.5" customHeight="1">
      <c r="A164" s="124"/>
      <c r="B164" s="72"/>
      <c r="C164" s="53"/>
      <c r="D164" s="53"/>
      <c r="E164" s="72"/>
      <c r="F164" s="54"/>
      <c r="G164" s="96"/>
      <c r="H164" s="54"/>
      <c r="I164" s="51"/>
    </row>
    <row r="165" spans="1:9" s="113" customFormat="1" ht="13.5" customHeight="1">
      <c r="A165" s="124"/>
      <c r="B165" s="72"/>
      <c r="C165" s="53"/>
      <c r="D165" s="53"/>
      <c r="E165" s="72"/>
      <c r="F165" s="54"/>
      <c r="G165" s="96"/>
      <c r="H165" s="54"/>
      <c r="I165" s="51"/>
    </row>
    <row r="166" spans="1:9" s="113" customFormat="1" ht="13.5" customHeight="1">
      <c r="A166" s="124"/>
      <c r="B166" s="72"/>
      <c r="C166" s="53"/>
      <c r="D166" s="53"/>
      <c r="E166" s="72"/>
      <c r="F166" s="54"/>
      <c r="G166" s="96"/>
      <c r="H166" s="54"/>
      <c r="I166" s="51"/>
    </row>
    <row r="167" spans="1:9" s="113" customFormat="1" ht="13.5" customHeight="1">
      <c r="A167" s="124"/>
      <c r="B167" s="72"/>
      <c r="C167" s="53"/>
      <c r="D167" s="53"/>
      <c r="E167" s="72"/>
      <c r="F167" s="54"/>
      <c r="G167" s="96"/>
      <c r="H167" s="54"/>
      <c r="I167" s="51"/>
    </row>
    <row r="168" spans="1:9" s="113" customFormat="1" ht="13.5" customHeight="1">
      <c r="A168" s="124"/>
      <c r="B168" s="72"/>
      <c r="C168" s="53"/>
      <c r="D168" s="53"/>
      <c r="E168" s="72"/>
      <c r="F168" s="54"/>
      <c r="G168" s="96"/>
      <c r="H168" s="54"/>
      <c r="I168" s="51"/>
    </row>
    <row r="169" spans="1:9" s="113" customFormat="1" ht="13.5" customHeight="1">
      <c r="A169" s="124"/>
      <c r="B169" s="72"/>
      <c r="C169" s="53"/>
      <c r="D169" s="53"/>
      <c r="E169" s="72"/>
      <c r="F169" s="54"/>
      <c r="G169" s="96"/>
      <c r="H169" s="54"/>
      <c r="I169" s="51"/>
    </row>
    <row r="170" spans="1:9" s="113" customFormat="1" ht="13.5" customHeight="1">
      <c r="A170" s="124"/>
      <c r="B170" s="72"/>
      <c r="C170" s="53"/>
      <c r="D170" s="53"/>
      <c r="E170" s="72"/>
      <c r="F170" s="54"/>
      <c r="G170" s="96"/>
      <c r="H170" s="54"/>
      <c r="I170" s="51"/>
    </row>
    <row r="171" spans="1:9" s="113" customFormat="1" ht="13.5" customHeight="1">
      <c r="A171" s="124"/>
      <c r="B171" s="72"/>
      <c r="C171" s="53"/>
      <c r="D171" s="53"/>
      <c r="E171" s="72"/>
      <c r="F171" s="54"/>
      <c r="G171" s="96"/>
      <c r="H171" s="54"/>
      <c r="I171" s="51"/>
    </row>
    <row r="172" spans="1:9" s="113" customFormat="1" ht="13.5" customHeight="1">
      <c r="A172" s="124"/>
      <c r="B172" s="72"/>
      <c r="C172" s="53"/>
      <c r="D172" s="53"/>
      <c r="E172" s="72"/>
      <c r="F172" s="54"/>
      <c r="G172" s="96"/>
      <c r="H172" s="54"/>
      <c r="I172" s="51"/>
    </row>
    <row r="173" spans="1:9" s="113" customFormat="1" ht="13.5" customHeight="1">
      <c r="A173" s="124"/>
      <c r="B173" s="72"/>
      <c r="C173" s="53"/>
      <c r="D173" s="53"/>
      <c r="E173" s="72"/>
      <c r="F173" s="54"/>
      <c r="G173" s="96"/>
      <c r="H173" s="54"/>
      <c r="I173" s="51"/>
    </row>
    <row r="174" spans="1:9" ht="13.5" customHeight="1">
      <c r="H174" s="53"/>
    </row>
    <row r="175" spans="1:9" ht="13.5" customHeight="1">
      <c r="H175" s="53"/>
    </row>
    <row r="176" spans="1:9" ht="13.5" customHeight="1">
      <c r="H176" s="53"/>
    </row>
    <row r="177" spans="8:8" ht="13.5" customHeight="1">
      <c r="H177" s="53"/>
    </row>
    <row r="178" spans="8:8" ht="13.5" customHeight="1">
      <c r="H178" s="53"/>
    </row>
    <row r="179" spans="8:8" ht="13.5" customHeight="1">
      <c r="H179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64" xr:uid="{00000000-0002-0000-4B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78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árok76">
    <tabColor rgb="FFFFFF99"/>
  </sheetPr>
  <dimension ref="A1:I177"/>
  <sheetViews>
    <sheetView view="pageBreakPreview" zoomScaleNormal="110" zoomScaleSheetLayoutView="100" workbookViewId="0">
      <selection activeCell="F17" sqref="F17"/>
    </sheetView>
  </sheetViews>
  <sheetFormatPr defaultColWidth="9.109375" defaultRowHeight="13.5" customHeight="1"/>
  <cols>
    <col min="1" max="1" width="5.6640625" style="124" customWidth="1"/>
    <col min="2" max="2" width="8.6640625" style="72" customWidth="1"/>
    <col min="3" max="3" width="13.6640625" style="53" customWidth="1"/>
    <col min="4" max="4" width="58.6640625" style="53" customWidth="1"/>
    <col min="5" max="5" width="6.33203125" style="72" customWidth="1"/>
    <col min="6" max="6" width="12.554687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9" s="391" customFormat="1" ht="14.4" thickBot="1">
      <c r="A1" s="386" t="s">
        <v>156</v>
      </c>
      <c r="B1" s="387"/>
      <c r="C1" s="388" t="s">
        <v>2</v>
      </c>
      <c r="D1" s="388"/>
      <c r="E1" s="387"/>
      <c r="F1" s="389"/>
      <c r="G1" s="389"/>
      <c r="H1" s="390" t="s">
        <v>157</v>
      </c>
    </row>
    <row r="2" spans="1:9" s="391" customFormat="1" ht="13.8">
      <c r="A2" s="386"/>
      <c r="B2" s="387"/>
      <c r="C2" s="388"/>
      <c r="D2" s="388"/>
      <c r="E2" s="387"/>
      <c r="F2" s="389"/>
      <c r="G2" s="389"/>
      <c r="H2" s="388"/>
    </row>
    <row r="3" spans="1:9" s="391" customFormat="1" ht="13.8">
      <c r="A3" s="386" t="s">
        <v>158</v>
      </c>
      <c r="B3" s="387"/>
      <c r="C3" s="388" t="s">
        <v>110</v>
      </c>
      <c r="D3" s="388"/>
      <c r="E3" s="387"/>
      <c r="F3" s="389"/>
      <c r="G3" s="389"/>
      <c r="H3" s="388"/>
    </row>
    <row r="4" spans="1:9" ht="13.8">
      <c r="A4" s="65" t="s">
        <v>183</v>
      </c>
      <c r="B4" s="392"/>
      <c r="C4" s="393" t="s">
        <v>1362</v>
      </c>
      <c r="D4" s="389"/>
      <c r="E4" s="392"/>
      <c r="F4" s="389"/>
      <c r="G4" s="389"/>
      <c r="H4" s="389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395" customFormat="1" ht="13.5" customHeight="1">
      <c r="A9" s="71"/>
      <c r="B9" s="394">
        <v>450000</v>
      </c>
      <c r="C9" s="71"/>
      <c r="D9" s="229" t="s">
        <v>1380</v>
      </c>
      <c r="E9" s="70"/>
      <c r="F9" s="71"/>
      <c r="G9" s="71"/>
      <c r="H9" s="80">
        <f>H11</f>
        <v>0</v>
      </c>
    </row>
    <row r="10" spans="1:9" ht="13.5" customHeight="1">
      <c r="A10" s="53"/>
      <c r="B10" s="70"/>
      <c r="C10" s="71"/>
      <c r="D10" s="71"/>
      <c r="F10" s="53"/>
      <c r="G10" s="53"/>
      <c r="H10" s="172"/>
    </row>
    <row r="11" spans="1:9" ht="13.8">
      <c r="A11" s="1579">
        <v>1</v>
      </c>
      <c r="B11" s="1580"/>
      <c r="C11" s="1581" t="s">
        <v>1363</v>
      </c>
      <c r="D11" s="1582" t="s">
        <v>1364</v>
      </c>
      <c r="E11" s="1579" t="s">
        <v>1365</v>
      </c>
      <c r="F11" s="1583">
        <v>1</v>
      </c>
      <c r="G11" s="1584"/>
      <c r="H11" s="1585">
        <f>ROUND(F11*G11,2)</f>
        <v>0</v>
      </c>
      <c r="I11" s="1584"/>
    </row>
    <row r="12" spans="1:9" ht="13.8">
      <c r="A12" s="53"/>
      <c r="B12" s="70"/>
      <c r="C12" s="71"/>
      <c r="D12" s="71"/>
      <c r="F12" s="53"/>
      <c r="G12" s="53"/>
      <c r="H12" s="53"/>
      <c r="I12" s="53"/>
    </row>
    <row r="13" spans="1:9" s="81" customFormat="1" ht="13.8">
      <c r="A13" s="73"/>
      <c r="B13" s="394">
        <v>451111</v>
      </c>
      <c r="C13" s="75"/>
      <c r="D13" s="229" t="s">
        <v>553</v>
      </c>
      <c r="E13" s="400"/>
      <c r="F13" s="233"/>
      <c r="G13" s="232"/>
      <c r="H13" s="80">
        <f>SUM(H15:H18)</f>
        <v>0</v>
      </c>
      <c r="I13" s="232"/>
    </row>
    <row r="14" spans="1:9" ht="13.8">
      <c r="A14" s="53"/>
      <c r="B14" s="70"/>
      <c r="C14" s="71"/>
      <c r="D14" s="401"/>
      <c r="F14" s="53"/>
      <c r="G14" s="53"/>
      <c r="H14" s="53"/>
      <c r="I14" s="53"/>
    </row>
    <row r="15" spans="1:9" ht="13.8">
      <c r="A15" s="138" t="s">
        <v>177</v>
      </c>
      <c r="B15" s="85"/>
      <c r="C15" s="402" t="s">
        <v>643</v>
      </c>
      <c r="D15" s="397" t="s">
        <v>644</v>
      </c>
      <c r="E15" s="403" t="s">
        <v>188</v>
      </c>
      <c r="F15" s="404">
        <v>320</v>
      </c>
      <c r="G15" s="1252"/>
      <c r="H15" s="399">
        <f>ROUND(F15*G15,2)</f>
        <v>0</v>
      </c>
      <c r="I15" s="1252"/>
    </row>
    <row r="16" spans="1:9" ht="13.8">
      <c r="A16" s="138" t="s">
        <v>191</v>
      </c>
      <c r="B16" s="85"/>
      <c r="C16" s="402" t="s">
        <v>873</v>
      </c>
      <c r="D16" s="397" t="s">
        <v>874</v>
      </c>
      <c r="E16" s="406" t="s">
        <v>197</v>
      </c>
      <c r="F16" s="399">
        <v>160</v>
      </c>
      <c r="G16" s="1252"/>
      <c r="H16" s="399">
        <f t="shared" ref="H16:H18" si="0">ROUND(F16*G16,2)</f>
        <v>0</v>
      </c>
      <c r="I16" s="1252"/>
    </row>
    <row r="17" spans="1:9" ht="13.8">
      <c r="A17" s="138" t="s">
        <v>194</v>
      </c>
      <c r="B17" s="85"/>
      <c r="C17" s="402" t="s">
        <v>653</v>
      </c>
      <c r="D17" s="397" t="s">
        <v>654</v>
      </c>
      <c r="E17" s="403" t="s">
        <v>176</v>
      </c>
      <c r="F17" s="404">
        <v>40</v>
      </c>
      <c r="G17" s="1252"/>
      <c r="H17" s="399">
        <f t="shared" si="0"/>
        <v>0</v>
      </c>
      <c r="I17" s="1252"/>
    </row>
    <row r="18" spans="1:9" ht="13.8">
      <c r="A18" s="138" t="s">
        <v>198</v>
      </c>
      <c r="B18" s="85"/>
      <c r="C18" s="402" t="s">
        <v>460</v>
      </c>
      <c r="D18" s="397" t="s">
        <v>657</v>
      </c>
      <c r="E18" s="406" t="s">
        <v>462</v>
      </c>
      <c r="F18" s="399">
        <v>780.4</v>
      </c>
      <c r="G18" s="1252"/>
      <c r="H18" s="399">
        <f t="shared" si="0"/>
        <v>0</v>
      </c>
      <c r="I18" s="1252"/>
    </row>
    <row r="19" spans="1:9" ht="13.8">
      <c r="A19" s="53"/>
      <c r="B19" s="70"/>
      <c r="C19" s="71"/>
      <c r="D19" s="71"/>
      <c r="F19" s="53"/>
      <c r="G19" s="53"/>
      <c r="H19" s="53"/>
      <c r="I19" s="53"/>
    </row>
    <row r="20" spans="1:9" s="81" customFormat="1" ht="13.8">
      <c r="A20" s="73"/>
      <c r="B20" s="407">
        <v>451120</v>
      </c>
      <c r="C20" s="313"/>
      <c r="D20" s="408" t="s">
        <v>185</v>
      </c>
      <c r="E20" s="77"/>
      <c r="F20" s="78"/>
      <c r="G20" s="79"/>
      <c r="H20" s="80">
        <f>SUM(H22:H27)</f>
        <v>0</v>
      </c>
      <c r="I20" s="79"/>
    </row>
    <row r="21" spans="1:9" ht="13.8">
      <c r="A21" s="53"/>
      <c r="B21" s="70"/>
      <c r="C21" s="71"/>
      <c r="D21" s="401"/>
      <c r="F21" s="53"/>
      <c r="G21" s="53"/>
      <c r="H21" s="53"/>
      <c r="I21" s="53"/>
    </row>
    <row r="22" spans="1:9" ht="13.8">
      <c r="A22" s="138" t="s">
        <v>201</v>
      </c>
      <c r="B22" s="85"/>
      <c r="C22" s="409" t="s">
        <v>596</v>
      </c>
      <c r="D22" s="397" t="s">
        <v>597</v>
      </c>
      <c r="E22" s="403" t="s">
        <v>188</v>
      </c>
      <c r="F22" s="404">
        <v>384</v>
      </c>
      <c r="G22" s="1252"/>
      <c r="H22" s="399">
        <f>ROUND(F22*G22,2)</f>
        <v>0</v>
      </c>
      <c r="I22" s="1252"/>
    </row>
    <row r="23" spans="1:9" ht="13.8">
      <c r="A23" s="138" t="s">
        <v>204</v>
      </c>
      <c r="B23" s="85"/>
      <c r="C23" s="410" t="s">
        <v>600</v>
      </c>
      <c r="D23" s="397" t="s">
        <v>601</v>
      </c>
      <c r="E23" s="406" t="s">
        <v>188</v>
      </c>
      <c r="F23" s="399">
        <v>453</v>
      </c>
      <c r="G23" s="1252"/>
      <c r="H23" s="399">
        <f t="shared" ref="H23:H27" si="1">ROUND(F23*G23,2)</f>
        <v>0</v>
      </c>
      <c r="I23" s="1252"/>
    </row>
    <row r="24" spans="1:9" ht="13.8">
      <c r="A24" s="138" t="s">
        <v>207</v>
      </c>
      <c r="B24" s="85"/>
      <c r="C24" s="396" t="s">
        <v>231</v>
      </c>
      <c r="D24" s="397" t="s">
        <v>1287</v>
      </c>
      <c r="E24" s="403" t="s">
        <v>188</v>
      </c>
      <c r="F24" s="404">
        <v>453</v>
      </c>
      <c r="G24" s="1252"/>
      <c r="H24" s="399">
        <f t="shared" si="1"/>
        <v>0</v>
      </c>
      <c r="I24" s="1252"/>
    </row>
    <row r="25" spans="1:9" ht="13.8">
      <c r="A25" s="138" t="s">
        <v>209</v>
      </c>
      <c r="B25" s="85"/>
      <c r="C25" s="409" t="s">
        <v>720</v>
      </c>
      <c r="D25" s="411" t="s">
        <v>721</v>
      </c>
      <c r="E25" s="403" t="s">
        <v>188</v>
      </c>
      <c r="F25" s="404">
        <v>69</v>
      </c>
      <c r="G25" s="1252"/>
      <c r="H25" s="399">
        <f t="shared" si="1"/>
        <v>0</v>
      </c>
      <c r="I25" s="1252"/>
    </row>
    <row r="26" spans="1:9" ht="13.8">
      <c r="A26" s="138" t="s">
        <v>211</v>
      </c>
      <c r="B26" s="85"/>
      <c r="C26" s="402" t="s">
        <v>195</v>
      </c>
      <c r="D26" s="397" t="s">
        <v>196</v>
      </c>
      <c r="E26" s="403" t="s">
        <v>197</v>
      </c>
      <c r="F26" s="404">
        <v>240</v>
      </c>
      <c r="G26" s="1252"/>
      <c r="H26" s="399">
        <f t="shared" si="1"/>
        <v>0</v>
      </c>
      <c r="I26" s="1252"/>
    </row>
    <row r="27" spans="1:9" ht="13.8">
      <c r="A27" s="138" t="s">
        <v>213</v>
      </c>
      <c r="B27" s="85"/>
      <c r="C27" s="402" t="s">
        <v>691</v>
      </c>
      <c r="D27" s="397" t="s">
        <v>692</v>
      </c>
      <c r="E27" s="406" t="s">
        <v>197</v>
      </c>
      <c r="F27" s="399">
        <v>240</v>
      </c>
      <c r="G27" s="1252"/>
      <c r="H27" s="399">
        <f t="shared" si="1"/>
        <v>0</v>
      </c>
      <c r="I27" s="1252"/>
    </row>
    <row r="28" spans="1:9" ht="13.8">
      <c r="A28" s="53"/>
      <c r="B28" s="70"/>
      <c r="C28" s="71"/>
      <c r="D28" s="71"/>
      <c r="F28" s="53"/>
      <c r="G28" s="53"/>
      <c r="H28" s="53"/>
      <c r="I28" s="53"/>
    </row>
    <row r="29" spans="1:9" s="395" customFormat="1" ht="13.8">
      <c r="A29" s="226"/>
      <c r="B29" s="227">
        <v>452211</v>
      </c>
      <c r="C29" s="228"/>
      <c r="D29" s="229" t="s">
        <v>1357</v>
      </c>
      <c r="E29" s="412"/>
      <c r="F29" s="413"/>
      <c r="G29" s="232"/>
      <c r="H29" s="233">
        <f>SUM(H31:H39)</f>
        <v>0</v>
      </c>
      <c r="I29" s="232"/>
    </row>
    <row r="30" spans="1:9" ht="13.8">
      <c r="A30" s="176"/>
      <c r="B30" s="97"/>
      <c r="C30" s="177"/>
      <c r="D30" s="178"/>
      <c r="E30" s="414"/>
      <c r="F30" s="415"/>
      <c r="G30" s="79"/>
      <c r="H30" s="79"/>
      <c r="I30" s="79"/>
    </row>
    <row r="31" spans="1:9" ht="13.8">
      <c r="A31" s="138" t="s">
        <v>215</v>
      </c>
      <c r="B31" s="416"/>
      <c r="C31" s="409" t="s">
        <v>1366</v>
      </c>
      <c r="D31" s="417" t="s">
        <v>1367</v>
      </c>
      <c r="E31" s="403" t="s">
        <v>188</v>
      </c>
      <c r="F31" s="404">
        <v>84</v>
      </c>
      <c r="G31" s="1252"/>
      <c r="H31" s="90">
        <f>ROUND(F31*G31,2)</f>
        <v>0</v>
      </c>
      <c r="I31" s="1252"/>
    </row>
    <row r="32" spans="1:9" ht="27.6">
      <c r="A32" s="138" t="s">
        <v>217</v>
      </c>
      <c r="B32" s="416"/>
      <c r="C32" s="409" t="s">
        <v>1368</v>
      </c>
      <c r="D32" s="418" t="s">
        <v>1369</v>
      </c>
      <c r="E32" s="403" t="s">
        <v>462</v>
      </c>
      <c r="F32" s="404">
        <v>11.4</v>
      </c>
      <c r="G32" s="1252"/>
      <c r="H32" s="90">
        <f t="shared" ref="H32:H39" si="2">ROUND(F32*G32,2)</f>
        <v>0</v>
      </c>
      <c r="I32" s="1252"/>
    </row>
    <row r="33" spans="1:9" ht="13.8">
      <c r="A33" s="138" t="s">
        <v>219</v>
      </c>
      <c r="B33" s="416"/>
      <c r="C33" s="419" t="s">
        <v>1335</v>
      </c>
      <c r="D33" s="411" t="s">
        <v>1336</v>
      </c>
      <c r="E33" s="403" t="s">
        <v>188</v>
      </c>
      <c r="F33" s="404">
        <v>4.7</v>
      </c>
      <c r="G33" s="1252"/>
      <c r="H33" s="90">
        <f t="shared" si="2"/>
        <v>0</v>
      </c>
      <c r="I33" s="1252"/>
    </row>
    <row r="34" spans="1:9" ht="27.6">
      <c r="A34" s="138" t="s">
        <v>221</v>
      </c>
      <c r="B34" s="416"/>
      <c r="C34" s="402" t="s">
        <v>1343</v>
      </c>
      <c r="D34" s="397" t="s">
        <v>1344</v>
      </c>
      <c r="E34" s="403" t="s">
        <v>188</v>
      </c>
      <c r="F34" s="404">
        <v>130</v>
      </c>
      <c r="G34" s="1252"/>
      <c r="H34" s="90">
        <f t="shared" si="2"/>
        <v>0</v>
      </c>
      <c r="I34" s="1252"/>
    </row>
    <row r="35" spans="1:9" ht="27.6">
      <c r="A35" s="138" t="s">
        <v>223</v>
      </c>
      <c r="B35" s="416"/>
      <c r="C35" s="402" t="s">
        <v>1347</v>
      </c>
      <c r="D35" s="397" t="s">
        <v>1348</v>
      </c>
      <c r="E35" s="403" t="s">
        <v>462</v>
      </c>
      <c r="F35" s="404">
        <v>39</v>
      </c>
      <c r="G35" s="1252"/>
      <c r="H35" s="90">
        <f t="shared" si="2"/>
        <v>0</v>
      </c>
      <c r="I35" s="1252"/>
    </row>
    <row r="36" spans="1:9" ht="27.6">
      <c r="A36" s="138" t="s">
        <v>292</v>
      </c>
      <c r="B36" s="416"/>
      <c r="C36" s="402" t="s">
        <v>1304</v>
      </c>
      <c r="D36" s="397" t="s">
        <v>1305</v>
      </c>
      <c r="E36" s="403" t="s">
        <v>188</v>
      </c>
      <c r="F36" s="404">
        <v>238</v>
      </c>
      <c r="G36" s="1252"/>
      <c r="H36" s="90">
        <f t="shared" si="2"/>
        <v>0</v>
      </c>
      <c r="I36" s="1252"/>
    </row>
    <row r="37" spans="1:9" ht="27.6">
      <c r="A37" s="138" t="s">
        <v>293</v>
      </c>
      <c r="B37" s="416"/>
      <c r="C37" s="402" t="s">
        <v>1370</v>
      </c>
      <c r="D37" s="397" t="s">
        <v>1371</v>
      </c>
      <c r="E37" s="403" t="s">
        <v>188</v>
      </c>
      <c r="F37" s="404">
        <v>3.4</v>
      </c>
      <c r="G37" s="1252"/>
      <c r="H37" s="90">
        <f t="shared" si="2"/>
        <v>0</v>
      </c>
      <c r="I37" s="1252"/>
    </row>
    <row r="38" spans="1:9" ht="13.8">
      <c r="A38" s="138" t="s">
        <v>294</v>
      </c>
      <c r="B38" s="416"/>
      <c r="C38" s="402" t="s">
        <v>1306</v>
      </c>
      <c r="D38" s="397" t="s">
        <v>1307</v>
      </c>
      <c r="E38" s="403" t="s">
        <v>176</v>
      </c>
      <c r="F38" s="404">
        <v>41</v>
      </c>
      <c r="G38" s="1252"/>
      <c r="H38" s="90">
        <f t="shared" si="2"/>
        <v>0</v>
      </c>
      <c r="I38" s="1252"/>
    </row>
    <row r="39" spans="1:9" ht="13.8">
      <c r="A39" s="138" t="s">
        <v>478</v>
      </c>
      <c r="B39" s="416"/>
      <c r="C39" s="402" t="s">
        <v>1310</v>
      </c>
      <c r="D39" s="397" t="s">
        <v>1311</v>
      </c>
      <c r="E39" s="403" t="s">
        <v>176</v>
      </c>
      <c r="F39" s="404">
        <v>30</v>
      </c>
      <c r="G39" s="1252"/>
      <c r="H39" s="90">
        <f t="shared" si="2"/>
        <v>0</v>
      </c>
      <c r="I39" s="1252"/>
    </row>
    <row r="40" spans="1:9" ht="13.8">
      <c r="A40" s="53"/>
      <c r="B40" s="70"/>
      <c r="C40" s="71"/>
      <c r="D40" s="71"/>
      <c r="F40" s="53"/>
      <c r="G40" s="53"/>
      <c r="H40" s="53"/>
      <c r="I40" s="53"/>
    </row>
    <row r="41" spans="1:9" s="395" customFormat="1" ht="13.8">
      <c r="A41" s="257"/>
      <c r="B41" s="227" t="s">
        <v>763</v>
      </c>
      <c r="C41" s="75"/>
      <c r="D41" s="229" t="s">
        <v>714</v>
      </c>
      <c r="E41" s="70"/>
      <c r="F41" s="71"/>
      <c r="G41" s="71"/>
      <c r="H41" s="80">
        <f>SUM(H43:H43)</f>
        <v>0</v>
      </c>
      <c r="I41" s="71"/>
    </row>
    <row r="42" spans="1:9" s="425" customFormat="1" ht="13.8">
      <c r="A42" s="176"/>
      <c r="B42" s="97"/>
      <c r="C42" s="420"/>
      <c r="D42" s="421"/>
      <c r="E42" s="414"/>
      <c r="F42" s="422"/>
      <c r="G42" s="423"/>
      <c r="H42" s="424"/>
      <c r="I42" s="423"/>
    </row>
    <row r="43" spans="1:9" ht="27.6">
      <c r="A43" s="138" t="s">
        <v>480</v>
      </c>
      <c r="B43" s="416"/>
      <c r="C43" s="402" t="s">
        <v>1324</v>
      </c>
      <c r="D43" s="426" t="s">
        <v>1325</v>
      </c>
      <c r="E43" s="403" t="s">
        <v>180</v>
      </c>
      <c r="F43" s="404">
        <v>2</v>
      </c>
      <c r="G43" s="1252"/>
      <c r="H43" s="90">
        <f>ROUND(F43*G43,2)</f>
        <v>0</v>
      </c>
      <c r="I43" s="1252"/>
    </row>
    <row r="44" spans="1:9" s="81" customFormat="1" ht="13.8">
      <c r="A44" s="176"/>
      <c r="B44" s="97"/>
      <c r="C44" s="427"/>
      <c r="D44" s="428"/>
      <c r="E44" s="414"/>
      <c r="F44" s="422"/>
      <c r="G44" s="423"/>
      <c r="H44" s="424"/>
      <c r="I44" s="423"/>
    </row>
    <row r="45" spans="1:9" s="395" customFormat="1" ht="13.8">
      <c r="A45" s="257"/>
      <c r="B45" s="137">
        <v>452614</v>
      </c>
      <c r="C45" s="75"/>
      <c r="D45" s="229" t="s">
        <v>639</v>
      </c>
      <c r="E45" s="70"/>
      <c r="F45" s="71"/>
      <c r="G45" s="71"/>
      <c r="H45" s="80">
        <f>SUM(H47:H49)</f>
        <v>0</v>
      </c>
      <c r="I45" s="71"/>
    </row>
    <row r="46" spans="1:9" ht="13.8">
      <c r="A46" s="176"/>
      <c r="B46" s="429"/>
      <c r="C46" s="420"/>
      <c r="D46" s="430"/>
      <c r="E46" s="414"/>
      <c r="F46" s="415"/>
      <c r="G46" s="79"/>
      <c r="H46" s="79"/>
      <c r="I46" s="79"/>
    </row>
    <row r="47" spans="1:9" ht="27.6">
      <c r="A47" s="249">
        <v>22</v>
      </c>
      <c r="B47" s="181"/>
      <c r="C47" s="431" t="s">
        <v>628</v>
      </c>
      <c r="D47" s="397" t="s">
        <v>629</v>
      </c>
      <c r="E47" s="249" t="s">
        <v>197</v>
      </c>
      <c r="F47" s="398">
        <v>63</v>
      </c>
      <c r="G47" s="1258"/>
      <c r="H47" s="399">
        <f>ROUND(F47*G47,2)</f>
        <v>0</v>
      </c>
      <c r="I47" s="1258"/>
    </row>
    <row r="48" spans="1:9" ht="13.8">
      <c r="A48" s="249">
        <v>23</v>
      </c>
      <c r="B48" s="181"/>
      <c r="C48" s="409" t="s">
        <v>1331</v>
      </c>
      <c r="D48" s="411" t="s">
        <v>1332</v>
      </c>
      <c r="E48" s="249" t="s">
        <v>197</v>
      </c>
      <c r="F48" s="261">
        <v>217.3</v>
      </c>
      <c r="G48" s="1258"/>
      <c r="H48" s="399">
        <f t="shared" ref="H48:H49" si="3">ROUND(F48*G48,2)</f>
        <v>0</v>
      </c>
      <c r="I48" s="1258"/>
    </row>
    <row r="49" spans="1:9" ht="27.6">
      <c r="A49" s="249">
        <v>24</v>
      </c>
      <c r="B49" s="181"/>
      <c r="C49" s="431" t="s">
        <v>1333</v>
      </c>
      <c r="D49" s="397" t="s">
        <v>629</v>
      </c>
      <c r="E49" s="249" t="s">
        <v>197</v>
      </c>
      <c r="F49" s="398">
        <v>41</v>
      </c>
      <c r="G49" s="1258"/>
      <c r="H49" s="399">
        <f t="shared" si="3"/>
        <v>0</v>
      </c>
      <c r="I49" s="1258"/>
    </row>
    <row r="50" spans="1:9" ht="13.8">
      <c r="A50" s="53"/>
      <c r="B50" s="70"/>
      <c r="C50" s="71"/>
      <c r="D50" s="71"/>
      <c r="F50" s="53"/>
      <c r="G50" s="53"/>
      <c r="H50" s="53"/>
      <c r="I50" s="53"/>
    </row>
    <row r="51" spans="1:9" s="395" customFormat="1" ht="13.8">
      <c r="A51" s="257"/>
      <c r="B51" s="137">
        <v>452622</v>
      </c>
      <c r="C51" s="75"/>
      <c r="D51" s="229" t="s">
        <v>555</v>
      </c>
      <c r="E51" s="70"/>
      <c r="F51" s="71"/>
      <c r="G51" s="71"/>
      <c r="H51" s="80">
        <f>SUM(H53:H57)</f>
        <v>0</v>
      </c>
      <c r="I51" s="71"/>
    </row>
    <row r="52" spans="1:9" ht="13.8">
      <c r="A52" s="53"/>
      <c r="B52" s="70"/>
      <c r="C52" s="71"/>
      <c r="D52" s="71"/>
      <c r="F52" s="53"/>
      <c r="G52" s="53"/>
      <c r="H52" s="53"/>
      <c r="I52" s="53"/>
    </row>
    <row r="53" spans="1:9" ht="13.8">
      <c r="A53" s="249">
        <v>25</v>
      </c>
      <c r="B53" s="181"/>
      <c r="C53" s="409" t="s">
        <v>794</v>
      </c>
      <c r="D53" s="432" t="s">
        <v>795</v>
      </c>
      <c r="E53" s="249" t="s">
        <v>176</v>
      </c>
      <c r="F53" s="398">
        <v>108</v>
      </c>
      <c r="G53" s="1258"/>
      <c r="H53" s="399">
        <f>ROUND(F53*G53,2)</f>
        <v>0</v>
      </c>
      <c r="I53" s="1258"/>
    </row>
    <row r="54" spans="1:9" ht="13.8">
      <c r="A54" s="249">
        <v>26</v>
      </c>
      <c r="B54" s="181"/>
      <c r="C54" s="402" t="s">
        <v>796</v>
      </c>
      <c r="D54" s="397" t="s">
        <v>797</v>
      </c>
      <c r="E54" s="249" t="s">
        <v>188</v>
      </c>
      <c r="F54" s="261">
        <v>56</v>
      </c>
      <c r="G54" s="1258"/>
      <c r="H54" s="399">
        <f t="shared" ref="H54:H57" si="4">ROUND(F54*G54,2)</f>
        <v>0</v>
      </c>
      <c r="I54" s="1258"/>
    </row>
    <row r="55" spans="1:9" ht="13.8">
      <c r="A55" s="249">
        <v>27</v>
      </c>
      <c r="B55" s="181"/>
      <c r="C55" s="402" t="s">
        <v>1372</v>
      </c>
      <c r="D55" s="397" t="s">
        <v>1373</v>
      </c>
      <c r="E55" s="249" t="s">
        <v>462</v>
      </c>
      <c r="F55" s="261">
        <v>5.8</v>
      </c>
      <c r="G55" s="1261"/>
      <c r="H55" s="399">
        <f t="shared" si="4"/>
        <v>0</v>
      </c>
      <c r="I55" s="1261"/>
    </row>
    <row r="56" spans="1:9" ht="13.8">
      <c r="A56" s="249">
        <v>28</v>
      </c>
      <c r="B56" s="181"/>
      <c r="C56" s="402" t="s">
        <v>1374</v>
      </c>
      <c r="D56" s="397" t="s">
        <v>1375</v>
      </c>
      <c r="E56" s="249" t="s">
        <v>188</v>
      </c>
      <c r="F56" s="398">
        <v>36</v>
      </c>
      <c r="G56" s="1258"/>
      <c r="H56" s="399">
        <f t="shared" si="4"/>
        <v>0</v>
      </c>
      <c r="I56" s="1258"/>
    </row>
    <row r="57" spans="1:9" ht="27.6">
      <c r="A57" s="249">
        <v>29</v>
      </c>
      <c r="B57" s="181"/>
      <c r="C57" s="402" t="s">
        <v>542</v>
      </c>
      <c r="D57" s="397" t="s">
        <v>543</v>
      </c>
      <c r="E57" s="249" t="s">
        <v>197</v>
      </c>
      <c r="F57" s="261">
        <v>187</v>
      </c>
      <c r="G57" s="1258"/>
      <c r="H57" s="399">
        <f t="shared" si="4"/>
        <v>0</v>
      </c>
      <c r="I57" s="1258"/>
    </row>
    <row r="58" spans="1:9" ht="13.8">
      <c r="A58" s="53"/>
      <c r="B58" s="70"/>
      <c r="C58" s="71"/>
      <c r="D58" s="71"/>
      <c r="F58" s="53"/>
      <c r="G58" s="53"/>
      <c r="H58" s="53"/>
      <c r="I58" s="53"/>
    </row>
    <row r="59" spans="1:9" s="395" customFormat="1" ht="13.8">
      <c r="A59" s="433"/>
      <c r="B59" s="434">
        <v>452625</v>
      </c>
      <c r="C59" s="435"/>
      <c r="D59" s="229" t="s">
        <v>1072</v>
      </c>
      <c r="E59" s="412"/>
      <c r="F59" s="413"/>
      <c r="G59" s="232"/>
      <c r="H59" s="233">
        <f>SUM(H61:H62)</f>
        <v>0</v>
      </c>
      <c r="I59" s="232"/>
    </row>
    <row r="60" spans="1:9" ht="13.8">
      <c r="A60" s="155"/>
      <c r="B60" s="429"/>
      <c r="C60" s="427"/>
      <c r="D60" s="436"/>
      <c r="E60" s="414"/>
      <c r="F60" s="415"/>
      <c r="G60" s="79"/>
      <c r="H60" s="79"/>
      <c r="I60" s="79"/>
    </row>
    <row r="61" spans="1:9" ht="13.8">
      <c r="A61" s="1520" t="s">
        <v>621</v>
      </c>
      <c r="B61" s="1598"/>
      <c r="C61" s="1599" t="s">
        <v>1376</v>
      </c>
      <c r="D61" s="1546" t="s">
        <v>1377</v>
      </c>
      <c r="E61" s="1594" t="s">
        <v>462</v>
      </c>
      <c r="F61" s="1597">
        <v>55.63</v>
      </c>
      <c r="G61" s="1526"/>
      <c r="H61" s="1527">
        <f>ROUND(F61*G61,2)</f>
        <v>0</v>
      </c>
      <c r="I61" s="1526"/>
    </row>
    <row r="62" spans="1:9" ht="13.8">
      <c r="A62" s="138" t="s">
        <v>624</v>
      </c>
      <c r="B62" s="416"/>
      <c r="C62" s="402" t="s">
        <v>1378</v>
      </c>
      <c r="D62" s="397" t="s">
        <v>1379</v>
      </c>
      <c r="E62" s="403" t="s">
        <v>197</v>
      </c>
      <c r="F62" s="404">
        <v>280.3</v>
      </c>
      <c r="G62" s="1252"/>
      <c r="H62" s="90">
        <f>ROUND(F62*G62,2)</f>
        <v>0</v>
      </c>
      <c r="I62" s="1252"/>
    </row>
    <row r="63" spans="1:9" ht="13.8">
      <c r="A63" s="176"/>
      <c r="B63" s="97"/>
      <c r="C63" s="177"/>
      <c r="D63" s="430"/>
      <c r="E63" s="414"/>
      <c r="F63" s="437"/>
      <c r="G63" s="423"/>
      <c r="H63" s="423"/>
    </row>
    <row r="64" spans="1:9" ht="14.4">
      <c r="A64" s="92"/>
      <c r="B64" s="95"/>
      <c r="C64" s="114"/>
      <c r="D64" s="103" t="s">
        <v>181</v>
      </c>
      <c r="E64" s="104"/>
      <c r="F64" s="105"/>
      <c r="G64" s="106"/>
      <c r="H64" s="107">
        <f>H59+H51+H45+H41+H29+H20+H13+H9</f>
        <v>0</v>
      </c>
    </row>
    <row r="65" spans="1:8" ht="13.8">
      <c r="A65" s="92"/>
      <c r="B65" s="108"/>
      <c r="C65" s="109"/>
      <c r="D65" s="110"/>
      <c r="E65" s="92"/>
    </row>
    <row r="66" spans="1:8" ht="13.8">
      <c r="A66" s="92"/>
      <c r="B66" s="108"/>
      <c r="C66" s="109"/>
      <c r="E66" s="95"/>
    </row>
    <row r="67" spans="1:8" ht="13.8">
      <c r="A67" s="92"/>
      <c r="B67" s="108"/>
      <c r="C67" s="109"/>
      <c r="D67" s="110"/>
      <c r="E67" s="95"/>
    </row>
    <row r="68" spans="1:8" s="52" customFormat="1" ht="13.8">
      <c r="A68" s="92"/>
      <c r="B68" s="108"/>
      <c r="C68" s="109"/>
      <c r="D68" s="110"/>
      <c r="E68" s="95"/>
      <c r="F68" s="54"/>
      <c r="G68" s="96"/>
      <c r="H68" s="54"/>
    </row>
    <row r="69" spans="1:8" s="52" customFormat="1" ht="13.8">
      <c r="A69" s="92"/>
      <c r="B69" s="108"/>
      <c r="C69" s="109"/>
      <c r="D69" s="110"/>
      <c r="E69" s="95"/>
      <c r="F69" s="54"/>
      <c r="G69" s="96"/>
      <c r="H69" s="54"/>
    </row>
    <row r="70" spans="1:8" ht="13.8">
      <c r="A70" s="92"/>
      <c r="B70" s="108"/>
      <c r="C70" s="109"/>
      <c r="D70" s="110"/>
      <c r="E70" s="95"/>
    </row>
    <row r="71" spans="1:8" s="52" customFormat="1" ht="13.8">
      <c r="A71" s="92"/>
      <c r="B71" s="108"/>
      <c r="C71" s="109"/>
      <c r="D71" s="110"/>
      <c r="E71" s="95"/>
      <c r="F71" s="54"/>
      <c r="G71" s="96"/>
      <c r="H71" s="54"/>
    </row>
    <row r="72" spans="1:8" ht="13.8">
      <c r="A72" s="92"/>
      <c r="B72" s="100"/>
      <c r="C72" s="101"/>
      <c r="D72" s="116"/>
      <c r="E72" s="95"/>
    </row>
    <row r="73" spans="1:8" ht="13.8">
      <c r="A73" s="92"/>
      <c r="B73" s="100"/>
      <c r="C73" s="101"/>
      <c r="D73" s="116"/>
      <c r="E73" s="95"/>
    </row>
    <row r="74" spans="1:8" ht="13.8">
      <c r="A74" s="92"/>
      <c r="B74" s="100"/>
      <c r="C74" s="101"/>
      <c r="D74" s="116"/>
      <c r="E74" s="95"/>
    </row>
    <row r="75" spans="1:8" ht="15.6">
      <c r="A75" s="92"/>
      <c r="B75" s="117"/>
      <c r="C75" s="118"/>
      <c r="D75" s="102"/>
      <c r="E75" s="119"/>
    </row>
    <row r="76" spans="1:8" ht="13.8">
      <c r="A76" s="92"/>
      <c r="B76" s="108"/>
      <c r="C76" s="120"/>
      <c r="D76" s="110"/>
      <c r="E76" s="92"/>
    </row>
    <row r="77" spans="1:8" s="52" customFormat="1" ht="13.8">
      <c r="A77" s="92"/>
      <c r="B77" s="100"/>
      <c r="C77" s="101"/>
      <c r="D77" s="115"/>
      <c r="E77" s="95"/>
      <c r="F77" s="54"/>
      <c r="G77" s="96"/>
      <c r="H77" s="54"/>
    </row>
    <row r="78" spans="1:8" s="52" customFormat="1" ht="15.6">
      <c r="A78" s="92"/>
      <c r="B78" s="117"/>
      <c r="C78" s="118"/>
      <c r="D78" s="102"/>
      <c r="E78" s="119"/>
      <c r="F78" s="54"/>
      <c r="G78" s="96"/>
      <c r="H78" s="54"/>
    </row>
    <row r="79" spans="1:8" ht="13.8">
      <c r="A79" s="92"/>
      <c r="B79" s="100"/>
      <c r="C79" s="101"/>
      <c r="D79" s="102"/>
      <c r="E79" s="95"/>
    </row>
    <row r="80" spans="1:8" ht="13.8">
      <c r="A80" s="92"/>
      <c r="B80" s="100"/>
      <c r="C80" s="101"/>
      <c r="D80" s="102"/>
      <c r="E80" s="95"/>
    </row>
    <row r="81" spans="1:9" s="54" customFormat="1" ht="13.8">
      <c r="A81" s="92"/>
      <c r="B81" s="100"/>
      <c r="C81" s="101"/>
      <c r="D81" s="116"/>
      <c r="E81" s="95"/>
      <c r="G81" s="96"/>
      <c r="I81" s="51"/>
    </row>
    <row r="82" spans="1:9" s="54" customFormat="1" ht="13.8">
      <c r="A82" s="92"/>
      <c r="B82" s="100"/>
      <c r="C82" s="101"/>
      <c r="D82" s="116"/>
      <c r="E82" s="95"/>
      <c r="G82" s="96"/>
      <c r="I82" s="51"/>
    </row>
    <row r="83" spans="1:9" s="54" customFormat="1" ht="13.8">
      <c r="A83" s="92"/>
      <c r="B83" s="100"/>
      <c r="C83" s="101"/>
      <c r="D83" s="116"/>
      <c r="E83" s="95"/>
      <c r="G83" s="96"/>
      <c r="I83" s="51"/>
    </row>
    <row r="84" spans="1:9" s="54" customFormat="1" ht="15.6">
      <c r="A84" s="92"/>
      <c r="B84" s="117"/>
      <c r="C84" s="118"/>
      <c r="D84" s="102"/>
      <c r="E84" s="119"/>
      <c r="G84" s="96"/>
      <c r="I84" s="51"/>
    </row>
    <row r="85" spans="1:9" s="54" customFormat="1" ht="15.6">
      <c r="A85" s="92"/>
      <c r="B85" s="117"/>
      <c r="C85" s="118"/>
      <c r="D85" s="121"/>
      <c r="E85" s="119"/>
      <c r="G85" s="96"/>
      <c r="I85" s="51"/>
    </row>
    <row r="86" spans="1:9" s="54" customFormat="1" ht="13.8">
      <c r="A86" s="92"/>
      <c r="B86" s="100"/>
      <c r="C86" s="101"/>
      <c r="D86" s="115"/>
      <c r="E86" s="95"/>
      <c r="G86" s="96"/>
      <c r="I86" s="51"/>
    </row>
    <row r="87" spans="1:9" s="54" customFormat="1" ht="13.8">
      <c r="A87" s="92"/>
      <c r="B87" s="100"/>
      <c r="C87" s="101"/>
      <c r="D87" s="102"/>
      <c r="E87" s="95"/>
      <c r="G87" s="96"/>
      <c r="I87" s="51"/>
    </row>
    <row r="88" spans="1:9" s="54" customFormat="1" ht="13.8">
      <c r="A88" s="92"/>
      <c r="B88" s="100"/>
      <c r="C88" s="101"/>
      <c r="D88" s="102"/>
      <c r="E88" s="95"/>
      <c r="G88" s="96"/>
      <c r="I88" s="51"/>
    </row>
    <row r="89" spans="1:9" s="54" customFormat="1" ht="13.8">
      <c r="A89" s="92"/>
      <c r="B89" s="100"/>
      <c r="C89" s="101"/>
      <c r="D89" s="116"/>
      <c r="E89" s="95"/>
      <c r="G89" s="96"/>
      <c r="I89" s="51"/>
    </row>
    <row r="90" spans="1:9" s="54" customFormat="1" ht="13.8">
      <c r="A90" s="92"/>
      <c r="B90" s="100"/>
      <c r="C90" s="101"/>
      <c r="D90" s="116"/>
      <c r="E90" s="95"/>
      <c r="G90" s="96"/>
      <c r="I90" s="51"/>
    </row>
    <row r="91" spans="1:9" s="54" customFormat="1" ht="13.8">
      <c r="A91" s="92"/>
      <c r="B91" s="100"/>
      <c r="C91" s="101"/>
      <c r="D91" s="116"/>
      <c r="E91" s="95"/>
      <c r="G91" s="96"/>
      <c r="I91" s="51"/>
    </row>
    <row r="92" spans="1:9" s="54" customFormat="1" ht="13.8">
      <c r="A92" s="92"/>
      <c r="B92" s="100"/>
      <c r="C92" s="101"/>
      <c r="D92" s="102"/>
      <c r="E92" s="95"/>
      <c r="G92" s="96"/>
      <c r="I92" s="51"/>
    </row>
    <row r="93" spans="1:9" s="54" customFormat="1" ht="13.8">
      <c r="A93" s="92"/>
      <c r="B93" s="100"/>
      <c r="C93" s="101"/>
      <c r="D93" s="116"/>
      <c r="E93" s="95"/>
      <c r="G93" s="96"/>
      <c r="I93" s="51"/>
    </row>
    <row r="94" spans="1:9" s="54" customFormat="1" ht="13.8">
      <c r="A94" s="92"/>
      <c r="B94" s="100"/>
      <c r="C94" s="101"/>
      <c r="D94" s="115"/>
      <c r="E94" s="95"/>
      <c r="G94" s="96"/>
      <c r="I94" s="51"/>
    </row>
    <row r="95" spans="1:9" s="54" customFormat="1" ht="13.8">
      <c r="A95" s="92"/>
      <c r="B95" s="100"/>
      <c r="C95" s="101"/>
      <c r="D95" s="102"/>
      <c r="E95" s="95"/>
      <c r="G95" s="96"/>
      <c r="I95" s="51"/>
    </row>
    <row r="96" spans="1:9" s="54" customFormat="1" ht="13.8">
      <c r="A96" s="92"/>
      <c r="B96" s="100"/>
      <c r="C96" s="101"/>
      <c r="D96" s="116"/>
      <c r="E96" s="95"/>
      <c r="G96" s="96"/>
      <c r="I96" s="51"/>
    </row>
    <row r="97" spans="1:8" s="52" customFormat="1" ht="13.8">
      <c r="A97" s="92"/>
      <c r="B97" s="100"/>
      <c r="C97" s="101"/>
      <c r="D97" s="116"/>
      <c r="E97" s="95"/>
      <c r="F97" s="54"/>
      <c r="G97" s="96"/>
      <c r="H97" s="54"/>
    </row>
    <row r="98" spans="1:8" s="52" customFormat="1" ht="13.8">
      <c r="A98" s="92"/>
      <c r="B98" s="100"/>
      <c r="C98" s="101"/>
      <c r="D98" s="116"/>
      <c r="E98" s="95"/>
      <c r="F98" s="54"/>
      <c r="G98" s="96"/>
      <c r="H98" s="54"/>
    </row>
    <row r="99" spans="1:8" s="52" customFormat="1" ht="13.8">
      <c r="A99" s="92"/>
      <c r="B99" s="100"/>
      <c r="C99" s="101"/>
      <c r="D99" s="102"/>
      <c r="E99" s="95"/>
      <c r="F99" s="54"/>
      <c r="G99" s="96"/>
      <c r="H99" s="54"/>
    </row>
    <row r="100" spans="1:8" ht="13.8">
      <c r="A100" s="92"/>
      <c r="B100" s="100"/>
      <c r="C100" s="101"/>
      <c r="D100" s="116"/>
      <c r="E100" s="95"/>
    </row>
    <row r="101" spans="1:8" ht="13.8">
      <c r="A101" s="92"/>
      <c r="B101" s="100"/>
      <c r="C101" s="101"/>
      <c r="D101" s="115"/>
      <c r="E101" s="95"/>
    </row>
    <row r="102" spans="1:8" s="52" customFormat="1" ht="13.8">
      <c r="A102" s="92"/>
      <c r="B102" s="95"/>
      <c r="C102" s="114"/>
      <c r="D102" s="122"/>
      <c r="E102" s="95"/>
      <c r="F102" s="54"/>
      <c r="G102" s="96"/>
      <c r="H102" s="54"/>
    </row>
    <row r="103" spans="1:8" s="52" customFormat="1" ht="13.8">
      <c r="A103" s="92"/>
      <c r="B103" s="95"/>
      <c r="C103" s="114"/>
      <c r="D103" s="114"/>
      <c r="E103" s="95"/>
      <c r="F103" s="54"/>
      <c r="G103" s="96"/>
      <c r="H103" s="54"/>
    </row>
    <row r="104" spans="1:8" s="52" customFormat="1" ht="13.8">
      <c r="A104" s="92"/>
      <c r="B104" s="108"/>
      <c r="C104" s="120"/>
      <c r="D104" s="110"/>
      <c r="E104" s="92"/>
      <c r="F104" s="54"/>
      <c r="G104" s="96"/>
      <c r="H104" s="54"/>
    </row>
    <row r="105" spans="1:8" s="52" customFormat="1" ht="13.8">
      <c r="A105" s="92"/>
      <c r="B105" s="100"/>
      <c r="C105" s="123"/>
      <c r="D105" s="116"/>
      <c r="E105" s="95"/>
      <c r="F105" s="54"/>
      <c r="G105" s="96"/>
      <c r="H105" s="54"/>
    </row>
    <row r="106" spans="1:8" s="52" customFormat="1" ht="13.8">
      <c r="A106" s="92"/>
      <c r="B106" s="100"/>
      <c r="C106" s="123"/>
      <c r="D106" s="116"/>
      <c r="E106" s="95"/>
      <c r="F106" s="54"/>
      <c r="G106" s="96"/>
      <c r="H106" s="54"/>
    </row>
    <row r="107" spans="1:8" s="52" customFormat="1" ht="13.8">
      <c r="A107" s="92"/>
      <c r="B107" s="95"/>
      <c r="C107" s="114"/>
      <c r="D107" s="122"/>
      <c r="E107" s="95"/>
      <c r="F107" s="54"/>
      <c r="G107" s="96"/>
      <c r="H107" s="54"/>
    </row>
    <row r="108" spans="1:8" s="52" customFormat="1" ht="13.8">
      <c r="A108" s="92"/>
      <c r="B108" s="95"/>
      <c r="C108" s="114"/>
      <c r="D108" s="114"/>
      <c r="E108" s="95"/>
      <c r="F108" s="54"/>
      <c r="G108" s="96"/>
      <c r="H108" s="54"/>
    </row>
    <row r="109" spans="1:8" s="52" customFormat="1" ht="13.8">
      <c r="A109" s="92"/>
      <c r="B109" s="108"/>
      <c r="C109" s="120"/>
      <c r="D109" s="110"/>
      <c r="E109" s="92"/>
      <c r="F109" s="54"/>
      <c r="G109" s="96"/>
      <c r="H109" s="54"/>
    </row>
    <row r="110" spans="1:8" ht="13.8">
      <c r="A110" s="92"/>
      <c r="B110" s="108"/>
      <c r="C110" s="120"/>
      <c r="D110" s="110"/>
      <c r="E110" s="92"/>
    </row>
    <row r="111" spans="1:8" s="52" customFormat="1" ht="13.8">
      <c r="A111" s="92"/>
      <c r="B111" s="100"/>
      <c r="C111" s="123"/>
      <c r="D111" s="115"/>
      <c r="E111" s="95"/>
      <c r="F111" s="54"/>
      <c r="G111" s="96"/>
      <c r="H111" s="54"/>
    </row>
    <row r="112" spans="1:8" s="52" customFormat="1" ht="13.8">
      <c r="A112" s="92"/>
      <c r="B112" s="100"/>
      <c r="C112" s="123"/>
      <c r="D112" s="116"/>
      <c r="E112" s="95"/>
      <c r="F112" s="54"/>
      <c r="G112" s="96"/>
      <c r="H112" s="54"/>
    </row>
    <row r="113" spans="1:8" ht="13.8">
      <c r="A113" s="92"/>
      <c r="B113" s="100"/>
      <c r="C113" s="123"/>
      <c r="D113" s="115"/>
      <c r="E113" s="95"/>
    </row>
    <row r="114" spans="1:8" ht="13.5" customHeight="1">
      <c r="A114" s="92"/>
      <c r="B114" s="100"/>
      <c r="C114" s="123"/>
      <c r="D114" s="115"/>
      <c r="E114" s="95"/>
    </row>
    <row r="115" spans="1:8" s="52" customFormat="1" ht="13.8">
      <c r="A115" s="92"/>
      <c r="B115" s="100"/>
      <c r="C115" s="123"/>
      <c r="D115" s="115"/>
      <c r="E115" s="95"/>
      <c r="F115" s="54"/>
      <c r="G115" s="96"/>
      <c r="H115" s="54"/>
    </row>
    <row r="116" spans="1:8" s="52" customFormat="1" ht="13.8">
      <c r="A116" s="92"/>
      <c r="B116" s="100"/>
      <c r="C116" s="123"/>
      <c r="D116" s="116"/>
      <c r="E116" s="95"/>
      <c r="F116" s="54"/>
      <c r="G116" s="96"/>
      <c r="H116" s="54"/>
    </row>
    <row r="117" spans="1:8" ht="13.5" customHeight="1">
      <c r="A117" s="92"/>
      <c r="B117" s="95"/>
      <c r="C117" s="114"/>
      <c r="D117" s="114"/>
      <c r="E117" s="95"/>
    </row>
    <row r="118" spans="1:8" ht="13.5" customHeight="1">
      <c r="B118" s="73"/>
      <c r="C118" s="125"/>
      <c r="D118" s="126"/>
      <c r="E118" s="124"/>
    </row>
    <row r="119" spans="1:8" ht="13.5" customHeight="1">
      <c r="B119" s="83"/>
      <c r="C119" s="127"/>
      <c r="D119" s="82"/>
    </row>
    <row r="122" spans="1:8" ht="13.5" customHeight="1">
      <c r="B122" s="73"/>
      <c r="C122" s="125"/>
      <c r="D122" s="126"/>
      <c r="E122" s="124"/>
    </row>
    <row r="123" spans="1:8" ht="13.5" customHeight="1">
      <c r="B123" s="83"/>
      <c r="C123" s="127"/>
      <c r="D123" s="82"/>
    </row>
    <row r="124" spans="1:8" s="52" customFormat="1" ht="13.8">
      <c r="A124" s="124"/>
      <c r="B124" s="72"/>
      <c r="C124" s="53"/>
      <c r="D124" s="128"/>
      <c r="E124" s="72"/>
      <c r="F124" s="54"/>
      <c r="G124" s="96"/>
      <c r="H124" s="54"/>
    </row>
    <row r="125" spans="1:8" ht="13.5" customHeight="1">
      <c r="D125" s="128"/>
    </row>
    <row r="126" spans="1:8" ht="13.5" customHeight="1">
      <c r="D126" s="128"/>
    </row>
    <row r="127" spans="1:8" ht="13.5" customHeight="1">
      <c r="D127" s="128"/>
    </row>
    <row r="128" spans="1:8" ht="13.5" customHeight="1">
      <c r="D128" s="128"/>
    </row>
    <row r="131" spans="1:9" ht="13.5" customHeight="1">
      <c r="B131" s="83"/>
      <c r="C131" s="127"/>
      <c r="D131" s="82"/>
    </row>
    <row r="132" spans="1:9" ht="13.5" customHeight="1">
      <c r="D132" s="129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s="113" customFormat="1" ht="13.5" customHeight="1">
      <c r="A164" s="124"/>
      <c r="B164" s="72"/>
      <c r="C164" s="53"/>
      <c r="D164" s="53"/>
      <c r="E164" s="72"/>
      <c r="F164" s="54"/>
      <c r="G164" s="96"/>
      <c r="H164" s="54"/>
      <c r="I164" s="51"/>
    </row>
    <row r="165" spans="1:9" s="113" customFormat="1" ht="13.5" customHeight="1">
      <c r="A165" s="124"/>
      <c r="B165" s="72"/>
      <c r="C165" s="53"/>
      <c r="D165" s="53"/>
      <c r="E165" s="72"/>
      <c r="F165" s="54"/>
      <c r="G165" s="96"/>
      <c r="H165" s="54"/>
      <c r="I165" s="51"/>
    </row>
    <row r="166" spans="1:9" s="113" customFormat="1" ht="13.5" customHeight="1">
      <c r="A166" s="124"/>
      <c r="B166" s="72"/>
      <c r="C166" s="53"/>
      <c r="D166" s="53"/>
      <c r="E166" s="72"/>
      <c r="F166" s="54"/>
      <c r="G166" s="96"/>
      <c r="H166" s="54"/>
      <c r="I166" s="51"/>
    </row>
    <row r="167" spans="1:9" s="113" customFormat="1" ht="13.5" customHeight="1">
      <c r="A167" s="124"/>
      <c r="B167" s="72"/>
      <c r="C167" s="53"/>
      <c r="D167" s="53"/>
      <c r="E167" s="72"/>
      <c r="F167" s="54"/>
      <c r="G167" s="96"/>
      <c r="H167" s="54"/>
      <c r="I167" s="51"/>
    </row>
    <row r="168" spans="1:9" s="113" customFormat="1" ht="13.5" customHeight="1">
      <c r="A168" s="124"/>
      <c r="B168" s="72"/>
      <c r="C168" s="53"/>
      <c r="D168" s="53"/>
      <c r="E168" s="72"/>
      <c r="F168" s="54"/>
      <c r="G168" s="96"/>
      <c r="H168" s="54"/>
      <c r="I168" s="51"/>
    </row>
    <row r="169" spans="1:9" s="113" customFormat="1" ht="13.5" customHeight="1">
      <c r="A169" s="124"/>
      <c r="B169" s="72"/>
      <c r="C169" s="53"/>
      <c r="D169" s="53"/>
      <c r="E169" s="72"/>
      <c r="F169" s="54"/>
      <c r="G169" s="96"/>
      <c r="H169" s="54"/>
      <c r="I169" s="51"/>
    </row>
    <row r="170" spans="1:9" s="113" customFormat="1" ht="13.5" customHeight="1">
      <c r="A170" s="124"/>
      <c r="B170" s="72"/>
      <c r="C170" s="53"/>
      <c r="D170" s="53"/>
      <c r="E170" s="72"/>
      <c r="F170" s="54"/>
      <c r="G170" s="96"/>
      <c r="H170" s="54"/>
      <c r="I170" s="51"/>
    </row>
    <row r="171" spans="1:9" s="113" customFormat="1" ht="13.5" customHeight="1">
      <c r="A171" s="124"/>
      <c r="B171" s="72"/>
      <c r="C171" s="53"/>
      <c r="D171" s="53"/>
      <c r="E171" s="72"/>
      <c r="F171" s="54"/>
      <c r="G171" s="96"/>
      <c r="H171" s="54"/>
      <c r="I171" s="51"/>
    </row>
    <row r="172" spans="1:9" ht="13.5" customHeight="1">
      <c r="H172" s="53"/>
    </row>
    <row r="173" spans="1:9" ht="13.5" customHeight="1">
      <c r="H173" s="53"/>
    </row>
    <row r="174" spans="1:9" ht="13.5" customHeight="1">
      <c r="H174" s="53"/>
    </row>
    <row r="175" spans="1:9" ht="13.5" customHeight="1">
      <c r="H175" s="53"/>
    </row>
    <row r="176" spans="1:9" ht="13.5" customHeight="1">
      <c r="H176" s="53"/>
    </row>
    <row r="177" spans="8:8" ht="13.5" customHeight="1">
      <c r="H177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62" xr:uid="{00000000-0002-0000-4C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78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árok6">
    <tabColor rgb="FFFFFF99"/>
  </sheetPr>
  <dimension ref="A1:I143"/>
  <sheetViews>
    <sheetView view="pageBreakPreview" topLeftCell="A25" zoomScaleNormal="110" zoomScaleSheetLayoutView="100" workbookViewId="0">
      <selection activeCell="D23" sqref="D23"/>
    </sheetView>
  </sheetViews>
  <sheetFormatPr defaultColWidth="9.109375" defaultRowHeight="13.5" customHeight="1"/>
  <cols>
    <col min="1" max="1" width="5.6640625" style="124" customWidth="1"/>
    <col min="2" max="2" width="8.6640625" style="72" customWidth="1"/>
    <col min="3" max="3" width="13.6640625" style="53" customWidth="1"/>
    <col min="4" max="4" width="58.6640625" style="53" customWidth="1"/>
    <col min="5" max="5" width="6.33203125" style="72" customWidth="1"/>
    <col min="6" max="6" width="12.5546875" style="54" customWidth="1"/>
    <col min="7" max="7" width="12.6640625" style="96" customWidth="1"/>
    <col min="8" max="8" width="16.6640625" style="54" customWidth="1"/>
    <col min="9" max="9" width="22.6640625" style="51" customWidth="1"/>
    <col min="10" max="16384" width="9.109375" style="51"/>
  </cols>
  <sheetData>
    <row r="1" spans="1:9" s="391" customFormat="1" ht="14.4" thickBot="1">
      <c r="A1" s="386" t="s">
        <v>156</v>
      </c>
      <c r="B1" s="387"/>
      <c r="C1" s="388" t="s">
        <v>2</v>
      </c>
      <c r="D1" s="388"/>
      <c r="E1" s="387"/>
      <c r="F1" s="389"/>
      <c r="G1" s="389"/>
      <c r="H1" s="390" t="s">
        <v>157</v>
      </c>
    </row>
    <row r="2" spans="1:9" s="391" customFormat="1" ht="13.8">
      <c r="A2" s="386"/>
      <c r="B2" s="387"/>
      <c r="C2" s="388"/>
      <c r="D2" s="388"/>
      <c r="E2" s="387"/>
      <c r="F2" s="389"/>
      <c r="G2" s="389"/>
      <c r="H2" s="388"/>
    </row>
    <row r="3" spans="1:9" s="391" customFormat="1" ht="13.8">
      <c r="A3" s="386" t="s">
        <v>158</v>
      </c>
      <c r="B3" s="387"/>
      <c r="C3" s="388" t="s">
        <v>1793</v>
      </c>
      <c r="D3" s="388"/>
      <c r="E3" s="387"/>
      <c r="F3" s="389"/>
      <c r="G3" s="389"/>
      <c r="H3" s="388"/>
    </row>
    <row r="4" spans="1:9" ht="13.8">
      <c r="A4" s="65" t="s">
        <v>183</v>
      </c>
      <c r="B4" s="392"/>
      <c r="C4" s="393" t="s">
        <v>1794</v>
      </c>
      <c r="D4" s="389"/>
      <c r="E4" s="392"/>
      <c r="F4" s="389"/>
      <c r="G4" s="389"/>
      <c r="H4" s="389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395" customFormat="1" ht="13.5" customHeight="1">
      <c r="A9" s="73"/>
      <c r="B9" s="1453">
        <v>451111</v>
      </c>
      <c r="C9" s="75"/>
      <c r="D9" s="1452" t="s">
        <v>553</v>
      </c>
      <c r="E9" s="400"/>
      <c r="F9" s="233"/>
      <c r="G9" s="232"/>
      <c r="H9" s="80">
        <f>SUM(H11:H12)</f>
        <v>0</v>
      </c>
    </row>
    <row r="10" spans="1:9" ht="13.5" customHeight="1">
      <c r="A10" s="53"/>
      <c r="B10" s="70"/>
      <c r="C10" s="71"/>
      <c r="D10" s="401"/>
      <c r="F10" s="53"/>
      <c r="G10" s="53"/>
      <c r="H10" s="53"/>
    </row>
    <row r="11" spans="1:9" ht="13.8">
      <c r="A11" s="138" t="s">
        <v>173</v>
      </c>
      <c r="B11" s="85"/>
      <c r="C11" s="1445" t="s">
        <v>1795</v>
      </c>
      <c r="D11" s="1451" t="s">
        <v>1796</v>
      </c>
      <c r="E11" s="1450" t="s">
        <v>197</v>
      </c>
      <c r="F11" s="399">
        <v>485</v>
      </c>
      <c r="G11" s="1252"/>
      <c r="H11" s="399">
        <f>ROUND(F11*G11,2)</f>
        <v>0</v>
      </c>
      <c r="I11" s="1261"/>
    </row>
    <row r="12" spans="1:9" ht="13.8">
      <c r="A12" s="249">
        <v>2</v>
      </c>
      <c r="B12" s="181"/>
      <c r="C12" s="1449" t="s">
        <v>460</v>
      </c>
      <c r="D12" s="1451" t="s">
        <v>657</v>
      </c>
      <c r="E12" s="249" t="s">
        <v>462</v>
      </c>
      <c r="F12" s="398">
        <v>284.20999999999998</v>
      </c>
      <c r="G12" s="1252"/>
      <c r="H12" s="399">
        <f>ROUND(F12*G12,2)</f>
        <v>0</v>
      </c>
      <c r="I12" s="1261"/>
    </row>
    <row r="13" spans="1:9" s="81" customFormat="1" ht="13.8">
      <c r="A13" s="72"/>
      <c r="B13" s="137"/>
      <c r="C13" s="1448"/>
      <c r="D13" s="1444"/>
      <c r="E13" s="72"/>
      <c r="F13" s="530"/>
      <c r="G13" s="291"/>
      <c r="H13" s="1447"/>
      <c r="I13" s="232"/>
    </row>
    <row r="14" spans="1:9" ht="13.8">
      <c r="A14" s="73"/>
      <c r="B14" s="1453">
        <v>451120</v>
      </c>
      <c r="C14" s="75"/>
      <c r="D14" s="1452" t="s">
        <v>185</v>
      </c>
      <c r="E14" s="77"/>
      <c r="F14" s="78"/>
      <c r="G14" s="79"/>
      <c r="H14" s="80">
        <f>SUM(H16:H23)</f>
        <v>0</v>
      </c>
      <c r="I14" s="53"/>
    </row>
    <row r="15" spans="1:9" ht="13.8">
      <c r="A15" s="53"/>
      <c r="B15" s="70"/>
      <c r="C15" s="71"/>
      <c r="D15" s="401"/>
      <c r="E15"/>
      <c r="F15" s="53"/>
      <c r="G15" s="53"/>
      <c r="H15" s="53"/>
      <c r="I15" s="53"/>
    </row>
    <row r="16" spans="1:9" ht="13.8">
      <c r="A16" s="138" t="s">
        <v>191</v>
      </c>
      <c r="B16" s="85"/>
      <c r="C16" s="1446" t="s">
        <v>596</v>
      </c>
      <c r="D16" s="1451" t="s">
        <v>597</v>
      </c>
      <c r="E16" s="1436" t="s">
        <v>188</v>
      </c>
      <c r="F16" s="1437">
        <v>242.5</v>
      </c>
      <c r="G16" s="1252"/>
      <c r="H16" s="399">
        <f>ROUND(F16*G16,2)</f>
        <v>0</v>
      </c>
      <c r="I16" s="1252"/>
    </row>
    <row r="17" spans="1:9" ht="13.8">
      <c r="A17" s="138" t="s">
        <v>194</v>
      </c>
      <c r="B17" s="85"/>
      <c r="C17" s="1446" t="s">
        <v>1797</v>
      </c>
      <c r="D17" s="1451" t="s">
        <v>1798</v>
      </c>
      <c r="E17" s="1436" t="s">
        <v>188</v>
      </c>
      <c r="F17" s="1437">
        <v>50</v>
      </c>
      <c r="G17" s="1252"/>
      <c r="H17" s="399">
        <f t="shared" ref="H17:H23" si="0">ROUND(F17*G17,2)</f>
        <v>0</v>
      </c>
      <c r="I17" s="1252"/>
    </row>
    <row r="18" spans="1:9" ht="13.8">
      <c r="A18" s="138" t="s">
        <v>198</v>
      </c>
      <c r="B18" s="85"/>
      <c r="C18" s="1445" t="s">
        <v>600</v>
      </c>
      <c r="D18" s="1451" t="s">
        <v>601</v>
      </c>
      <c r="E18" s="1450" t="s">
        <v>188</v>
      </c>
      <c r="F18" s="399">
        <v>289.5</v>
      </c>
      <c r="G18" s="1252"/>
      <c r="H18" s="399">
        <f t="shared" si="0"/>
        <v>0</v>
      </c>
      <c r="I18" s="1252"/>
    </row>
    <row r="19" spans="1:9" ht="13.8">
      <c r="A19" s="138" t="s">
        <v>201</v>
      </c>
      <c r="B19" s="85"/>
      <c r="C19" s="1445" t="s">
        <v>231</v>
      </c>
      <c r="D19" s="1451" t="s">
        <v>1287</v>
      </c>
      <c r="E19" s="1436" t="s">
        <v>188</v>
      </c>
      <c r="F19" s="1437">
        <v>292.5</v>
      </c>
      <c r="G19" s="1252"/>
      <c r="H19" s="399">
        <f t="shared" si="0"/>
        <v>0</v>
      </c>
      <c r="I19" s="1252"/>
    </row>
    <row r="20" spans="1:9" s="81" customFormat="1" ht="13.8">
      <c r="A20" s="138" t="s">
        <v>204</v>
      </c>
      <c r="B20" s="85"/>
      <c r="C20" s="1446" t="s">
        <v>720</v>
      </c>
      <c r="D20" s="1444" t="s">
        <v>721</v>
      </c>
      <c r="E20" s="1436" t="s">
        <v>188</v>
      </c>
      <c r="F20" s="1437">
        <v>292.5</v>
      </c>
      <c r="G20" s="1252"/>
      <c r="H20" s="399">
        <f t="shared" si="0"/>
        <v>0</v>
      </c>
      <c r="I20" s="1252"/>
    </row>
    <row r="21" spans="1:9" ht="13.8">
      <c r="A21" s="138" t="s">
        <v>207</v>
      </c>
      <c r="B21" s="85"/>
      <c r="C21" s="1449" t="s">
        <v>195</v>
      </c>
      <c r="D21" s="1451" t="s">
        <v>196</v>
      </c>
      <c r="E21" s="1436" t="s">
        <v>197</v>
      </c>
      <c r="F21" s="1437">
        <v>485</v>
      </c>
      <c r="G21" s="1252"/>
      <c r="H21" s="399">
        <f t="shared" si="0"/>
        <v>0</v>
      </c>
      <c r="I21" s="1252"/>
    </row>
    <row r="22" spans="1:9" ht="13.8">
      <c r="A22" s="138" t="s">
        <v>209</v>
      </c>
      <c r="B22" s="85"/>
      <c r="C22" s="1449" t="s">
        <v>602</v>
      </c>
      <c r="D22" s="1451" t="s">
        <v>603</v>
      </c>
      <c r="E22" s="1450" t="s">
        <v>197</v>
      </c>
      <c r="F22" s="399">
        <v>100</v>
      </c>
      <c r="G22" s="1252"/>
      <c r="H22" s="399">
        <f t="shared" si="0"/>
        <v>0</v>
      </c>
      <c r="I22" s="1252"/>
    </row>
    <row r="23" spans="1:9" ht="27.6">
      <c r="A23" s="138" t="s">
        <v>211</v>
      </c>
      <c r="B23" s="85"/>
      <c r="C23" s="1449" t="s">
        <v>604</v>
      </c>
      <c r="D23" s="1451" t="s">
        <v>605</v>
      </c>
      <c r="E23" s="1450" t="s">
        <v>197</v>
      </c>
      <c r="F23" s="399">
        <v>100</v>
      </c>
      <c r="G23" s="1252"/>
      <c r="H23" s="399">
        <f t="shared" si="0"/>
        <v>0</v>
      </c>
      <c r="I23" s="1252"/>
    </row>
    <row r="24" spans="1:9" ht="13.8">
      <c r="A24" s="155"/>
      <c r="B24" s="97"/>
      <c r="C24" s="1448"/>
      <c r="D24" s="1444"/>
      <c r="E24" s="1442"/>
      <c r="F24" s="1447"/>
      <c r="G24" s="79"/>
      <c r="H24" s="424"/>
    </row>
    <row r="25" spans="1:9" ht="27.6">
      <c r="A25" s="226"/>
      <c r="B25" s="1453">
        <v>452332</v>
      </c>
      <c r="C25" s="75"/>
      <c r="D25" s="1452" t="s">
        <v>726</v>
      </c>
      <c r="E25" s="1438"/>
      <c r="F25" s="1439"/>
      <c r="G25" s="232"/>
      <c r="H25" s="233">
        <f>SUM(H27)</f>
        <v>0</v>
      </c>
    </row>
    <row r="26" spans="1:9" ht="13.8">
      <c r="A26" s="176"/>
      <c r="B26" s="97"/>
      <c r="C26" s="177"/>
      <c r="D26" s="178"/>
      <c r="E26" s="1440"/>
      <c r="F26" s="1441"/>
      <c r="G26" s="79"/>
      <c r="H26" s="79"/>
    </row>
    <row r="27" spans="1:9" ht="13.8">
      <c r="A27" s="138" t="s">
        <v>213</v>
      </c>
      <c r="B27" s="1443"/>
      <c r="C27" s="1446" t="s">
        <v>1799</v>
      </c>
      <c r="D27" s="1451" t="s">
        <v>1800</v>
      </c>
      <c r="E27" s="1436" t="s">
        <v>197</v>
      </c>
      <c r="F27" s="1437">
        <v>485</v>
      </c>
      <c r="G27" s="1252"/>
      <c r="H27" s="90">
        <f>ROUND(F27*G27,2)</f>
        <v>0</v>
      </c>
      <c r="I27" s="1252"/>
    </row>
    <row r="28" spans="1:9" ht="13.8">
      <c r="A28" s="53"/>
      <c r="B28" s="70"/>
      <c r="C28" s="71"/>
      <c r="D28" s="71"/>
      <c r="E28"/>
      <c r="F28" s="53"/>
      <c r="G28" s="53"/>
      <c r="H28" s="53"/>
      <c r="I28" s="53"/>
    </row>
    <row r="29" spans="1:9" s="395" customFormat="1" ht="14.4">
      <c r="A29" s="92"/>
      <c r="B29" s="95"/>
      <c r="C29" s="114"/>
      <c r="D29" s="103" t="s">
        <v>181</v>
      </c>
      <c r="E29" s="104"/>
      <c r="F29" s="105"/>
      <c r="G29" s="105"/>
      <c r="H29" s="107">
        <f>H25+H14+H9</f>
        <v>0</v>
      </c>
      <c r="I29" s="232"/>
    </row>
    <row r="30" spans="1:9" ht="13.8">
      <c r="A30" s="176"/>
      <c r="B30" s="97"/>
      <c r="C30" s="177"/>
      <c r="D30" s="178"/>
      <c r="E30" s="414"/>
      <c r="F30" s="415"/>
      <c r="G30" s="415"/>
      <c r="H30" s="79"/>
      <c r="I30" s="79"/>
    </row>
    <row r="31" spans="1:9" ht="13.8">
      <c r="A31" s="92"/>
      <c r="B31" s="108"/>
      <c r="C31" s="109"/>
      <c r="D31" s="110"/>
      <c r="E31" s="92"/>
    </row>
    <row r="32" spans="1:9" ht="13.8">
      <c r="A32" s="92"/>
      <c r="B32" s="108"/>
      <c r="C32" s="109"/>
      <c r="E32" s="95"/>
    </row>
    <row r="33" spans="1:9" ht="13.8">
      <c r="A33" s="92"/>
      <c r="B33" s="108"/>
      <c r="C33" s="109"/>
      <c r="D33" s="110"/>
      <c r="E33" s="95"/>
    </row>
    <row r="34" spans="1:9" s="52" customFormat="1" ht="13.8">
      <c r="A34" s="92"/>
      <c r="B34" s="108"/>
      <c r="C34" s="109"/>
      <c r="D34" s="110"/>
      <c r="E34" s="95"/>
      <c r="F34" s="54"/>
      <c r="G34" s="96"/>
      <c r="H34" s="54"/>
    </row>
    <row r="35" spans="1:9" s="52" customFormat="1" ht="13.8">
      <c r="A35" s="92"/>
      <c r="B35" s="108"/>
      <c r="C35" s="109"/>
      <c r="D35" s="110"/>
      <c r="E35" s="95"/>
      <c r="F35" s="54"/>
      <c r="G35" s="96"/>
      <c r="H35" s="54"/>
    </row>
    <row r="36" spans="1:9" ht="13.8">
      <c r="A36" s="92"/>
      <c r="B36" s="108"/>
      <c r="C36" s="109"/>
      <c r="D36" s="110"/>
      <c r="E36" s="95"/>
    </row>
    <row r="37" spans="1:9" s="52" customFormat="1" ht="13.8">
      <c r="A37" s="92"/>
      <c r="B37" s="108"/>
      <c r="C37" s="109"/>
      <c r="D37" s="110"/>
      <c r="E37" s="95"/>
      <c r="F37" s="54"/>
      <c r="G37" s="96"/>
      <c r="H37" s="54"/>
    </row>
    <row r="38" spans="1:9" ht="13.8">
      <c r="A38" s="92"/>
      <c r="B38" s="100"/>
      <c r="C38" s="101"/>
      <c r="D38" s="116"/>
      <c r="E38" s="95"/>
    </row>
    <row r="39" spans="1:9" ht="13.8">
      <c r="A39" s="92"/>
      <c r="B39" s="100"/>
      <c r="C39" s="101"/>
      <c r="D39" s="116"/>
      <c r="E39" s="95"/>
    </row>
    <row r="40" spans="1:9" ht="13.8">
      <c r="A40" s="92"/>
      <c r="B40" s="100"/>
      <c r="C40" s="101"/>
      <c r="D40" s="116"/>
      <c r="E40" s="95"/>
    </row>
    <row r="41" spans="1:9" ht="15.6">
      <c r="A41" s="92"/>
      <c r="B41" s="117"/>
      <c r="C41" s="118"/>
      <c r="D41" s="102"/>
      <c r="E41" s="119"/>
    </row>
    <row r="42" spans="1:9" ht="13.8">
      <c r="A42" s="92"/>
      <c r="B42" s="108"/>
      <c r="C42" s="120"/>
      <c r="D42" s="110"/>
      <c r="E42" s="92"/>
    </row>
    <row r="43" spans="1:9" s="52" customFormat="1" ht="13.8">
      <c r="A43" s="92"/>
      <c r="B43" s="100"/>
      <c r="C43" s="101"/>
      <c r="D43" s="115"/>
      <c r="E43" s="95"/>
      <c r="F43" s="54"/>
      <c r="G43" s="96"/>
      <c r="H43" s="54"/>
    </row>
    <row r="44" spans="1:9" s="52" customFormat="1" ht="15.6">
      <c r="A44" s="92"/>
      <c r="B44" s="117"/>
      <c r="C44" s="118"/>
      <c r="D44" s="102"/>
      <c r="E44" s="119"/>
      <c r="F44" s="54"/>
      <c r="G44" s="96"/>
      <c r="H44" s="54"/>
    </row>
    <row r="45" spans="1:9" ht="13.8">
      <c r="A45" s="92"/>
      <c r="B45" s="100"/>
      <c r="C45" s="101"/>
      <c r="D45" s="102"/>
      <c r="E45" s="95"/>
    </row>
    <row r="46" spans="1:9" ht="13.8">
      <c r="A46" s="92"/>
      <c r="B46" s="100"/>
      <c r="C46" s="101"/>
      <c r="D46" s="102"/>
      <c r="E46" s="95"/>
    </row>
    <row r="47" spans="1:9" s="54" customFormat="1" ht="13.8">
      <c r="A47" s="92"/>
      <c r="B47" s="100"/>
      <c r="C47" s="101"/>
      <c r="D47" s="116"/>
      <c r="E47" s="95"/>
      <c r="G47" s="96"/>
      <c r="I47" s="51"/>
    </row>
    <row r="48" spans="1:9" s="54" customFormat="1" ht="13.8">
      <c r="A48" s="92"/>
      <c r="B48" s="100"/>
      <c r="C48" s="101"/>
      <c r="D48" s="116"/>
      <c r="E48" s="95"/>
      <c r="G48" s="96"/>
      <c r="I48" s="51"/>
    </row>
    <row r="49" spans="1:9" s="54" customFormat="1" ht="13.8">
      <c r="A49" s="92"/>
      <c r="B49" s="100"/>
      <c r="C49" s="101"/>
      <c r="D49" s="116"/>
      <c r="E49" s="95"/>
      <c r="G49" s="96"/>
      <c r="I49" s="51"/>
    </row>
    <row r="50" spans="1:9" s="54" customFormat="1" ht="15.6">
      <c r="A50" s="92"/>
      <c r="B50" s="117"/>
      <c r="C50" s="118"/>
      <c r="D50" s="102"/>
      <c r="E50" s="119"/>
      <c r="G50" s="96"/>
      <c r="I50" s="51"/>
    </row>
    <row r="51" spans="1:9" s="54" customFormat="1" ht="15.6">
      <c r="A51" s="92"/>
      <c r="B51" s="117"/>
      <c r="C51" s="118"/>
      <c r="D51" s="121"/>
      <c r="E51" s="119"/>
      <c r="G51" s="96"/>
      <c r="I51" s="51"/>
    </row>
    <row r="52" spans="1:9" s="54" customFormat="1" ht="13.8">
      <c r="A52" s="92"/>
      <c r="B52" s="100"/>
      <c r="C52" s="101"/>
      <c r="D52" s="115"/>
      <c r="E52" s="95"/>
      <c r="G52" s="96"/>
      <c r="I52" s="51"/>
    </row>
    <row r="53" spans="1:9" s="54" customFormat="1" ht="13.8">
      <c r="A53" s="92"/>
      <c r="B53" s="100"/>
      <c r="C53" s="101"/>
      <c r="D53" s="102"/>
      <c r="E53" s="95"/>
      <c r="G53" s="96"/>
      <c r="I53" s="51"/>
    </row>
    <row r="54" spans="1:9" s="54" customFormat="1" ht="13.8">
      <c r="A54" s="92"/>
      <c r="B54" s="100"/>
      <c r="C54" s="101"/>
      <c r="D54" s="102"/>
      <c r="E54" s="95"/>
      <c r="G54" s="96"/>
      <c r="I54" s="51"/>
    </row>
    <row r="55" spans="1:9" s="54" customFormat="1" ht="13.8">
      <c r="A55" s="92"/>
      <c r="B55" s="100"/>
      <c r="C55" s="101"/>
      <c r="D55" s="116"/>
      <c r="E55" s="95"/>
      <c r="G55" s="96"/>
      <c r="I55" s="51"/>
    </row>
    <row r="56" spans="1:9" s="54" customFormat="1" ht="13.8">
      <c r="A56" s="92"/>
      <c r="B56" s="100"/>
      <c r="C56" s="101"/>
      <c r="D56" s="116"/>
      <c r="E56" s="95"/>
      <c r="G56" s="96"/>
      <c r="I56" s="51"/>
    </row>
    <row r="57" spans="1:9" s="54" customFormat="1" ht="13.8">
      <c r="A57" s="92"/>
      <c r="B57" s="100"/>
      <c r="C57" s="101"/>
      <c r="D57" s="116"/>
      <c r="E57" s="95"/>
      <c r="G57" s="96"/>
      <c r="I57" s="51"/>
    </row>
    <row r="58" spans="1:9" s="54" customFormat="1" ht="13.8">
      <c r="A58" s="92"/>
      <c r="B58" s="100"/>
      <c r="C58" s="101"/>
      <c r="D58" s="102"/>
      <c r="E58" s="95"/>
      <c r="G58" s="96"/>
      <c r="I58" s="51"/>
    </row>
    <row r="59" spans="1:9" s="54" customFormat="1" ht="13.8">
      <c r="A59" s="92"/>
      <c r="B59" s="100"/>
      <c r="C59" s="101"/>
      <c r="D59" s="116"/>
      <c r="E59" s="95"/>
      <c r="G59" s="96"/>
      <c r="I59" s="51"/>
    </row>
    <row r="60" spans="1:9" s="54" customFormat="1" ht="13.8">
      <c r="A60" s="92"/>
      <c r="B60" s="100"/>
      <c r="C60" s="101"/>
      <c r="D60" s="115"/>
      <c r="E60" s="95"/>
      <c r="G60" s="96"/>
      <c r="I60" s="51"/>
    </row>
    <row r="61" spans="1:9" s="54" customFormat="1" ht="13.8">
      <c r="A61" s="92"/>
      <c r="B61" s="100"/>
      <c r="C61" s="101"/>
      <c r="D61" s="102"/>
      <c r="E61" s="95"/>
      <c r="G61" s="96"/>
      <c r="I61" s="51"/>
    </row>
    <row r="62" spans="1:9" s="54" customFormat="1" ht="13.8">
      <c r="A62" s="92"/>
      <c r="B62" s="100"/>
      <c r="C62" s="101"/>
      <c r="D62" s="116"/>
      <c r="E62" s="95"/>
      <c r="G62" s="96"/>
      <c r="I62" s="51"/>
    </row>
    <row r="63" spans="1:9" s="52" customFormat="1" ht="13.8">
      <c r="A63" s="92"/>
      <c r="B63" s="100"/>
      <c r="C63" s="101"/>
      <c r="D63" s="116"/>
      <c r="E63" s="95"/>
      <c r="F63" s="54"/>
      <c r="G63" s="96"/>
      <c r="H63" s="54"/>
    </row>
    <row r="64" spans="1:9" s="52" customFormat="1" ht="13.8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3.8">
      <c r="A65" s="92"/>
      <c r="B65" s="100"/>
      <c r="C65" s="101"/>
      <c r="D65" s="102"/>
      <c r="E65" s="95"/>
      <c r="F65" s="54"/>
      <c r="G65" s="96"/>
      <c r="H65" s="54"/>
    </row>
    <row r="66" spans="1:8" ht="13.8">
      <c r="A66" s="92"/>
      <c r="B66" s="100"/>
      <c r="C66" s="101"/>
      <c r="D66" s="116"/>
      <c r="E66" s="95"/>
    </row>
    <row r="67" spans="1:8" ht="13.8">
      <c r="A67" s="92"/>
      <c r="B67" s="100"/>
      <c r="C67" s="101"/>
      <c r="D67" s="115"/>
      <c r="E67" s="95"/>
    </row>
    <row r="68" spans="1:8" s="52" customFormat="1" ht="13.8">
      <c r="A68" s="92"/>
      <c r="B68" s="95"/>
      <c r="C68" s="114"/>
      <c r="D68" s="122"/>
      <c r="E68" s="95"/>
      <c r="F68" s="54"/>
      <c r="G68" s="96"/>
      <c r="H68" s="54"/>
    </row>
    <row r="69" spans="1:8" s="52" customFormat="1" ht="13.8">
      <c r="A69" s="92"/>
      <c r="B69" s="95"/>
      <c r="C69" s="114"/>
      <c r="D69" s="114"/>
      <c r="E69" s="95"/>
      <c r="F69" s="54"/>
      <c r="G69" s="96"/>
      <c r="H69" s="54"/>
    </row>
    <row r="70" spans="1:8" s="52" customFormat="1" ht="13.8">
      <c r="A70" s="92"/>
      <c r="B70" s="108"/>
      <c r="C70" s="120"/>
      <c r="D70" s="110"/>
      <c r="E70" s="92"/>
      <c r="F70" s="54"/>
      <c r="G70" s="96"/>
      <c r="H70" s="54"/>
    </row>
    <row r="71" spans="1:8" s="52" customFormat="1" ht="13.8">
      <c r="A71" s="92"/>
      <c r="B71" s="100"/>
      <c r="C71" s="123"/>
      <c r="D71" s="116"/>
      <c r="E71" s="95"/>
      <c r="F71" s="54"/>
      <c r="G71" s="96"/>
      <c r="H71" s="54"/>
    </row>
    <row r="72" spans="1:8" s="52" customFormat="1" ht="13.8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3.8">
      <c r="A73" s="92"/>
      <c r="B73" s="95"/>
      <c r="C73" s="114"/>
      <c r="D73" s="122"/>
      <c r="E73" s="95"/>
      <c r="F73" s="54"/>
      <c r="G73" s="96"/>
      <c r="H73" s="54"/>
    </row>
    <row r="74" spans="1:8" s="52" customFormat="1" ht="13.8">
      <c r="A74" s="92"/>
      <c r="B74" s="95"/>
      <c r="C74" s="114"/>
      <c r="D74" s="114"/>
      <c r="E74" s="95"/>
      <c r="F74" s="54"/>
      <c r="G74" s="96"/>
      <c r="H74" s="54"/>
    </row>
    <row r="75" spans="1:8" s="52" customFormat="1" ht="13.8">
      <c r="A75" s="92"/>
      <c r="B75" s="108"/>
      <c r="C75" s="120"/>
      <c r="D75" s="110"/>
      <c r="E75" s="92"/>
      <c r="F75" s="54"/>
      <c r="G75" s="96"/>
      <c r="H75" s="54"/>
    </row>
    <row r="76" spans="1:8" ht="13.8">
      <c r="A76" s="92"/>
      <c r="B76" s="108"/>
      <c r="C76" s="120"/>
      <c r="D76" s="110"/>
      <c r="E76" s="92"/>
    </row>
    <row r="77" spans="1:8" s="52" customFormat="1" ht="13.8">
      <c r="A77" s="92"/>
      <c r="B77" s="100"/>
      <c r="C77" s="123"/>
      <c r="D77" s="115"/>
      <c r="E77" s="95"/>
      <c r="F77" s="54"/>
      <c r="G77" s="96"/>
      <c r="H77" s="54"/>
    </row>
    <row r="78" spans="1:8" s="52" customFormat="1" ht="13.8">
      <c r="A78" s="92"/>
      <c r="B78" s="100"/>
      <c r="C78" s="123"/>
      <c r="D78" s="116"/>
      <c r="E78" s="95"/>
      <c r="F78" s="54"/>
      <c r="G78" s="96"/>
      <c r="H78" s="54"/>
    </row>
    <row r="79" spans="1:8" ht="13.8">
      <c r="A79" s="92"/>
      <c r="B79" s="100"/>
      <c r="C79" s="123"/>
      <c r="D79" s="115"/>
      <c r="E79" s="95"/>
    </row>
    <row r="80" spans="1:8" ht="13.5" customHeight="1">
      <c r="A80" s="92"/>
      <c r="B80" s="100"/>
      <c r="C80" s="123"/>
      <c r="D80" s="115"/>
      <c r="E80" s="95"/>
    </row>
    <row r="81" spans="1:8" s="52" customFormat="1" ht="13.8">
      <c r="A81" s="92"/>
      <c r="B81" s="100"/>
      <c r="C81" s="123"/>
      <c r="D81" s="115"/>
      <c r="E81" s="95"/>
      <c r="F81" s="54"/>
      <c r="G81" s="96"/>
      <c r="H81" s="54"/>
    </row>
    <row r="82" spans="1:8" s="52" customFormat="1" ht="13.8">
      <c r="A82" s="92"/>
      <c r="B82" s="100"/>
      <c r="C82" s="123"/>
      <c r="D82" s="116"/>
      <c r="E82" s="95"/>
      <c r="F82" s="54"/>
      <c r="G82" s="96"/>
      <c r="H82" s="54"/>
    </row>
    <row r="83" spans="1:8" ht="13.5" customHeight="1">
      <c r="A83" s="92"/>
      <c r="B83" s="95"/>
      <c r="C83" s="114"/>
      <c r="D83" s="114"/>
      <c r="E83" s="95"/>
    </row>
    <row r="84" spans="1:8" ht="13.5" customHeight="1">
      <c r="B84" s="73"/>
      <c r="C84" s="125"/>
      <c r="D84" s="126"/>
      <c r="E84" s="124"/>
    </row>
    <row r="85" spans="1:8" ht="13.5" customHeight="1">
      <c r="B85" s="83"/>
      <c r="C85" s="127"/>
      <c r="D85" s="82"/>
    </row>
    <row r="88" spans="1:8" ht="13.5" customHeight="1">
      <c r="B88" s="73"/>
      <c r="C88" s="125"/>
      <c r="D88" s="126"/>
      <c r="E88" s="124"/>
    </row>
    <row r="89" spans="1:8" ht="13.5" customHeight="1">
      <c r="B89" s="83"/>
      <c r="C89" s="127"/>
      <c r="D89" s="82"/>
    </row>
    <row r="90" spans="1:8" s="52" customFormat="1" ht="13.8">
      <c r="A90" s="124"/>
      <c r="B90" s="72"/>
      <c r="C90" s="53"/>
      <c r="D90" s="128"/>
      <c r="E90" s="72"/>
      <c r="F90" s="54"/>
      <c r="G90" s="96"/>
      <c r="H90" s="54"/>
    </row>
    <row r="91" spans="1:8" ht="13.5" customHeight="1">
      <c r="D91" s="128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7" spans="1:9" ht="13.5" customHeight="1">
      <c r="B97" s="83"/>
      <c r="C97" s="127"/>
      <c r="D97" s="82"/>
    </row>
    <row r="98" spans="1:9" ht="13.5" customHeight="1">
      <c r="D98" s="129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7" xr:uid="{00000000-0002-0000-4D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3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árok77">
    <tabColor rgb="FFFFFF99"/>
  </sheetPr>
  <dimension ref="A1:I141"/>
  <sheetViews>
    <sheetView view="pageBreakPreview" topLeftCell="A67" zoomScaleNormal="115" zoomScaleSheetLayoutView="100" workbookViewId="0">
      <selection activeCell="M94" sqref="M94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" customFormat="1" ht="14.4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3.8">
      <c r="A2" s="336"/>
      <c r="B2" s="337"/>
      <c r="C2" s="338"/>
      <c r="D2" s="338"/>
      <c r="E2" s="337"/>
      <c r="F2" s="339"/>
      <c r="G2" s="339"/>
      <c r="H2" s="338"/>
    </row>
    <row r="3" spans="1:9" s="57" customFormat="1" ht="13.8">
      <c r="A3" s="336" t="s">
        <v>158</v>
      </c>
      <c r="B3" s="337"/>
      <c r="C3" s="338" t="s">
        <v>974</v>
      </c>
      <c r="D3" s="338"/>
      <c r="E3" s="337"/>
      <c r="F3" s="339"/>
      <c r="G3" s="339"/>
      <c r="H3" s="338"/>
    </row>
    <row r="4" spans="1:9" ht="13.8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3.8">
      <c r="A5" s="65" t="s">
        <v>904</v>
      </c>
      <c r="C5" s="338" t="s">
        <v>151</v>
      </c>
      <c r="D5" s="339"/>
      <c r="E5" s="341"/>
      <c r="F5" s="339"/>
      <c r="G5" s="339"/>
      <c r="H5" s="339"/>
    </row>
    <row r="6" spans="1:9" s="68" customFormat="1" ht="13.5" customHeight="1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3.5" customHeight="1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s="52" customFormat="1" ht="13.8">
      <c r="A10" s="92"/>
      <c r="B10" s="95"/>
      <c r="C10" s="114"/>
      <c r="D10" s="122"/>
      <c r="E10" s="95"/>
      <c r="F10" s="54"/>
      <c r="G10" s="96"/>
      <c r="H10" s="54"/>
    </row>
    <row r="11" spans="1:9" ht="13.5" customHeight="1">
      <c r="B11" s="343">
        <v>451111</v>
      </c>
      <c r="C11" s="344"/>
      <c r="D11" s="344" t="s">
        <v>227</v>
      </c>
      <c r="E11" s="343"/>
      <c r="F11" s="345"/>
      <c r="G11" s="346"/>
      <c r="H11" s="346">
        <f>SUM(H13:H43)</f>
        <v>0</v>
      </c>
    </row>
    <row r="13" spans="1:9" ht="13.8">
      <c r="A13" s="249">
        <v>1</v>
      </c>
      <c r="B13" s="84"/>
      <c r="C13" s="352" t="s">
        <v>976</v>
      </c>
      <c r="D13" s="347" t="s">
        <v>977</v>
      </c>
      <c r="E13" s="353" t="s">
        <v>197</v>
      </c>
      <c r="F13" s="354">
        <v>168.86099999999999</v>
      </c>
      <c r="G13" s="1271"/>
      <c r="H13" s="355">
        <f>ROUND(F13*G13,2)</f>
        <v>0</v>
      </c>
      <c r="I13" s="1271"/>
    </row>
    <row r="14" spans="1:9" ht="13.8">
      <c r="A14" s="249">
        <v>2</v>
      </c>
      <c r="B14" s="84"/>
      <c r="C14" s="352" t="s">
        <v>978</v>
      </c>
      <c r="D14" s="347" t="s">
        <v>979</v>
      </c>
      <c r="E14" s="353" t="s">
        <v>197</v>
      </c>
      <c r="F14" s="354">
        <v>4.6980000000000004</v>
      </c>
      <c r="G14" s="1271"/>
      <c r="H14" s="355">
        <f t="shared" ref="H14:H43" si="0">ROUND(F14*G14,2)</f>
        <v>0</v>
      </c>
      <c r="I14" s="1271"/>
    </row>
    <row r="15" spans="1:9" s="52" customFormat="1" ht="13.8">
      <c r="A15" s="249">
        <v>3</v>
      </c>
      <c r="B15" s="249"/>
      <c r="C15" s="352" t="s">
        <v>980</v>
      </c>
      <c r="D15" s="347" t="s">
        <v>981</v>
      </c>
      <c r="E15" s="353" t="s">
        <v>176</v>
      </c>
      <c r="F15" s="354">
        <v>155.36699999999999</v>
      </c>
      <c r="G15" s="1271"/>
      <c r="H15" s="355">
        <f t="shared" si="0"/>
        <v>0</v>
      </c>
      <c r="I15" s="1271"/>
    </row>
    <row r="16" spans="1:9" ht="13.8">
      <c r="A16" s="249">
        <v>4</v>
      </c>
      <c r="B16" s="249"/>
      <c r="C16" s="352" t="s">
        <v>871</v>
      </c>
      <c r="D16" s="347" t="s">
        <v>982</v>
      </c>
      <c r="E16" s="353" t="s">
        <v>188</v>
      </c>
      <c r="F16" s="354">
        <v>64.924999999999997</v>
      </c>
      <c r="G16" s="1271"/>
      <c r="H16" s="355">
        <f t="shared" si="0"/>
        <v>0</v>
      </c>
      <c r="I16" s="1271"/>
    </row>
    <row r="17" spans="1:9" ht="13.8">
      <c r="A17" s="249">
        <v>5</v>
      </c>
      <c r="B17" s="249"/>
      <c r="C17" s="352" t="s">
        <v>647</v>
      </c>
      <c r="D17" s="347" t="s">
        <v>983</v>
      </c>
      <c r="E17" s="353" t="s">
        <v>197</v>
      </c>
      <c r="F17" s="354">
        <v>42.540999999999997</v>
      </c>
      <c r="G17" s="1271"/>
      <c r="H17" s="355">
        <f t="shared" si="0"/>
        <v>0</v>
      </c>
      <c r="I17" s="1271"/>
    </row>
    <row r="18" spans="1:9" ht="13.8">
      <c r="A18" s="249">
        <v>6</v>
      </c>
      <c r="B18" s="249"/>
      <c r="C18" s="352" t="s">
        <v>984</v>
      </c>
      <c r="D18" s="347" t="s">
        <v>985</v>
      </c>
      <c r="E18" s="353" t="s">
        <v>197</v>
      </c>
      <c r="F18" s="354">
        <v>56.872999999999998</v>
      </c>
      <c r="G18" s="1271"/>
      <c r="H18" s="355">
        <f t="shared" si="0"/>
        <v>0</v>
      </c>
      <c r="I18" s="1271"/>
    </row>
    <row r="19" spans="1:9" ht="13.8">
      <c r="A19" s="249">
        <v>7</v>
      </c>
      <c r="B19" s="249"/>
      <c r="C19" s="352" t="s">
        <v>986</v>
      </c>
      <c r="D19" s="347" t="s">
        <v>987</v>
      </c>
      <c r="E19" s="353" t="s">
        <v>197</v>
      </c>
      <c r="F19" s="354">
        <v>215.71299999999999</v>
      </c>
      <c r="G19" s="1271"/>
      <c r="H19" s="355">
        <f t="shared" si="0"/>
        <v>0</v>
      </c>
      <c r="I19" s="1271"/>
    </row>
    <row r="20" spans="1:9" ht="13.8">
      <c r="A20" s="249">
        <v>8</v>
      </c>
      <c r="B20" s="249"/>
      <c r="C20" s="352" t="s">
        <v>988</v>
      </c>
      <c r="D20" s="347" t="s">
        <v>989</v>
      </c>
      <c r="E20" s="353" t="s">
        <v>188</v>
      </c>
      <c r="F20" s="354">
        <v>2.5430000000000001</v>
      </c>
      <c r="G20" s="1271"/>
      <c r="H20" s="355">
        <f t="shared" si="0"/>
        <v>0</v>
      </c>
      <c r="I20" s="1271"/>
    </row>
    <row r="21" spans="1:9" ht="13.8">
      <c r="A21" s="249">
        <v>9</v>
      </c>
      <c r="B21" s="249"/>
      <c r="C21" s="352" t="s">
        <v>990</v>
      </c>
      <c r="D21" s="347" t="s">
        <v>991</v>
      </c>
      <c r="E21" s="353" t="s">
        <v>188</v>
      </c>
      <c r="F21" s="354">
        <v>0.60299999999999998</v>
      </c>
      <c r="G21" s="1271"/>
      <c r="H21" s="355">
        <f t="shared" si="0"/>
        <v>0</v>
      </c>
      <c r="I21" s="1271"/>
    </row>
    <row r="22" spans="1:9" ht="27.6">
      <c r="A22" s="249">
        <v>10</v>
      </c>
      <c r="B22" s="84"/>
      <c r="C22" s="352" t="s">
        <v>992</v>
      </c>
      <c r="D22" s="347" t="s">
        <v>993</v>
      </c>
      <c r="E22" s="353" t="s">
        <v>197</v>
      </c>
      <c r="F22" s="354">
        <v>2903.1309999999999</v>
      </c>
      <c r="G22" s="1271"/>
      <c r="H22" s="355">
        <f t="shared" si="0"/>
        <v>0</v>
      </c>
      <c r="I22" s="1271"/>
    </row>
    <row r="23" spans="1:9" ht="27.6">
      <c r="A23" s="249">
        <v>11</v>
      </c>
      <c r="B23" s="249"/>
      <c r="C23" s="352" t="s">
        <v>994</v>
      </c>
      <c r="D23" s="347" t="s">
        <v>995</v>
      </c>
      <c r="E23" s="353" t="s">
        <v>197</v>
      </c>
      <c r="F23" s="354">
        <v>40.273000000000003</v>
      </c>
      <c r="G23" s="1271"/>
      <c r="H23" s="355">
        <f t="shared" si="0"/>
        <v>0</v>
      </c>
      <c r="I23" s="1271"/>
    </row>
    <row r="24" spans="1:9" ht="13.8">
      <c r="A24" s="249">
        <v>12</v>
      </c>
      <c r="B24" s="249"/>
      <c r="C24" s="352" t="s">
        <v>873</v>
      </c>
      <c r="D24" s="347" t="s">
        <v>996</v>
      </c>
      <c r="E24" s="353" t="s">
        <v>197</v>
      </c>
      <c r="F24" s="354">
        <v>168.86099999999999</v>
      </c>
      <c r="G24" s="1271"/>
      <c r="H24" s="355">
        <f t="shared" si="0"/>
        <v>0</v>
      </c>
      <c r="I24" s="1271"/>
    </row>
    <row r="25" spans="1:9" ht="13.8">
      <c r="A25" s="249">
        <v>13</v>
      </c>
      <c r="B25" s="249"/>
      <c r="C25" s="352" t="s">
        <v>997</v>
      </c>
      <c r="D25" s="347" t="s">
        <v>998</v>
      </c>
      <c r="E25" s="353" t="s">
        <v>197</v>
      </c>
      <c r="F25" s="354">
        <v>454.94099999999997</v>
      </c>
      <c r="G25" s="1271"/>
      <c r="H25" s="355">
        <f t="shared" si="0"/>
        <v>0</v>
      </c>
      <c r="I25" s="1271"/>
    </row>
    <row r="26" spans="1:9" ht="27.6">
      <c r="A26" s="249">
        <v>14</v>
      </c>
      <c r="B26" s="249"/>
      <c r="C26" s="352" t="s">
        <v>999</v>
      </c>
      <c r="D26" s="347" t="s">
        <v>1000</v>
      </c>
      <c r="E26" s="353" t="s">
        <v>180</v>
      </c>
      <c r="F26" s="354">
        <v>15</v>
      </c>
      <c r="G26" s="1271"/>
      <c r="H26" s="355">
        <f t="shared" si="0"/>
        <v>0</v>
      </c>
      <c r="I26" s="1271"/>
    </row>
    <row r="27" spans="1:9" ht="27.6">
      <c r="A27" s="249">
        <v>15</v>
      </c>
      <c r="B27" s="249"/>
      <c r="C27" s="352" t="s">
        <v>1001</v>
      </c>
      <c r="D27" s="347" t="s">
        <v>1002</v>
      </c>
      <c r="E27" s="353" t="s">
        <v>197</v>
      </c>
      <c r="F27" s="354">
        <v>173.17400000000001</v>
      </c>
      <c r="G27" s="1271"/>
      <c r="H27" s="355">
        <f t="shared" si="0"/>
        <v>0</v>
      </c>
      <c r="I27" s="1271"/>
    </row>
    <row r="28" spans="1:9" ht="13.8">
      <c r="A28" s="249">
        <v>16</v>
      </c>
      <c r="B28" s="249"/>
      <c r="C28" s="352" t="s">
        <v>1003</v>
      </c>
      <c r="D28" s="347" t="s">
        <v>1004</v>
      </c>
      <c r="E28" s="353" t="s">
        <v>176</v>
      </c>
      <c r="F28" s="354">
        <v>34.118000000000002</v>
      </c>
      <c r="G28" s="1271"/>
      <c r="H28" s="355">
        <f t="shared" si="0"/>
        <v>0</v>
      </c>
      <c r="I28" s="1271"/>
    </row>
    <row r="29" spans="1:9" s="113" customFormat="1" ht="27.6">
      <c r="A29" s="249">
        <v>17</v>
      </c>
      <c r="B29" s="249"/>
      <c r="C29" s="352" t="s">
        <v>1005</v>
      </c>
      <c r="D29" s="347" t="s">
        <v>1006</v>
      </c>
      <c r="E29" s="353" t="s">
        <v>180</v>
      </c>
      <c r="F29" s="354">
        <v>4</v>
      </c>
      <c r="G29" s="1271"/>
      <c r="H29" s="355">
        <f t="shared" si="0"/>
        <v>0</v>
      </c>
      <c r="I29" s="1271"/>
    </row>
    <row r="30" spans="1:9" s="113" customFormat="1" ht="13.8">
      <c r="A30" s="249">
        <v>18</v>
      </c>
      <c r="B30" s="249"/>
      <c r="C30" s="352" t="s">
        <v>1007</v>
      </c>
      <c r="D30" s="347" t="s">
        <v>1008</v>
      </c>
      <c r="E30" s="353" t="s">
        <v>197</v>
      </c>
      <c r="F30" s="354">
        <v>454.94099999999997</v>
      </c>
      <c r="G30" s="1271"/>
      <c r="H30" s="355">
        <f t="shared" si="0"/>
        <v>0</v>
      </c>
      <c r="I30" s="1271"/>
    </row>
    <row r="31" spans="1:9" s="113" customFormat="1" ht="13.8">
      <c r="A31" s="249">
        <v>19</v>
      </c>
      <c r="B31" s="249"/>
      <c r="C31" s="352" t="s">
        <v>651</v>
      </c>
      <c r="D31" s="347" t="s">
        <v>1009</v>
      </c>
      <c r="E31" s="353" t="s">
        <v>180</v>
      </c>
      <c r="F31" s="354">
        <v>7</v>
      </c>
      <c r="G31" s="1271"/>
      <c r="H31" s="355">
        <f t="shared" si="0"/>
        <v>0</v>
      </c>
      <c r="I31" s="1271"/>
    </row>
    <row r="32" spans="1:9" s="113" customFormat="1" ht="13.8">
      <c r="A32" s="249">
        <v>20</v>
      </c>
      <c r="B32" s="249"/>
      <c r="C32" s="352" t="s">
        <v>1010</v>
      </c>
      <c r="D32" s="347" t="s">
        <v>1011</v>
      </c>
      <c r="E32" s="353" t="s">
        <v>180</v>
      </c>
      <c r="F32" s="354">
        <v>43</v>
      </c>
      <c r="G32" s="1271"/>
      <c r="H32" s="355">
        <f t="shared" si="0"/>
        <v>0</v>
      </c>
      <c r="I32" s="1271"/>
    </row>
    <row r="33" spans="1:9" s="113" customFormat="1" ht="13.8">
      <c r="A33" s="249">
        <v>21</v>
      </c>
      <c r="B33" s="249"/>
      <c r="C33" s="352" t="s">
        <v>653</v>
      </c>
      <c r="D33" s="347" t="s">
        <v>1012</v>
      </c>
      <c r="E33" s="353" t="s">
        <v>180</v>
      </c>
      <c r="F33" s="354">
        <v>33</v>
      </c>
      <c r="G33" s="1271"/>
      <c r="H33" s="355">
        <f t="shared" si="0"/>
        <v>0</v>
      </c>
      <c r="I33" s="1271"/>
    </row>
    <row r="34" spans="1:9" s="113" customFormat="1" ht="27.6">
      <c r="A34" s="249">
        <v>22</v>
      </c>
      <c r="B34" s="249"/>
      <c r="C34" s="352" t="s">
        <v>422</v>
      </c>
      <c r="D34" s="347" t="s">
        <v>1013</v>
      </c>
      <c r="E34" s="353" t="s">
        <v>197</v>
      </c>
      <c r="F34" s="354">
        <v>103.652</v>
      </c>
      <c r="G34" s="1271"/>
      <c r="H34" s="355">
        <f t="shared" si="0"/>
        <v>0</v>
      </c>
      <c r="I34" s="1271"/>
    </row>
    <row r="35" spans="1:9" s="113" customFormat="1" ht="27.6">
      <c r="A35" s="249">
        <v>23</v>
      </c>
      <c r="B35" s="249"/>
      <c r="C35" s="352" t="s">
        <v>1014</v>
      </c>
      <c r="D35" s="347" t="s">
        <v>1015</v>
      </c>
      <c r="E35" s="353" t="s">
        <v>197</v>
      </c>
      <c r="F35" s="354">
        <v>103.652</v>
      </c>
      <c r="G35" s="1271"/>
      <c r="H35" s="355">
        <f t="shared" si="0"/>
        <v>0</v>
      </c>
      <c r="I35" s="1271"/>
    </row>
    <row r="36" spans="1:9" s="113" customFormat="1" ht="27.6">
      <c r="A36" s="249">
        <v>24</v>
      </c>
      <c r="B36" s="249"/>
      <c r="C36" s="352" t="s">
        <v>525</v>
      </c>
      <c r="D36" s="347" t="s">
        <v>1016</v>
      </c>
      <c r="E36" s="353" t="s">
        <v>176</v>
      </c>
      <c r="F36" s="354">
        <v>88.16</v>
      </c>
      <c r="G36" s="1271"/>
      <c r="H36" s="355">
        <f t="shared" si="0"/>
        <v>0</v>
      </c>
      <c r="I36" s="1271"/>
    </row>
    <row r="37" spans="1:9" s="113" customFormat="1" ht="13.8">
      <c r="A37" s="249">
        <v>25</v>
      </c>
      <c r="B37" s="249"/>
      <c r="C37" s="352" t="s">
        <v>1017</v>
      </c>
      <c r="D37" s="347" t="s">
        <v>1018</v>
      </c>
      <c r="E37" s="353" t="s">
        <v>462</v>
      </c>
      <c r="F37" s="354">
        <v>490.82799999999997</v>
      </c>
      <c r="G37" s="1271"/>
      <c r="H37" s="355">
        <f t="shared" si="0"/>
        <v>0</v>
      </c>
      <c r="I37" s="1271"/>
    </row>
    <row r="38" spans="1:9" s="113" customFormat="1" ht="13.8">
      <c r="A38" s="249">
        <v>26</v>
      </c>
      <c r="B38" s="249"/>
      <c r="C38" s="352" t="s">
        <v>460</v>
      </c>
      <c r="D38" s="347" t="s">
        <v>1019</v>
      </c>
      <c r="E38" s="353" t="s">
        <v>462</v>
      </c>
      <c r="F38" s="354">
        <v>490.82799999999997</v>
      </c>
      <c r="G38" s="1271"/>
      <c r="H38" s="355">
        <f t="shared" si="0"/>
        <v>0</v>
      </c>
      <c r="I38" s="1271"/>
    </row>
    <row r="39" spans="1:9" s="113" customFormat="1" ht="13.8">
      <c r="A39" s="249">
        <v>27</v>
      </c>
      <c r="B39" s="249"/>
      <c r="C39" s="352" t="s">
        <v>1020</v>
      </c>
      <c r="D39" s="347" t="s">
        <v>1021</v>
      </c>
      <c r="E39" s="353" t="s">
        <v>462</v>
      </c>
      <c r="F39" s="354">
        <v>490.82799999999997</v>
      </c>
      <c r="G39" s="1271"/>
      <c r="H39" s="355">
        <f t="shared" si="0"/>
        <v>0</v>
      </c>
      <c r="I39" s="1271"/>
    </row>
    <row r="40" spans="1:9" s="113" customFormat="1" ht="27.6">
      <c r="A40" s="249">
        <v>28</v>
      </c>
      <c r="B40" s="249"/>
      <c r="C40" s="352" t="s">
        <v>1022</v>
      </c>
      <c r="D40" s="347" t="s">
        <v>1023</v>
      </c>
      <c r="E40" s="353" t="s">
        <v>180</v>
      </c>
      <c r="F40" s="354">
        <v>29</v>
      </c>
      <c r="G40" s="1271"/>
      <c r="H40" s="355">
        <f t="shared" si="0"/>
        <v>0</v>
      </c>
      <c r="I40" s="1271"/>
    </row>
    <row r="41" spans="1:9" s="113" customFormat="1" ht="13.8">
      <c r="A41" s="249">
        <v>29</v>
      </c>
      <c r="B41" s="249"/>
      <c r="C41" s="352" t="s">
        <v>1024</v>
      </c>
      <c r="D41" s="347" t="s">
        <v>1025</v>
      </c>
      <c r="E41" s="353" t="s">
        <v>462</v>
      </c>
      <c r="F41" s="354">
        <v>490.82799999999997</v>
      </c>
      <c r="G41" s="1271"/>
      <c r="H41" s="355">
        <f t="shared" si="0"/>
        <v>0</v>
      </c>
      <c r="I41" s="1271"/>
    </row>
    <row r="42" spans="1:9" s="113" customFormat="1" ht="13.8">
      <c r="A42" s="249">
        <v>30</v>
      </c>
      <c r="B42" s="249"/>
      <c r="C42" s="352" t="s">
        <v>1026</v>
      </c>
      <c r="D42" s="347" t="s">
        <v>1027</v>
      </c>
      <c r="E42" s="353" t="s">
        <v>462</v>
      </c>
      <c r="F42" s="354">
        <v>459.49700000000001</v>
      </c>
      <c r="G42" s="1271"/>
      <c r="H42" s="355">
        <f t="shared" si="0"/>
        <v>0</v>
      </c>
      <c r="I42" s="1271"/>
    </row>
    <row r="43" spans="1:9" s="113" customFormat="1" ht="13.8">
      <c r="A43" s="249">
        <v>31</v>
      </c>
      <c r="B43" s="249"/>
      <c r="C43" s="352" t="s">
        <v>1028</v>
      </c>
      <c r="D43" s="347" t="s">
        <v>1029</v>
      </c>
      <c r="E43" s="353" t="s">
        <v>197</v>
      </c>
      <c r="F43" s="354">
        <v>659.87</v>
      </c>
      <c r="G43" s="1271"/>
      <c r="H43" s="355">
        <f t="shared" si="0"/>
        <v>0</v>
      </c>
      <c r="I43" s="1271"/>
    </row>
    <row r="44" spans="1:9" s="113" customFormat="1" ht="13.8">
      <c r="A44" s="72"/>
      <c r="B44" s="72"/>
      <c r="C44" s="377"/>
      <c r="D44" s="378"/>
      <c r="E44" s="341"/>
      <c r="F44" s="379"/>
      <c r="G44" s="380"/>
      <c r="H44" s="380"/>
      <c r="I44" s="380"/>
    </row>
    <row r="45" spans="1:9" s="52" customFormat="1" ht="13.8">
      <c r="A45" s="343"/>
      <c r="B45" s="343">
        <v>451120</v>
      </c>
      <c r="C45" s="344"/>
      <c r="D45" s="344" t="s">
        <v>563</v>
      </c>
      <c r="E45" s="343"/>
      <c r="F45" s="345"/>
      <c r="G45" s="346"/>
      <c r="H45" s="346">
        <f>SUM(H47:H51)</f>
        <v>0</v>
      </c>
      <c r="I45" s="346"/>
    </row>
    <row r="46" spans="1:9" s="52" customFormat="1" ht="13.8">
      <c r="A46" s="92"/>
      <c r="B46" s="108"/>
      <c r="C46" s="120"/>
      <c r="D46" s="110"/>
      <c r="E46" s="92"/>
      <c r="F46" s="54"/>
      <c r="G46" s="96"/>
      <c r="H46" s="54"/>
      <c r="I46" s="96"/>
    </row>
    <row r="47" spans="1:9" ht="13.8">
      <c r="A47" s="249">
        <v>32</v>
      </c>
      <c r="B47" s="376"/>
      <c r="C47" s="352" t="s">
        <v>442</v>
      </c>
      <c r="D47" s="347" t="s">
        <v>845</v>
      </c>
      <c r="E47" s="353" t="s">
        <v>188</v>
      </c>
      <c r="F47" s="354">
        <v>188.44300000000001</v>
      </c>
      <c r="G47" s="1271"/>
      <c r="H47" s="355">
        <f>ROUND(F47*G47,2)</f>
        <v>0</v>
      </c>
      <c r="I47" s="1271"/>
    </row>
    <row r="48" spans="1:9" s="52" customFormat="1" ht="13.8">
      <c r="A48" s="249">
        <v>33</v>
      </c>
      <c r="B48" s="359"/>
      <c r="C48" s="352" t="s">
        <v>846</v>
      </c>
      <c r="D48" s="347" t="s">
        <v>1030</v>
      </c>
      <c r="E48" s="353" t="s">
        <v>197</v>
      </c>
      <c r="F48" s="354">
        <v>98.433000000000007</v>
      </c>
      <c r="G48" s="1271"/>
      <c r="H48" s="355">
        <f t="shared" ref="H48:H50" si="1">ROUND(F48*G48,2)</f>
        <v>0</v>
      </c>
      <c r="I48" s="1271"/>
    </row>
    <row r="49" spans="1:9" s="52" customFormat="1" ht="13.8">
      <c r="A49" s="249">
        <v>34</v>
      </c>
      <c r="B49" s="359"/>
      <c r="C49" s="352" t="s">
        <v>360</v>
      </c>
      <c r="D49" s="347" t="s">
        <v>1031</v>
      </c>
      <c r="E49" s="353" t="s">
        <v>188</v>
      </c>
      <c r="F49" s="354">
        <v>188.44300000000001</v>
      </c>
      <c r="G49" s="1271"/>
      <c r="H49" s="355">
        <f t="shared" si="1"/>
        <v>0</v>
      </c>
      <c r="I49" s="1271"/>
    </row>
    <row r="50" spans="1:9" ht="13.8">
      <c r="A50" s="249">
        <v>35</v>
      </c>
      <c r="B50" s="359"/>
      <c r="C50" s="352" t="s">
        <v>192</v>
      </c>
      <c r="D50" s="347" t="s">
        <v>1032</v>
      </c>
      <c r="E50" s="353" t="s">
        <v>188</v>
      </c>
      <c r="F50" s="354">
        <v>188.44300000000001</v>
      </c>
      <c r="G50" s="1271"/>
      <c r="H50" s="355">
        <f t="shared" si="1"/>
        <v>0</v>
      </c>
      <c r="I50" s="1271"/>
    </row>
    <row r="51" spans="1:9" s="1639" customFormat="1" ht="13.8">
      <c r="A51" s="1631" t="s">
        <v>1814</v>
      </c>
      <c r="B51" s="1640"/>
      <c r="C51" s="1632" t="s">
        <v>604</v>
      </c>
      <c r="D51" s="1633" t="s">
        <v>1813</v>
      </c>
      <c r="E51" s="1634" t="s">
        <v>197</v>
      </c>
      <c r="F51" s="1635">
        <v>110.848</v>
      </c>
      <c r="G51" s="1636"/>
      <c r="H51" s="1637">
        <f t="shared" ref="H51" si="2">ROUND(F51*G51,2)</f>
        <v>0</v>
      </c>
      <c r="I51" s="1636"/>
    </row>
    <row r="52" spans="1:9" ht="13.8">
      <c r="I52" s="96"/>
    </row>
    <row r="53" spans="1:9" ht="13.8">
      <c r="B53" s="343">
        <v>452231</v>
      </c>
      <c r="C53" s="344"/>
      <c r="D53" s="344" t="s">
        <v>1033</v>
      </c>
      <c r="E53" s="343"/>
      <c r="F53" s="345"/>
      <c r="G53" s="346"/>
      <c r="H53" s="346">
        <f>SUM(H55:H58)</f>
        <v>0</v>
      </c>
      <c r="I53" s="346"/>
    </row>
    <row r="54" spans="1:9" ht="13.8">
      <c r="I54" s="96"/>
    </row>
    <row r="55" spans="1:9" ht="13.8">
      <c r="A55" s="249">
        <v>36</v>
      </c>
      <c r="B55" s="249"/>
      <c r="C55" s="352" t="s">
        <v>1034</v>
      </c>
      <c r="D55" s="347" t="s">
        <v>1035</v>
      </c>
      <c r="E55" s="353" t="s">
        <v>180</v>
      </c>
      <c r="F55" s="354">
        <v>7</v>
      </c>
      <c r="G55" s="1271"/>
      <c r="H55" s="355">
        <f>ROUND(F55*G55,2)</f>
        <v>0</v>
      </c>
      <c r="I55" s="1271"/>
    </row>
    <row r="56" spans="1:9" ht="13.8">
      <c r="A56" s="249">
        <v>37</v>
      </c>
      <c r="B56" s="249"/>
      <c r="C56" s="352" t="s">
        <v>1036</v>
      </c>
      <c r="D56" s="347" t="s">
        <v>1037</v>
      </c>
      <c r="E56" s="353" t="s">
        <v>197</v>
      </c>
      <c r="F56" s="354">
        <v>15.109</v>
      </c>
      <c r="G56" s="1271"/>
      <c r="H56" s="355">
        <f t="shared" ref="H56:H58" si="3">ROUND(F56*G56,2)</f>
        <v>0</v>
      </c>
      <c r="I56" s="1271"/>
    </row>
    <row r="57" spans="1:9" ht="13.8">
      <c r="A57" s="249">
        <v>38</v>
      </c>
      <c r="B57" s="249"/>
      <c r="C57" s="352" t="s">
        <v>1038</v>
      </c>
      <c r="D57" s="347" t="s">
        <v>1039</v>
      </c>
      <c r="E57" s="353" t="s">
        <v>180</v>
      </c>
      <c r="F57" s="354">
        <v>3</v>
      </c>
      <c r="G57" s="1271"/>
      <c r="H57" s="355">
        <f t="shared" si="3"/>
        <v>0</v>
      </c>
      <c r="I57" s="1271"/>
    </row>
    <row r="58" spans="1:9" ht="13.8">
      <c r="A58" s="249">
        <v>39</v>
      </c>
      <c r="B58" s="249"/>
      <c r="C58" s="352" t="s">
        <v>1040</v>
      </c>
      <c r="D58" s="347" t="s">
        <v>1041</v>
      </c>
      <c r="E58" s="353" t="s">
        <v>197</v>
      </c>
      <c r="F58" s="354">
        <v>36.72</v>
      </c>
      <c r="G58" s="1271"/>
      <c r="H58" s="355">
        <f t="shared" si="3"/>
        <v>0</v>
      </c>
      <c r="I58" s="1271"/>
    </row>
    <row r="59" spans="1:9" ht="13.8">
      <c r="A59" s="72"/>
      <c r="B59" s="100"/>
      <c r="C59" s="377"/>
      <c r="D59" s="378"/>
      <c r="E59" s="341"/>
      <c r="F59" s="379"/>
      <c r="G59" s="380"/>
      <c r="H59" s="380"/>
      <c r="I59" s="380"/>
    </row>
    <row r="60" spans="1:9" ht="13.8">
      <c r="B60" s="343">
        <v>452331</v>
      </c>
      <c r="C60" s="344"/>
      <c r="D60" s="344" t="s">
        <v>1042</v>
      </c>
      <c r="E60" s="343"/>
      <c r="F60" s="345"/>
      <c r="G60" s="346"/>
      <c r="H60" s="346">
        <f>SUM(H62:H67)</f>
        <v>0</v>
      </c>
      <c r="I60" s="346"/>
    </row>
    <row r="61" spans="1:9" ht="13.8">
      <c r="I61" s="96"/>
    </row>
    <row r="62" spans="1:9" ht="13.8">
      <c r="A62" s="249">
        <v>40</v>
      </c>
      <c r="B62" s="249"/>
      <c r="C62" s="352" t="s">
        <v>1043</v>
      </c>
      <c r="D62" s="347" t="s">
        <v>1044</v>
      </c>
      <c r="E62" s="353" t="s">
        <v>197</v>
      </c>
      <c r="F62" s="354">
        <v>114.017</v>
      </c>
      <c r="G62" s="1271"/>
      <c r="H62" s="355">
        <f>ROUND(F62*G62,2)</f>
        <v>0</v>
      </c>
      <c r="I62" s="1271"/>
    </row>
    <row r="63" spans="1:9" ht="13.8">
      <c r="A63" s="249">
        <v>41</v>
      </c>
      <c r="B63" s="249"/>
      <c r="C63" s="352" t="s">
        <v>538</v>
      </c>
      <c r="D63" s="347" t="s">
        <v>1045</v>
      </c>
      <c r="E63" s="353" t="s">
        <v>176</v>
      </c>
      <c r="F63" s="354">
        <v>101</v>
      </c>
      <c r="G63" s="1271"/>
      <c r="H63" s="355">
        <f t="shared" ref="H63:H64" si="4">ROUND(F63*G63,2)</f>
        <v>0</v>
      </c>
      <c r="I63" s="1271"/>
    </row>
    <row r="64" spans="1:9" ht="27.6">
      <c r="A64" s="249">
        <v>42</v>
      </c>
      <c r="B64" s="249"/>
      <c r="C64" s="352" t="s">
        <v>614</v>
      </c>
      <c r="D64" s="347" t="s">
        <v>1046</v>
      </c>
      <c r="E64" s="353" t="s">
        <v>197</v>
      </c>
      <c r="F64" s="354">
        <v>114.017</v>
      </c>
      <c r="G64" s="1271"/>
      <c r="H64" s="355">
        <f t="shared" si="4"/>
        <v>0</v>
      </c>
      <c r="I64" s="1271"/>
    </row>
    <row r="65" spans="1:9" s="1639" customFormat="1" ht="27.6">
      <c r="A65" s="1631" t="s">
        <v>1818</v>
      </c>
      <c r="B65" s="1631"/>
      <c r="C65" s="1632">
        <v>22030330</v>
      </c>
      <c r="D65" s="1633" t="s">
        <v>1815</v>
      </c>
      <c r="E65" s="1634" t="s">
        <v>197</v>
      </c>
      <c r="F65" s="1635">
        <v>78.013999999999996</v>
      </c>
      <c r="G65" s="1636"/>
      <c r="H65" s="1637">
        <f t="shared" ref="H65:H67" si="5">ROUND(F65*G65,2)</f>
        <v>0</v>
      </c>
      <c r="I65" s="1636"/>
    </row>
    <row r="66" spans="1:9" s="1639" customFormat="1" ht="13.8">
      <c r="A66" s="1631" t="s">
        <v>1819</v>
      </c>
      <c r="B66" s="1631"/>
      <c r="C66" s="1632">
        <v>22251491</v>
      </c>
      <c r="D66" s="1633" t="s">
        <v>1816</v>
      </c>
      <c r="E66" s="1634" t="s">
        <v>180</v>
      </c>
      <c r="F66" s="1635">
        <v>2</v>
      </c>
      <c r="G66" s="1636"/>
      <c r="H66" s="1637">
        <f t="shared" si="5"/>
        <v>0</v>
      </c>
      <c r="I66" s="1636"/>
    </row>
    <row r="67" spans="1:9" s="1639" customFormat="1" ht="27.6">
      <c r="A67" s="1631" t="s">
        <v>1820</v>
      </c>
      <c r="B67" s="1631"/>
      <c r="C67" s="1632">
        <v>22030346</v>
      </c>
      <c r="D67" s="1633" t="s">
        <v>1817</v>
      </c>
      <c r="E67" s="1634" t="s">
        <v>197</v>
      </c>
      <c r="F67" s="1635">
        <v>78.013999999999996</v>
      </c>
      <c r="G67" s="1636"/>
      <c r="H67" s="1637">
        <f t="shared" si="5"/>
        <v>0</v>
      </c>
      <c r="I67" s="1636"/>
    </row>
    <row r="68" spans="1:9" ht="13.8">
      <c r="A68" s="72"/>
      <c r="C68" s="377"/>
      <c r="D68" s="378"/>
      <c r="E68" s="341"/>
      <c r="F68" s="379"/>
      <c r="G68" s="380"/>
      <c r="H68" s="380"/>
      <c r="I68" s="380"/>
    </row>
    <row r="69" spans="1:9" ht="13.8">
      <c r="B69" s="343">
        <v>452613</v>
      </c>
      <c r="C69" s="344"/>
      <c r="D69" s="344" t="s">
        <v>1047</v>
      </c>
      <c r="E69" s="343"/>
      <c r="F69" s="345"/>
      <c r="G69" s="346"/>
      <c r="H69" s="346">
        <f>SUM(H71:H76)</f>
        <v>0</v>
      </c>
      <c r="I69" s="346"/>
    </row>
    <row r="70" spans="1:9" ht="13.8">
      <c r="I70" s="96"/>
    </row>
    <row r="71" spans="1:9" ht="13.8">
      <c r="A71" s="249">
        <v>43</v>
      </c>
      <c r="B71" s="249"/>
      <c r="C71" s="352" t="s">
        <v>1048</v>
      </c>
      <c r="D71" s="347" t="s">
        <v>1049</v>
      </c>
      <c r="E71" s="353" t="s">
        <v>176</v>
      </c>
      <c r="F71" s="354">
        <v>46.2</v>
      </c>
      <c r="G71" s="1271"/>
      <c r="H71" s="355">
        <f>ROUND(F71*G71,2)</f>
        <v>0</v>
      </c>
      <c r="I71" s="1271"/>
    </row>
    <row r="72" spans="1:9" ht="13.8">
      <c r="A72" s="249">
        <v>44</v>
      </c>
      <c r="B72" s="249"/>
      <c r="C72" s="352" t="s">
        <v>1050</v>
      </c>
      <c r="D72" s="347" t="s">
        <v>1051</v>
      </c>
      <c r="E72" s="353" t="s">
        <v>176</v>
      </c>
      <c r="F72" s="354">
        <v>120</v>
      </c>
      <c r="G72" s="1271"/>
      <c r="H72" s="355">
        <f t="shared" ref="H72:H76" si="6">ROUND(F72*G72,2)</f>
        <v>0</v>
      </c>
      <c r="I72" s="1271"/>
    </row>
    <row r="73" spans="1:9" ht="13.8">
      <c r="A73" s="249">
        <v>45</v>
      </c>
      <c r="B73" s="249"/>
      <c r="C73" s="352" t="s">
        <v>818</v>
      </c>
      <c r="D73" s="347" t="s">
        <v>1052</v>
      </c>
      <c r="E73" s="353" t="s">
        <v>176</v>
      </c>
      <c r="F73" s="354">
        <v>18</v>
      </c>
      <c r="G73" s="1271"/>
      <c r="H73" s="355">
        <f t="shared" si="6"/>
        <v>0</v>
      </c>
      <c r="I73" s="1271"/>
    </row>
    <row r="74" spans="1:9" ht="13.8">
      <c r="A74" s="249">
        <v>46</v>
      </c>
      <c r="B74" s="249"/>
      <c r="C74" s="352" t="s">
        <v>1053</v>
      </c>
      <c r="D74" s="347" t="s">
        <v>1054</v>
      </c>
      <c r="E74" s="353" t="s">
        <v>176</v>
      </c>
      <c r="F74" s="354">
        <v>32</v>
      </c>
      <c r="G74" s="1271"/>
      <c r="H74" s="355">
        <f t="shared" si="6"/>
        <v>0</v>
      </c>
      <c r="I74" s="1271"/>
    </row>
    <row r="75" spans="1:9" ht="13.8">
      <c r="A75" s="249">
        <v>47</v>
      </c>
      <c r="B75" s="249"/>
      <c r="C75" s="352" t="s">
        <v>1055</v>
      </c>
      <c r="D75" s="347" t="s">
        <v>1056</v>
      </c>
      <c r="E75" s="353" t="s">
        <v>180</v>
      </c>
      <c r="F75" s="354">
        <v>6</v>
      </c>
      <c r="G75" s="1271"/>
      <c r="H75" s="355">
        <f t="shared" si="6"/>
        <v>0</v>
      </c>
      <c r="I75" s="1271"/>
    </row>
    <row r="76" spans="1:9" ht="13.8">
      <c r="A76" s="249">
        <v>48</v>
      </c>
      <c r="B76" s="249"/>
      <c r="C76" s="352" t="s">
        <v>1057</v>
      </c>
      <c r="D76" s="347" t="s">
        <v>1058</v>
      </c>
      <c r="E76" s="353" t="s">
        <v>180</v>
      </c>
      <c r="F76" s="354">
        <v>6</v>
      </c>
      <c r="G76" s="1271"/>
      <c r="H76" s="355">
        <f t="shared" si="6"/>
        <v>0</v>
      </c>
      <c r="I76" s="1271"/>
    </row>
    <row r="77" spans="1:9" ht="13.8">
      <c r="A77" s="72"/>
      <c r="C77" s="377"/>
      <c r="D77" s="378"/>
      <c r="E77" s="341"/>
      <c r="F77" s="379"/>
      <c r="G77" s="380"/>
      <c r="H77" s="380"/>
      <c r="I77" s="380"/>
    </row>
    <row r="78" spans="1:9" ht="13.8">
      <c r="B78" s="343">
        <v>452614</v>
      </c>
      <c r="C78" s="344"/>
      <c r="D78" s="344" t="s">
        <v>747</v>
      </c>
      <c r="E78" s="343"/>
      <c r="F78" s="345"/>
      <c r="G78" s="346"/>
      <c r="H78" s="346">
        <f>SUM(H80:H84)</f>
        <v>0</v>
      </c>
      <c r="I78" s="346"/>
    </row>
    <row r="79" spans="1:9" ht="13.8">
      <c r="I79" s="96"/>
    </row>
    <row r="80" spans="1:9" ht="27.6">
      <c r="A80" s="1569">
        <v>49</v>
      </c>
      <c r="B80" s="1569"/>
      <c r="C80" s="1570" t="s">
        <v>628</v>
      </c>
      <c r="D80" s="1571" t="s">
        <v>1812</v>
      </c>
      <c r="E80" s="1572" t="s">
        <v>197</v>
      </c>
      <c r="F80" s="1573">
        <v>708.60799999999995</v>
      </c>
      <c r="G80" s="1574"/>
      <c r="H80" s="1575">
        <f>ROUND(F80*G80,2)</f>
        <v>0</v>
      </c>
      <c r="I80" s="1574"/>
    </row>
    <row r="81" spans="1:9" ht="13.8">
      <c r="A81" s="249">
        <v>50</v>
      </c>
      <c r="B81" s="249"/>
      <c r="C81" s="352" t="s">
        <v>1059</v>
      </c>
      <c r="D81" s="347" t="s">
        <v>1060</v>
      </c>
      <c r="E81" s="353" t="s">
        <v>197</v>
      </c>
      <c r="F81" s="354">
        <v>472.68099999999998</v>
      </c>
      <c r="G81" s="1271"/>
      <c r="H81" s="355">
        <f t="shared" ref="H81:H84" si="7">ROUND(F81*G81,2)</f>
        <v>0</v>
      </c>
      <c r="I81" s="1271"/>
    </row>
    <row r="82" spans="1:9" ht="13.8">
      <c r="A82" s="249">
        <v>51</v>
      </c>
      <c r="B82" s="249"/>
      <c r="C82" s="352" t="s">
        <v>1061</v>
      </c>
      <c r="D82" s="347" t="s">
        <v>1062</v>
      </c>
      <c r="E82" s="353" t="s">
        <v>197</v>
      </c>
      <c r="F82" s="354">
        <v>500.435</v>
      </c>
      <c r="G82" s="1271"/>
      <c r="H82" s="355">
        <f t="shared" si="7"/>
        <v>0</v>
      </c>
      <c r="I82" s="1271"/>
    </row>
    <row r="83" spans="1:9" ht="27.6">
      <c r="A83" s="249">
        <v>52</v>
      </c>
      <c r="B83" s="249"/>
      <c r="C83" s="352" t="s">
        <v>1063</v>
      </c>
      <c r="D83" s="347" t="s">
        <v>1064</v>
      </c>
      <c r="E83" s="353" t="s">
        <v>197</v>
      </c>
      <c r="F83" s="354">
        <v>1918.4760000000001</v>
      </c>
      <c r="G83" s="1271"/>
      <c r="H83" s="355">
        <f t="shared" si="7"/>
        <v>0</v>
      </c>
      <c r="I83" s="1271"/>
    </row>
    <row r="84" spans="1:9" ht="13.8">
      <c r="A84" s="249">
        <v>53</v>
      </c>
      <c r="B84" s="249"/>
      <c r="C84" s="352" t="s">
        <v>1065</v>
      </c>
      <c r="D84" s="347" t="s">
        <v>1066</v>
      </c>
      <c r="E84" s="353" t="s">
        <v>180</v>
      </c>
      <c r="F84" s="354">
        <v>400</v>
      </c>
      <c r="G84" s="1271"/>
      <c r="H84" s="355">
        <f t="shared" si="7"/>
        <v>0</v>
      </c>
      <c r="I84" s="1271"/>
    </row>
    <row r="85" spans="1:9" ht="13.8">
      <c r="A85" s="92"/>
      <c r="B85" s="100"/>
      <c r="C85" s="123"/>
      <c r="D85" s="115"/>
      <c r="E85" s="95"/>
      <c r="I85" s="96"/>
    </row>
    <row r="86" spans="1:9" s="52" customFormat="1" ht="13.8">
      <c r="A86" s="92"/>
      <c r="B86" s="360">
        <v>452621</v>
      </c>
      <c r="C86" s="381"/>
      <c r="D86" s="351" t="s">
        <v>1067</v>
      </c>
      <c r="E86" s="343"/>
      <c r="F86" s="345"/>
      <c r="G86" s="346"/>
      <c r="H86" s="346">
        <f>SUM(H88:H89)</f>
        <v>0</v>
      </c>
      <c r="I86" s="346"/>
    </row>
    <row r="87" spans="1:9" s="52" customFormat="1" ht="13.8">
      <c r="A87" s="92"/>
      <c r="B87" s="100"/>
      <c r="C87" s="123"/>
      <c r="D87" s="116"/>
      <c r="E87" s="95"/>
      <c r="F87" s="54"/>
      <c r="G87" s="96"/>
      <c r="H87" s="54"/>
      <c r="I87" s="96"/>
    </row>
    <row r="88" spans="1:9" ht="13.8">
      <c r="A88" s="249">
        <v>54</v>
      </c>
      <c r="B88" s="375"/>
      <c r="C88" s="352" t="s">
        <v>1068</v>
      </c>
      <c r="D88" s="347" t="s">
        <v>1069</v>
      </c>
      <c r="E88" s="353" t="s">
        <v>197</v>
      </c>
      <c r="F88" s="354">
        <v>804.89800000000002</v>
      </c>
      <c r="G88" s="1271"/>
      <c r="H88" s="355">
        <f>ROUND(F88*G88,2)</f>
        <v>0</v>
      </c>
      <c r="I88" s="1271"/>
    </row>
    <row r="89" spans="1:9" ht="13.8">
      <c r="A89" s="249">
        <v>55</v>
      </c>
      <c r="B89" s="382"/>
      <c r="C89" s="352" t="s">
        <v>1070</v>
      </c>
      <c r="D89" s="347" t="s">
        <v>1071</v>
      </c>
      <c r="E89" s="353" t="s">
        <v>197</v>
      </c>
      <c r="F89" s="354">
        <v>2313.462</v>
      </c>
      <c r="G89" s="1271"/>
      <c r="H89" s="355">
        <f>ROUND(F89*G89,2)</f>
        <v>0</v>
      </c>
      <c r="I89" s="1271"/>
    </row>
    <row r="90" spans="1:9" ht="13.8">
      <c r="B90" s="83"/>
      <c r="C90" s="127"/>
      <c r="D90" s="82"/>
      <c r="I90" s="96"/>
    </row>
    <row r="91" spans="1:9" s="113" customFormat="1" ht="13.8">
      <c r="A91" s="124"/>
      <c r="B91" s="343">
        <v>452625</v>
      </c>
      <c r="C91" s="344"/>
      <c r="D91" s="344" t="s">
        <v>1072</v>
      </c>
      <c r="E91" s="343"/>
      <c r="F91" s="345"/>
      <c r="G91" s="346"/>
      <c r="H91" s="346">
        <f>SUM(H93:H97)</f>
        <v>0</v>
      </c>
      <c r="I91" s="346"/>
    </row>
    <row r="92" spans="1:9" s="113" customFormat="1" ht="13.8">
      <c r="A92" s="124"/>
      <c r="B92" s="72"/>
      <c r="C92" s="53"/>
      <c r="D92" s="53"/>
      <c r="E92" s="72"/>
      <c r="F92" s="54"/>
      <c r="G92" s="96"/>
      <c r="H92" s="54"/>
      <c r="I92" s="96"/>
    </row>
    <row r="93" spans="1:9" s="113" customFormat="1" ht="13.8">
      <c r="A93" s="1569">
        <v>56</v>
      </c>
      <c r="B93" s="1569"/>
      <c r="C93" s="1570" t="s">
        <v>1073</v>
      </c>
      <c r="D93" s="1571" t="s">
        <v>1074</v>
      </c>
      <c r="E93" s="1572" t="s">
        <v>188</v>
      </c>
      <c r="F93" s="1573">
        <v>100.977</v>
      </c>
      <c r="G93" s="1574"/>
      <c r="H93" s="1575">
        <f>ROUND(F93*G93,2)</f>
        <v>0</v>
      </c>
      <c r="I93" s="1574"/>
    </row>
    <row r="94" spans="1:9" s="113" customFormat="1" ht="13.8">
      <c r="A94" s="249">
        <v>57</v>
      </c>
      <c r="B94" s="249"/>
      <c r="C94" s="352" t="s">
        <v>1075</v>
      </c>
      <c r="D94" s="347" t="s">
        <v>1076</v>
      </c>
      <c r="E94" s="353" t="s">
        <v>188</v>
      </c>
      <c r="F94" s="354">
        <v>2.9550000000000001</v>
      </c>
      <c r="G94" s="1271"/>
      <c r="H94" s="355">
        <f t="shared" ref="H94:H97" si="8">ROUND(F94*G94,2)</f>
        <v>0</v>
      </c>
      <c r="I94" s="1271"/>
    </row>
    <row r="95" spans="1:9" s="113" customFormat="1" ht="13.8">
      <c r="A95" s="249">
        <v>58</v>
      </c>
      <c r="B95" s="249"/>
      <c r="C95" s="352" t="s">
        <v>1077</v>
      </c>
      <c r="D95" s="347" t="s">
        <v>1078</v>
      </c>
      <c r="E95" s="353" t="s">
        <v>197</v>
      </c>
      <c r="F95" s="354">
        <v>33.729999999999997</v>
      </c>
      <c r="G95" s="1271"/>
      <c r="H95" s="355">
        <f t="shared" si="8"/>
        <v>0</v>
      </c>
      <c r="I95" s="1271"/>
    </row>
    <row r="96" spans="1:9" s="113" customFormat="1" ht="13.8">
      <c r="A96" s="249">
        <v>59</v>
      </c>
      <c r="B96" s="249"/>
      <c r="C96" s="352" t="s">
        <v>1079</v>
      </c>
      <c r="D96" s="347" t="s">
        <v>1080</v>
      </c>
      <c r="E96" s="353" t="s">
        <v>197</v>
      </c>
      <c r="F96" s="354">
        <v>171.661</v>
      </c>
      <c r="G96" s="1271"/>
      <c r="H96" s="355">
        <f t="shared" si="8"/>
        <v>0</v>
      </c>
      <c r="I96" s="1271"/>
    </row>
    <row r="97" spans="1:9" s="113" customFormat="1" ht="13.8">
      <c r="A97" s="249">
        <v>60</v>
      </c>
      <c r="B97" s="249"/>
      <c r="C97" s="352" t="s">
        <v>1081</v>
      </c>
      <c r="D97" s="347" t="s">
        <v>1082</v>
      </c>
      <c r="E97" s="353" t="s">
        <v>180</v>
      </c>
      <c r="F97" s="354">
        <v>14</v>
      </c>
      <c r="G97" s="1271"/>
      <c r="H97" s="355">
        <f t="shared" si="8"/>
        <v>0</v>
      </c>
      <c r="I97" s="1271"/>
    </row>
    <row r="98" spans="1:9" s="113" customFormat="1" ht="13.8">
      <c r="A98" s="72"/>
      <c r="B98" s="72"/>
      <c r="C98" s="377"/>
      <c r="D98" s="378"/>
      <c r="E98" s="341"/>
      <c r="F98" s="379"/>
      <c r="G98" s="380"/>
      <c r="H98" s="380"/>
      <c r="I98" s="380"/>
    </row>
    <row r="99" spans="1:9" ht="13.8">
      <c r="B99" s="343">
        <v>453210</v>
      </c>
      <c r="C99" s="344"/>
      <c r="D99" s="344" t="s">
        <v>1083</v>
      </c>
      <c r="E99" s="343"/>
      <c r="F99" s="345"/>
      <c r="G99" s="346"/>
      <c r="H99" s="346">
        <f>SUM(H101)</f>
        <v>0</v>
      </c>
      <c r="I99" s="346"/>
    </row>
    <row r="100" spans="1:9" ht="13.8">
      <c r="I100" s="96"/>
    </row>
    <row r="101" spans="1:9" s="1630" customFormat="1" ht="13.8">
      <c r="A101" s="1569">
        <v>61</v>
      </c>
      <c r="B101" s="1569"/>
      <c r="C101" s="1570" t="s">
        <v>1084</v>
      </c>
      <c r="D101" s="1571" t="s">
        <v>1085</v>
      </c>
      <c r="E101" s="1572" t="s">
        <v>197</v>
      </c>
      <c r="F101" s="1573">
        <v>2279.5210000000002</v>
      </c>
      <c r="G101" s="1574"/>
      <c r="H101" s="1575">
        <f>ROUND(F101*G101,2)</f>
        <v>0</v>
      </c>
      <c r="I101" s="1574"/>
    </row>
    <row r="102" spans="1:9" ht="13.8">
      <c r="A102" s="72"/>
      <c r="C102" s="377"/>
      <c r="D102" s="378"/>
      <c r="E102" s="341"/>
      <c r="F102" s="379"/>
      <c r="G102" s="380"/>
      <c r="H102" s="380"/>
      <c r="I102" s="380"/>
    </row>
    <row r="103" spans="1:9" ht="13.8">
      <c r="B103" s="343">
        <v>453312</v>
      </c>
      <c r="C103" s="344"/>
      <c r="D103" s="344" t="s">
        <v>1086</v>
      </c>
      <c r="E103" s="343"/>
      <c r="F103" s="345"/>
      <c r="G103" s="346"/>
      <c r="H103" s="346">
        <f>SUM(H105)</f>
        <v>0</v>
      </c>
      <c r="I103" s="346"/>
    </row>
    <row r="104" spans="1:9" ht="13.8">
      <c r="I104" s="96"/>
    </row>
    <row r="105" spans="1:9" ht="13.8">
      <c r="A105" s="1569">
        <v>62</v>
      </c>
      <c r="B105" s="1569"/>
      <c r="C105" s="1570" t="s">
        <v>1087</v>
      </c>
      <c r="D105" s="1571" t="s">
        <v>1088</v>
      </c>
      <c r="E105" s="1572" t="s">
        <v>180</v>
      </c>
      <c r="F105" s="1573">
        <v>17</v>
      </c>
      <c r="G105" s="1574"/>
      <c r="H105" s="1575">
        <f>ROUND(F105*G105,2)</f>
        <v>0</v>
      </c>
      <c r="I105" s="1574"/>
    </row>
    <row r="106" spans="1:9" s="113" customFormat="1" ht="13.8">
      <c r="A106" s="124"/>
      <c r="B106" s="72"/>
      <c r="C106" s="53"/>
      <c r="D106" s="53"/>
      <c r="E106" s="72"/>
      <c r="F106" s="54"/>
      <c r="G106" s="96"/>
      <c r="H106" s="54"/>
      <c r="I106" s="96"/>
    </row>
    <row r="107" spans="1:9" s="113" customFormat="1" ht="13.8">
      <c r="A107" s="124"/>
      <c r="B107" s="343">
        <v>454100</v>
      </c>
      <c r="C107" s="344"/>
      <c r="D107" s="344" t="s">
        <v>1089</v>
      </c>
      <c r="E107" s="343"/>
      <c r="F107" s="345"/>
      <c r="G107" s="346"/>
      <c r="H107" s="346">
        <f>SUM(H109:H117)</f>
        <v>0</v>
      </c>
      <c r="I107" s="346"/>
    </row>
    <row r="108" spans="1:9" s="113" customFormat="1" ht="13.8">
      <c r="A108" s="124"/>
      <c r="B108" s="72"/>
      <c r="C108" s="53"/>
      <c r="D108" s="53"/>
      <c r="E108" s="72"/>
      <c r="F108" s="54"/>
      <c r="G108" s="96"/>
      <c r="H108" s="54"/>
      <c r="I108" s="96"/>
    </row>
    <row r="109" spans="1:9" s="113" customFormat="1" ht="27.6">
      <c r="A109" s="249">
        <v>63</v>
      </c>
      <c r="B109" s="249"/>
      <c r="C109" s="352" t="s">
        <v>1090</v>
      </c>
      <c r="D109" s="347" t="s">
        <v>1091</v>
      </c>
      <c r="E109" s="353" t="s">
        <v>197</v>
      </c>
      <c r="F109" s="354">
        <v>626.62</v>
      </c>
      <c r="G109" s="1271"/>
      <c r="H109" s="355">
        <f>ROUND(F109*G109,2)</f>
        <v>0</v>
      </c>
      <c r="I109" s="1271"/>
    </row>
    <row r="110" spans="1:9" s="113" customFormat="1" ht="27.6">
      <c r="A110" s="249">
        <v>64</v>
      </c>
      <c r="B110" s="249"/>
      <c r="C110" s="352" t="s">
        <v>1092</v>
      </c>
      <c r="D110" s="347" t="s">
        <v>1093</v>
      </c>
      <c r="E110" s="353" t="s">
        <v>197</v>
      </c>
      <c r="F110" s="354">
        <v>626.62</v>
      </c>
      <c r="G110" s="1271"/>
      <c r="H110" s="355">
        <f t="shared" ref="H110:H117" si="9">ROUND(F110*G110,2)</f>
        <v>0</v>
      </c>
      <c r="I110" s="1271"/>
    </row>
    <row r="111" spans="1:9" s="113" customFormat="1" ht="27.6">
      <c r="A111" s="249">
        <v>65</v>
      </c>
      <c r="B111" s="249"/>
      <c r="C111" s="352" t="s">
        <v>1094</v>
      </c>
      <c r="D111" s="347" t="s">
        <v>1095</v>
      </c>
      <c r="E111" s="353" t="s">
        <v>197</v>
      </c>
      <c r="F111" s="354">
        <v>626.62</v>
      </c>
      <c r="G111" s="1271"/>
      <c r="H111" s="355">
        <f t="shared" si="9"/>
        <v>0</v>
      </c>
      <c r="I111" s="1271"/>
    </row>
    <row r="112" spans="1:9" s="113" customFormat="1" ht="27.6">
      <c r="A112" s="249">
        <v>66</v>
      </c>
      <c r="B112" s="249"/>
      <c r="C112" s="352" t="s">
        <v>1096</v>
      </c>
      <c r="D112" s="347" t="s">
        <v>1097</v>
      </c>
      <c r="E112" s="353" t="s">
        <v>197</v>
      </c>
      <c r="F112" s="354">
        <v>1754.8420000000001</v>
      </c>
      <c r="G112" s="1271"/>
      <c r="H112" s="355">
        <f t="shared" si="9"/>
        <v>0</v>
      </c>
      <c r="I112" s="1271"/>
    </row>
    <row r="113" spans="1:9" s="113" customFormat="1" ht="13.8">
      <c r="A113" s="249">
        <v>67</v>
      </c>
      <c r="B113" s="249"/>
      <c r="C113" s="352" t="s">
        <v>1098</v>
      </c>
      <c r="D113" s="347" t="s">
        <v>1099</v>
      </c>
      <c r="E113" s="353" t="s">
        <v>197</v>
      </c>
      <c r="F113" s="354">
        <v>1754.8420000000001</v>
      </c>
      <c r="G113" s="1271"/>
      <c r="H113" s="355">
        <f t="shared" si="9"/>
        <v>0</v>
      </c>
      <c r="I113" s="1271"/>
    </row>
    <row r="114" spans="1:9" s="113" customFormat="1" ht="13.8">
      <c r="A114" s="249">
        <v>68</v>
      </c>
      <c r="B114" s="249"/>
      <c r="C114" s="352" t="s">
        <v>1100</v>
      </c>
      <c r="D114" s="347" t="s">
        <v>1101</v>
      </c>
      <c r="E114" s="353" t="s">
        <v>197</v>
      </c>
      <c r="F114" s="354">
        <v>1754.8420000000001</v>
      </c>
      <c r="G114" s="1271"/>
      <c r="H114" s="355">
        <f t="shared" si="9"/>
        <v>0</v>
      </c>
      <c r="I114" s="1271"/>
    </row>
    <row r="115" spans="1:9" s="113" customFormat="1" ht="27.6">
      <c r="A115" s="249">
        <v>69</v>
      </c>
      <c r="B115" s="249"/>
      <c r="C115" s="352" t="s">
        <v>1102</v>
      </c>
      <c r="D115" s="347" t="s">
        <v>1103</v>
      </c>
      <c r="E115" s="353" t="s">
        <v>197</v>
      </c>
      <c r="F115" s="354">
        <v>692.86400000000003</v>
      </c>
      <c r="G115" s="1271"/>
      <c r="H115" s="355">
        <f t="shared" si="9"/>
        <v>0</v>
      </c>
      <c r="I115" s="1271"/>
    </row>
    <row r="116" spans="1:9" s="1638" customFormat="1" ht="13.8">
      <c r="A116" s="1631" t="s">
        <v>1821</v>
      </c>
      <c r="B116" s="1631"/>
      <c r="C116" s="1632">
        <v>13090903</v>
      </c>
      <c r="D116" s="1633" t="s">
        <v>1822</v>
      </c>
      <c r="E116" s="1634" t="s">
        <v>197</v>
      </c>
      <c r="F116" s="1635">
        <v>619.15200000000004</v>
      </c>
      <c r="G116" s="1636"/>
      <c r="H116" s="1637">
        <f t="shared" si="9"/>
        <v>0</v>
      </c>
      <c r="I116" s="1636"/>
    </row>
    <row r="117" spans="1:9" s="113" customFormat="1" ht="13.8">
      <c r="A117" s="249">
        <v>70</v>
      </c>
      <c r="B117" s="249"/>
      <c r="C117" s="352" t="s">
        <v>1104</v>
      </c>
      <c r="D117" s="347" t="s">
        <v>1105</v>
      </c>
      <c r="E117" s="353" t="s">
        <v>197</v>
      </c>
      <c r="F117" s="354">
        <v>619.15200000000004</v>
      </c>
      <c r="G117" s="1271"/>
      <c r="H117" s="355">
        <f t="shared" si="9"/>
        <v>0</v>
      </c>
      <c r="I117" s="1271"/>
    </row>
    <row r="118" spans="1:9" s="113" customFormat="1" ht="13.8">
      <c r="A118" s="72"/>
      <c r="B118" s="72"/>
      <c r="C118" s="377"/>
      <c r="D118" s="378"/>
      <c r="E118" s="341"/>
      <c r="F118" s="379"/>
      <c r="G118" s="380"/>
      <c r="H118" s="380"/>
      <c r="I118" s="380"/>
    </row>
    <row r="119" spans="1:9" ht="13.8">
      <c r="B119" s="343">
        <v>454210</v>
      </c>
      <c r="C119" s="344"/>
      <c r="D119" s="344" t="s">
        <v>1106</v>
      </c>
      <c r="E119" s="343"/>
      <c r="F119" s="345"/>
      <c r="G119" s="346"/>
      <c r="H119" s="346">
        <f>SUM(H121)</f>
        <v>0</v>
      </c>
      <c r="I119" s="346"/>
    </row>
    <row r="120" spans="1:9" ht="13.8">
      <c r="I120" s="96"/>
    </row>
    <row r="121" spans="1:9" ht="13.8">
      <c r="A121" s="249">
        <v>71</v>
      </c>
      <c r="B121" s="249"/>
      <c r="C121" s="352" t="s">
        <v>1107</v>
      </c>
      <c r="D121" s="347" t="s">
        <v>1108</v>
      </c>
      <c r="E121" s="353" t="s">
        <v>180</v>
      </c>
      <c r="F121" s="354">
        <v>8</v>
      </c>
      <c r="G121" s="1271"/>
      <c r="H121" s="355">
        <f>ROUND(F121*G121,2)</f>
        <v>0</v>
      </c>
      <c r="I121" s="1271"/>
    </row>
    <row r="122" spans="1:9" ht="13.8">
      <c r="H122" s="53"/>
      <c r="I122" s="96"/>
    </row>
    <row r="123" spans="1:9" ht="13.8">
      <c r="B123" s="343">
        <v>454320</v>
      </c>
      <c r="C123" s="344"/>
      <c r="D123" s="344" t="s">
        <v>1109</v>
      </c>
      <c r="E123" s="343"/>
      <c r="F123" s="345"/>
      <c r="G123" s="346"/>
      <c r="H123" s="383">
        <f>SUM(H125:H128)</f>
        <v>0</v>
      </c>
      <c r="I123" s="346"/>
    </row>
    <row r="124" spans="1:9" ht="13.8">
      <c r="H124" s="53"/>
      <c r="I124" s="96"/>
    </row>
    <row r="125" spans="1:9" ht="13.8">
      <c r="A125" s="249">
        <v>72</v>
      </c>
      <c r="B125" s="249"/>
      <c r="C125" s="352" t="s">
        <v>635</v>
      </c>
      <c r="D125" s="347" t="s">
        <v>636</v>
      </c>
      <c r="E125" s="353" t="s">
        <v>197</v>
      </c>
      <c r="F125" s="354">
        <v>432.83499999999998</v>
      </c>
      <c r="G125" s="1271"/>
      <c r="H125" s="355">
        <f>ROUND(F125*G125,2)</f>
        <v>0</v>
      </c>
      <c r="I125" s="1271"/>
    </row>
    <row r="126" spans="1:9" ht="13.8">
      <c r="A126" s="249">
        <v>73</v>
      </c>
      <c r="B126" s="249"/>
      <c r="C126" s="352" t="s">
        <v>1110</v>
      </c>
      <c r="D126" s="347" t="s">
        <v>1111</v>
      </c>
      <c r="E126" s="353" t="s">
        <v>197</v>
      </c>
      <c r="F126" s="354">
        <v>626.62</v>
      </c>
      <c r="G126" s="1271"/>
      <c r="H126" s="355">
        <f t="shared" ref="H126:H128" si="10">ROUND(F126*G126,2)</f>
        <v>0</v>
      </c>
      <c r="I126" s="1271"/>
    </row>
    <row r="127" spans="1:9" s="1630" customFormat="1" ht="13.8">
      <c r="A127" s="1569">
        <v>74</v>
      </c>
      <c r="B127" s="1569"/>
      <c r="C127" s="1570" t="s">
        <v>1112</v>
      </c>
      <c r="D127" s="1571" t="s">
        <v>1113</v>
      </c>
      <c r="E127" s="1572" t="s">
        <v>197</v>
      </c>
      <c r="F127" s="1573">
        <v>45.433</v>
      </c>
      <c r="G127" s="1574"/>
      <c r="H127" s="1575">
        <f t="shared" si="10"/>
        <v>0</v>
      </c>
      <c r="I127" s="1574"/>
    </row>
    <row r="128" spans="1:9" ht="13.8">
      <c r="A128" s="249">
        <v>75</v>
      </c>
      <c r="B128" s="249"/>
      <c r="C128" s="352" t="s">
        <v>1114</v>
      </c>
      <c r="D128" s="347" t="s">
        <v>1115</v>
      </c>
      <c r="E128" s="353" t="s">
        <v>197</v>
      </c>
      <c r="F128" s="354">
        <v>626.62</v>
      </c>
      <c r="G128" s="1271"/>
      <c r="H128" s="355">
        <f t="shared" si="10"/>
        <v>0</v>
      </c>
      <c r="I128" s="1271"/>
    </row>
    <row r="129" spans="1:9" ht="13.8">
      <c r="I129" s="96"/>
    </row>
    <row r="130" spans="1:9" ht="13.8">
      <c r="B130" s="343">
        <v>454410</v>
      </c>
      <c r="C130" s="344"/>
      <c r="D130" s="344" t="s">
        <v>1116</v>
      </c>
      <c r="E130" s="343"/>
      <c r="F130" s="345"/>
      <c r="G130" s="346"/>
      <c r="H130" s="346">
        <f>SUM(H132)</f>
        <v>0</v>
      </c>
      <c r="I130" s="346"/>
    </row>
    <row r="131" spans="1:9" ht="13.8">
      <c r="I131" s="96"/>
    </row>
    <row r="132" spans="1:9" ht="13.8">
      <c r="A132" s="249">
        <v>76</v>
      </c>
      <c r="B132" s="249"/>
      <c r="C132" s="352" t="s">
        <v>1117</v>
      </c>
      <c r="D132" s="347" t="s">
        <v>1118</v>
      </c>
      <c r="E132" s="353" t="s">
        <v>180</v>
      </c>
      <c r="F132" s="354">
        <v>34</v>
      </c>
      <c r="G132" s="1271"/>
      <c r="H132" s="355">
        <f>ROUND(F132*G132,2)</f>
        <v>0</v>
      </c>
      <c r="I132" s="1271"/>
    </row>
    <row r="133" spans="1:9" ht="13.8">
      <c r="I133" s="96"/>
    </row>
    <row r="134" spans="1:9" ht="13.8">
      <c r="B134" s="343">
        <v>454420</v>
      </c>
      <c r="C134" s="344"/>
      <c r="D134" s="344" t="s">
        <v>1119</v>
      </c>
      <c r="E134" s="343"/>
      <c r="F134" s="345"/>
      <c r="G134" s="346"/>
      <c r="H134" s="346">
        <f>SUM(H136:H139)</f>
        <v>0</v>
      </c>
      <c r="I134" s="346"/>
    </row>
    <row r="135" spans="1:9" ht="13.8">
      <c r="I135" s="96"/>
    </row>
    <row r="136" spans="1:9" ht="13.8">
      <c r="A136" s="249">
        <v>77</v>
      </c>
      <c r="B136" s="249"/>
      <c r="C136" s="352" t="s">
        <v>1120</v>
      </c>
      <c r="D136" s="347" t="s">
        <v>1121</v>
      </c>
      <c r="E136" s="353" t="s">
        <v>197</v>
      </c>
      <c r="F136" s="354">
        <v>320</v>
      </c>
      <c r="G136" s="1271"/>
      <c r="H136" s="355">
        <f>ROUND(F136*G136,2)</f>
        <v>0</v>
      </c>
      <c r="I136" s="1271"/>
    </row>
    <row r="137" spans="1:9" ht="13.8">
      <c r="A137" s="249">
        <v>78</v>
      </c>
      <c r="B137" s="249"/>
      <c r="C137" s="352" t="s">
        <v>1122</v>
      </c>
      <c r="D137" s="347" t="s">
        <v>1123</v>
      </c>
      <c r="E137" s="353" t="s">
        <v>197</v>
      </c>
      <c r="F137" s="354">
        <v>2381.462</v>
      </c>
      <c r="G137" s="1271"/>
      <c r="H137" s="355">
        <f t="shared" ref="H137:H139" si="11">ROUND(F137*G137,2)</f>
        <v>0</v>
      </c>
      <c r="I137" s="1271"/>
    </row>
    <row r="138" spans="1:9" ht="13.8">
      <c r="A138" s="249">
        <v>79</v>
      </c>
      <c r="B138" s="249"/>
      <c r="C138" s="352" t="s">
        <v>1124</v>
      </c>
      <c r="D138" s="347" t="s">
        <v>1125</v>
      </c>
      <c r="E138" s="353" t="s">
        <v>197</v>
      </c>
      <c r="F138" s="354">
        <v>1754.8420000000001</v>
      </c>
      <c r="G138" s="1271"/>
      <c r="H138" s="355">
        <f t="shared" si="11"/>
        <v>0</v>
      </c>
      <c r="I138" s="1271"/>
    </row>
    <row r="139" spans="1:9" ht="13.8">
      <c r="A139" s="249">
        <v>80</v>
      </c>
      <c r="B139" s="249"/>
      <c r="C139" s="352" t="s">
        <v>1126</v>
      </c>
      <c r="D139" s="347" t="s">
        <v>1127</v>
      </c>
      <c r="E139" s="353" t="s">
        <v>197</v>
      </c>
      <c r="F139" s="354">
        <v>626.62</v>
      </c>
      <c r="G139" s="1271"/>
      <c r="H139" s="355">
        <f t="shared" si="11"/>
        <v>0</v>
      </c>
      <c r="I139" s="1271"/>
    </row>
    <row r="141" spans="1:9" ht="13.5" customHeight="1">
      <c r="D141" s="384" t="s">
        <v>181</v>
      </c>
      <c r="E141" s="104"/>
      <c r="F141" s="105"/>
      <c r="G141" s="106"/>
      <c r="H141" s="385">
        <f>H11+H45+H53+H60+H69+H78+H86+H91+H99+H103+H107+H119+H123+H130+H134</f>
        <v>0</v>
      </c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3:G139" xr:uid="{00000000-0002-0000-4E00-000000000000}">
      <formula1>ROUND(G13,2)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15">
    <tabColor rgb="FFCCFFFF"/>
  </sheetPr>
  <dimension ref="A1:I169"/>
  <sheetViews>
    <sheetView view="pageBreakPreview" zoomScaleNormal="115" zoomScaleSheetLayoutView="100" workbookViewId="0">
      <selection activeCell="D12" sqref="D12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64" customFormat="1" ht="14.4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706" t="s">
        <v>15</v>
      </c>
      <c r="D3" s="1706"/>
      <c r="E3" s="59"/>
      <c r="F3" s="62"/>
      <c r="G3" s="62"/>
      <c r="H3" s="60"/>
    </row>
    <row r="4" spans="1:9">
      <c r="A4" s="65" t="s">
        <v>160</v>
      </c>
      <c r="B4" s="66"/>
      <c r="C4" s="67" t="s">
        <v>16</v>
      </c>
      <c r="D4" s="62"/>
      <c r="E4" s="66"/>
      <c r="F4" s="62"/>
      <c r="G4" s="62"/>
      <c r="H4" s="62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15.5</v>
      </c>
      <c r="G11" s="1252"/>
      <c r="H11" s="90">
        <f>ROUND(F11*G11,2)</f>
        <v>0</v>
      </c>
      <c r="I11" s="1252"/>
    </row>
    <row r="12" spans="1:9" s="81" customFormat="1" ht="27.6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16</v>
      </c>
      <c r="G12" s="1252"/>
      <c r="H12" s="90">
        <f>ROUND(F12*G12,2)</f>
        <v>0</v>
      </c>
      <c r="I12" s="1252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56.1</v>
      </c>
      <c r="G16" s="1252"/>
      <c r="H16" s="90">
        <f>ROUND(F16*G16,2)</f>
        <v>0</v>
      </c>
      <c r="I16" s="1252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54.7</v>
      </c>
      <c r="G17" s="1252"/>
      <c r="H17" s="90">
        <f t="shared" ref="H17:H19" si="0">ROUND(F17*G17,2)</f>
        <v>0</v>
      </c>
      <c r="I17" s="1252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95.1</v>
      </c>
      <c r="G18" s="1252"/>
      <c r="H18" s="90">
        <f t="shared" si="0"/>
        <v>0</v>
      </c>
      <c r="I18" s="1252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96</v>
      </c>
      <c r="G19" s="1252"/>
      <c r="H19" s="90">
        <f t="shared" si="0"/>
        <v>0</v>
      </c>
      <c r="I19" s="1252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7.6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2"/>
      <c r="H23" s="90">
        <f>ROUND(F23*G23,2)</f>
        <v>0</v>
      </c>
      <c r="I23" s="1252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90</v>
      </c>
      <c r="G27" s="1252"/>
      <c r="H27" s="90">
        <f>ROUND(F27*G27,2)</f>
        <v>0</v>
      </c>
      <c r="I27" s="1252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1208</v>
      </c>
      <c r="G31" s="1252"/>
      <c r="H31" s="90">
        <f>ROUND(F31*G31,2)</f>
        <v>0</v>
      </c>
      <c r="I31" s="1252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15</v>
      </c>
      <c r="G35" s="1252"/>
      <c r="H35" s="90">
        <f>ROUND(F35*G35,2)</f>
        <v>0</v>
      </c>
      <c r="I35" s="1252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2"/>
      <c r="H36" s="90">
        <f>ROUND(F36*G36,2)</f>
        <v>0</v>
      </c>
      <c r="I36" s="1252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7.6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520</v>
      </c>
      <c r="G40" s="1252"/>
      <c r="H40" s="90">
        <f>ROUND(F40*G40,2)</f>
        <v>0</v>
      </c>
      <c r="I40" s="1252"/>
    </row>
    <row r="41" spans="1:9" ht="27.6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2"/>
      <c r="H41" s="90">
        <f t="shared" ref="H41:H43" si="1">ROUND(F41*G41,2)</f>
        <v>0</v>
      </c>
      <c r="I41" s="1252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2"/>
      <c r="H42" s="90">
        <f t="shared" si="1"/>
        <v>0</v>
      </c>
      <c r="I42" s="1252"/>
    </row>
    <row r="43" spans="1:9" ht="27.6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2"/>
      <c r="H43" s="90">
        <f t="shared" si="1"/>
        <v>0</v>
      </c>
      <c r="I43" s="1252"/>
    </row>
    <row r="44" spans="1:9">
      <c r="A44" s="92"/>
      <c r="B44" s="100"/>
      <c r="C44" s="101"/>
      <c r="D44" s="102"/>
      <c r="E44" s="95"/>
      <c r="H44" s="96"/>
    </row>
    <row r="45" spans="1:9" ht="14.4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6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6">
      <c r="A76" s="92"/>
      <c r="B76" s="117"/>
      <c r="C76" s="118"/>
      <c r="D76" s="102"/>
      <c r="E76" s="119"/>
    </row>
    <row r="77" spans="1:8" ht="15.6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 xr:uid="{00000000-0002-0000-07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árok78">
    <tabColor rgb="FFFFFF99"/>
  </sheetPr>
  <dimension ref="A1:I122"/>
  <sheetViews>
    <sheetView view="pageBreakPreview" zoomScaleNormal="115" zoomScaleSheetLayoutView="100" workbookViewId="0">
      <selection activeCell="D22" sqref="D22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" customFormat="1" ht="14.4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3.8">
      <c r="A2" s="336"/>
      <c r="B2" s="337"/>
      <c r="C2" s="338"/>
      <c r="D2" s="338"/>
      <c r="E2" s="337"/>
      <c r="F2" s="339"/>
      <c r="G2" s="339"/>
      <c r="H2" s="338"/>
    </row>
    <row r="3" spans="1:9" s="57" customFormat="1" ht="13.8">
      <c r="A3" s="336" t="s">
        <v>158</v>
      </c>
      <c r="B3" s="337"/>
      <c r="C3" s="338" t="s">
        <v>1128</v>
      </c>
      <c r="D3" s="338"/>
      <c r="E3" s="337"/>
      <c r="F3" s="339"/>
      <c r="G3" s="339"/>
      <c r="H3" s="338"/>
    </row>
    <row r="4" spans="1:9" ht="13.8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3.8">
      <c r="A5" s="65" t="s">
        <v>904</v>
      </c>
      <c r="B5" s="341"/>
      <c r="C5" s="342" t="s">
        <v>1242</v>
      </c>
      <c r="D5" s="339"/>
      <c r="E5" s="341"/>
      <c r="F5" s="339"/>
      <c r="G5" s="339"/>
      <c r="H5" s="339"/>
    </row>
    <row r="6" spans="1:9" s="68" customFormat="1" ht="13.5" customHeight="1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3.5" customHeight="1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3.8">
      <c r="A10" s="343"/>
      <c r="B10" s="360">
        <v>452231</v>
      </c>
      <c r="C10" s="294"/>
      <c r="D10" s="351" t="s">
        <v>1033</v>
      </c>
      <c r="E10" s="343"/>
      <c r="F10" s="345"/>
      <c r="G10" s="346"/>
      <c r="H10" s="346">
        <f>SUM(H12:H14)</f>
        <v>0</v>
      </c>
    </row>
    <row r="11" spans="1:9" s="52" customFormat="1" ht="12.75" customHeight="1">
      <c r="A11" s="92"/>
      <c r="B11" s="108"/>
      <c r="C11" s="109"/>
      <c r="D11" s="110"/>
      <c r="E11" s="95"/>
      <c r="F11" s="54"/>
      <c r="G11" s="96"/>
      <c r="H11" s="54"/>
    </row>
    <row r="12" spans="1:9" ht="13.8">
      <c r="A12" s="361">
        <v>1</v>
      </c>
      <c r="B12" s="239"/>
      <c r="C12" s="362" t="s">
        <v>1129</v>
      </c>
      <c r="D12" s="363" t="s">
        <v>1130</v>
      </c>
      <c r="E12" s="364" t="s">
        <v>1131</v>
      </c>
      <c r="F12" s="365">
        <v>14500</v>
      </c>
      <c r="G12" s="1272"/>
      <c r="H12" s="366">
        <f>ROUND(F12*G12,2)</f>
        <v>0</v>
      </c>
      <c r="I12" s="1272"/>
    </row>
    <row r="13" spans="1:9" ht="13.8">
      <c r="A13" s="361">
        <v>2</v>
      </c>
      <c r="B13" s="239"/>
      <c r="C13" s="362" t="s">
        <v>1132</v>
      </c>
      <c r="D13" s="363" t="s">
        <v>1133</v>
      </c>
      <c r="E13" s="364" t="s">
        <v>197</v>
      </c>
      <c r="F13" s="365">
        <v>102.73399999999999</v>
      </c>
      <c r="G13" s="1272"/>
      <c r="H13" s="366">
        <f t="shared" ref="H13:H14" si="0">ROUND(F13*G13,2)</f>
        <v>0</v>
      </c>
      <c r="I13" s="1272"/>
    </row>
    <row r="14" spans="1:9" ht="13.8">
      <c r="A14" s="361">
        <v>3</v>
      </c>
      <c r="B14" s="239"/>
      <c r="C14" s="362" t="s">
        <v>1134</v>
      </c>
      <c r="D14" s="363" t="s">
        <v>1135</v>
      </c>
      <c r="E14" s="364" t="s">
        <v>1131</v>
      </c>
      <c r="F14" s="365">
        <v>1500</v>
      </c>
      <c r="G14" s="1272"/>
      <c r="H14" s="366">
        <f t="shared" si="0"/>
        <v>0</v>
      </c>
      <c r="I14" s="1272"/>
    </row>
    <row r="15" spans="1:9" ht="13.8">
      <c r="A15" s="367"/>
      <c r="B15" s="368"/>
      <c r="C15" s="369"/>
      <c r="D15" s="370"/>
      <c r="E15" s="371"/>
      <c r="F15" s="372"/>
      <c r="G15" s="373"/>
      <c r="H15" s="373"/>
      <c r="I15" s="373"/>
    </row>
    <row r="16" spans="1:9" ht="13.8">
      <c r="A16" s="92"/>
      <c r="B16" s="360">
        <v>452623</v>
      </c>
      <c r="C16" s="294"/>
      <c r="D16" s="351" t="s">
        <v>273</v>
      </c>
      <c r="E16" s="343"/>
      <c r="F16" s="345"/>
      <c r="G16" s="346"/>
      <c r="H16" s="346">
        <f>SUM(H18:H19)</f>
        <v>0</v>
      </c>
      <c r="I16" s="346"/>
    </row>
    <row r="17" spans="1:9" ht="13.8">
      <c r="A17" s="92"/>
      <c r="B17" s="108"/>
      <c r="C17" s="109"/>
      <c r="E17" s="95"/>
      <c r="I17" s="96"/>
    </row>
    <row r="18" spans="1:9" ht="27.6">
      <c r="A18" s="361">
        <v>4</v>
      </c>
      <c r="B18" s="239"/>
      <c r="C18" s="362" t="s">
        <v>1136</v>
      </c>
      <c r="D18" s="363" t="s">
        <v>1137</v>
      </c>
      <c r="E18" s="364" t="s">
        <v>188</v>
      </c>
      <c r="F18" s="365">
        <v>1.738</v>
      </c>
      <c r="G18" s="1272"/>
      <c r="H18" s="366">
        <f>ROUND(F18*G18,2)</f>
        <v>0</v>
      </c>
      <c r="I18" s="1272"/>
    </row>
    <row r="19" spans="1:9" s="52" customFormat="1" ht="27.6">
      <c r="A19" s="361">
        <v>5</v>
      </c>
      <c r="B19" s="239"/>
      <c r="C19" s="362" t="s">
        <v>1138</v>
      </c>
      <c r="D19" s="363" t="s">
        <v>1139</v>
      </c>
      <c r="E19" s="364" t="s">
        <v>197</v>
      </c>
      <c r="F19" s="365">
        <v>13.026</v>
      </c>
      <c r="G19" s="1272"/>
      <c r="H19" s="366">
        <f>ROUND(F19*G19,2)</f>
        <v>0</v>
      </c>
      <c r="I19" s="1272"/>
    </row>
    <row r="20" spans="1:9" s="52" customFormat="1" ht="13.8">
      <c r="A20" s="92"/>
      <c r="B20" s="108"/>
      <c r="C20" s="109"/>
      <c r="D20" s="110"/>
      <c r="E20" s="95"/>
      <c r="F20" s="54"/>
      <c r="G20" s="96"/>
      <c r="H20" s="54"/>
    </row>
    <row r="21" spans="1:9" ht="13.8">
      <c r="A21" s="92"/>
      <c r="B21" s="108"/>
      <c r="C21" s="120"/>
      <c r="D21" s="351" t="s">
        <v>167</v>
      </c>
      <c r="E21" s="343"/>
      <c r="F21" s="345"/>
      <c r="G21" s="374"/>
      <c r="H21" s="346">
        <f>H10+H16</f>
        <v>0</v>
      </c>
    </row>
    <row r="22" spans="1:9" s="52" customFormat="1" ht="12.75" customHeight="1">
      <c r="A22" s="92"/>
      <c r="B22" s="100"/>
      <c r="C22" s="101"/>
      <c r="D22" s="115"/>
      <c r="E22" s="95"/>
      <c r="F22" s="54"/>
      <c r="G22" s="96"/>
      <c r="H22" s="54"/>
    </row>
    <row r="23" spans="1:9" s="52" customFormat="1" ht="12.75" customHeight="1">
      <c r="A23" s="92"/>
      <c r="B23" s="117"/>
      <c r="C23" s="118"/>
      <c r="D23" s="102"/>
      <c r="E23" s="119"/>
      <c r="F23" s="54"/>
      <c r="G23" s="96"/>
      <c r="H23" s="54"/>
    </row>
    <row r="24" spans="1:9" ht="13.8">
      <c r="A24" s="92"/>
      <c r="B24" s="100"/>
      <c r="C24" s="101"/>
      <c r="D24" s="102"/>
      <c r="E24" s="95"/>
    </row>
    <row r="25" spans="1:9" ht="13.8">
      <c r="A25" s="92"/>
      <c r="B25" s="100"/>
      <c r="C25" s="101"/>
      <c r="D25" s="102"/>
      <c r="E25" s="95"/>
    </row>
    <row r="26" spans="1:9" s="54" customFormat="1" ht="13.8">
      <c r="A26" s="92"/>
      <c r="B26" s="100"/>
      <c r="C26" s="101"/>
      <c r="D26" s="116"/>
      <c r="E26" s="95"/>
      <c r="G26" s="96"/>
      <c r="I26" s="51"/>
    </row>
    <row r="27" spans="1:9" s="54" customFormat="1" ht="13.8">
      <c r="A27" s="92"/>
      <c r="B27" s="100"/>
      <c r="C27" s="101"/>
      <c r="D27" s="116"/>
      <c r="E27" s="95"/>
      <c r="G27" s="96"/>
      <c r="I27" s="51"/>
    </row>
    <row r="28" spans="1:9" s="54" customFormat="1" ht="13.8">
      <c r="A28" s="92"/>
      <c r="B28" s="100"/>
      <c r="C28" s="101"/>
      <c r="D28" s="116"/>
      <c r="E28" s="95"/>
      <c r="G28" s="96"/>
      <c r="I28" s="51"/>
    </row>
    <row r="29" spans="1:9" s="54" customFormat="1" ht="15.6">
      <c r="A29" s="92"/>
      <c r="B29" s="117"/>
      <c r="C29" s="118"/>
      <c r="D29" s="102"/>
      <c r="E29" s="119"/>
      <c r="G29" s="96"/>
      <c r="I29" s="51"/>
    </row>
    <row r="30" spans="1:9" s="54" customFormat="1" ht="15.6">
      <c r="A30" s="92"/>
      <c r="B30" s="117"/>
      <c r="C30" s="118"/>
      <c r="D30" s="121"/>
      <c r="E30" s="119"/>
      <c r="G30" s="96"/>
      <c r="I30" s="51"/>
    </row>
    <row r="31" spans="1:9" s="54" customFormat="1" ht="13.8">
      <c r="A31" s="92"/>
      <c r="B31" s="100"/>
      <c r="C31" s="101"/>
      <c r="D31" s="115"/>
      <c r="E31" s="95"/>
      <c r="G31" s="96"/>
      <c r="I31" s="51"/>
    </row>
    <row r="32" spans="1:9" s="54" customFormat="1" ht="13.8">
      <c r="A32" s="92"/>
      <c r="B32" s="100"/>
      <c r="C32" s="101"/>
      <c r="D32" s="102"/>
      <c r="E32" s="95"/>
      <c r="G32" s="96"/>
      <c r="I32" s="51"/>
    </row>
    <row r="33" spans="1:9" s="54" customFormat="1" ht="13.8">
      <c r="A33" s="92"/>
      <c r="B33" s="100"/>
      <c r="C33" s="101"/>
      <c r="D33" s="102"/>
      <c r="E33" s="95"/>
      <c r="G33" s="96"/>
      <c r="I33" s="51"/>
    </row>
    <row r="34" spans="1:9" s="54" customFormat="1" ht="13.8">
      <c r="A34" s="92"/>
      <c r="B34" s="100"/>
      <c r="C34" s="101"/>
      <c r="D34" s="116"/>
      <c r="E34" s="95"/>
      <c r="G34" s="96"/>
      <c r="I34" s="51"/>
    </row>
    <row r="35" spans="1:9" s="54" customFormat="1" ht="13.8">
      <c r="A35" s="92"/>
      <c r="B35" s="100"/>
      <c r="C35" s="101"/>
      <c r="D35" s="116"/>
      <c r="E35" s="95"/>
      <c r="G35" s="96"/>
      <c r="I35" s="51"/>
    </row>
    <row r="36" spans="1:9" s="54" customFormat="1" ht="13.8">
      <c r="A36" s="92"/>
      <c r="B36" s="100"/>
      <c r="C36" s="101"/>
      <c r="D36" s="116"/>
      <c r="E36" s="95"/>
      <c r="G36" s="96"/>
      <c r="I36" s="51"/>
    </row>
    <row r="37" spans="1:9" s="54" customFormat="1" ht="13.8">
      <c r="A37" s="92"/>
      <c r="B37" s="100"/>
      <c r="C37" s="101"/>
      <c r="D37" s="102"/>
      <c r="E37" s="95"/>
      <c r="G37" s="96"/>
      <c r="I37" s="51"/>
    </row>
    <row r="38" spans="1:9" s="54" customFormat="1" ht="13.8">
      <c r="A38" s="92"/>
      <c r="B38" s="100"/>
      <c r="C38" s="101"/>
      <c r="D38" s="116"/>
      <c r="E38" s="95"/>
      <c r="G38" s="96"/>
      <c r="I38" s="51"/>
    </row>
    <row r="39" spans="1:9" s="54" customFormat="1" ht="13.8">
      <c r="A39" s="92"/>
      <c r="B39" s="100"/>
      <c r="C39" s="101"/>
      <c r="D39" s="115"/>
      <c r="E39" s="95"/>
      <c r="G39" s="96"/>
      <c r="I39" s="51"/>
    </row>
    <row r="40" spans="1:9" s="54" customFormat="1" ht="13.5" customHeight="1">
      <c r="A40" s="92"/>
      <c r="B40" s="100"/>
      <c r="C40" s="101"/>
      <c r="D40" s="102"/>
      <c r="E40" s="95"/>
      <c r="G40" s="96"/>
      <c r="I40" s="51"/>
    </row>
    <row r="41" spans="1:9" s="54" customFormat="1" ht="13.5" customHeight="1">
      <c r="A41" s="92"/>
      <c r="B41" s="100"/>
      <c r="C41" s="101"/>
      <c r="D41" s="116"/>
      <c r="E41" s="95"/>
      <c r="G41" s="96"/>
      <c r="I41" s="51"/>
    </row>
    <row r="42" spans="1:9" s="52" customFormat="1" ht="13.8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3.8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3.8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3.8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3.8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3.8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3.8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3.8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 xr:uid="{00000000-0002-0000-4F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árok79">
    <tabColor rgb="FFFFFF99"/>
  </sheetPr>
  <dimension ref="A1:I125"/>
  <sheetViews>
    <sheetView view="pageBreakPreview" topLeftCell="A4" zoomScaleNormal="115" zoomScaleSheetLayoutView="100" workbookViewId="0">
      <selection activeCell="D17" sqref="D17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" customFormat="1" ht="14.4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3.8">
      <c r="A2" s="336"/>
      <c r="B2" s="337"/>
      <c r="C2" s="338"/>
      <c r="D2" s="338"/>
      <c r="E2" s="337"/>
      <c r="F2" s="339"/>
      <c r="G2" s="339"/>
      <c r="H2" s="338"/>
    </row>
    <row r="3" spans="1:9" s="57" customFormat="1" ht="13.8">
      <c r="A3" s="336" t="s">
        <v>158</v>
      </c>
      <c r="B3" s="337"/>
      <c r="C3" s="338" t="s">
        <v>1140</v>
      </c>
      <c r="D3" s="338"/>
      <c r="E3" s="337"/>
      <c r="F3" s="339"/>
      <c r="G3" s="339"/>
      <c r="H3" s="338"/>
    </row>
    <row r="4" spans="1:9" ht="13.8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3.8">
      <c r="A5" s="65" t="s">
        <v>911</v>
      </c>
      <c r="B5" s="341"/>
      <c r="C5" s="342" t="s">
        <v>1418</v>
      </c>
      <c r="D5" s="339"/>
      <c r="E5" s="341"/>
      <c r="F5" s="339"/>
      <c r="G5" s="339"/>
      <c r="H5" s="339"/>
    </row>
    <row r="6" spans="1:9" s="68" customFormat="1" ht="13.5" customHeight="1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3.5" customHeight="1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3.8">
      <c r="A10" s="92"/>
      <c r="B10" s="137">
        <v>450000</v>
      </c>
      <c r="C10" s="75"/>
      <c r="D10" s="356" t="s">
        <v>975</v>
      </c>
      <c r="E10" s="357"/>
      <c r="F10" s="78"/>
      <c r="G10" s="358"/>
      <c r="H10" s="80">
        <f>SUM(H12:H13)</f>
        <v>0</v>
      </c>
    </row>
    <row r="11" spans="1:9" ht="13.8">
      <c r="A11" s="92"/>
      <c r="B11" s="137"/>
      <c r="C11" s="75"/>
      <c r="D11" s="356"/>
      <c r="E11" s="357"/>
      <c r="F11" s="78"/>
      <c r="G11" s="358"/>
      <c r="H11" s="80"/>
    </row>
    <row r="12" spans="1:9" ht="13.8">
      <c r="A12" s="249">
        <v>1</v>
      </c>
      <c r="B12" s="359"/>
      <c r="C12" s="352" t="s">
        <v>927</v>
      </c>
      <c r="D12" s="347" t="s">
        <v>1141</v>
      </c>
      <c r="E12" s="353" t="s">
        <v>304</v>
      </c>
      <c r="F12" s="354">
        <v>1</v>
      </c>
      <c r="G12" s="1271"/>
      <c r="H12" s="355">
        <f>ROUND(F12*G12,2)</f>
        <v>0</v>
      </c>
      <c r="I12" s="1271"/>
    </row>
    <row r="13" spans="1:9" ht="13.8">
      <c r="A13" s="249">
        <v>2</v>
      </c>
      <c r="B13" s="359"/>
      <c r="C13" s="352" t="s">
        <v>1142</v>
      </c>
      <c r="D13" s="347" t="s">
        <v>1143</v>
      </c>
      <c r="E13" s="353" t="s">
        <v>304</v>
      </c>
      <c r="F13" s="354">
        <v>1</v>
      </c>
      <c r="G13" s="1271"/>
      <c r="H13" s="355">
        <f>ROUND(F13*G13,2)</f>
        <v>0</v>
      </c>
      <c r="I13" s="1271"/>
    </row>
    <row r="14" spans="1:9" ht="13.8">
      <c r="A14" s="92"/>
      <c r="B14" s="108"/>
      <c r="C14" s="109"/>
      <c r="D14" s="110"/>
      <c r="E14" s="95"/>
      <c r="I14" s="96"/>
    </row>
    <row r="15" spans="1:9" s="52" customFormat="1" ht="13.8">
      <c r="A15" s="92"/>
      <c r="B15" s="343">
        <v>451111</v>
      </c>
      <c r="C15" s="344"/>
      <c r="D15" s="344" t="s">
        <v>227</v>
      </c>
      <c r="E15" s="343"/>
      <c r="F15" s="345"/>
      <c r="G15" s="346"/>
      <c r="H15" s="346">
        <f>SUM(H17:H18)</f>
        <v>0</v>
      </c>
      <c r="I15" s="346"/>
    </row>
    <row r="16" spans="1:9" s="52" customFormat="1" ht="13.8">
      <c r="A16" s="92"/>
      <c r="B16" s="108"/>
      <c r="C16" s="109"/>
      <c r="D16" s="110"/>
      <c r="E16" s="95"/>
      <c r="F16" s="54"/>
      <c r="G16" s="96"/>
      <c r="H16" s="54"/>
      <c r="I16" s="96"/>
    </row>
    <row r="17" spans="1:9" s="52" customFormat="1" ht="27.6">
      <c r="A17" s="249">
        <v>3</v>
      </c>
      <c r="B17" s="84"/>
      <c r="C17" s="1425" t="s">
        <v>932</v>
      </c>
      <c r="D17" s="1424" t="s">
        <v>933</v>
      </c>
      <c r="E17" s="1328" t="s">
        <v>304</v>
      </c>
      <c r="F17" s="1426">
        <v>1</v>
      </c>
      <c r="G17" s="1271"/>
      <c r="H17" s="355">
        <f>ROUND(F17*G17,2)</f>
        <v>0</v>
      </c>
      <c r="I17" s="1271"/>
    </row>
    <row r="18" spans="1:9" ht="27.6">
      <c r="A18" s="249">
        <v>4</v>
      </c>
      <c r="B18" s="84"/>
      <c r="C18" s="352" t="s">
        <v>1144</v>
      </c>
      <c r="D18" s="347" t="s">
        <v>1145</v>
      </c>
      <c r="E18" s="353" t="s">
        <v>835</v>
      </c>
      <c r="F18" s="354">
        <v>1</v>
      </c>
      <c r="G18" s="1271"/>
      <c r="H18" s="355">
        <f>ROUND(F18*G18,2)</f>
        <v>0</v>
      </c>
      <c r="I18" s="1271"/>
    </row>
    <row r="19" spans="1:9" s="52" customFormat="1" ht="13.8">
      <c r="A19" s="92"/>
      <c r="B19" s="108"/>
      <c r="C19" s="109"/>
      <c r="D19" s="110"/>
      <c r="E19" s="95"/>
      <c r="F19" s="54"/>
      <c r="G19" s="96"/>
      <c r="H19" s="54"/>
      <c r="I19" s="96"/>
    </row>
    <row r="20" spans="1:9" ht="13.8">
      <c r="A20" s="92"/>
      <c r="B20" s="343">
        <v>451120</v>
      </c>
      <c r="C20" s="344"/>
      <c r="D20" s="344" t="s">
        <v>563</v>
      </c>
      <c r="E20" s="343"/>
      <c r="F20" s="345"/>
      <c r="G20" s="346"/>
      <c r="H20" s="346">
        <f>SUM(H22:H24)</f>
        <v>0</v>
      </c>
      <c r="I20" s="346"/>
    </row>
    <row r="21" spans="1:9" ht="13.8">
      <c r="A21" s="92"/>
      <c r="B21" s="100"/>
      <c r="C21" s="101"/>
      <c r="D21" s="116"/>
      <c r="E21" s="95"/>
      <c r="I21" s="96"/>
    </row>
    <row r="22" spans="1:9" ht="13.8">
      <c r="A22" s="249">
        <v>5</v>
      </c>
      <c r="B22" s="84"/>
      <c r="C22" s="352" t="s">
        <v>186</v>
      </c>
      <c r="D22" s="347" t="s">
        <v>187</v>
      </c>
      <c r="E22" s="353" t="s">
        <v>176</v>
      </c>
      <c r="F22" s="354">
        <v>108</v>
      </c>
      <c r="G22" s="1271"/>
      <c r="H22" s="355">
        <f>ROUND(F22*G22,2)</f>
        <v>0</v>
      </c>
      <c r="I22" s="1271"/>
    </row>
    <row r="23" spans="1:9" ht="13.8">
      <c r="A23" s="249">
        <v>6</v>
      </c>
      <c r="B23" s="84"/>
      <c r="C23" s="352" t="s">
        <v>1146</v>
      </c>
      <c r="D23" s="347" t="s">
        <v>1147</v>
      </c>
      <c r="E23" s="353" t="s">
        <v>176</v>
      </c>
      <c r="F23" s="354">
        <v>108</v>
      </c>
      <c r="G23" s="1271"/>
      <c r="H23" s="355">
        <f t="shared" ref="H23:H24" si="0">ROUND(F23*G23,2)</f>
        <v>0</v>
      </c>
      <c r="I23" s="1271"/>
    </row>
    <row r="24" spans="1:9" ht="13.8">
      <c r="A24" s="249">
        <v>7</v>
      </c>
      <c r="B24" s="84"/>
      <c r="C24" s="352" t="s">
        <v>672</v>
      </c>
      <c r="D24" s="347" t="s">
        <v>1148</v>
      </c>
      <c r="E24" s="353" t="s">
        <v>197</v>
      </c>
      <c r="F24" s="354">
        <v>108</v>
      </c>
      <c r="G24" s="1271"/>
      <c r="H24" s="355">
        <f t="shared" si="0"/>
        <v>0</v>
      </c>
      <c r="I24" s="1271"/>
    </row>
    <row r="25" spans="1:9" s="52" customFormat="1" ht="13.8">
      <c r="A25" s="92"/>
      <c r="B25" s="100"/>
      <c r="C25" s="101"/>
      <c r="D25" s="115"/>
      <c r="E25" s="95"/>
      <c r="F25" s="54"/>
      <c r="G25" s="96"/>
      <c r="H25" s="54"/>
      <c r="I25" s="96"/>
    </row>
    <row r="26" spans="1:9" s="52" customFormat="1" ht="13.8">
      <c r="A26" s="92"/>
      <c r="B26" s="343">
        <v>453112</v>
      </c>
      <c r="C26" s="344"/>
      <c r="D26" s="344" t="s">
        <v>1149</v>
      </c>
      <c r="E26" s="343"/>
      <c r="F26" s="345"/>
      <c r="G26" s="346"/>
      <c r="H26" s="346">
        <f>SUM(H28:H40)</f>
        <v>0</v>
      </c>
      <c r="I26" s="346"/>
    </row>
    <row r="27" spans="1:9" ht="13.8">
      <c r="A27" s="92"/>
      <c r="B27" s="100"/>
      <c r="C27" s="101"/>
      <c r="D27" s="102"/>
      <c r="E27" s="95"/>
      <c r="I27" s="96"/>
    </row>
    <row r="28" spans="1:9" ht="13.8">
      <c r="A28" s="249">
        <v>8</v>
      </c>
      <c r="B28" s="84"/>
      <c r="C28" s="352" t="s">
        <v>1150</v>
      </c>
      <c r="D28" s="347" t="s">
        <v>1151</v>
      </c>
      <c r="E28" s="353" t="s">
        <v>176</v>
      </c>
      <c r="F28" s="354">
        <v>720</v>
      </c>
      <c r="G28" s="1271"/>
      <c r="H28" s="355">
        <f>ROUND(F28*G28,2)</f>
        <v>0</v>
      </c>
      <c r="I28" s="1271"/>
    </row>
    <row r="29" spans="1:9" s="54" customFormat="1" ht="13.8">
      <c r="A29" s="249">
        <v>9</v>
      </c>
      <c r="B29" s="84"/>
      <c r="C29" s="352" t="s">
        <v>1152</v>
      </c>
      <c r="D29" s="347" t="s">
        <v>1153</v>
      </c>
      <c r="E29" s="353" t="s">
        <v>180</v>
      </c>
      <c r="F29" s="354">
        <v>40</v>
      </c>
      <c r="G29" s="1271"/>
      <c r="H29" s="355">
        <f t="shared" ref="H29:H40" si="1">ROUND(F29*G29,2)</f>
        <v>0</v>
      </c>
      <c r="I29" s="1271"/>
    </row>
    <row r="30" spans="1:9" s="54" customFormat="1" ht="13.8">
      <c r="A30" s="249">
        <v>10</v>
      </c>
      <c r="B30" s="84"/>
      <c r="C30" s="352" t="s">
        <v>1154</v>
      </c>
      <c r="D30" s="347" t="s">
        <v>1155</v>
      </c>
      <c r="E30" s="353" t="s">
        <v>176</v>
      </c>
      <c r="F30" s="354">
        <v>25</v>
      </c>
      <c r="G30" s="1271"/>
      <c r="H30" s="355">
        <f t="shared" si="1"/>
        <v>0</v>
      </c>
      <c r="I30" s="1271"/>
    </row>
    <row r="31" spans="1:9" s="54" customFormat="1" ht="13.8">
      <c r="A31" s="249">
        <v>11</v>
      </c>
      <c r="B31" s="84"/>
      <c r="C31" s="352" t="s">
        <v>1156</v>
      </c>
      <c r="D31" s="347" t="s">
        <v>1157</v>
      </c>
      <c r="E31" s="353" t="s">
        <v>197</v>
      </c>
      <c r="F31" s="354">
        <v>0.5</v>
      </c>
      <c r="G31" s="1271"/>
      <c r="H31" s="355">
        <f t="shared" si="1"/>
        <v>0</v>
      </c>
      <c r="I31" s="1271"/>
    </row>
    <row r="32" spans="1:9" s="54" customFormat="1" ht="13.8">
      <c r="A32" s="249">
        <v>12</v>
      </c>
      <c r="B32" s="84"/>
      <c r="C32" s="352" t="s">
        <v>374</v>
      </c>
      <c r="D32" s="347" t="s">
        <v>1158</v>
      </c>
      <c r="E32" s="353" t="s">
        <v>176</v>
      </c>
      <c r="F32" s="354">
        <v>1916</v>
      </c>
      <c r="G32" s="1271"/>
      <c r="H32" s="355">
        <f t="shared" si="1"/>
        <v>0</v>
      </c>
      <c r="I32" s="1271"/>
    </row>
    <row r="33" spans="1:9" s="54" customFormat="1" ht="13.8">
      <c r="A33" s="249">
        <v>13</v>
      </c>
      <c r="B33" s="84"/>
      <c r="C33" s="352" t="s">
        <v>323</v>
      </c>
      <c r="D33" s="347" t="s">
        <v>1159</v>
      </c>
      <c r="E33" s="353" t="s">
        <v>176</v>
      </c>
      <c r="F33" s="354">
        <v>55</v>
      </c>
      <c r="G33" s="1271"/>
      <c r="H33" s="355">
        <f t="shared" si="1"/>
        <v>0</v>
      </c>
      <c r="I33" s="1271"/>
    </row>
    <row r="34" spans="1:9" s="54" customFormat="1" ht="13.8">
      <c r="A34" s="249">
        <v>14</v>
      </c>
      <c r="B34" s="84"/>
      <c r="C34" s="352" t="s">
        <v>327</v>
      </c>
      <c r="D34" s="347" t="s">
        <v>1160</v>
      </c>
      <c r="E34" s="353" t="s">
        <v>180</v>
      </c>
      <c r="F34" s="354">
        <v>104</v>
      </c>
      <c r="G34" s="1271"/>
      <c r="H34" s="355">
        <f t="shared" si="1"/>
        <v>0</v>
      </c>
      <c r="I34" s="1271"/>
    </row>
    <row r="35" spans="1:9" s="54" customFormat="1" ht="27.6">
      <c r="A35" s="249">
        <v>15</v>
      </c>
      <c r="B35" s="84"/>
      <c r="C35" s="352" t="s">
        <v>1161</v>
      </c>
      <c r="D35" s="347" t="s">
        <v>1162</v>
      </c>
      <c r="E35" s="353" t="s">
        <v>180</v>
      </c>
      <c r="F35" s="354">
        <v>15</v>
      </c>
      <c r="G35" s="1271"/>
      <c r="H35" s="355">
        <f t="shared" si="1"/>
        <v>0</v>
      </c>
      <c r="I35" s="1271"/>
    </row>
    <row r="36" spans="1:9" s="54" customFormat="1" ht="27.6">
      <c r="A36" s="249">
        <v>16</v>
      </c>
      <c r="B36" s="84"/>
      <c r="C36" s="352" t="s">
        <v>1163</v>
      </c>
      <c r="D36" s="347" t="s">
        <v>1164</v>
      </c>
      <c r="E36" s="353" t="s">
        <v>180</v>
      </c>
      <c r="F36" s="354">
        <v>15</v>
      </c>
      <c r="G36" s="1271"/>
      <c r="H36" s="355">
        <f t="shared" si="1"/>
        <v>0</v>
      </c>
      <c r="I36" s="1271"/>
    </row>
    <row r="37" spans="1:9" s="54" customFormat="1" ht="13.8">
      <c r="A37" s="249">
        <v>17</v>
      </c>
      <c r="B37" s="84"/>
      <c r="C37" s="352" t="s">
        <v>1165</v>
      </c>
      <c r="D37" s="347" t="s">
        <v>1166</v>
      </c>
      <c r="E37" s="353" t="s">
        <v>180</v>
      </c>
      <c r="F37" s="354">
        <v>2</v>
      </c>
      <c r="G37" s="1271"/>
      <c r="H37" s="355">
        <f t="shared" si="1"/>
        <v>0</v>
      </c>
      <c r="I37" s="1271"/>
    </row>
    <row r="38" spans="1:9" s="54" customFormat="1" ht="27.6">
      <c r="A38" s="249">
        <v>18</v>
      </c>
      <c r="B38" s="84"/>
      <c r="C38" s="352" t="s">
        <v>1167</v>
      </c>
      <c r="D38" s="347" t="s">
        <v>1168</v>
      </c>
      <c r="E38" s="353" t="s">
        <v>180</v>
      </c>
      <c r="F38" s="354">
        <v>48</v>
      </c>
      <c r="G38" s="1271"/>
      <c r="H38" s="355">
        <f t="shared" si="1"/>
        <v>0</v>
      </c>
      <c r="I38" s="1271"/>
    </row>
    <row r="39" spans="1:9" s="54" customFormat="1" ht="13.8">
      <c r="A39" s="249">
        <v>19</v>
      </c>
      <c r="B39" s="84"/>
      <c r="C39" s="352" t="s">
        <v>1169</v>
      </c>
      <c r="D39" s="347" t="s">
        <v>1170</v>
      </c>
      <c r="E39" s="353" t="s">
        <v>180</v>
      </c>
      <c r="F39" s="354">
        <v>115</v>
      </c>
      <c r="G39" s="1271"/>
      <c r="H39" s="355">
        <f t="shared" si="1"/>
        <v>0</v>
      </c>
      <c r="I39" s="1271"/>
    </row>
    <row r="40" spans="1:9" s="54" customFormat="1" ht="13.8">
      <c r="A40" s="249">
        <v>20</v>
      </c>
      <c r="B40" s="84"/>
      <c r="C40" s="352" t="s">
        <v>1171</v>
      </c>
      <c r="D40" s="347" t="s">
        <v>1172</v>
      </c>
      <c r="E40" s="353" t="s">
        <v>176</v>
      </c>
      <c r="F40" s="354">
        <v>496</v>
      </c>
      <c r="G40" s="1271"/>
      <c r="H40" s="355">
        <f t="shared" si="1"/>
        <v>0</v>
      </c>
      <c r="I40" s="1271"/>
    </row>
    <row r="41" spans="1:9" s="54" customFormat="1" ht="13.8">
      <c r="A41" s="92"/>
      <c r="B41" s="100"/>
      <c r="C41" s="101"/>
      <c r="D41" s="116"/>
      <c r="E41" s="95"/>
      <c r="G41" s="96"/>
      <c r="I41" s="51"/>
    </row>
    <row r="42" spans="1:9" s="54" customFormat="1" ht="13.8">
      <c r="A42" s="92"/>
      <c r="B42" s="100"/>
      <c r="C42" s="101"/>
      <c r="D42" s="351" t="s">
        <v>167</v>
      </c>
      <c r="E42" s="343"/>
      <c r="F42" s="345"/>
      <c r="G42" s="346"/>
      <c r="H42" s="346">
        <f>H10+H15+H20+H26</f>
        <v>0</v>
      </c>
      <c r="I42" s="51"/>
    </row>
    <row r="43" spans="1:9" s="54" customFormat="1" ht="13.5" customHeight="1">
      <c r="A43" s="92"/>
      <c r="B43" s="100"/>
      <c r="C43" s="101"/>
      <c r="D43" s="102"/>
      <c r="E43" s="95"/>
      <c r="G43" s="96"/>
      <c r="I43" s="51"/>
    </row>
    <row r="44" spans="1:9" s="54" customFormat="1" ht="13.5" customHeight="1">
      <c r="A44" s="92"/>
      <c r="B44" s="100"/>
      <c r="C44" s="101"/>
      <c r="D44" s="116"/>
      <c r="E44" s="95"/>
      <c r="G44" s="96"/>
      <c r="I44" s="51"/>
    </row>
    <row r="45" spans="1:9" s="52" customFormat="1" ht="13.8">
      <c r="A45" s="92"/>
      <c r="B45" s="100"/>
      <c r="C45" s="101"/>
      <c r="D45" s="116"/>
      <c r="E45" s="95"/>
      <c r="F45" s="54"/>
      <c r="G45" s="96"/>
      <c r="H45" s="54"/>
    </row>
    <row r="46" spans="1:9" s="52" customFormat="1" ht="13.8">
      <c r="A46" s="92"/>
      <c r="B46" s="100"/>
      <c r="C46" s="101"/>
      <c r="D46" s="116"/>
      <c r="E46" s="95"/>
      <c r="F46" s="54"/>
      <c r="G46" s="96"/>
      <c r="H46" s="54"/>
    </row>
    <row r="47" spans="1:9" s="52" customFormat="1" ht="13.8">
      <c r="A47" s="92"/>
      <c r="B47" s="100"/>
      <c r="C47" s="101"/>
      <c r="D47" s="102"/>
      <c r="E47" s="95"/>
      <c r="F47" s="54"/>
      <c r="G47" s="96"/>
      <c r="H47" s="54"/>
    </row>
    <row r="48" spans="1:9" ht="13.5" customHeight="1">
      <c r="A48" s="92"/>
      <c r="B48" s="100"/>
      <c r="C48" s="101"/>
      <c r="D48" s="116"/>
      <c r="E48" s="95"/>
    </row>
    <row r="49" spans="1:8" ht="13.5" customHeight="1">
      <c r="A49" s="92"/>
      <c r="B49" s="100"/>
      <c r="C49" s="101"/>
      <c r="D49" s="115"/>
      <c r="E49" s="95"/>
    </row>
    <row r="50" spans="1:8" s="52" customFormat="1" ht="13.8">
      <c r="A50" s="92"/>
      <c r="B50" s="95"/>
      <c r="C50" s="114"/>
      <c r="D50" s="122"/>
      <c r="E50" s="95"/>
      <c r="F50" s="54"/>
      <c r="G50" s="96"/>
      <c r="H50" s="54"/>
    </row>
    <row r="51" spans="1:8" s="52" customFormat="1" ht="13.8">
      <c r="A51" s="92"/>
      <c r="B51" s="95"/>
      <c r="C51" s="114"/>
      <c r="D51" s="114"/>
      <c r="E51" s="95"/>
      <c r="F51" s="54"/>
      <c r="G51" s="96"/>
      <c r="H51" s="54"/>
    </row>
    <row r="52" spans="1:8" s="52" customFormat="1" ht="13.8">
      <c r="A52" s="92"/>
      <c r="B52" s="108"/>
      <c r="C52" s="120"/>
      <c r="D52" s="110"/>
      <c r="E52" s="92"/>
      <c r="F52" s="54"/>
      <c r="G52" s="96"/>
      <c r="H52" s="54"/>
    </row>
    <row r="53" spans="1:8" s="52" customFormat="1" ht="13.8">
      <c r="A53" s="92"/>
      <c r="B53" s="100"/>
      <c r="C53" s="123"/>
      <c r="D53" s="116"/>
      <c r="E53" s="95"/>
      <c r="F53" s="54"/>
      <c r="G53" s="96"/>
      <c r="H53" s="54"/>
    </row>
    <row r="54" spans="1:8" s="52" customFormat="1" ht="13.8">
      <c r="A54" s="92"/>
      <c r="B54" s="100"/>
      <c r="C54" s="123"/>
      <c r="D54" s="116"/>
      <c r="E54" s="95"/>
      <c r="F54" s="54"/>
      <c r="G54" s="96"/>
      <c r="H54" s="54"/>
    </row>
    <row r="55" spans="1:8" s="52" customFormat="1" ht="13.8">
      <c r="A55" s="92"/>
      <c r="B55" s="95"/>
      <c r="C55" s="114"/>
      <c r="D55" s="122"/>
      <c r="E55" s="95"/>
      <c r="F55" s="54"/>
      <c r="G55" s="96"/>
      <c r="H55" s="54"/>
    </row>
    <row r="56" spans="1:8" s="52" customFormat="1" ht="13.8">
      <c r="A56" s="92"/>
      <c r="B56" s="95"/>
      <c r="C56" s="114"/>
      <c r="D56" s="114"/>
      <c r="E56" s="95"/>
      <c r="F56" s="54"/>
      <c r="G56" s="96"/>
      <c r="H56" s="54"/>
    </row>
    <row r="57" spans="1:8" s="52" customFormat="1" ht="13.8">
      <c r="A57" s="92"/>
      <c r="B57" s="108"/>
      <c r="C57" s="120"/>
      <c r="D57" s="110"/>
      <c r="E57" s="92"/>
      <c r="F57" s="54"/>
      <c r="G57" s="96"/>
      <c r="H57" s="54"/>
    </row>
    <row r="58" spans="1:8" ht="13.5" customHeight="1">
      <c r="A58" s="92"/>
      <c r="B58" s="108"/>
      <c r="C58" s="120"/>
      <c r="D58" s="110"/>
      <c r="E58" s="92"/>
    </row>
    <row r="59" spans="1:8" s="52" customFormat="1" ht="13.8">
      <c r="A59" s="92"/>
      <c r="B59" s="100"/>
      <c r="C59" s="123"/>
      <c r="D59" s="115"/>
      <c r="E59" s="95"/>
      <c r="F59" s="54"/>
      <c r="G59" s="96"/>
      <c r="H59" s="54"/>
    </row>
    <row r="60" spans="1:8" s="52" customFormat="1" ht="13.8">
      <c r="A60" s="92"/>
      <c r="B60" s="100"/>
      <c r="C60" s="123"/>
      <c r="D60" s="116"/>
      <c r="E60" s="95"/>
      <c r="F60" s="54"/>
      <c r="G60" s="96"/>
      <c r="H60" s="54"/>
    </row>
    <row r="61" spans="1:8" ht="13.5" customHeight="1">
      <c r="A61" s="92"/>
      <c r="B61" s="100"/>
      <c r="C61" s="123"/>
      <c r="D61" s="115"/>
      <c r="E61" s="95"/>
    </row>
    <row r="62" spans="1:8" ht="13.5" customHeight="1">
      <c r="A62" s="92"/>
      <c r="B62" s="100"/>
      <c r="C62" s="123"/>
      <c r="D62" s="115"/>
      <c r="E62" s="95"/>
    </row>
    <row r="63" spans="1:8" s="52" customFormat="1" ht="13.8">
      <c r="A63" s="92"/>
      <c r="B63" s="100"/>
      <c r="C63" s="123"/>
      <c r="D63" s="115"/>
      <c r="E63" s="95"/>
      <c r="F63" s="54"/>
      <c r="G63" s="96"/>
      <c r="H63" s="54"/>
    </row>
    <row r="64" spans="1:8" s="52" customFormat="1" ht="13.8">
      <c r="A64" s="92"/>
      <c r="B64" s="100"/>
      <c r="C64" s="123"/>
      <c r="D64" s="116"/>
      <c r="E64" s="95"/>
      <c r="F64" s="54"/>
      <c r="G64" s="96"/>
      <c r="H64" s="54"/>
    </row>
    <row r="65" spans="1:8" ht="13.5" customHeight="1">
      <c r="A65" s="92"/>
      <c r="B65" s="95"/>
      <c r="C65" s="114"/>
      <c r="D65" s="114"/>
      <c r="E65" s="95"/>
    </row>
    <row r="66" spans="1:8" ht="13.5" customHeight="1">
      <c r="B66" s="73"/>
      <c r="C66" s="125"/>
      <c r="D66" s="126"/>
      <c r="E66" s="124"/>
    </row>
    <row r="67" spans="1:8" ht="13.5" customHeight="1">
      <c r="B67" s="83"/>
      <c r="C67" s="127"/>
      <c r="D67" s="82"/>
    </row>
    <row r="70" spans="1:8" ht="13.5" customHeight="1">
      <c r="B70" s="73"/>
      <c r="C70" s="125"/>
      <c r="D70" s="126"/>
      <c r="E70" s="124"/>
    </row>
    <row r="71" spans="1:8" ht="13.5" customHeight="1">
      <c r="B71" s="83"/>
      <c r="C71" s="127"/>
      <c r="D71" s="82"/>
    </row>
    <row r="72" spans="1:8" s="52" customFormat="1" ht="13.8">
      <c r="A72" s="124"/>
      <c r="B72" s="72"/>
      <c r="C72" s="53"/>
      <c r="D72" s="128"/>
      <c r="E72" s="72"/>
      <c r="F72" s="54"/>
      <c r="G72" s="96"/>
      <c r="H72" s="54"/>
    </row>
    <row r="73" spans="1:8" ht="13.5" customHeight="1">
      <c r="D73" s="128"/>
    </row>
    <row r="74" spans="1:8" ht="13.5" customHeight="1">
      <c r="D74" s="128"/>
    </row>
    <row r="75" spans="1:8" ht="13.5" customHeight="1">
      <c r="D75" s="128"/>
    </row>
    <row r="76" spans="1:8" ht="13.5" customHeight="1">
      <c r="D76" s="128"/>
    </row>
    <row r="79" spans="1:8" ht="13.5" customHeight="1">
      <c r="B79" s="83"/>
      <c r="C79" s="127"/>
      <c r="D79" s="82"/>
    </row>
    <row r="80" spans="1:8" ht="13.5" customHeight="1">
      <c r="D80" s="129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  <row r="123" spans="1:9" ht="13.5" customHeight="1">
      <c r="H123" s="53"/>
    </row>
    <row r="124" spans="1:9" ht="13.5" customHeight="1">
      <c r="H124" s="53"/>
    </row>
    <row r="125" spans="1:9" ht="13.5" customHeight="1">
      <c r="H125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40" xr:uid="{00000000-0002-0000-50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árok80">
    <tabColor rgb="FFFFFF99"/>
  </sheetPr>
  <dimension ref="A1:I122"/>
  <sheetViews>
    <sheetView view="pageBreakPreview" topLeftCell="A25" zoomScaleNormal="115" zoomScaleSheetLayoutView="100" workbookViewId="0">
      <selection activeCell="E21" sqref="E21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" customFormat="1" ht="14.4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3.8">
      <c r="A2" s="336"/>
      <c r="B2" s="337"/>
      <c r="C2" s="338"/>
      <c r="D2" s="338"/>
      <c r="E2" s="337"/>
      <c r="F2" s="339"/>
      <c r="G2" s="339"/>
      <c r="H2" s="338"/>
    </row>
    <row r="3" spans="1:9" s="57" customFormat="1" ht="13.8">
      <c r="A3" s="336" t="s">
        <v>158</v>
      </c>
      <c r="B3" s="337"/>
      <c r="C3" s="338" t="s">
        <v>1173</v>
      </c>
      <c r="D3" s="338"/>
      <c r="E3" s="337"/>
      <c r="F3" s="339"/>
      <c r="G3" s="339"/>
      <c r="H3" s="338"/>
    </row>
    <row r="4" spans="1:9" ht="13.8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3.8">
      <c r="A5" s="65" t="s">
        <v>911</v>
      </c>
      <c r="B5" s="341"/>
      <c r="C5" s="342" t="s">
        <v>152</v>
      </c>
      <c r="D5" s="339"/>
      <c r="E5" s="341"/>
      <c r="F5" s="339"/>
      <c r="G5" s="339"/>
      <c r="H5" s="339"/>
    </row>
    <row r="6" spans="1:9" s="68" customFormat="1" ht="13.5" customHeight="1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3.5" customHeight="1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3.8">
      <c r="A10" s="92"/>
      <c r="B10" s="343">
        <v>451111</v>
      </c>
      <c r="C10" s="344"/>
      <c r="D10" s="344" t="s">
        <v>227</v>
      </c>
      <c r="E10" s="343"/>
      <c r="F10" s="345"/>
      <c r="G10" s="346"/>
      <c r="H10" s="346">
        <f>SUM(H12:H15)</f>
        <v>0</v>
      </c>
    </row>
    <row r="11" spans="1:9" ht="13.8">
      <c r="A11" s="92"/>
      <c r="B11" s="108"/>
      <c r="C11" s="109"/>
      <c r="E11" s="95"/>
    </row>
    <row r="12" spans="1:9" ht="27.6">
      <c r="A12" s="249">
        <v>1</v>
      </c>
      <c r="B12" s="84"/>
      <c r="C12" s="352" t="s">
        <v>1144</v>
      </c>
      <c r="D12" s="347" t="s">
        <v>1145</v>
      </c>
      <c r="E12" s="353" t="s">
        <v>176</v>
      </c>
      <c r="F12" s="354">
        <v>72</v>
      </c>
      <c r="G12" s="1271"/>
      <c r="H12" s="355">
        <f>ROUND(F12*G12,2)</f>
        <v>0</v>
      </c>
      <c r="I12" s="1271"/>
    </row>
    <row r="13" spans="1:9" s="52" customFormat="1" ht="13.8">
      <c r="A13" s="249">
        <v>2</v>
      </c>
      <c r="B13" s="84"/>
      <c r="C13" s="352" t="s">
        <v>1017</v>
      </c>
      <c r="D13" s="347" t="s">
        <v>1018</v>
      </c>
      <c r="E13" s="353" t="s">
        <v>462</v>
      </c>
      <c r="F13" s="354">
        <v>1.1879999999999999</v>
      </c>
      <c r="G13" s="1271"/>
      <c r="H13" s="355">
        <f t="shared" ref="H13:H15" si="0">ROUND(F13*G13,2)</f>
        <v>0</v>
      </c>
      <c r="I13" s="1271"/>
    </row>
    <row r="14" spans="1:9" s="52" customFormat="1" ht="13.8">
      <c r="A14" s="249">
        <v>3</v>
      </c>
      <c r="B14" s="84"/>
      <c r="C14" s="352" t="s">
        <v>460</v>
      </c>
      <c r="D14" s="347" t="s">
        <v>1019</v>
      </c>
      <c r="E14" s="353" t="s">
        <v>462</v>
      </c>
      <c r="F14" s="354">
        <v>1.1879999999999999</v>
      </c>
      <c r="G14" s="1271"/>
      <c r="H14" s="355">
        <f t="shared" si="0"/>
        <v>0</v>
      </c>
      <c r="I14" s="1271"/>
    </row>
    <row r="15" spans="1:9" ht="13.8">
      <c r="A15" s="249">
        <v>4</v>
      </c>
      <c r="B15" s="84"/>
      <c r="C15" s="352" t="s">
        <v>1174</v>
      </c>
      <c r="D15" s="347" t="s">
        <v>1175</v>
      </c>
      <c r="E15" s="353" t="s">
        <v>462</v>
      </c>
      <c r="F15" s="354">
        <v>1.1879999999999999</v>
      </c>
      <c r="G15" s="1271"/>
      <c r="H15" s="355">
        <f t="shared" si="0"/>
        <v>0</v>
      </c>
      <c r="I15" s="1271"/>
    </row>
    <row r="16" spans="1:9" s="52" customFormat="1" ht="13.8">
      <c r="A16" s="92"/>
      <c r="B16" s="108"/>
      <c r="C16" s="109"/>
      <c r="D16" s="110"/>
      <c r="E16" s="95"/>
      <c r="F16" s="54"/>
      <c r="G16" s="96"/>
      <c r="H16" s="54"/>
      <c r="I16" s="96"/>
    </row>
    <row r="17" spans="1:9" ht="13.8">
      <c r="A17" s="92"/>
      <c r="B17" s="343">
        <v>451120</v>
      </c>
      <c r="C17" s="344"/>
      <c r="D17" s="344" t="s">
        <v>563</v>
      </c>
      <c r="E17" s="343"/>
      <c r="F17" s="345"/>
      <c r="G17" s="346"/>
      <c r="H17" s="346">
        <f>SUM(H19:H20)</f>
        <v>0</v>
      </c>
      <c r="I17" s="346"/>
    </row>
    <row r="18" spans="1:9" ht="13.8">
      <c r="A18" s="92"/>
      <c r="B18" s="100"/>
      <c r="C18" s="101"/>
      <c r="D18" s="116"/>
      <c r="E18" s="95"/>
      <c r="I18" s="96"/>
    </row>
    <row r="19" spans="1:9" ht="13.8">
      <c r="A19" s="249">
        <v>5</v>
      </c>
      <c r="B19" s="84"/>
      <c r="C19" s="352" t="s">
        <v>186</v>
      </c>
      <c r="D19" s="347" t="s">
        <v>187</v>
      </c>
      <c r="E19" s="353" t="s">
        <v>188</v>
      </c>
      <c r="F19" s="354">
        <v>182.06899999999999</v>
      </c>
      <c r="G19" s="1271"/>
      <c r="H19" s="355">
        <f>ROUND(F19*G19,2)</f>
        <v>0</v>
      </c>
      <c r="I19" s="1271"/>
    </row>
    <row r="20" spans="1:9" ht="13.8">
      <c r="A20" s="249">
        <v>6</v>
      </c>
      <c r="B20" s="84"/>
      <c r="C20" s="352" t="s">
        <v>192</v>
      </c>
      <c r="D20" s="347" t="s">
        <v>1032</v>
      </c>
      <c r="E20" s="353" t="s">
        <v>188</v>
      </c>
      <c r="F20" s="354">
        <v>125.4</v>
      </c>
      <c r="G20" s="1271"/>
      <c r="H20" s="355">
        <f>ROUND(F20*G20,2)</f>
        <v>0</v>
      </c>
      <c r="I20" s="1271"/>
    </row>
    <row r="21" spans="1:9" ht="13.8">
      <c r="A21" s="92"/>
      <c r="B21" s="108"/>
      <c r="C21" s="120"/>
      <c r="D21" s="110"/>
      <c r="E21" s="92"/>
      <c r="I21" s="96"/>
    </row>
    <row r="22" spans="1:9" s="52" customFormat="1" ht="13.8">
      <c r="A22" s="92"/>
      <c r="B22" s="343">
        <v>452313</v>
      </c>
      <c r="C22" s="344"/>
      <c r="D22" s="344" t="s">
        <v>1176</v>
      </c>
      <c r="E22" s="343"/>
      <c r="F22" s="345"/>
      <c r="G22" s="346"/>
      <c r="H22" s="346">
        <f>SUM(H24:H26)</f>
        <v>0</v>
      </c>
      <c r="I22" s="346"/>
    </row>
    <row r="23" spans="1:9" s="52" customFormat="1" ht="15.6">
      <c r="A23" s="92"/>
      <c r="B23" s="117"/>
      <c r="C23" s="118"/>
      <c r="D23" s="102"/>
      <c r="E23" s="119"/>
      <c r="F23" s="54"/>
      <c r="G23" s="96"/>
      <c r="H23" s="54"/>
      <c r="I23" s="96"/>
    </row>
    <row r="24" spans="1:9" ht="13.8">
      <c r="A24" s="249">
        <v>7</v>
      </c>
      <c r="B24" s="84"/>
      <c r="C24" s="352" t="s">
        <v>961</v>
      </c>
      <c r="D24" s="347" t="s">
        <v>1177</v>
      </c>
      <c r="E24" s="353" t="s">
        <v>176</v>
      </c>
      <c r="F24" s="354">
        <v>120</v>
      </c>
      <c r="G24" s="1271"/>
      <c r="H24" s="355">
        <f>ROUND(F24*G24,2)</f>
        <v>0</v>
      </c>
      <c r="I24" s="1271"/>
    </row>
    <row r="25" spans="1:9" ht="13.8">
      <c r="A25" s="249">
        <v>8</v>
      </c>
      <c r="B25" s="84"/>
      <c r="C25" s="352" t="s">
        <v>610</v>
      </c>
      <c r="D25" s="347" t="s">
        <v>1178</v>
      </c>
      <c r="E25" s="353" t="s">
        <v>180</v>
      </c>
      <c r="F25" s="354">
        <v>144</v>
      </c>
      <c r="G25" s="1271"/>
      <c r="H25" s="355">
        <f t="shared" ref="H25:H26" si="1">ROUND(F25*G25,2)</f>
        <v>0</v>
      </c>
      <c r="I25" s="1271"/>
    </row>
    <row r="26" spans="1:9" s="54" customFormat="1" ht="13.8">
      <c r="A26" s="249">
        <v>9</v>
      </c>
      <c r="B26" s="84"/>
      <c r="C26" s="352" t="s">
        <v>853</v>
      </c>
      <c r="D26" s="347" t="s">
        <v>1179</v>
      </c>
      <c r="E26" s="353" t="s">
        <v>188</v>
      </c>
      <c r="F26" s="354">
        <v>24.6</v>
      </c>
      <c r="G26" s="1271"/>
      <c r="H26" s="355">
        <f t="shared" si="1"/>
        <v>0</v>
      </c>
      <c r="I26" s="1271"/>
    </row>
    <row r="27" spans="1:9" s="54" customFormat="1" ht="13.8">
      <c r="A27" s="92"/>
      <c r="B27" s="100"/>
      <c r="C27" s="101"/>
      <c r="D27" s="116"/>
      <c r="E27" s="95"/>
      <c r="G27" s="96"/>
      <c r="I27" s="96"/>
    </row>
    <row r="28" spans="1:9" s="54" customFormat="1" ht="27.6">
      <c r="A28" s="92"/>
      <c r="B28" s="343">
        <v>453150</v>
      </c>
      <c r="C28" s="344"/>
      <c r="D28" s="351" t="s">
        <v>1180</v>
      </c>
      <c r="E28" s="343"/>
      <c r="F28" s="345"/>
      <c r="G28" s="346"/>
      <c r="H28" s="346">
        <f>SUM(H30)</f>
        <v>0</v>
      </c>
      <c r="I28" s="346"/>
    </row>
    <row r="29" spans="1:9" s="54" customFormat="1" ht="15.6">
      <c r="A29" s="92"/>
      <c r="B29" s="117"/>
      <c r="C29" s="118"/>
      <c r="D29" s="102"/>
      <c r="E29" s="119"/>
      <c r="G29" s="96"/>
      <c r="I29" s="96"/>
    </row>
    <row r="30" spans="1:9" s="54" customFormat="1" ht="13.8">
      <c r="A30" s="249">
        <v>10</v>
      </c>
      <c r="B30" s="84"/>
      <c r="C30" s="352" t="s">
        <v>1181</v>
      </c>
      <c r="D30" s="347" t="s">
        <v>1182</v>
      </c>
      <c r="E30" s="353" t="s">
        <v>180</v>
      </c>
      <c r="F30" s="354">
        <v>2</v>
      </c>
      <c r="G30" s="1271"/>
      <c r="H30" s="355">
        <f>ROUND(F30*G30,2)</f>
        <v>0</v>
      </c>
      <c r="I30" s="1271"/>
    </row>
    <row r="31" spans="1:9" s="54" customFormat="1" ht="13.8">
      <c r="A31" s="92"/>
      <c r="B31" s="100"/>
      <c r="C31" s="101"/>
      <c r="D31" s="115"/>
      <c r="E31" s="95"/>
      <c r="G31" s="96"/>
      <c r="I31" s="96"/>
    </row>
    <row r="32" spans="1:9" s="54" customFormat="1" ht="13.8">
      <c r="A32" s="92"/>
      <c r="B32" s="343">
        <v>453210</v>
      </c>
      <c r="C32" s="344"/>
      <c r="D32" s="344" t="s">
        <v>1083</v>
      </c>
      <c r="E32" s="343"/>
      <c r="F32" s="345"/>
      <c r="G32" s="346"/>
      <c r="H32" s="346">
        <f>SUM(H34)</f>
        <v>0</v>
      </c>
      <c r="I32" s="346"/>
    </row>
    <row r="33" spans="1:9" s="54" customFormat="1" ht="13.8">
      <c r="A33" s="92"/>
      <c r="B33" s="100"/>
      <c r="C33" s="101"/>
      <c r="D33" s="102"/>
      <c r="E33" s="95"/>
      <c r="G33" s="96"/>
      <c r="I33" s="96"/>
    </row>
    <row r="34" spans="1:9" s="54" customFormat="1" ht="13.8">
      <c r="A34" s="249">
        <v>11</v>
      </c>
      <c r="B34" s="84"/>
      <c r="C34" s="352" t="s">
        <v>1183</v>
      </c>
      <c r="D34" s="347" t="s">
        <v>1184</v>
      </c>
      <c r="E34" s="353" t="s">
        <v>176</v>
      </c>
      <c r="F34" s="354">
        <v>42</v>
      </c>
      <c r="G34" s="1271"/>
      <c r="H34" s="355">
        <f>ROUND(F34*G34,2)</f>
        <v>0</v>
      </c>
      <c r="I34" s="1271"/>
    </row>
    <row r="35" spans="1:9" s="54" customFormat="1" ht="13.8">
      <c r="A35" s="92"/>
      <c r="B35" s="100"/>
      <c r="C35" s="101"/>
      <c r="D35" s="116"/>
      <c r="E35" s="95"/>
      <c r="G35" s="96"/>
      <c r="I35" s="96"/>
    </row>
    <row r="36" spans="1:9" s="54" customFormat="1" ht="13.8">
      <c r="A36" s="92"/>
      <c r="B36" s="343">
        <v>453322</v>
      </c>
      <c r="C36" s="344"/>
      <c r="D36" s="344" t="s">
        <v>1185</v>
      </c>
      <c r="E36" s="343"/>
      <c r="F36" s="345"/>
      <c r="G36" s="346"/>
      <c r="H36" s="346">
        <f>SUM(H38:H41)</f>
        <v>0</v>
      </c>
      <c r="I36" s="346"/>
    </row>
    <row r="37" spans="1:9" s="54" customFormat="1" ht="13.8">
      <c r="A37" s="92"/>
      <c r="B37" s="100"/>
      <c r="C37" s="101"/>
      <c r="D37" s="102"/>
      <c r="E37" s="95"/>
      <c r="G37" s="96"/>
      <c r="I37" s="96"/>
    </row>
    <row r="38" spans="1:9" s="54" customFormat="1" ht="13.8">
      <c r="A38" s="249">
        <v>12</v>
      </c>
      <c r="B38" s="84"/>
      <c r="C38" s="352" t="s">
        <v>1186</v>
      </c>
      <c r="D38" s="347" t="s">
        <v>1187</v>
      </c>
      <c r="E38" s="353" t="s">
        <v>176</v>
      </c>
      <c r="F38" s="354">
        <v>42</v>
      </c>
      <c r="G38" s="1271"/>
      <c r="H38" s="355">
        <f>ROUND(F38*G38,2)</f>
        <v>0</v>
      </c>
      <c r="I38" s="1271"/>
    </row>
    <row r="39" spans="1:9" s="54" customFormat="1" ht="13.8">
      <c r="A39" s="249">
        <v>13</v>
      </c>
      <c r="B39" s="84"/>
      <c r="C39" s="352" t="s">
        <v>1188</v>
      </c>
      <c r="D39" s="347" t="s">
        <v>1189</v>
      </c>
      <c r="E39" s="353" t="s">
        <v>176</v>
      </c>
      <c r="F39" s="354">
        <v>42</v>
      </c>
      <c r="G39" s="1271"/>
      <c r="H39" s="355">
        <f t="shared" ref="H39:H41" si="2">ROUND(F39*G39,2)</f>
        <v>0</v>
      </c>
      <c r="I39" s="1271"/>
    </row>
    <row r="40" spans="1:9" s="54" customFormat="1" ht="13.8">
      <c r="A40" s="249">
        <v>14</v>
      </c>
      <c r="B40" s="84"/>
      <c r="C40" s="352" t="s">
        <v>954</v>
      </c>
      <c r="D40" s="347" t="s">
        <v>1190</v>
      </c>
      <c r="E40" s="353" t="s">
        <v>180</v>
      </c>
      <c r="F40" s="354">
        <v>10</v>
      </c>
      <c r="G40" s="1271"/>
      <c r="H40" s="355">
        <f t="shared" si="2"/>
        <v>0</v>
      </c>
      <c r="I40" s="1271"/>
    </row>
    <row r="41" spans="1:9" s="54" customFormat="1" ht="13.8">
      <c r="A41" s="249">
        <v>15</v>
      </c>
      <c r="B41" s="84"/>
      <c r="C41" s="352" t="s">
        <v>1191</v>
      </c>
      <c r="D41" s="347" t="s">
        <v>1192</v>
      </c>
      <c r="E41" s="353" t="s">
        <v>180</v>
      </c>
      <c r="F41" s="354">
        <v>29</v>
      </c>
      <c r="G41" s="1271"/>
      <c r="H41" s="355">
        <f t="shared" si="2"/>
        <v>0</v>
      </c>
      <c r="I41" s="1271"/>
    </row>
    <row r="42" spans="1:9" s="52" customFormat="1" ht="13.8">
      <c r="A42" s="92"/>
      <c r="B42" s="100"/>
      <c r="C42" s="101"/>
      <c r="D42" s="116"/>
      <c r="E42" s="95"/>
      <c r="F42" s="54"/>
      <c r="G42" s="96"/>
      <c r="H42" s="54"/>
      <c r="I42" s="96"/>
    </row>
    <row r="43" spans="1:9" s="52" customFormat="1" ht="13.8">
      <c r="A43" s="92"/>
      <c r="B43" s="343">
        <v>453323</v>
      </c>
      <c r="C43" s="344"/>
      <c r="D43" s="344" t="s">
        <v>1193</v>
      </c>
      <c r="E43" s="343"/>
      <c r="F43" s="345"/>
      <c r="G43" s="346"/>
      <c r="H43" s="346">
        <f>SUM(H45:H50)</f>
        <v>0</v>
      </c>
      <c r="I43" s="346"/>
    </row>
    <row r="44" spans="1:9" s="52" customFormat="1" ht="13.8">
      <c r="A44" s="92"/>
      <c r="B44" s="100"/>
      <c r="C44" s="101"/>
      <c r="D44" s="102"/>
      <c r="E44" s="95"/>
      <c r="F44" s="54"/>
      <c r="G44" s="96"/>
      <c r="H44" s="54"/>
      <c r="I44" s="96"/>
    </row>
    <row r="45" spans="1:9" ht="13.8">
      <c r="A45" s="249">
        <v>16</v>
      </c>
      <c r="B45" s="84"/>
      <c r="C45" s="352" t="s">
        <v>1194</v>
      </c>
      <c r="D45" s="347" t="s">
        <v>1195</v>
      </c>
      <c r="E45" s="353" t="s">
        <v>176</v>
      </c>
      <c r="F45" s="354">
        <v>90</v>
      </c>
      <c r="G45" s="1271"/>
      <c r="H45" s="355">
        <f>ROUND(F45*G45,2)</f>
        <v>0</v>
      </c>
      <c r="I45" s="1271"/>
    </row>
    <row r="46" spans="1:9" ht="13.8">
      <c r="A46" s="249">
        <v>17</v>
      </c>
      <c r="B46" s="84"/>
      <c r="C46" s="352" t="s">
        <v>1196</v>
      </c>
      <c r="D46" s="347" t="s">
        <v>1197</v>
      </c>
      <c r="E46" s="353" t="s">
        <v>176</v>
      </c>
      <c r="F46" s="354">
        <v>90</v>
      </c>
      <c r="G46" s="1271"/>
      <c r="H46" s="355">
        <f t="shared" ref="H46:H50" si="3">ROUND(F46*G46,2)</f>
        <v>0</v>
      </c>
      <c r="I46" s="1271"/>
    </row>
    <row r="47" spans="1:9" s="52" customFormat="1" ht="13.8">
      <c r="A47" s="249">
        <v>18</v>
      </c>
      <c r="B47" s="249"/>
      <c r="C47" s="352" t="s">
        <v>1198</v>
      </c>
      <c r="D47" s="347" t="s">
        <v>1199</v>
      </c>
      <c r="E47" s="353" t="s">
        <v>180</v>
      </c>
      <c r="F47" s="354">
        <v>1</v>
      </c>
      <c r="G47" s="1271"/>
      <c r="H47" s="355">
        <f t="shared" si="3"/>
        <v>0</v>
      </c>
      <c r="I47" s="1271"/>
    </row>
    <row r="48" spans="1:9" s="52" customFormat="1" ht="13.8">
      <c r="A48" s="249">
        <v>19</v>
      </c>
      <c r="B48" s="249"/>
      <c r="C48" s="352" t="s">
        <v>1200</v>
      </c>
      <c r="D48" s="347" t="s">
        <v>1201</v>
      </c>
      <c r="E48" s="353" t="s">
        <v>180</v>
      </c>
      <c r="F48" s="354">
        <v>5</v>
      </c>
      <c r="G48" s="1271"/>
      <c r="H48" s="355">
        <f t="shared" si="3"/>
        <v>0</v>
      </c>
      <c r="I48" s="1271"/>
    </row>
    <row r="49" spans="1:9" s="52" customFormat="1" ht="13.8">
      <c r="A49" s="249">
        <v>20</v>
      </c>
      <c r="B49" s="84"/>
      <c r="C49" s="352" t="s">
        <v>1202</v>
      </c>
      <c r="D49" s="347" t="s">
        <v>1203</v>
      </c>
      <c r="E49" s="353" t="s">
        <v>180</v>
      </c>
      <c r="F49" s="354">
        <v>1</v>
      </c>
      <c r="G49" s="1271"/>
      <c r="H49" s="355">
        <f t="shared" si="3"/>
        <v>0</v>
      </c>
      <c r="I49" s="1271"/>
    </row>
    <row r="50" spans="1:9" s="52" customFormat="1" ht="13.8">
      <c r="A50" s="249">
        <v>21</v>
      </c>
      <c r="B50" s="84"/>
      <c r="C50" s="352" t="s">
        <v>1204</v>
      </c>
      <c r="D50" s="347" t="s">
        <v>1205</v>
      </c>
      <c r="E50" s="353" t="s">
        <v>180</v>
      </c>
      <c r="F50" s="354">
        <v>1</v>
      </c>
      <c r="G50" s="1271"/>
      <c r="H50" s="355">
        <f t="shared" si="3"/>
        <v>0</v>
      </c>
      <c r="I50" s="1271"/>
    </row>
    <row r="51" spans="1:9" s="52" customFormat="1" ht="13.8">
      <c r="A51" s="92"/>
      <c r="B51" s="100"/>
      <c r="C51" s="123"/>
      <c r="D51" s="116"/>
      <c r="E51" s="95"/>
      <c r="F51" s="54"/>
      <c r="G51" s="96"/>
      <c r="H51" s="54"/>
      <c r="I51" s="96"/>
    </row>
    <row r="52" spans="1:9" s="52" customFormat="1" ht="13.8">
      <c r="A52" s="92"/>
      <c r="B52" s="343">
        <v>453324</v>
      </c>
      <c r="C52" s="344"/>
      <c r="D52" s="344" t="s">
        <v>1206</v>
      </c>
      <c r="E52" s="343"/>
      <c r="F52" s="345"/>
      <c r="G52" s="346"/>
      <c r="H52" s="346">
        <f>SUM(H54:H59)</f>
        <v>0</v>
      </c>
      <c r="I52" s="346"/>
    </row>
    <row r="53" spans="1:9" s="52" customFormat="1" ht="13.8">
      <c r="A53" s="92"/>
      <c r="B53" s="95"/>
      <c r="C53" s="114"/>
      <c r="D53" s="114"/>
      <c r="E53" s="95"/>
      <c r="F53" s="54"/>
      <c r="G53" s="96"/>
      <c r="H53" s="54"/>
      <c r="I53" s="96"/>
    </row>
    <row r="54" spans="1:9" s="52" customFormat="1" ht="13.8">
      <c r="A54" s="249">
        <v>22</v>
      </c>
      <c r="B54" s="84"/>
      <c r="C54" s="352" t="s">
        <v>1207</v>
      </c>
      <c r="D54" s="347" t="s">
        <v>1208</v>
      </c>
      <c r="E54" s="353" t="s">
        <v>180</v>
      </c>
      <c r="F54" s="354">
        <v>1</v>
      </c>
      <c r="G54" s="1271"/>
      <c r="H54" s="355">
        <f>ROUND(F54*G54,2)</f>
        <v>0</v>
      </c>
      <c r="I54" s="1271"/>
    </row>
    <row r="55" spans="1:9" ht="13.8">
      <c r="A55" s="249">
        <v>23</v>
      </c>
      <c r="B55" s="84"/>
      <c r="C55" s="352" t="s">
        <v>1209</v>
      </c>
      <c r="D55" s="347" t="s">
        <v>1210</v>
      </c>
      <c r="E55" s="353" t="s">
        <v>180</v>
      </c>
      <c r="F55" s="354">
        <v>2</v>
      </c>
      <c r="G55" s="1271"/>
      <c r="H55" s="355">
        <f t="shared" ref="H55:H59" si="4">ROUND(F55*G55,2)</f>
        <v>0</v>
      </c>
      <c r="I55" s="1271"/>
    </row>
    <row r="56" spans="1:9" s="52" customFormat="1" ht="13.8">
      <c r="A56" s="249">
        <v>24</v>
      </c>
      <c r="B56" s="84"/>
      <c r="C56" s="352" t="s">
        <v>1211</v>
      </c>
      <c r="D56" s="347" t="s">
        <v>1212</v>
      </c>
      <c r="E56" s="353" t="s">
        <v>180</v>
      </c>
      <c r="F56" s="354">
        <v>2</v>
      </c>
      <c r="G56" s="1271"/>
      <c r="H56" s="355">
        <f t="shared" si="4"/>
        <v>0</v>
      </c>
      <c r="I56" s="1271"/>
    </row>
    <row r="57" spans="1:9" s="52" customFormat="1" ht="13.8">
      <c r="A57" s="249">
        <v>25</v>
      </c>
      <c r="B57" s="84"/>
      <c r="C57" s="352" t="s">
        <v>1213</v>
      </c>
      <c r="D57" s="347" t="s">
        <v>1214</v>
      </c>
      <c r="E57" s="353" t="s">
        <v>180</v>
      </c>
      <c r="F57" s="354">
        <v>1</v>
      </c>
      <c r="G57" s="1271"/>
      <c r="H57" s="355">
        <f t="shared" si="4"/>
        <v>0</v>
      </c>
      <c r="I57" s="1271"/>
    </row>
    <row r="58" spans="1:9" ht="13.8">
      <c r="A58" s="249">
        <v>26</v>
      </c>
      <c r="B58" s="84"/>
      <c r="C58" s="352" t="s">
        <v>1215</v>
      </c>
      <c r="D58" s="347" t="s">
        <v>1216</v>
      </c>
      <c r="E58" s="353" t="s">
        <v>180</v>
      </c>
      <c r="F58" s="354">
        <v>2</v>
      </c>
      <c r="G58" s="1271"/>
      <c r="H58" s="355">
        <f t="shared" si="4"/>
        <v>0</v>
      </c>
      <c r="I58" s="1271"/>
    </row>
    <row r="59" spans="1:9" ht="13.8">
      <c r="A59" s="249">
        <v>27</v>
      </c>
      <c r="B59" s="84"/>
      <c r="C59" s="352" t="s">
        <v>1217</v>
      </c>
      <c r="D59" s="347" t="s">
        <v>1218</v>
      </c>
      <c r="E59" s="353" t="s">
        <v>180</v>
      </c>
      <c r="F59" s="354">
        <v>3</v>
      </c>
      <c r="G59" s="1271"/>
      <c r="H59" s="355">
        <f t="shared" si="4"/>
        <v>0</v>
      </c>
      <c r="I59" s="1271"/>
    </row>
    <row r="60" spans="1:9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9" s="52" customFormat="1" ht="13.8">
      <c r="A61" s="92"/>
      <c r="B61" s="100"/>
      <c r="C61" s="123"/>
      <c r="D61" s="351" t="s">
        <v>167</v>
      </c>
      <c r="E61" s="343"/>
      <c r="F61" s="345"/>
      <c r="G61" s="346"/>
      <c r="H61" s="346">
        <f>H10+H17+H22+H28+H32+H36+H43+H52</f>
        <v>0</v>
      </c>
    </row>
    <row r="62" spans="1:9" ht="13.5" customHeight="1">
      <c r="A62" s="92"/>
      <c r="B62" s="95"/>
      <c r="C62" s="114"/>
      <c r="D62" s="114"/>
      <c r="E62" s="95"/>
    </row>
    <row r="63" spans="1:9" ht="13.5" customHeight="1">
      <c r="B63" s="73"/>
      <c r="C63" s="125"/>
      <c r="D63" s="126"/>
      <c r="E63" s="124"/>
    </row>
    <row r="64" spans="1:9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59" xr:uid="{00000000-0002-0000-51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árok81">
    <tabColor rgb="FFFFFF99"/>
  </sheetPr>
  <dimension ref="A1:I122"/>
  <sheetViews>
    <sheetView view="pageBreakPreview" zoomScaleNormal="115" zoomScaleSheetLayoutView="100" workbookViewId="0">
      <selection activeCell="G25" sqref="G25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" customFormat="1" ht="14.4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3.8">
      <c r="A2" s="336"/>
      <c r="B2" s="337"/>
      <c r="C2" s="338"/>
      <c r="D2" s="338"/>
      <c r="E2" s="337"/>
      <c r="F2" s="339"/>
      <c r="G2" s="339"/>
      <c r="H2" s="338"/>
    </row>
    <row r="3" spans="1:9" s="57" customFormat="1" ht="13.8">
      <c r="A3" s="336" t="s">
        <v>158</v>
      </c>
      <c r="B3" s="337"/>
      <c r="C3" s="338" t="s">
        <v>1219</v>
      </c>
      <c r="D3" s="338"/>
      <c r="E3" s="337"/>
      <c r="F3" s="339"/>
      <c r="G3" s="339"/>
      <c r="H3" s="338"/>
    </row>
    <row r="4" spans="1:9" ht="13.8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3.8">
      <c r="A5" s="65" t="s">
        <v>911</v>
      </c>
      <c r="B5" s="341"/>
      <c r="C5" s="342" t="s">
        <v>153</v>
      </c>
      <c r="D5" s="339"/>
      <c r="E5" s="341"/>
      <c r="F5" s="339"/>
      <c r="G5" s="339"/>
      <c r="H5" s="339"/>
    </row>
    <row r="6" spans="1:9" s="68" customFormat="1" ht="13.5" customHeight="1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3.5" customHeight="1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3.8">
      <c r="A10" s="92"/>
      <c r="B10" s="343">
        <v>451111</v>
      </c>
      <c r="C10" s="344"/>
      <c r="D10" s="344" t="s">
        <v>227</v>
      </c>
      <c r="E10" s="343"/>
      <c r="F10" s="345"/>
      <c r="G10" s="346"/>
      <c r="H10" s="346">
        <f>SUM(H12)</f>
        <v>0</v>
      </c>
    </row>
    <row r="11" spans="1:9" ht="13.8">
      <c r="A11" s="92"/>
      <c r="B11" s="108"/>
      <c r="C11" s="109"/>
      <c r="E11" s="95"/>
    </row>
    <row r="12" spans="1:9" ht="13.8">
      <c r="A12" s="249">
        <v>1</v>
      </c>
      <c r="B12" s="84"/>
      <c r="C12" s="352" t="s">
        <v>1220</v>
      </c>
      <c r="D12" s="347" t="s">
        <v>1221</v>
      </c>
      <c r="E12" s="353" t="s">
        <v>267</v>
      </c>
      <c r="F12" s="354">
        <v>16</v>
      </c>
      <c r="G12" s="1271"/>
      <c r="H12" s="355">
        <f>ROUND(F12*G12,2)</f>
        <v>0</v>
      </c>
      <c r="I12" s="1271"/>
    </row>
    <row r="13" spans="1:9" s="52" customFormat="1" ht="13.8">
      <c r="A13" s="92"/>
      <c r="B13" s="108"/>
      <c r="C13" s="109"/>
      <c r="D13" s="110"/>
      <c r="E13" s="95"/>
      <c r="F13" s="54"/>
      <c r="G13" s="96"/>
      <c r="H13" s="54"/>
      <c r="I13" s="96"/>
    </row>
    <row r="14" spans="1:9" s="52" customFormat="1" ht="27.6">
      <c r="A14" s="92"/>
      <c r="B14" s="343">
        <v>453150</v>
      </c>
      <c r="C14" s="344"/>
      <c r="D14" s="351" t="s">
        <v>1180</v>
      </c>
      <c r="E14" s="343"/>
      <c r="F14" s="345"/>
      <c r="G14" s="346"/>
      <c r="H14" s="346">
        <f>SUM(H16:H17)</f>
        <v>0</v>
      </c>
      <c r="I14" s="346"/>
    </row>
    <row r="15" spans="1:9" ht="13.8">
      <c r="A15" s="92"/>
      <c r="B15" s="108"/>
      <c r="C15" s="109"/>
      <c r="D15" s="110"/>
      <c r="E15" s="95"/>
      <c r="I15" s="96"/>
    </row>
    <row r="16" spans="1:9" s="52" customFormat="1" ht="13.8">
      <c r="A16" s="249">
        <v>2</v>
      </c>
      <c r="B16" s="84"/>
      <c r="C16" s="352" t="s">
        <v>1222</v>
      </c>
      <c r="D16" s="347" t="s">
        <v>1223</v>
      </c>
      <c r="E16" s="353" t="s">
        <v>180</v>
      </c>
      <c r="F16" s="354">
        <v>11</v>
      </c>
      <c r="G16" s="1271"/>
      <c r="H16" s="355">
        <f>ROUND(F16*G16,2)</f>
        <v>0</v>
      </c>
      <c r="I16" s="1271"/>
    </row>
    <row r="17" spans="1:9" ht="13.8">
      <c r="A17" s="249">
        <v>3</v>
      </c>
      <c r="B17" s="84"/>
      <c r="C17" s="352" t="s">
        <v>1224</v>
      </c>
      <c r="D17" s="347" t="s">
        <v>1225</v>
      </c>
      <c r="E17" s="353" t="s">
        <v>180</v>
      </c>
      <c r="F17" s="354">
        <v>1</v>
      </c>
      <c r="G17" s="1271"/>
      <c r="H17" s="355">
        <f>ROUND(F17*G17,2)</f>
        <v>0</v>
      </c>
      <c r="I17" s="1271"/>
    </row>
    <row r="18" spans="1:9" ht="13.8">
      <c r="A18" s="92"/>
      <c r="B18" s="100"/>
      <c r="C18" s="101"/>
      <c r="D18" s="116"/>
      <c r="E18" s="95"/>
    </row>
    <row r="19" spans="1:9" ht="13.8">
      <c r="A19" s="92"/>
      <c r="B19" s="100"/>
      <c r="C19" s="101"/>
      <c r="D19" s="351" t="s">
        <v>167</v>
      </c>
      <c r="E19" s="343"/>
      <c r="F19" s="345"/>
      <c r="G19" s="346"/>
      <c r="H19" s="346">
        <f>H10+H14</f>
        <v>0</v>
      </c>
    </row>
    <row r="20" spans="1:9" ht="15.6">
      <c r="A20" s="92"/>
      <c r="B20" s="117"/>
      <c r="C20" s="118"/>
      <c r="D20" s="102"/>
      <c r="E20" s="119"/>
    </row>
    <row r="21" spans="1:9" ht="13.8">
      <c r="A21" s="92"/>
      <c r="B21" s="108"/>
      <c r="C21" s="120"/>
      <c r="D21" s="110"/>
      <c r="E21" s="92"/>
    </row>
    <row r="22" spans="1:9" s="52" customFormat="1" ht="12.75" customHeight="1">
      <c r="A22" s="92"/>
      <c r="B22" s="100"/>
      <c r="C22" s="101"/>
      <c r="D22" s="115"/>
      <c r="E22" s="95"/>
      <c r="F22" s="54"/>
      <c r="G22" s="96"/>
      <c r="H22" s="54"/>
    </row>
    <row r="23" spans="1:9" s="52" customFormat="1" ht="12.75" customHeight="1">
      <c r="A23" s="92"/>
      <c r="B23" s="117"/>
      <c r="C23" s="118"/>
      <c r="D23" s="102"/>
      <c r="E23" s="119"/>
      <c r="F23" s="54"/>
      <c r="G23" s="96"/>
      <c r="H23" s="54"/>
    </row>
    <row r="24" spans="1:9" ht="13.8">
      <c r="A24" s="92"/>
      <c r="B24" s="100"/>
      <c r="C24" s="101"/>
      <c r="D24" s="102"/>
      <c r="E24" s="95"/>
    </row>
    <row r="25" spans="1:9" ht="13.8">
      <c r="A25" s="92"/>
      <c r="B25" s="100"/>
      <c r="C25" s="101"/>
      <c r="D25" s="102"/>
      <c r="E25" s="95"/>
    </row>
    <row r="26" spans="1:9" s="54" customFormat="1" ht="13.8">
      <c r="A26" s="92"/>
      <c r="B26" s="100"/>
      <c r="C26" s="101"/>
      <c r="D26" s="116"/>
      <c r="E26" s="95"/>
      <c r="G26" s="96"/>
      <c r="I26" s="51"/>
    </row>
    <row r="27" spans="1:9" s="54" customFormat="1" ht="13.8">
      <c r="A27" s="92"/>
      <c r="B27" s="100"/>
      <c r="C27" s="101"/>
      <c r="D27" s="116"/>
      <c r="E27" s="95"/>
      <c r="G27" s="96"/>
      <c r="I27" s="51"/>
    </row>
    <row r="28" spans="1:9" s="54" customFormat="1" ht="13.8">
      <c r="A28" s="92"/>
      <c r="B28" s="100"/>
      <c r="C28" s="101"/>
      <c r="D28" s="116"/>
      <c r="E28" s="95"/>
      <c r="G28" s="96"/>
      <c r="I28" s="51"/>
    </row>
    <row r="29" spans="1:9" s="54" customFormat="1" ht="15.6">
      <c r="A29" s="92"/>
      <c r="B29" s="117"/>
      <c r="C29" s="118"/>
      <c r="D29" s="102"/>
      <c r="E29" s="119"/>
      <c r="G29" s="96"/>
      <c r="I29" s="51"/>
    </row>
    <row r="30" spans="1:9" s="54" customFormat="1" ht="15.6">
      <c r="A30" s="92"/>
      <c r="B30" s="117"/>
      <c r="C30" s="118"/>
      <c r="D30" s="121"/>
      <c r="E30" s="119"/>
      <c r="G30" s="96"/>
      <c r="I30" s="51"/>
    </row>
    <row r="31" spans="1:9" s="54" customFormat="1" ht="13.8">
      <c r="A31" s="92"/>
      <c r="B31" s="100"/>
      <c r="C31" s="101"/>
      <c r="D31" s="115"/>
      <c r="E31" s="95"/>
      <c r="G31" s="96"/>
      <c r="I31" s="51"/>
    </row>
    <row r="32" spans="1:9" s="54" customFormat="1" ht="13.8">
      <c r="A32" s="92"/>
      <c r="B32" s="100"/>
      <c r="C32" s="101"/>
      <c r="D32" s="102"/>
      <c r="E32" s="95"/>
      <c r="G32" s="96"/>
      <c r="I32" s="51"/>
    </row>
    <row r="33" spans="1:9" s="54" customFormat="1" ht="13.8">
      <c r="A33" s="92"/>
      <c r="B33" s="100"/>
      <c r="C33" s="101"/>
      <c r="D33" s="102"/>
      <c r="E33" s="95"/>
      <c r="G33" s="96"/>
      <c r="I33" s="51"/>
    </row>
    <row r="34" spans="1:9" s="54" customFormat="1" ht="13.8">
      <c r="A34" s="92"/>
      <c r="B34" s="100"/>
      <c r="C34" s="101"/>
      <c r="D34" s="116"/>
      <c r="E34" s="95"/>
      <c r="G34" s="96"/>
      <c r="I34" s="51"/>
    </row>
    <row r="35" spans="1:9" s="54" customFormat="1" ht="13.8">
      <c r="A35" s="92"/>
      <c r="B35" s="100"/>
      <c r="C35" s="101"/>
      <c r="D35" s="116"/>
      <c r="E35" s="95"/>
      <c r="G35" s="96"/>
      <c r="I35" s="51"/>
    </row>
    <row r="36" spans="1:9" s="54" customFormat="1" ht="13.8">
      <c r="A36" s="92"/>
      <c r="B36" s="100"/>
      <c r="C36" s="101"/>
      <c r="D36" s="116"/>
      <c r="E36" s="95"/>
      <c r="G36" s="96"/>
      <c r="I36" s="51"/>
    </row>
    <row r="37" spans="1:9" s="54" customFormat="1" ht="13.8">
      <c r="A37" s="92"/>
      <c r="B37" s="100"/>
      <c r="C37" s="101"/>
      <c r="D37" s="102"/>
      <c r="E37" s="95"/>
      <c r="G37" s="96"/>
      <c r="I37" s="51"/>
    </row>
    <row r="38" spans="1:9" s="54" customFormat="1" ht="13.8">
      <c r="A38" s="92"/>
      <c r="B38" s="100"/>
      <c r="C38" s="101"/>
      <c r="D38" s="116"/>
      <c r="E38" s="95"/>
      <c r="G38" s="96"/>
      <c r="I38" s="51"/>
    </row>
    <row r="39" spans="1:9" s="54" customFormat="1" ht="13.8">
      <c r="A39" s="92"/>
      <c r="B39" s="100"/>
      <c r="C39" s="101"/>
      <c r="D39" s="115"/>
      <c r="E39" s="95"/>
      <c r="G39" s="96"/>
      <c r="I39" s="51"/>
    </row>
    <row r="40" spans="1:9" s="54" customFormat="1" ht="13.5" customHeight="1">
      <c r="A40" s="92"/>
      <c r="B40" s="100"/>
      <c r="C40" s="101"/>
      <c r="D40" s="102"/>
      <c r="E40" s="95"/>
      <c r="G40" s="96"/>
      <c r="I40" s="51"/>
    </row>
    <row r="41" spans="1:9" s="54" customFormat="1" ht="13.5" customHeight="1">
      <c r="A41" s="92"/>
      <c r="B41" s="100"/>
      <c r="C41" s="101"/>
      <c r="D41" s="116"/>
      <c r="E41" s="95"/>
      <c r="G41" s="96"/>
      <c r="I41" s="51"/>
    </row>
    <row r="42" spans="1:9" s="52" customFormat="1" ht="13.8">
      <c r="A42" s="92"/>
      <c r="B42" s="100"/>
      <c r="C42" s="101"/>
      <c r="D42" s="116"/>
      <c r="E42" s="95"/>
      <c r="F42" s="54"/>
      <c r="G42" s="96"/>
      <c r="H42" s="54"/>
    </row>
    <row r="43" spans="1:9" s="52" customFormat="1" ht="13.8">
      <c r="A43" s="92"/>
      <c r="B43" s="100"/>
      <c r="C43" s="101"/>
      <c r="D43" s="116"/>
      <c r="E43" s="95"/>
      <c r="F43" s="54"/>
      <c r="G43" s="96"/>
      <c r="H43" s="54"/>
    </row>
    <row r="44" spans="1:9" s="52" customFormat="1" ht="13.8">
      <c r="A44" s="92"/>
      <c r="B44" s="100"/>
      <c r="C44" s="101"/>
      <c r="D44" s="102"/>
      <c r="E44" s="95"/>
      <c r="F44" s="54"/>
      <c r="G44" s="96"/>
      <c r="H44" s="54"/>
    </row>
    <row r="45" spans="1:9" ht="13.5" customHeight="1">
      <c r="A45" s="92"/>
      <c r="B45" s="100"/>
      <c r="C45" s="101"/>
      <c r="D45" s="116"/>
      <c r="E45" s="95"/>
    </row>
    <row r="46" spans="1:9" ht="13.5" customHeight="1">
      <c r="A46" s="92"/>
      <c r="B46" s="100"/>
      <c r="C46" s="101"/>
      <c r="D46" s="115"/>
      <c r="E46" s="95"/>
    </row>
    <row r="47" spans="1:9" s="52" customFormat="1" ht="13.8">
      <c r="A47" s="92"/>
      <c r="B47" s="95"/>
      <c r="C47" s="114"/>
      <c r="D47" s="122"/>
      <c r="E47" s="95"/>
      <c r="F47" s="54"/>
      <c r="G47" s="96"/>
      <c r="H47" s="54"/>
    </row>
    <row r="48" spans="1:9" s="52" customFormat="1" ht="13.8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3.8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3.8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3.8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7" xr:uid="{00000000-0002-0000-52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árok82">
    <tabColor rgb="FFFFFF99"/>
  </sheetPr>
  <dimension ref="A1:I122"/>
  <sheetViews>
    <sheetView view="pageBreakPreview" zoomScaleNormal="115" zoomScaleSheetLayoutView="100" workbookViewId="0">
      <selection activeCell="D17" sqref="D17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7" customFormat="1" ht="14.4" thickBot="1">
      <c r="A1" s="336" t="s">
        <v>156</v>
      </c>
      <c r="B1" s="337"/>
      <c r="C1" s="338" t="s">
        <v>2</v>
      </c>
      <c r="D1" s="338"/>
      <c r="E1" s="337"/>
      <c r="F1" s="339"/>
      <c r="G1" s="339"/>
      <c r="H1" s="340" t="s">
        <v>1283</v>
      </c>
    </row>
    <row r="2" spans="1:9" s="57" customFormat="1" ht="13.8">
      <c r="A2" s="336"/>
      <c r="B2" s="337"/>
      <c r="C2" s="338"/>
      <c r="D2" s="338"/>
      <c r="E2" s="337"/>
      <c r="F2" s="339"/>
      <c r="G2" s="339"/>
      <c r="H2" s="338"/>
    </row>
    <row r="3" spans="1:9" s="57" customFormat="1" ht="13.8">
      <c r="A3" s="336" t="s">
        <v>158</v>
      </c>
      <c r="B3" s="337"/>
      <c r="C3" s="338" t="s">
        <v>1226</v>
      </c>
      <c r="D3" s="338"/>
      <c r="E3" s="337"/>
      <c r="F3" s="339"/>
      <c r="G3" s="339"/>
      <c r="H3" s="338"/>
    </row>
    <row r="4" spans="1:9" ht="13.8">
      <c r="A4" s="65" t="s">
        <v>183</v>
      </c>
      <c r="B4" s="341"/>
      <c r="C4" s="342" t="s">
        <v>113</v>
      </c>
      <c r="D4" s="339"/>
      <c r="E4" s="341"/>
      <c r="F4" s="339"/>
      <c r="G4" s="339"/>
      <c r="H4" s="339"/>
    </row>
    <row r="5" spans="1:9" ht="13.8">
      <c r="A5" s="65" t="s">
        <v>904</v>
      </c>
      <c r="B5" s="341"/>
      <c r="C5" s="342" t="s">
        <v>154</v>
      </c>
      <c r="D5" s="339"/>
      <c r="E5" s="341"/>
      <c r="F5" s="339"/>
      <c r="G5" s="339"/>
      <c r="H5" s="339"/>
    </row>
    <row r="6" spans="1:9" s="68" customFormat="1" ht="13.5" customHeight="1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3.5" customHeight="1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 ht="13.5" customHeight="1">
      <c r="A9" s="53"/>
      <c r="B9" s="70"/>
      <c r="C9" s="71"/>
      <c r="D9" s="71"/>
      <c r="F9" s="53"/>
      <c r="G9" s="53"/>
      <c r="H9" s="53"/>
    </row>
    <row r="10" spans="1:9" ht="13.8">
      <c r="A10" s="92"/>
      <c r="B10" s="343">
        <v>453312</v>
      </c>
      <c r="C10" s="344"/>
      <c r="D10" s="344" t="s">
        <v>1086</v>
      </c>
      <c r="E10" s="343"/>
      <c r="F10" s="345"/>
      <c r="G10" s="346"/>
      <c r="H10" s="346">
        <f>SUM(H12:H19)</f>
        <v>0</v>
      </c>
    </row>
    <row r="11" spans="1:9" ht="13.8">
      <c r="A11" s="92"/>
      <c r="B11" s="108"/>
      <c r="C11" s="109"/>
      <c r="E11" s="95"/>
    </row>
    <row r="12" spans="1:9" ht="41.4">
      <c r="A12" s="84">
        <v>1</v>
      </c>
      <c r="B12" s="84"/>
      <c r="C12" s="347">
        <v>93050301</v>
      </c>
      <c r="D12" s="347" t="s">
        <v>1227</v>
      </c>
      <c r="E12" s="348" t="s">
        <v>180</v>
      </c>
      <c r="F12" s="349">
        <v>1</v>
      </c>
      <c r="G12" s="1273"/>
      <c r="H12" s="350">
        <f>ROUND(F12*G12,2)</f>
        <v>0</v>
      </c>
      <c r="I12" s="1273"/>
    </row>
    <row r="13" spans="1:9" s="52" customFormat="1" ht="41.4">
      <c r="A13" s="84">
        <v>2</v>
      </c>
      <c r="B13" s="84"/>
      <c r="C13" s="347" t="s">
        <v>1228</v>
      </c>
      <c r="D13" s="347" t="s">
        <v>1229</v>
      </c>
      <c r="E13" s="348" t="s">
        <v>180</v>
      </c>
      <c r="F13" s="349">
        <v>1</v>
      </c>
      <c r="G13" s="1273"/>
      <c r="H13" s="350">
        <f t="shared" ref="H13:H19" si="0">ROUND(F13*G13,2)</f>
        <v>0</v>
      </c>
      <c r="I13" s="1273"/>
    </row>
    <row r="14" spans="1:9" s="52" customFormat="1" ht="27.6">
      <c r="A14" s="84">
        <v>3</v>
      </c>
      <c r="B14" s="84"/>
      <c r="C14" s="347" t="s">
        <v>1230</v>
      </c>
      <c r="D14" s="347" t="s">
        <v>1231</v>
      </c>
      <c r="E14" s="348" t="s">
        <v>180</v>
      </c>
      <c r="F14" s="349">
        <v>2</v>
      </c>
      <c r="G14" s="1273"/>
      <c r="H14" s="350">
        <f t="shared" si="0"/>
        <v>0</v>
      </c>
      <c r="I14" s="1273"/>
    </row>
    <row r="15" spans="1:9" ht="27.6">
      <c r="A15" s="84">
        <v>4</v>
      </c>
      <c r="B15" s="84"/>
      <c r="C15" s="347" t="s">
        <v>1232</v>
      </c>
      <c r="D15" s="347" t="s">
        <v>1233</v>
      </c>
      <c r="E15" s="348" t="s">
        <v>180</v>
      </c>
      <c r="F15" s="349">
        <v>2</v>
      </c>
      <c r="G15" s="1273"/>
      <c r="H15" s="350">
        <f t="shared" si="0"/>
        <v>0</v>
      </c>
      <c r="I15" s="1273"/>
    </row>
    <row r="16" spans="1:9" s="52" customFormat="1" ht="27.6">
      <c r="A16" s="84">
        <v>5</v>
      </c>
      <c r="B16" s="84"/>
      <c r="C16" s="347" t="s">
        <v>1234</v>
      </c>
      <c r="D16" s="347" t="s">
        <v>1235</v>
      </c>
      <c r="E16" s="348" t="s">
        <v>180</v>
      </c>
      <c r="F16" s="349">
        <v>1</v>
      </c>
      <c r="G16" s="1273"/>
      <c r="H16" s="350">
        <f t="shared" si="0"/>
        <v>0</v>
      </c>
      <c r="I16" s="1273"/>
    </row>
    <row r="17" spans="1:9" ht="27.6">
      <c r="A17" s="84">
        <v>6</v>
      </c>
      <c r="B17" s="84"/>
      <c r="C17" s="347" t="s">
        <v>1236</v>
      </c>
      <c r="D17" s="347" t="s">
        <v>1237</v>
      </c>
      <c r="E17" s="348" t="s">
        <v>180</v>
      </c>
      <c r="F17" s="349">
        <v>1</v>
      </c>
      <c r="G17" s="1273"/>
      <c r="H17" s="350">
        <f t="shared" si="0"/>
        <v>0</v>
      </c>
      <c r="I17" s="1273"/>
    </row>
    <row r="18" spans="1:9" ht="13.8">
      <c r="A18" s="84">
        <v>7</v>
      </c>
      <c r="B18" s="84"/>
      <c r="C18" s="347" t="s">
        <v>1238</v>
      </c>
      <c r="D18" s="347" t="s">
        <v>1239</v>
      </c>
      <c r="E18" s="348" t="s">
        <v>176</v>
      </c>
      <c r="F18" s="349">
        <v>55</v>
      </c>
      <c r="G18" s="1273"/>
      <c r="H18" s="350">
        <f t="shared" si="0"/>
        <v>0</v>
      </c>
      <c r="I18" s="1273"/>
    </row>
    <row r="19" spans="1:9" ht="13.8">
      <c r="A19" s="84">
        <v>8</v>
      </c>
      <c r="B19" s="84"/>
      <c r="C19" s="347" t="s">
        <v>1240</v>
      </c>
      <c r="D19" s="347" t="s">
        <v>1241</v>
      </c>
      <c r="E19" s="348" t="s">
        <v>267</v>
      </c>
      <c r="F19" s="349">
        <v>16</v>
      </c>
      <c r="G19" s="1273"/>
      <c r="H19" s="350">
        <f t="shared" si="0"/>
        <v>0</v>
      </c>
      <c r="I19" s="1273"/>
    </row>
    <row r="20" spans="1:9" ht="15.6">
      <c r="A20" s="92"/>
      <c r="B20" s="117"/>
      <c r="C20" s="118"/>
      <c r="D20" s="102"/>
      <c r="E20" s="119"/>
    </row>
    <row r="21" spans="1:9" ht="13.8">
      <c r="A21" s="92"/>
      <c r="B21" s="108"/>
      <c r="C21" s="120"/>
      <c r="D21" s="351" t="s">
        <v>167</v>
      </c>
      <c r="E21" s="343"/>
      <c r="F21" s="345"/>
      <c r="G21" s="346"/>
      <c r="H21" s="346">
        <f>H10</f>
        <v>0</v>
      </c>
    </row>
    <row r="22" spans="1:9" s="52" customFormat="1" ht="12.75" customHeight="1">
      <c r="A22" s="92"/>
      <c r="B22" s="100"/>
      <c r="C22" s="101"/>
      <c r="D22" s="115"/>
      <c r="E22" s="95"/>
      <c r="F22" s="54"/>
      <c r="G22" s="96"/>
      <c r="H22" s="54"/>
    </row>
    <row r="23" spans="1:9" s="52" customFormat="1" ht="12.75" customHeight="1">
      <c r="A23" s="92"/>
      <c r="B23" s="117"/>
      <c r="C23" s="118"/>
      <c r="D23" s="102"/>
      <c r="E23" s="119"/>
      <c r="F23" s="54"/>
      <c r="G23" s="96"/>
      <c r="H23" s="54"/>
    </row>
    <row r="24" spans="1:9" ht="13.8">
      <c r="A24" s="92"/>
      <c r="B24" s="100"/>
      <c r="C24" s="101"/>
      <c r="D24" s="102"/>
      <c r="E24" s="95"/>
    </row>
    <row r="25" spans="1:9" ht="13.8">
      <c r="A25" s="92"/>
      <c r="B25" s="100"/>
      <c r="C25" s="101"/>
      <c r="D25" s="102"/>
      <c r="E25" s="95"/>
    </row>
    <row r="26" spans="1:9" ht="13.8">
      <c r="A26" s="92"/>
      <c r="B26" s="100"/>
      <c r="C26" s="101"/>
      <c r="D26" s="116"/>
      <c r="E26" s="95"/>
    </row>
    <row r="27" spans="1:9" ht="13.8">
      <c r="A27" s="92"/>
      <c r="B27" s="100"/>
      <c r="C27" s="101"/>
      <c r="D27" s="116"/>
      <c r="E27" s="95"/>
    </row>
    <row r="28" spans="1:9" ht="13.8">
      <c r="A28" s="92"/>
      <c r="B28" s="100"/>
      <c r="C28" s="101"/>
      <c r="D28" s="116"/>
      <c r="E28" s="95"/>
    </row>
    <row r="29" spans="1:9" ht="15.6">
      <c r="A29" s="92"/>
      <c r="B29" s="117"/>
      <c r="C29" s="118"/>
      <c r="D29" s="102"/>
      <c r="E29" s="119"/>
    </row>
    <row r="30" spans="1:9" ht="15.6">
      <c r="A30" s="92"/>
      <c r="B30" s="117"/>
      <c r="C30" s="118"/>
      <c r="D30" s="121"/>
      <c r="E30" s="119"/>
    </row>
    <row r="31" spans="1:9" ht="13.8">
      <c r="A31" s="92"/>
      <c r="B31" s="100"/>
      <c r="C31" s="101"/>
      <c r="D31" s="115"/>
      <c r="E31" s="95"/>
    </row>
    <row r="32" spans="1:9" ht="13.8">
      <c r="A32" s="92"/>
      <c r="B32" s="100"/>
      <c r="C32" s="101"/>
      <c r="D32" s="102"/>
      <c r="E32" s="95"/>
    </row>
    <row r="33" spans="1:8" ht="13.8">
      <c r="A33" s="92"/>
      <c r="B33" s="100"/>
      <c r="C33" s="101"/>
      <c r="D33" s="102"/>
      <c r="E33" s="95"/>
    </row>
    <row r="34" spans="1:8" ht="13.8">
      <c r="A34" s="92"/>
      <c r="B34" s="100"/>
      <c r="C34" s="101"/>
      <c r="D34" s="116"/>
      <c r="E34" s="95"/>
    </row>
    <row r="35" spans="1:8" ht="13.8">
      <c r="A35" s="92"/>
      <c r="B35" s="100"/>
      <c r="C35" s="101"/>
      <c r="D35" s="116"/>
      <c r="E35" s="95"/>
    </row>
    <row r="36" spans="1:8" ht="13.8">
      <c r="A36" s="92"/>
      <c r="B36" s="100"/>
      <c r="C36" s="101"/>
      <c r="D36" s="116"/>
      <c r="E36" s="95"/>
    </row>
    <row r="37" spans="1:8" ht="13.8">
      <c r="A37" s="92"/>
      <c r="B37" s="100"/>
      <c r="C37" s="101"/>
      <c r="D37" s="102"/>
      <c r="E37" s="95"/>
    </row>
    <row r="38" spans="1:8" ht="13.8">
      <c r="A38" s="92"/>
      <c r="B38" s="100"/>
      <c r="C38" s="101"/>
      <c r="D38" s="116"/>
      <c r="E38" s="95"/>
    </row>
    <row r="39" spans="1:8" ht="13.8">
      <c r="A39" s="92"/>
      <c r="B39" s="100"/>
      <c r="C39" s="101"/>
      <c r="D39" s="115"/>
      <c r="E39" s="95"/>
    </row>
    <row r="40" spans="1:8" ht="13.5" customHeight="1">
      <c r="A40" s="92"/>
      <c r="B40" s="100"/>
      <c r="C40" s="101"/>
      <c r="D40" s="102"/>
      <c r="E40" s="95"/>
    </row>
    <row r="41" spans="1:8" ht="13.5" customHeight="1">
      <c r="A41" s="92"/>
      <c r="B41" s="100"/>
      <c r="C41" s="101"/>
      <c r="D41" s="116"/>
      <c r="E41" s="95"/>
    </row>
    <row r="42" spans="1:8" s="52" customFormat="1" ht="13.8">
      <c r="A42" s="92"/>
      <c r="B42" s="100"/>
      <c r="C42" s="101"/>
      <c r="D42" s="116"/>
      <c r="E42" s="95"/>
      <c r="F42" s="54"/>
      <c r="G42" s="96"/>
      <c r="H42" s="54"/>
    </row>
    <row r="43" spans="1:8" s="52" customFormat="1" ht="13.8">
      <c r="A43" s="92"/>
      <c r="B43" s="100"/>
      <c r="C43" s="101"/>
      <c r="D43" s="116"/>
      <c r="E43" s="95"/>
      <c r="F43" s="54"/>
      <c r="G43" s="96"/>
      <c r="H43" s="54"/>
    </row>
    <row r="44" spans="1:8" s="52" customFormat="1" ht="13.8">
      <c r="A44" s="92"/>
      <c r="B44" s="100"/>
      <c r="C44" s="101"/>
      <c r="D44" s="102"/>
      <c r="E44" s="95"/>
      <c r="F44" s="54"/>
      <c r="G44" s="96"/>
      <c r="H44" s="54"/>
    </row>
    <row r="45" spans="1:8" ht="13.5" customHeight="1">
      <c r="A45" s="92"/>
      <c r="B45" s="100"/>
      <c r="C45" s="101"/>
      <c r="D45" s="116"/>
      <c r="E45" s="95"/>
    </row>
    <row r="46" spans="1:8" ht="13.5" customHeight="1">
      <c r="A46" s="92"/>
      <c r="B46" s="100"/>
      <c r="C46" s="101"/>
      <c r="D46" s="115"/>
      <c r="E46" s="95"/>
    </row>
    <row r="47" spans="1:8" s="52" customFormat="1" ht="13.8">
      <c r="A47" s="92"/>
      <c r="B47" s="95"/>
      <c r="C47" s="114"/>
      <c r="D47" s="122"/>
      <c r="E47" s="95"/>
      <c r="F47" s="54"/>
      <c r="G47" s="96"/>
      <c r="H47" s="54"/>
    </row>
    <row r="48" spans="1:8" s="52" customFormat="1" ht="13.8">
      <c r="A48" s="92"/>
      <c r="B48" s="95"/>
      <c r="C48" s="114"/>
      <c r="D48" s="114"/>
      <c r="E48" s="95"/>
      <c r="F48" s="54"/>
      <c r="G48" s="96"/>
      <c r="H48" s="54"/>
    </row>
    <row r="49" spans="1:8" s="52" customFormat="1" ht="13.8">
      <c r="A49" s="92"/>
      <c r="B49" s="108"/>
      <c r="C49" s="120"/>
      <c r="D49" s="110"/>
      <c r="E49" s="92"/>
      <c r="F49" s="54"/>
      <c r="G49" s="96"/>
      <c r="H49" s="54"/>
    </row>
    <row r="50" spans="1:8" s="52" customFormat="1" ht="13.8">
      <c r="A50" s="92"/>
      <c r="B50" s="100"/>
      <c r="C50" s="123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23"/>
      <c r="D51" s="116"/>
      <c r="E51" s="95"/>
      <c r="F51" s="54"/>
      <c r="G51" s="96"/>
      <c r="H51" s="54"/>
    </row>
    <row r="52" spans="1:8" s="52" customFormat="1" ht="13.8">
      <c r="A52" s="92"/>
      <c r="B52" s="95"/>
      <c r="C52" s="114"/>
      <c r="D52" s="122"/>
      <c r="E52" s="95"/>
      <c r="F52" s="54"/>
      <c r="G52" s="96"/>
      <c r="H52" s="54"/>
    </row>
    <row r="53" spans="1:8" s="52" customFormat="1" ht="13.8">
      <c r="A53" s="92"/>
      <c r="B53" s="95"/>
      <c r="C53" s="114"/>
      <c r="D53" s="114"/>
      <c r="E53" s="95"/>
      <c r="F53" s="54"/>
      <c r="G53" s="96"/>
      <c r="H53" s="54"/>
    </row>
    <row r="54" spans="1:8" s="52" customFormat="1" ht="13.8">
      <c r="A54" s="92"/>
      <c r="B54" s="108"/>
      <c r="C54" s="120"/>
      <c r="D54" s="110"/>
      <c r="E54" s="92"/>
      <c r="F54" s="54"/>
      <c r="G54" s="96"/>
      <c r="H54" s="54"/>
    </row>
    <row r="55" spans="1:8" ht="13.5" customHeight="1">
      <c r="A55" s="92"/>
      <c r="B55" s="108"/>
      <c r="C55" s="120"/>
      <c r="D55" s="110"/>
      <c r="E55" s="92"/>
    </row>
    <row r="56" spans="1:8" s="52" customFormat="1" ht="13.8">
      <c r="A56" s="92"/>
      <c r="B56" s="100"/>
      <c r="C56" s="123"/>
      <c r="D56" s="115"/>
      <c r="E56" s="95"/>
      <c r="F56" s="54"/>
      <c r="G56" s="96"/>
      <c r="H56" s="54"/>
    </row>
    <row r="57" spans="1:8" s="52" customFormat="1" ht="13.8">
      <c r="A57" s="92"/>
      <c r="B57" s="100"/>
      <c r="C57" s="123"/>
      <c r="D57" s="116"/>
      <c r="E57" s="95"/>
      <c r="F57" s="54"/>
      <c r="G57" s="96"/>
      <c r="H57" s="54"/>
    </row>
    <row r="58" spans="1:8" ht="13.5" customHeight="1">
      <c r="A58" s="92"/>
      <c r="B58" s="100"/>
      <c r="C58" s="123"/>
      <c r="D58" s="115"/>
      <c r="E58" s="95"/>
    </row>
    <row r="59" spans="1:8" ht="13.5" customHeight="1">
      <c r="A59" s="92"/>
      <c r="B59" s="100"/>
      <c r="C59" s="123"/>
      <c r="D59" s="115"/>
      <c r="E59" s="95"/>
    </row>
    <row r="60" spans="1:8" s="52" customFormat="1" ht="13.8">
      <c r="A60" s="92"/>
      <c r="B60" s="100"/>
      <c r="C60" s="123"/>
      <c r="D60" s="115"/>
      <c r="E60" s="95"/>
      <c r="F60" s="54"/>
      <c r="G60" s="96"/>
      <c r="H60" s="54"/>
    </row>
    <row r="61" spans="1:8" s="52" customFormat="1" ht="13.8">
      <c r="A61" s="92"/>
      <c r="B61" s="100"/>
      <c r="C61" s="123"/>
      <c r="D61" s="116"/>
      <c r="E61" s="95"/>
      <c r="F61" s="54"/>
      <c r="G61" s="96"/>
      <c r="H61" s="54"/>
    </row>
    <row r="62" spans="1:8" ht="13.5" customHeight="1">
      <c r="A62" s="92"/>
      <c r="B62" s="95"/>
      <c r="C62" s="114"/>
      <c r="D62" s="114"/>
      <c r="E62" s="95"/>
    </row>
    <row r="63" spans="1:8" ht="13.5" customHeight="1">
      <c r="B63" s="73"/>
      <c r="C63" s="125"/>
      <c r="D63" s="126"/>
      <c r="E63" s="124"/>
    </row>
    <row r="64" spans="1:8" ht="13.5" customHeight="1">
      <c r="B64" s="83"/>
      <c r="C64" s="127"/>
      <c r="D64" s="82"/>
    </row>
    <row r="67" spans="1:8" ht="13.5" customHeight="1">
      <c r="B67" s="73"/>
      <c r="C67" s="125"/>
      <c r="D67" s="126"/>
      <c r="E67" s="124"/>
    </row>
    <row r="68" spans="1:8" ht="13.5" customHeight="1">
      <c r="B68" s="83"/>
      <c r="C68" s="127"/>
      <c r="D68" s="82"/>
    </row>
    <row r="69" spans="1:8" s="52" customFormat="1" ht="13.8">
      <c r="A69" s="124"/>
      <c r="B69" s="72"/>
      <c r="C69" s="53"/>
      <c r="D69" s="128"/>
      <c r="E69" s="72"/>
      <c r="F69" s="54"/>
      <c r="G69" s="96"/>
      <c r="H69" s="54"/>
    </row>
    <row r="70" spans="1:8" ht="13.5" customHeight="1">
      <c r="D70" s="128"/>
    </row>
    <row r="71" spans="1:8" ht="13.5" customHeight="1">
      <c r="D71" s="128"/>
    </row>
    <row r="72" spans="1:8" ht="13.5" customHeight="1">
      <c r="D72" s="128"/>
    </row>
    <row r="73" spans="1:8" ht="13.5" customHeight="1">
      <c r="D73" s="128"/>
    </row>
    <row r="76" spans="1:8" ht="13.5" customHeight="1">
      <c r="B76" s="83"/>
      <c r="C76" s="127"/>
      <c r="D76" s="82"/>
    </row>
    <row r="77" spans="1:8" ht="13.5" customHeight="1">
      <c r="D77" s="129"/>
    </row>
    <row r="83" spans="1:9" s="113" customFormat="1" ht="13.5" customHeight="1">
      <c r="A83" s="124"/>
      <c r="B83" s="72"/>
      <c r="C83" s="53"/>
      <c r="D83" s="53"/>
      <c r="E83" s="72"/>
      <c r="F83" s="54"/>
      <c r="G83" s="96"/>
      <c r="H83" s="54"/>
      <c r="I83" s="51"/>
    </row>
    <row r="84" spans="1:9" s="113" customFormat="1" ht="13.5" customHeight="1">
      <c r="A84" s="124"/>
      <c r="B84" s="72"/>
      <c r="C84" s="53"/>
      <c r="D84" s="53"/>
      <c r="E84" s="72"/>
      <c r="F84" s="54"/>
      <c r="G84" s="96"/>
      <c r="H84" s="54"/>
      <c r="I84" s="51"/>
    </row>
    <row r="85" spans="1:9" s="113" customFormat="1" ht="13.5" customHeight="1">
      <c r="A85" s="124"/>
      <c r="B85" s="72"/>
      <c r="C85" s="53"/>
      <c r="D85" s="53"/>
      <c r="E85" s="72"/>
      <c r="F85" s="54"/>
      <c r="G85" s="96"/>
      <c r="H85" s="54"/>
      <c r="I85" s="51"/>
    </row>
    <row r="86" spans="1:9" s="113" customFormat="1" ht="13.5" customHeight="1">
      <c r="A86" s="124"/>
      <c r="B86" s="72"/>
      <c r="C86" s="53"/>
      <c r="D86" s="53"/>
      <c r="E86" s="72"/>
      <c r="F86" s="54"/>
      <c r="G86" s="96"/>
      <c r="H86" s="54"/>
      <c r="I86" s="51"/>
    </row>
    <row r="87" spans="1:9" s="113" customFormat="1" ht="13.5" customHeight="1">
      <c r="A87" s="124"/>
      <c r="B87" s="72"/>
      <c r="C87" s="53"/>
      <c r="D87" s="53"/>
      <c r="E87" s="72"/>
      <c r="F87" s="54"/>
      <c r="G87" s="96"/>
      <c r="H87" s="54"/>
      <c r="I87" s="51"/>
    </row>
    <row r="88" spans="1:9" s="113" customFormat="1" ht="13.5" customHeight="1">
      <c r="A88" s="124"/>
      <c r="B88" s="72"/>
      <c r="C88" s="53"/>
      <c r="D88" s="53"/>
      <c r="E88" s="72"/>
      <c r="F88" s="54"/>
      <c r="G88" s="96"/>
      <c r="H88" s="54"/>
      <c r="I88" s="51"/>
    </row>
    <row r="89" spans="1:9" s="113" customFormat="1" ht="13.5" customHeight="1">
      <c r="A89" s="124"/>
      <c r="B89" s="72"/>
      <c r="C89" s="53"/>
      <c r="D89" s="53"/>
      <c r="E89" s="72"/>
      <c r="F89" s="54"/>
      <c r="G89" s="96"/>
      <c r="H89" s="54"/>
      <c r="I89" s="51"/>
    </row>
    <row r="90" spans="1:9" s="113" customFormat="1" ht="13.5" customHeight="1">
      <c r="A90" s="124"/>
      <c r="B90" s="72"/>
      <c r="C90" s="53"/>
      <c r="D90" s="53"/>
      <c r="E90" s="72"/>
      <c r="F90" s="54"/>
      <c r="G90" s="96"/>
      <c r="H90" s="54"/>
      <c r="I90" s="51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ht="13.5" customHeight="1">
      <c r="H117" s="53"/>
    </row>
    <row r="118" spans="1:9" ht="13.5" customHeight="1">
      <c r="H118" s="53"/>
    </row>
    <row r="119" spans="1:9" ht="13.5" customHeight="1">
      <c r="H119" s="53"/>
    </row>
    <row r="120" spans="1:9" ht="13.5" customHeight="1">
      <c r="H120" s="53"/>
    </row>
    <row r="121" spans="1:9" ht="13.5" customHeight="1">
      <c r="H121" s="53"/>
    </row>
    <row r="122" spans="1:9" ht="13.5" customHeight="1">
      <c r="H122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19" xr:uid="{00000000-0002-0000-53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árok83">
    <tabColor rgb="FFFFFF99"/>
  </sheetPr>
  <dimension ref="A1:I144"/>
  <sheetViews>
    <sheetView view="pageBreakPreview" zoomScaleNormal="100" zoomScaleSheetLayoutView="100" workbookViewId="0">
      <selection activeCell="D36" sqref="D36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169" customFormat="1" ht="14.4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820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114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115</v>
      </c>
      <c r="D4" s="167"/>
      <c r="E4" s="170"/>
      <c r="F4" s="167"/>
      <c r="G4" s="167"/>
      <c r="H4" s="167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6.2" customHeight="1">
      <c r="A8" s="53"/>
      <c r="B8" s="70"/>
      <c r="C8" s="71"/>
      <c r="D8" s="71"/>
      <c r="F8" s="53"/>
      <c r="G8" s="53"/>
      <c r="H8" s="53"/>
    </row>
    <row r="9" spans="1:9" ht="15.6" customHeight="1">
      <c r="A9" s="72"/>
      <c r="B9" s="304">
        <v>451120</v>
      </c>
      <c r="C9" s="305"/>
      <c r="D9" s="306" t="s">
        <v>185</v>
      </c>
      <c r="F9" s="53"/>
      <c r="G9" s="53"/>
      <c r="H9" s="284">
        <f>SUM(H11:H14)</f>
        <v>0</v>
      </c>
    </row>
    <row r="10" spans="1:9" ht="15.6" customHeight="1">
      <c r="A10" s="72"/>
      <c r="B10" s="70"/>
      <c r="C10" s="307"/>
      <c r="D10" s="308"/>
      <c r="F10" s="53"/>
      <c r="G10" s="53"/>
      <c r="H10" s="53"/>
    </row>
    <row r="11" spans="1:9">
      <c r="A11" s="249">
        <v>1</v>
      </c>
      <c r="B11" s="259"/>
      <c r="C11" s="309" t="s">
        <v>425</v>
      </c>
      <c r="D11" s="310" t="s">
        <v>426</v>
      </c>
      <c r="E11" s="249" t="s">
        <v>188</v>
      </c>
      <c r="F11" s="261">
        <v>257.86</v>
      </c>
      <c r="G11" s="1258"/>
      <c r="H11" s="90">
        <f>ROUND(G11*F11,2)</f>
        <v>0</v>
      </c>
      <c r="I11" s="1258"/>
    </row>
    <row r="12" spans="1:9">
      <c r="A12" s="249">
        <v>2</v>
      </c>
      <c r="B12" s="259"/>
      <c r="C12" s="311" t="s">
        <v>600</v>
      </c>
      <c r="D12" s="312" t="s">
        <v>601</v>
      </c>
      <c r="E12" s="249" t="s">
        <v>188</v>
      </c>
      <c r="F12" s="261">
        <v>257.86</v>
      </c>
      <c r="G12" s="1258"/>
      <c r="H12" s="90">
        <f t="shared" ref="H12:H14" si="0">ROUND(G12*F12,2)</f>
        <v>0</v>
      </c>
      <c r="I12" s="1258"/>
    </row>
    <row r="13" spans="1:9">
      <c r="A13" s="1579">
        <v>3</v>
      </c>
      <c r="B13" s="1618"/>
      <c r="C13" s="1619" t="s">
        <v>821</v>
      </c>
      <c r="D13" s="1620" t="s">
        <v>822</v>
      </c>
      <c r="E13" s="1579" t="s">
        <v>188</v>
      </c>
      <c r="F13" s="1621">
        <v>257.86</v>
      </c>
      <c r="G13" s="1622"/>
      <c r="H13" s="1560">
        <f t="shared" si="0"/>
        <v>0</v>
      </c>
      <c r="I13" s="1622"/>
    </row>
    <row r="14" spans="1:9">
      <c r="A14" s="249">
        <v>4</v>
      </c>
      <c r="B14" s="259"/>
      <c r="C14" s="311" t="s">
        <v>199</v>
      </c>
      <c r="D14" s="312" t="s">
        <v>444</v>
      </c>
      <c r="E14" s="249" t="s">
        <v>188</v>
      </c>
      <c r="F14" s="261">
        <v>257.86</v>
      </c>
      <c r="G14" s="1258"/>
      <c r="H14" s="90">
        <f t="shared" si="0"/>
        <v>0</v>
      </c>
      <c r="I14" s="1258"/>
    </row>
    <row r="15" spans="1:9">
      <c r="A15" s="72"/>
      <c r="B15" s="70"/>
      <c r="C15" s="71"/>
      <c r="D15" s="71"/>
      <c r="F15" s="53"/>
      <c r="G15" s="53"/>
      <c r="H15" s="53"/>
      <c r="I15" s="53"/>
    </row>
    <row r="16" spans="1:9">
      <c r="A16" s="73"/>
      <c r="B16" s="304">
        <v>452238</v>
      </c>
      <c r="C16" s="313"/>
      <c r="D16" s="306" t="s">
        <v>723</v>
      </c>
      <c r="E16" s="77"/>
      <c r="F16" s="78"/>
      <c r="G16" s="79"/>
      <c r="H16" s="284">
        <f>SUM(H18:H18)</f>
        <v>0</v>
      </c>
      <c r="I16" s="79"/>
    </row>
    <row r="17" spans="1:9">
      <c r="A17" s="83"/>
      <c r="B17" s="83"/>
      <c r="C17" s="82"/>
      <c r="D17" s="82"/>
      <c r="E17" s="83"/>
      <c r="F17" s="82"/>
      <c r="G17" s="82"/>
      <c r="H17" s="82"/>
      <c r="I17" s="82"/>
    </row>
    <row r="18" spans="1:9" s="319" customFormat="1">
      <c r="A18" s="314">
        <v>5</v>
      </c>
      <c r="B18" s="314"/>
      <c r="C18" s="315" t="s">
        <v>823</v>
      </c>
      <c r="D18" s="316" t="s">
        <v>824</v>
      </c>
      <c r="E18" s="317" t="s">
        <v>180</v>
      </c>
      <c r="F18" s="318">
        <v>13</v>
      </c>
      <c r="G18" s="1252"/>
      <c r="H18" s="90">
        <f t="shared" ref="H18" si="1">ROUND(F18*G18,2)</f>
        <v>0</v>
      </c>
      <c r="I18" s="1252"/>
    </row>
    <row r="19" spans="1:9">
      <c r="A19" s="176"/>
      <c r="B19" s="97"/>
      <c r="C19" s="177"/>
      <c r="D19" s="320"/>
      <c r="E19" s="321"/>
      <c r="F19" s="322"/>
      <c r="G19" s="79"/>
      <c r="H19" s="79"/>
      <c r="I19" s="79"/>
    </row>
    <row r="20" spans="1:9">
      <c r="A20" s="176"/>
      <c r="B20" s="323">
        <v>452333</v>
      </c>
      <c r="C20" s="294"/>
      <c r="D20" s="306" t="s">
        <v>732</v>
      </c>
      <c r="E20" s="324"/>
      <c r="F20" s="325"/>
      <c r="G20" s="79"/>
      <c r="H20" s="284">
        <f>SUM(H22:H23)</f>
        <v>0</v>
      </c>
      <c r="I20" s="79"/>
    </row>
    <row r="21" spans="1:9">
      <c r="A21" s="176"/>
      <c r="B21" s="97"/>
      <c r="C21" s="177"/>
      <c r="D21" s="320"/>
      <c r="E21" s="321"/>
      <c r="F21" s="322"/>
      <c r="G21" s="79"/>
      <c r="H21" s="79"/>
      <c r="I21" s="79"/>
    </row>
    <row r="22" spans="1:9">
      <c r="A22" s="173" t="s">
        <v>201</v>
      </c>
      <c r="B22" s="85"/>
      <c r="C22" s="326">
        <v>22010104</v>
      </c>
      <c r="D22" s="327" t="s">
        <v>532</v>
      </c>
      <c r="E22" s="328" t="s">
        <v>197</v>
      </c>
      <c r="F22" s="329">
        <v>303.39999999999998</v>
      </c>
      <c r="G22" s="1252"/>
      <c r="H22" s="90">
        <f>ROUND(G22*F22,2)</f>
        <v>0</v>
      </c>
      <c r="I22" s="1252"/>
    </row>
    <row r="23" spans="1:9">
      <c r="A23" s="173" t="s">
        <v>204</v>
      </c>
      <c r="B23" s="85"/>
      <c r="C23" s="330" t="s">
        <v>565</v>
      </c>
      <c r="D23" s="331" t="s">
        <v>825</v>
      </c>
      <c r="E23" s="328" t="s">
        <v>176</v>
      </c>
      <c r="F23" s="329">
        <v>13.6</v>
      </c>
      <c r="G23" s="1252"/>
      <c r="H23" s="90">
        <f>ROUND(G23*F23,2)</f>
        <v>0</v>
      </c>
      <c r="I23" s="1252"/>
    </row>
    <row r="24" spans="1:9">
      <c r="A24" s="176"/>
      <c r="B24" s="97"/>
      <c r="C24" s="177"/>
      <c r="D24" s="320"/>
      <c r="E24" s="321"/>
      <c r="F24" s="322"/>
      <c r="G24" s="79"/>
      <c r="H24" s="79"/>
      <c r="I24" s="79"/>
    </row>
    <row r="25" spans="1:9">
      <c r="A25" s="176"/>
      <c r="B25" s="304">
        <v>452623</v>
      </c>
      <c r="C25" s="332"/>
      <c r="D25" s="306" t="s">
        <v>273</v>
      </c>
      <c r="E25" s="324"/>
      <c r="F25" s="325"/>
      <c r="G25" s="79"/>
      <c r="H25" s="284">
        <f>SUM(H27:H29)</f>
        <v>0</v>
      </c>
      <c r="I25" s="79"/>
    </row>
    <row r="26" spans="1:9">
      <c r="A26" s="176"/>
      <c r="B26" s="97"/>
      <c r="C26" s="307"/>
      <c r="D26" s="333"/>
      <c r="E26" s="324"/>
      <c r="F26" s="325"/>
      <c r="G26" s="79"/>
      <c r="H26" s="79"/>
      <c r="I26" s="79"/>
    </row>
    <row r="27" spans="1:9">
      <c r="A27" s="173" t="s">
        <v>207</v>
      </c>
      <c r="B27" s="85"/>
      <c r="C27" s="311" t="s">
        <v>826</v>
      </c>
      <c r="D27" s="312" t="s">
        <v>827</v>
      </c>
      <c r="E27" s="334" t="s">
        <v>188</v>
      </c>
      <c r="F27" s="335">
        <v>106.18</v>
      </c>
      <c r="G27" s="1252"/>
      <c r="H27" s="90">
        <f>ROUND(G27*F27,2)</f>
        <v>0</v>
      </c>
      <c r="I27" s="1252"/>
    </row>
    <row r="28" spans="1:9">
      <c r="A28" s="173" t="s">
        <v>209</v>
      </c>
      <c r="B28" s="85"/>
      <c r="C28" s="311" t="s">
        <v>828</v>
      </c>
      <c r="D28" s="312" t="s">
        <v>829</v>
      </c>
      <c r="E28" s="334" t="s">
        <v>197</v>
      </c>
      <c r="F28" s="335">
        <v>114</v>
      </c>
      <c r="G28" s="1252"/>
      <c r="H28" s="90">
        <f t="shared" ref="H28:H29" si="2">ROUND(G28*F28,2)</f>
        <v>0</v>
      </c>
      <c r="I28" s="1252"/>
    </row>
    <row r="29" spans="1:9">
      <c r="A29" s="173" t="s">
        <v>211</v>
      </c>
      <c r="B29" s="85"/>
      <c r="C29" s="311" t="s">
        <v>830</v>
      </c>
      <c r="D29" s="312" t="s">
        <v>831</v>
      </c>
      <c r="E29" s="334" t="s">
        <v>462</v>
      </c>
      <c r="F29" s="335">
        <v>8.49</v>
      </c>
      <c r="G29" s="1252"/>
      <c r="H29" s="90">
        <f t="shared" si="2"/>
        <v>0</v>
      </c>
      <c r="I29" s="1252"/>
    </row>
    <row r="30" spans="1:9">
      <c r="A30" s="176"/>
      <c r="B30" s="97"/>
      <c r="C30" s="307"/>
      <c r="D30" s="333"/>
      <c r="E30" s="324"/>
      <c r="F30" s="325"/>
      <c r="G30" s="79"/>
      <c r="H30" s="79"/>
    </row>
    <row r="31" spans="1:9" ht="14.4">
      <c r="A31" s="92"/>
      <c r="B31" s="95"/>
      <c r="C31" s="114"/>
      <c r="D31" s="103" t="s">
        <v>181</v>
      </c>
      <c r="E31" s="104"/>
      <c r="F31" s="105"/>
      <c r="G31" s="106"/>
      <c r="H31" s="107">
        <f>H25+H16+H9+H20</f>
        <v>0</v>
      </c>
    </row>
    <row r="32" spans="1:9">
      <c r="A32" s="92"/>
      <c r="B32" s="108"/>
      <c r="C32" s="109"/>
      <c r="D32" s="110"/>
      <c r="E32" s="92"/>
    </row>
    <row r="33" spans="1:9">
      <c r="A33" s="92"/>
      <c r="B33" s="108"/>
      <c r="C33" s="109"/>
      <c r="E33" s="95"/>
    </row>
    <row r="34" spans="1:9">
      <c r="A34" s="92"/>
      <c r="B34" s="108"/>
      <c r="C34" s="109"/>
      <c r="D34" s="110"/>
      <c r="E34" s="95"/>
    </row>
    <row r="35" spans="1:9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9" s="52" customFormat="1">
      <c r="A36" s="92"/>
      <c r="B36" s="108"/>
      <c r="C36" s="109"/>
      <c r="D36" s="110"/>
      <c r="E36" s="95"/>
      <c r="F36" s="54"/>
      <c r="G36" s="96"/>
      <c r="H36" s="54"/>
    </row>
    <row r="37" spans="1:9">
      <c r="A37" s="92"/>
      <c r="B37" s="108"/>
      <c r="C37" s="109"/>
      <c r="D37" s="110"/>
      <c r="E37" s="95"/>
    </row>
    <row r="38" spans="1:9" s="52" customFormat="1" ht="12.75" customHeight="1">
      <c r="A38" s="92"/>
      <c r="B38" s="108"/>
      <c r="C38" s="109"/>
      <c r="D38" s="110"/>
      <c r="E38" s="95"/>
      <c r="F38" s="54"/>
      <c r="G38" s="96"/>
      <c r="H38" s="54"/>
    </row>
    <row r="39" spans="1:9">
      <c r="A39" s="92"/>
      <c r="B39" s="100"/>
      <c r="C39" s="101"/>
      <c r="D39" s="116"/>
      <c r="E39" s="95"/>
    </row>
    <row r="40" spans="1:9">
      <c r="A40" s="92"/>
      <c r="B40" s="100"/>
      <c r="C40" s="101"/>
      <c r="D40" s="116"/>
      <c r="E40" s="95"/>
    </row>
    <row r="41" spans="1:9">
      <c r="A41" s="92"/>
      <c r="B41" s="100"/>
      <c r="C41" s="101"/>
      <c r="D41" s="116"/>
      <c r="E41" s="95"/>
    </row>
    <row r="42" spans="1:9" ht="15.6">
      <c r="A42" s="92"/>
      <c r="B42" s="117"/>
      <c r="C42" s="118"/>
      <c r="D42" s="102"/>
      <c r="E42" s="119"/>
    </row>
    <row r="43" spans="1:9">
      <c r="A43" s="92"/>
      <c r="B43" s="108"/>
      <c r="C43" s="120"/>
      <c r="D43" s="110"/>
      <c r="E43" s="92"/>
    </row>
    <row r="44" spans="1:9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9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9">
      <c r="A46" s="92"/>
      <c r="B46" s="100"/>
      <c r="C46" s="101"/>
      <c r="D46" s="102"/>
      <c r="E46" s="95"/>
    </row>
    <row r="47" spans="1:9">
      <c r="A47" s="92"/>
      <c r="B47" s="100"/>
      <c r="C47" s="101"/>
      <c r="D47" s="102"/>
      <c r="E47" s="95"/>
    </row>
    <row r="48" spans="1:9" s="54" customFormat="1">
      <c r="A48" s="92"/>
      <c r="B48" s="100"/>
      <c r="C48" s="101"/>
      <c r="D48" s="116"/>
      <c r="E48" s="95"/>
      <c r="G48" s="96"/>
      <c r="I48" s="51"/>
    </row>
    <row r="49" spans="1:9" s="54" customFormat="1">
      <c r="A49" s="92"/>
      <c r="B49" s="100"/>
      <c r="C49" s="101"/>
      <c r="D49" s="116"/>
      <c r="E49" s="95"/>
      <c r="G49" s="96"/>
      <c r="I49" s="51"/>
    </row>
    <row r="50" spans="1:9" s="54" customFormat="1">
      <c r="A50" s="92"/>
      <c r="B50" s="100"/>
      <c r="C50" s="101"/>
      <c r="D50" s="116"/>
      <c r="E50" s="95"/>
      <c r="G50" s="96"/>
      <c r="I50" s="51"/>
    </row>
    <row r="51" spans="1:9" s="54" customFormat="1" ht="15.6">
      <c r="A51" s="92"/>
      <c r="B51" s="117"/>
      <c r="C51" s="118"/>
      <c r="D51" s="102"/>
      <c r="E51" s="119"/>
      <c r="G51" s="96"/>
      <c r="I51" s="51"/>
    </row>
    <row r="52" spans="1:9" s="54" customFormat="1" ht="15.6">
      <c r="A52" s="92"/>
      <c r="B52" s="117"/>
      <c r="C52" s="118"/>
      <c r="D52" s="121"/>
      <c r="E52" s="119"/>
      <c r="G52" s="96"/>
      <c r="I52" s="51"/>
    </row>
    <row r="53" spans="1:9" s="54" customFormat="1">
      <c r="A53" s="92"/>
      <c r="B53" s="100"/>
      <c r="C53" s="101"/>
      <c r="D53" s="115"/>
      <c r="E53" s="95"/>
      <c r="G53" s="96"/>
      <c r="I53" s="51"/>
    </row>
    <row r="54" spans="1:9" s="54" customFormat="1">
      <c r="A54" s="92"/>
      <c r="B54" s="100"/>
      <c r="C54" s="101"/>
      <c r="D54" s="102"/>
      <c r="E54" s="95"/>
      <c r="G54" s="96"/>
      <c r="I54" s="51"/>
    </row>
    <row r="55" spans="1:9" s="54" customFormat="1">
      <c r="A55" s="92"/>
      <c r="B55" s="100"/>
      <c r="C55" s="101"/>
      <c r="D55" s="102"/>
      <c r="E55" s="95"/>
      <c r="G55" s="96"/>
      <c r="I55" s="51"/>
    </row>
    <row r="56" spans="1:9" s="54" customFormat="1">
      <c r="A56" s="92"/>
      <c r="B56" s="100"/>
      <c r="C56" s="101"/>
      <c r="D56" s="116"/>
      <c r="E56" s="95"/>
      <c r="G56" s="96"/>
      <c r="I56" s="51"/>
    </row>
    <row r="57" spans="1:9" s="54" customFormat="1">
      <c r="A57" s="92"/>
      <c r="B57" s="100"/>
      <c r="C57" s="101"/>
      <c r="D57" s="116"/>
      <c r="E57" s="95"/>
      <c r="G57" s="96"/>
      <c r="I57" s="51"/>
    </row>
    <row r="58" spans="1:9" s="54" customFormat="1">
      <c r="A58" s="92"/>
      <c r="B58" s="100"/>
      <c r="C58" s="101"/>
      <c r="D58" s="116"/>
      <c r="E58" s="95"/>
      <c r="G58" s="96"/>
      <c r="I58" s="51"/>
    </row>
    <row r="59" spans="1:9" s="54" customFormat="1">
      <c r="A59" s="92"/>
      <c r="B59" s="100"/>
      <c r="C59" s="101"/>
      <c r="D59" s="102"/>
      <c r="E59" s="95"/>
      <c r="G59" s="96"/>
      <c r="I59" s="51"/>
    </row>
    <row r="60" spans="1:9" s="54" customFormat="1">
      <c r="A60" s="92"/>
      <c r="B60" s="100"/>
      <c r="C60" s="101"/>
      <c r="D60" s="116"/>
      <c r="E60" s="95"/>
      <c r="G60" s="96"/>
      <c r="I60" s="51"/>
    </row>
    <row r="61" spans="1:9" s="54" customFormat="1">
      <c r="A61" s="92"/>
      <c r="B61" s="100"/>
      <c r="C61" s="101"/>
      <c r="D61" s="115"/>
      <c r="E61" s="95"/>
      <c r="G61" s="96"/>
      <c r="I61" s="51"/>
    </row>
    <row r="62" spans="1:9" s="54" customFormat="1" ht="13.5" customHeight="1">
      <c r="A62" s="92"/>
      <c r="B62" s="100"/>
      <c r="C62" s="101"/>
      <c r="D62" s="102"/>
      <c r="E62" s="95"/>
      <c r="G62" s="96"/>
      <c r="I62" s="51"/>
    </row>
    <row r="63" spans="1:9" s="54" customFormat="1" ht="13.5" customHeight="1">
      <c r="A63" s="92"/>
      <c r="B63" s="100"/>
      <c r="C63" s="101"/>
      <c r="D63" s="116"/>
      <c r="E63" s="95"/>
      <c r="G63" s="96"/>
      <c r="I63" s="51"/>
    </row>
    <row r="64" spans="1:9" s="52" customFormat="1">
      <c r="A64" s="92"/>
      <c r="B64" s="100"/>
      <c r="C64" s="101"/>
      <c r="D64" s="116"/>
      <c r="E64" s="95"/>
      <c r="F64" s="54"/>
      <c r="G64" s="96"/>
      <c r="H64" s="54"/>
    </row>
    <row r="65" spans="1:8" s="52" customFormat="1">
      <c r="A65" s="92"/>
      <c r="B65" s="100"/>
      <c r="C65" s="101"/>
      <c r="D65" s="116"/>
      <c r="E65" s="95"/>
      <c r="F65" s="54"/>
      <c r="G65" s="96"/>
      <c r="H65" s="54"/>
    </row>
    <row r="66" spans="1:8" s="52" customFormat="1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>
      <c r="A69" s="92"/>
      <c r="B69" s="95"/>
      <c r="C69" s="114"/>
      <c r="D69" s="122"/>
      <c r="E69" s="95"/>
      <c r="F69" s="54"/>
      <c r="G69" s="96"/>
      <c r="H69" s="54"/>
    </row>
    <row r="70" spans="1:8" s="52" customFormat="1">
      <c r="A70" s="92"/>
      <c r="B70" s="95"/>
      <c r="C70" s="114"/>
      <c r="D70" s="114"/>
      <c r="E70" s="95"/>
      <c r="F70" s="54"/>
      <c r="G70" s="96"/>
      <c r="H70" s="54"/>
    </row>
    <row r="71" spans="1:8" s="52" customFormat="1">
      <c r="A71" s="92"/>
      <c r="B71" s="108"/>
      <c r="C71" s="120"/>
      <c r="D71" s="110"/>
      <c r="E71" s="92"/>
      <c r="F71" s="54"/>
      <c r="G71" s="96"/>
      <c r="H71" s="54"/>
    </row>
    <row r="72" spans="1:8" s="52" customFormat="1">
      <c r="A72" s="92"/>
      <c r="B72" s="100"/>
      <c r="C72" s="123"/>
      <c r="D72" s="116"/>
      <c r="E72" s="95"/>
      <c r="F72" s="54"/>
      <c r="G72" s="96"/>
      <c r="H72" s="54"/>
    </row>
    <row r="73" spans="1:8" s="52" customFormat="1">
      <c r="A73" s="92"/>
      <c r="B73" s="100"/>
      <c r="C73" s="123"/>
      <c r="D73" s="116"/>
      <c r="E73" s="95"/>
      <c r="F73" s="54"/>
      <c r="G73" s="96"/>
      <c r="H73" s="54"/>
    </row>
    <row r="74" spans="1:8" s="52" customFormat="1">
      <c r="A74" s="92"/>
      <c r="B74" s="95"/>
      <c r="C74" s="114"/>
      <c r="D74" s="122"/>
      <c r="E74" s="95"/>
      <c r="F74" s="54"/>
      <c r="G74" s="96"/>
      <c r="H74" s="54"/>
    </row>
    <row r="75" spans="1:8" s="52" customFormat="1">
      <c r="A75" s="92"/>
      <c r="B75" s="95"/>
      <c r="C75" s="114"/>
      <c r="D75" s="114"/>
      <c r="E75" s="95"/>
      <c r="F75" s="54"/>
      <c r="G75" s="96"/>
      <c r="H75" s="54"/>
    </row>
    <row r="76" spans="1:8" s="52" customFormat="1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>
      <c r="A78" s="92"/>
      <c r="B78" s="100"/>
      <c r="C78" s="123"/>
      <c r="D78" s="115"/>
      <c r="E78" s="95"/>
      <c r="F78" s="54"/>
      <c r="G78" s="96"/>
      <c r="H78" s="54"/>
    </row>
    <row r="79" spans="1:8" s="52" customFormat="1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>
      <c r="A82" s="92"/>
      <c r="B82" s="100"/>
      <c r="C82" s="123"/>
      <c r="D82" s="115"/>
      <c r="E82" s="95"/>
      <c r="F82" s="54"/>
      <c r="G82" s="96"/>
      <c r="H82" s="54"/>
    </row>
    <row r="83" spans="1:8" s="52" customFormat="1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A143" s="53"/>
      <c r="F143" s="53"/>
      <c r="G143" s="53"/>
      <c r="H143" s="53"/>
    </row>
    <row r="144" spans="1:9" ht="13.5" customHeight="1">
      <c r="A144" s="53"/>
      <c r="F144" s="53"/>
      <c r="G144" s="53"/>
      <c r="H14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9" xr:uid="{00000000-0002-0000-54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árok84">
    <tabColor rgb="FFFFFF99"/>
  </sheetPr>
  <dimension ref="A1:I143"/>
  <sheetViews>
    <sheetView view="pageBreakPreview" zoomScaleNormal="100" zoomScaleSheetLayoutView="100" workbookViewId="0">
      <selection activeCell="D42" sqref="D42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278" customFormat="1" ht="15" thickBot="1">
      <c r="A1" s="273" t="s">
        <v>156</v>
      </c>
      <c r="B1" s="274"/>
      <c r="C1" s="275" t="s">
        <v>2</v>
      </c>
      <c r="D1" s="275"/>
      <c r="E1" s="274"/>
      <c r="F1" s="276"/>
      <c r="G1" s="276"/>
      <c r="H1" s="277" t="s">
        <v>820</v>
      </c>
    </row>
    <row r="2" spans="1:9" s="278" customFormat="1" ht="14.4">
      <c r="A2" s="273"/>
      <c r="B2" s="274"/>
      <c r="C2" s="275"/>
      <c r="D2" s="275"/>
      <c r="E2" s="274"/>
      <c r="F2" s="276"/>
      <c r="G2" s="276"/>
      <c r="H2" s="275"/>
    </row>
    <row r="3" spans="1:9" s="278" customFormat="1" ht="14.4">
      <c r="A3" s="273" t="s">
        <v>158</v>
      </c>
      <c r="B3" s="274"/>
      <c r="C3" s="275" t="s">
        <v>1385</v>
      </c>
      <c r="D3" s="275"/>
      <c r="E3" s="274"/>
      <c r="F3" s="276"/>
      <c r="G3" s="276"/>
      <c r="H3" s="275"/>
    </row>
    <row r="4" spans="1:9" ht="14.4">
      <c r="A4" s="65" t="s">
        <v>183</v>
      </c>
      <c r="B4" s="279"/>
      <c r="C4" s="280" t="s">
        <v>117</v>
      </c>
      <c r="D4" s="276"/>
      <c r="E4" s="279"/>
      <c r="F4" s="276"/>
      <c r="G4" s="276"/>
      <c r="H4" s="276"/>
    </row>
    <row r="5" spans="1:9" ht="14.4">
      <c r="A5" s="65" t="s">
        <v>904</v>
      </c>
      <c r="B5" s="279"/>
      <c r="C5" s="280" t="s">
        <v>151</v>
      </c>
      <c r="D5" s="276"/>
      <c r="E5" s="279"/>
      <c r="F5" s="276"/>
      <c r="G5" s="276"/>
      <c r="H5" s="276"/>
    </row>
    <row r="6" spans="1:9" s="68" customFormat="1" ht="13.5" customHeight="1" thickBot="1">
      <c r="A6" s="1707"/>
      <c r="B6" s="1707"/>
      <c r="C6" s="1707"/>
      <c r="D6" s="1707"/>
      <c r="E6" s="1707"/>
      <c r="F6" s="1707"/>
      <c r="G6" s="1707"/>
      <c r="H6" s="1707"/>
      <c r="I6" s="267"/>
    </row>
    <row r="7" spans="1:9" ht="13.5" customHeight="1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3.5" customHeight="1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 ht="16.2" customHeight="1">
      <c r="A9" s="53"/>
      <c r="B9" s="70"/>
      <c r="C9" s="71"/>
      <c r="D9" s="71"/>
      <c r="F9" s="53"/>
      <c r="G9" s="53"/>
      <c r="H9" s="53"/>
    </row>
    <row r="10" spans="1:9" ht="15.6" customHeight="1">
      <c r="A10" s="72"/>
      <c r="B10" s="281">
        <v>451120</v>
      </c>
      <c r="C10" s="282"/>
      <c r="D10" s="283" t="s">
        <v>185</v>
      </c>
      <c r="F10" s="53"/>
      <c r="G10" s="53"/>
      <c r="H10" s="284">
        <f>SUM(H12:H15)</f>
        <v>0</v>
      </c>
    </row>
    <row r="11" spans="1:9" ht="15.6" customHeight="1">
      <c r="A11" s="72"/>
      <c r="B11" s="70"/>
      <c r="C11" s="285"/>
      <c r="D11" s="286"/>
      <c r="F11" s="53"/>
      <c r="G11" s="53"/>
      <c r="H11" s="53"/>
    </row>
    <row r="12" spans="1:9">
      <c r="A12" s="249">
        <v>1</v>
      </c>
      <c r="B12" s="259"/>
      <c r="C12" s="287" t="s">
        <v>425</v>
      </c>
      <c r="D12" s="288" t="s">
        <v>426</v>
      </c>
      <c r="E12" s="249" t="s">
        <v>188</v>
      </c>
      <c r="F12" s="261">
        <v>495</v>
      </c>
      <c r="G12" s="1258"/>
      <c r="H12" s="90">
        <f>ROUND(G12*F12,2)</f>
        <v>0</v>
      </c>
      <c r="I12" s="1258"/>
    </row>
    <row r="13" spans="1:9">
      <c r="A13" s="249">
        <v>2</v>
      </c>
      <c r="B13" s="259"/>
      <c r="C13" s="287" t="s">
        <v>600</v>
      </c>
      <c r="D13" s="288" t="s">
        <v>601</v>
      </c>
      <c r="E13" s="249" t="s">
        <v>188</v>
      </c>
      <c r="F13" s="261">
        <v>132</v>
      </c>
      <c r="G13" s="1258"/>
      <c r="H13" s="90">
        <f t="shared" ref="H13:H15" si="0">ROUND(G13*F13,2)</f>
        <v>0</v>
      </c>
      <c r="I13" s="1258"/>
    </row>
    <row r="14" spans="1:9">
      <c r="A14" s="249">
        <v>3</v>
      </c>
      <c r="B14" s="259"/>
      <c r="C14" s="289" t="s">
        <v>360</v>
      </c>
      <c r="D14" s="290" t="s">
        <v>361</v>
      </c>
      <c r="E14" s="249" t="s">
        <v>188</v>
      </c>
      <c r="F14" s="261">
        <v>363</v>
      </c>
      <c r="G14" s="1258"/>
      <c r="H14" s="90">
        <f t="shared" si="0"/>
        <v>0</v>
      </c>
      <c r="I14" s="1258"/>
    </row>
    <row r="15" spans="1:9">
      <c r="A15" s="249">
        <v>4</v>
      </c>
      <c r="B15" s="259"/>
      <c r="C15" s="289" t="s">
        <v>199</v>
      </c>
      <c r="D15" s="290" t="s">
        <v>444</v>
      </c>
      <c r="E15" s="249" t="s">
        <v>188</v>
      </c>
      <c r="F15" s="261">
        <v>132</v>
      </c>
      <c r="G15" s="1258"/>
      <c r="H15" s="90">
        <f t="shared" si="0"/>
        <v>0</v>
      </c>
      <c r="I15" s="1258"/>
    </row>
    <row r="16" spans="1:9">
      <c r="A16" s="72"/>
      <c r="B16" s="70"/>
      <c r="C16" s="285"/>
      <c r="D16" s="286"/>
      <c r="F16" s="291"/>
      <c r="G16" s="291"/>
      <c r="H16" s="291"/>
      <c r="I16" s="291"/>
    </row>
    <row r="17" spans="1:9" ht="27.6">
      <c r="A17" s="92"/>
      <c r="B17" s="137">
        <v>452332</v>
      </c>
      <c r="C17" s="75"/>
      <c r="D17" s="292" t="s">
        <v>638</v>
      </c>
      <c r="E17" s="119"/>
      <c r="F17" s="291"/>
      <c r="G17" s="291"/>
      <c r="H17" s="284">
        <f>SUM(H19)</f>
        <v>0</v>
      </c>
      <c r="I17" s="291"/>
    </row>
    <row r="18" spans="1:9">
      <c r="A18" s="53"/>
      <c r="F18" s="291"/>
      <c r="G18" s="291"/>
      <c r="H18" s="291"/>
      <c r="I18" s="291"/>
    </row>
    <row r="19" spans="1:9" ht="27.6">
      <c r="A19" s="249">
        <v>5</v>
      </c>
      <c r="B19" s="259"/>
      <c r="C19" s="287" t="s">
        <v>616</v>
      </c>
      <c r="D19" s="288" t="s">
        <v>698</v>
      </c>
      <c r="E19" s="249" t="s">
        <v>197</v>
      </c>
      <c r="F19" s="261">
        <v>352</v>
      </c>
      <c r="G19" s="1258"/>
      <c r="H19" s="90">
        <f>ROUND(F19*G19,2)</f>
        <v>0</v>
      </c>
      <c r="I19" s="1258"/>
    </row>
    <row r="20" spans="1:9">
      <c r="A20" s="53"/>
      <c r="F20" s="291"/>
      <c r="G20" s="291"/>
      <c r="H20" s="291"/>
      <c r="I20" s="291"/>
    </row>
    <row r="21" spans="1:9">
      <c r="A21" s="53"/>
      <c r="B21" s="293">
        <v>452333</v>
      </c>
      <c r="C21" s="294"/>
      <c r="D21" s="283" t="s">
        <v>793</v>
      </c>
      <c r="F21" s="291"/>
      <c r="G21" s="291"/>
      <c r="H21" s="284">
        <f>SUM(H23)</f>
        <v>0</v>
      </c>
      <c r="I21" s="291"/>
    </row>
    <row r="22" spans="1:9">
      <c r="A22" s="92"/>
      <c r="B22" s="100"/>
      <c r="C22" s="101"/>
      <c r="D22" s="102"/>
      <c r="E22" s="95"/>
      <c r="F22" s="291"/>
      <c r="G22" s="291"/>
      <c r="H22" s="291"/>
      <c r="I22" s="291"/>
    </row>
    <row r="23" spans="1:9">
      <c r="A23" s="249">
        <v>6</v>
      </c>
      <c r="B23" s="259"/>
      <c r="C23" s="287" t="s">
        <v>531</v>
      </c>
      <c r="D23" s="288" t="s">
        <v>532</v>
      </c>
      <c r="E23" s="249" t="s">
        <v>197</v>
      </c>
      <c r="F23" s="261">
        <v>352</v>
      </c>
      <c r="G23" s="1258"/>
      <c r="H23" s="90">
        <f>ROUND(F23*G23,2)</f>
        <v>0</v>
      </c>
      <c r="I23" s="1258"/>
    </row>
    <row r="24" spans="1:9">
      <c r="A24" s="53"/>
      <c r="E24" s="295"/>
      <c r="F24" s="296"/>
      <c r="G24" s="79"/>
      <c r="H24" s="79"/>
      <c r="I24" s="79"/>
    </row>
    <row r="25" spans="1:9">
      <c r="A25" s="176"/>
      <c r="B25" s="281">
        <v>452622</v>
      </c>
      <c r="C25" s="297"/>
      <c r="D25" s="283" t="s">
        <v>555</v>
      </c>
      <c r="F25" s="296"/>
      <c r="G25" s="79"/>
      <c r="H25" s="284">
        <f>SUM(H27:H28)</f>
        <v>0</v>
      </c>
      <c r="I25" s="79"/>
    </row>
    <row r="26" spans="1:9">
      <c r="A26" s="92"/>
      <c r="B26" s="100"/>
      <c r="C26" s="101"/>
      <c r="D26" s="115"/>
      <c r="E26" s="95"/>
      <c r="I26" s="96"/>
    </row>
    <row r="27" spans="1:9">
      <c r="A27" s="173" t="s">
        <v>204</v>
      </c>
      <c r="B27" s="85"/>
      <c r="C27" s="289" t="s">
        <v>794</v>
      </c>
      <c r="D27" s="290" t="s">
        <v>795</v>
      </c>
      <c r="E27" s="298" t="s">
        <v>176</v>
      </c>
      <c r="F27" s="299">
        <v>110</v>
      </c>
      <c r="G27" s="1252"/>
      <c r="H27" s="90">
        <f>ROUND(F27*G27,2)</f>
        <v>0</v>
      </c>
      <c r="I27" s="1252"/>
    </row>
    <row r="28" spans="1:9">
      <c r="A28" s="173" t="s">
        <v>207</v>
      </c>
      <c r="B28" s="85"/>
      <c r="C28" s="289" t="s">
        <v>796</v>
      </c>
      <c r="D28" s="290" t="s">
        <v>797</v>
      </c>
      <c r="E28" s="298" t="s">
        <v>188</v>
      </c>
      <c r="F28" s="299">
        <v>31.1</v>
      </c>
      <c r="G28" s="1252"/>
      <c r="H28" s="90">
        <f>ROUND(F28*G28,2)</f>
        <v>0</v>
      </c>
      <c r="I28" s="1252"/>
    </row>
    <row r="29" spans="1:9">
      <c r="A29" s="176"/>
      <c r="B29" s="97"/>
      <c r="C29" s="285"/>
      <c r="D29" s="286"/>
      <c r="E29" s="295"/>
      <c r="F29" s="296"/>
      <c r="G29" s="79"/>
      <c r="H29" s="79"/>
      <c r="I29" s="79"/>
    </row>
    <row r="30" spans="1:9">
      <c r="A30" s="176"/>
      <c r="B30" s="281">
        <v>452623</v>
      </c>
      <c r="C30" s="297"/>
      <c r="D30" s="283" t="s">
        <v>798</v>
      </c>
      <c r="F30" s="296"/>
      <c r="G30" s="79"/>
      <c r="H30" s="284">
        <f>SUM(H32:H34)</f>
        <v>0</v>
      </c>
      <c r="I30" s="79"/>
    </row>
    <row r="31" spans="1:9">
      <c r="A31" s="176"/>
      <c r="B31" s="97"/>
      <c r="C31" s="285"/>
      <c r="D31" s="286"/>
      <c r="E31" s="295"/>
      <c r="F31" s="296"/>
      <c r="G31" s="79"/>
      <c r="H31" s="79"/>
      <c r="I31" s="79"/>
    </row>
    <row r="32" spans="1:9">
      <c r="A32" s="173" t="s">
        <v>209</v>
      </c>
      <c r="B32" s="85"/>
      <c r="C32" s="289" t="s">
        <v>799</v>
      </c>
      <c r="D32" s="290" t="s">
        <v>800</v>
      </c>
      <c r="E32" s="298" t="s">
        <v>188</v>
      </c>
      <c r="F32" s="299">
        <v>132</v>
      </c>
      <c r="G32" s="1252"/>
      <c r="H32" s="90">
        <f>ROUND(F32*G32,2)</f>
        <v>0</v>
      </c>
      <c r="I32" s="1252"/>
    </row>
    <row r="33" spans="1:9">
      <c r="A33" s="1625" t="s">
        <v>211</v>
      </c>
      <c r="B33" s="1521"/>
      <c r="C33" s="1626" t="s">
        <v>801</v>
      </c>
      <c r="D33" s="1627" t="s">
        <v>802</v>
      </c>
      <c r="E33" s="1628" t="s">
        <v>197</v>
      </c>
      <c r="F33" s="1629">
        <v>264</v>
      </c>
      <c r="G33" s="1526"/>
      <c r="H33" s="1527">
        <f t="shared" ref="H33:H34" si="1">ROUND(F33*G33,2)</f>
        <v>0</v>
      </c>
      <c r="I33" s="1526"/>
    </row>
    <row r="34" spans="1:9">
      <c r="A34" s="173" t="s">
        <v>213</v>
      </c>
      <c r="B34" s="85"/>
      <c r="C34" s="289" t="s">
        <v>803</v>
      </c>
      <c r="D34" s="290" t="s">
        <v>804</v>
      </c>
      <c r="E34" s="298" t="s">
        <v>462</v>
      </c>
      <c r="F34" s="299">
        <v>13.2</v>
      </c>
      <c r="G34" s="1252"/>
      <c r="H34" s="90">
        <f t="shared" si="1"/>
        <v>0</v>
      </c>
      <c r="I34" s="1252"/>
    </row>
    <row r="35" spans="1:9">
      <c r="A35" s="92"/>
      <c r="B35" s="100"/>
      <c r="C35" s="123"/>
      <c r="D35" s="115"/>
      <c r="E35" s="95"/>
      <c r="I35" s="96"/>
    </row>
    <row r="36" spans="1:9">
      <c r="A36" s="176"/>
      <c r="B36" s="281">
        <v>452231</v>
      </c>
      <c r="C36" s="297"/>
      <c r="D36" s="283" t="s">
        <v>805</v>
      </c>
      <c r="F36" s="296"/>
      <c r="G36" s="79"/>
      <c r="H36" s="284">
        <f>SUM(H38:H40)</f>
        <v>0</v>
      </c>
      <c r="I36" s="79"/>
    </row>
    <row r="37" spans="1:9">
      <c r="A37" s="176"/>
      <c r="B37" s="281"/>
      <c r="C37" s="297"/>
      <c r="D37" s="283"/>
      <c r="F37" s="296"/>
      <c r="G37" s="79"/>
      <c r="H37" s="284"/>
      <c r="I37" s="79"/>
    </row>
    <row r="38" spans="1:9">
      <c r="A38" s="173" t="s">
        <v>215</v>
      </c>
      <c r="B38" s="85"/>
      <c r="C38" s="289" t="s">
        <v>806</v>
      </c>
      <c r="D38" s="290" t="s">
        <v>807</v>
      </c>
      <c r="E38" s="298" t="s">
        <v>176</v>
      </c>
      <c r="F38" s="299">
        <v>115</v>
      </c>
      <c r="G38" s="1252"/>
      <c r="H38" s="90">
        <f>ROUND(F38*G38,2)</f>
        <v>0</v>
      </c>
      <c r="I38" s="1252"/>
    </row>
    <row r="39" spans="1:9">
      <c r="A39" s="173" t="s">
        <v>217</v>
      </c>
      <c r="B39" s="85"/>
      <c r="C39" s="289" t="s">
        <v>808</v>
      </c>
      <c r="D39" s="290" t="s">
        <v>809</v>
      </c>
      <c r="E39" s="298" t="s">
        <v>197</v>
      </c>
      <c r="F39" s="299">
        <v>2055</v>
      </c>
      <c r="G39" s="1252"/>
      <c r="H39" s="90">
        <f t="shared" ref="H39:H40" si="2">ROUND(F39*G39,2)</f>
        <v>0</v>
      </c>
      <c r="I39" s="1252"/>
    </row>
    <row r="40" spans="1:9">
      <c r="A40" s="173" t="s">
        <v>219</v>
      </c>
      <c r="B40" s="85"/>
      <c r="C40" s="289" t="s">
        <v>810</v>
      </c>
      <c r="D40" s="290" t="s">
        <v>811</v>
      </c>
      <c r="E40" s="298" t="s">
        <v>462</v>
      </c>
      <c r="F40" s="299">
        <v>79.650000000000006</v>
      </c>
      <c r="G40" s="1252"/>
      <c r="H40" s="90">
        <f t="shared" si="2"/>
        <v>0</v>
      </c>
      <c r="I40" s="1252"/>
    </row>
    <row r="41" spans="1:9" s="52" customFormat="1">
      <c r="A41" s="300"/>
      <c r="B41" s="301"/>
      <c r="C41" s="302"/>
      <c r="D41" s="302"/>
      <c r="E41" s="303"/>
      <c r="F41" s="54"/>
      <c r="G41" s="96"/>
      <c r="H41" s="54"/>
      <c r="I41" s="96"/>
    </row>
    <row r="42" spans="1:9" s="52" customFormat="1">
      <c r="A42" s="176"/>
      <c r="B42" s="281">
        <v>452611</v>
      </c>
      <c r="C42" s="297"/>
      <c r="D42" s="283" t="s">
        <v>812</v>
      </c>
      <c r="E42" s="72"/>
      <c r="F42" s="296"/>
      <c r="G42" s="79"/>
      <c r="H42" s="284">
        <f>SUM(H44:H45)</f>
        <v>0</v>
      </c>
      <c r="I42" s="79"/>
    </row>
    <row r="43" spans="1:9">
      <c r="A43" s="92"/>
      <c r="B43" s="108"/>
      <c r="C43" s="109"/>
      <c r="D43" s="110"/>
      <c r="E43" s="95"/>
      <c r="I43" s="96"/>
    </row>
    <row r="44" spans="1:9" s="52" customFormat="1">
      <c r="A44" s="173" t="s">
        <v>221</v>
      </c>
      <c r="B44" s="85"/>
      <c r="C44" s="289" t="s">
        <v>813</v>
      </c>
      <c r="D44" s="290" t="s">
        <v>814</v>
      </c>
      <c r="E44" s="298" t="s">
        <v>188</v>
      </c>
      <c r="F44" s="299">
        <v>166.48</v>
      </c>
      <c r="G44" s="1252"/>
      <c r="H44" s="90">
        <f>ROUND(F44*G44,2)</f>
        <v>0</v>
      </c>
      <c r="I44" s="1252"/>
    </row>
    <row r="45" spans="1:9">
      <c r="A45" s="173" t="s">
        <v>223</v>
      </c>
      <c r="B45" s="85"/>
      <c r="C45" s="289" t="s">
        <v>815</v>
      </c>
      <c r="D45" s="290" t="s">
        <v>816</v>
      </c>
      <c r="E45" s="298" t="s">
        <v>197</v>
      </c>
      <c r="F45" s="299">
        <v>2055</v>
      </c>
      <c r="G45" s="1252"/>
      <c r="H45" s="90">
        <f>ROUND(F45*G45,2)</f>
        <v>0</v>
      </c>
      <c r="I45" s="1252"/>
    </row>
    <row r="46" spans="1:9">
      <c r="A46" s="92"/>
      <c r="B46" s="100"/>
      <c r="C46" s="101"/>
      <c r="F46" s="53"/>
      <c r="G46" s="53"/>
      <c r="H46" s="53"/>
      <c r="I46" s="53"/>
    </row>
    <row r="47" spans="1:9">
      <c r="A47" s="92"/>
      <c r="B47" s="281">
        <v>452613</v>
      </c>
      <c r="C47" s="297"/>
      <c r="D47" s="283" t="s">
        <v>817</v>
      </c>
      <c r="F47" s="53"/>
      <c r="G47" s="53"/>
      <c r="H47" s="284">
        <f>SUM(H49)</f>
        <v>0</v>
      </c>
      <c r="I47" s="53"/>
    </row>
    <row r="48" spans="1:9">
      <c r="A48" s="92"/>
      <c r="B48" s="281"/>
      <c r="C48" s="297"/>
      <c r="D48" s="283"/>
      <c r="F48" s="53"/>
      <c r="G48" s="53"/>
      <c r="H48" s="53"/>
      <c r="I48" s="53"/>
    </row>
    <row r="49" spans="1:9">
      <c r="A49" s="173" t="s">
        <v>292</v>
      </c>
      <c r="B49" s="85"/>
      <c r="C49" s="289" t="s">
        <v>818</v>
      </c>
      <c r="D49" s="290" t="s">
        <v>819</v>
      </c>
      <c r="E49" s="298" t="s">
        <v>176</v>
      </c>
      <c r="F49" s="299">
        <v>246</v>
      </c>
      <c r="G49" s="1252"/>
      <c r="H49" s="90">
        <f>ROUND(F49*G49,2)</f>
        <v>0</v>
      </c>
      <c r="I49" s="1252"/>
    </row>
    <row r="50" spans="1:9">
      <c r="A50" s="92"/>
      <c r="B50" s="301"/>
      <c r="C50" s="302"/>
      <c r="D50" s="303"/>
      <c r="E50" s="190"/>
      <c r="F50" s="53"/>
      <c r="G50" s="53"/>
      <c r="H50" s="53"/>
      <c r="I50" s="53"/>
    </row>
    <row r="51" spans="1:9" s="54" customFormat="1" ht="15.6">
      <c r="A51" s="92"/>
      <c r="B51" s="117"/>
      <c r="C51" s="118"/>
      <c r="D51" s="103" t="s">
        <v>181</v>
      </c>
      <c r="E51" s="104"/>
      <c r="F51" s="105"/>
      <c r="G51" s="106"/>
      <c r="H51" s="107">
        <f>H10+H17+H21+H25+H30+H36+H42+H47</f>
        <v>0</v>
      </c>
      <c r="I51" s="51"/>
    </row>
    <row r="52" spans="1:9" s="54" customFormat="1">
      <c r="A52" s="92"/>
      <c r="B52" s="100"/>
      <c r="C52" s="101"/>
      <c r="D52" s="115"/>
      <c r="E52" s="95"/>
      <c r="G52" s="96"/>
      <c r="I52" s="51"/>
    </row>
    <row r="53" spans="1:9" s="54" customFormat="1">
      <c r="A53" s="176"/>
      <c r="B53" s="190"/>
      <c r="E53" s="72"/>
      <c r="F53" s="296"/>
      <c r="G53" s="79"/>
      <c r="H53" s="284"/>
      <c r="I53" s="51"/>
    </row>
    <row r="54" spans="1:9" s="54" customFormat="1">
      <c r="A54" s="92"/>
      <c r="B54" s="100"/>
      <c r="C54" s="101"/>
      <c r="D54" s="102"/>
      <c r="E54" s="95"/>
      <c r="G54" s="96"/>
      <c r="I54" s="51"/>
    </row>
    <row r="55" spans="1:9" s="54" customFormat="1">
      <c r="A55" s="92"/>
      <c r="B55" s="190"/>
      <c r="E55" s="190"/>
      <c r="G55" s="96"/>
      <c r="I55" s="51"/>
    </row>
    <row r="56" spans="1:9" s="54" customFormat="1">
      <c r="A56" s="92"/>
      <c r="B56" s="100"/>
      <c r="C56" s="101"/>
      <c r="D56" s="116"/>
      <c r="E56" s="95"/>
      <c r="G56" s="96"/>
      <c r="I56" s="51"/>
    </row>
    <row r="57" spans="1:9" s="54" customFormat="1">
      <c r="A57" s="92"/>
      <c r="B57" s="100"/>
      <c r="C57" s="101"/>
      <c r="D57" s="116"/>
      <c r="E57" s="95"/>
      <c r="G57" s="96"/>
      <c r="I57" s="51"/>
    </row>
    <row r="58" spans="1:9" s="54" customFormat="1">
      <c r="A58" s="92"/>
      <c r="B58" s="100"/>
      <c r="C58" s="101"/>
      <c r="D58" s="102"/>
      <c r="E58" s="95"/>
      <c r="G58" s="96"/>
      <c r="I58" s="51"/>
    </row>
    <row r="59" spans="1:9" s="54" customFormat="1">
      <c r="A59" s="92"/>
      <c r="B59" s="100"/>
      <c r="C59" s="101"/>
      <c r="D59" s="116"/>
      <c r="E59" s="95"/>
      <c r="G59" s="96"/>
      <c r="I59" s="51"/>
    </row>
    <row r="60" spans="1:9" s="54" customFormat="1">
      <c r="A60" s="92"/>
      <c r="B60" s="100"/>
      <c r="C60" s="101"/>
      <c r="D60" s="115"/>
      <c r="E60" s="95"/>
      <c r="G60" s="96"/>
      <c r="I60" s="51"/>
    </row>
    <row r="61" spans="1:9" s="54" customFormat="1" ht="13.5" customHeight="1">
      <c r="A61" s="92"/>
      <c r="B61" s="100"/>
      <c r="C61" s="101"/>
      <c r="D61" s="102"/>
      <c r="E61" s="95"/>
      <c r="G61" s="96"/>
      <c r="I61" s="51"/>
    </row>
    <row r="62" spans="1:9" s="54" customFormat="1" ht="13.5" customHeight="1">
      <c r="A62" s="92"/>
      <c r="B62" s="100"/>
      <c r="C62" s="101"/>
      <c r="D62" s="116"/>
      <c r="E62" s="95"/>
      <c r="G62" s="96"/>
      <c r="I62" s="51"/>
    </row>
    <row r="63" spans="1:9" s="52" customFormat="1">
      <c r="A63" s="92"/>
      <c r="B63" s="100"/>
      <c r="C63" s="101"/>
      <c r="D63" s="116"/>
      <c r="E63" s="95"/>
      <c r="F63" s="54"/>
      <c r="G63" s="96"/>
      <c r="H63" s="54"/>
    </row>
    <row r="64" spans="1:9" s="52" customFormat="1">
      <c r="A64" s="92"/>
      <c r="B64" s="100"/>
      <c r="C64" s="101"/>
      <c r="D64" s="116"/>
      <c r="E64" s="95"/>
      <c r="F64" s="54"/>
      <c r="G64" s="96"/>
      <c r="H64" s="54"/>
    </row>
    <row r="65" spans="1:8" s="52" customFormat="1">
      <c r="A65" s="92"/>
      <c r="B65" s="100"/>
      <c r="C65" s="101"/>
      <c r="D65" s="102"/>
      <c r="E65" s="95"/>
      <c r="F65" s="54"/>
      <c r="G65" s="96"/>
      <c r="H65" s="54"/>
    </row>
    <row r="66" spans="1:8" ht="13.5" customHeight="1">
      <c r="A66" s="92"/>
      <c r="B66" s="100"/>
      <c r="C66" s="101"/>
      <c r="D66" s="116"/>
      <c r="E66" s="95"/>
    </row>
    <row r="67" spans="1:8" ht="13.5" customHeight="1">
      <c r="A67" s="92"/>
      <c r="B67" s="100"/>
      <c r="C67" s="101"/>
      <c r="D67" s="115"/>
      <c r="E67" s="95"/>
    </row>
    <row r="68" spans="1:8" s="52" customFormat="1">
      <c r="A68" s="92"/>
      <c r="B68" s="95"/>
      <c r="C68" s="114"/>
      <c r="D68" s="122"/>
      <c r="E68" s="95"/>
      <c r="F68" s="54"/>
      <c r="G68" s="96"/>
      <c r="H68" s="54"/>
    </row>
    <row r="69" spans="1:8" s="52" customFormat="1">
      <c r="A69" s="92"/>
      <c r="B69" s="95"/>
      <c r="C69" s="114"/>
      <c r="D69" s="114"/>
      <c r="E69" s="95"/>
      <c r="F69" s="54"/>
      <c r="G69" s="96"/>
      <c r="H69" s="54"/>
    </row>
    <row r="70" spans="1:8" s="52" customFormat="1">
      <c r="A70" s="92"/>
      <c r="B70" s="108"/>
      <c r="C70" s="120"/>
      <c r="D70" s="110"/>
      <c r="E70" s="92"/>
      <c r="F70" s="54"/>
      <c r="G70" s="96"/>
      <c r="H70" s="54"/>
    </row>
    <row r="71" spans="1:8" s="52" customFormat="1">
      <c r="A71" s="92"/>
      <c r="B71" s="100"/>
      <c r="C71" s="123"/>
      <c r="D71" s="116"/>
      <c r="E71" s="95"/>
      <c r="F71" s="54"/>
      <c r="G71" s="96"/>
      <c r="H71" s="54"/>
    </row>
    <row r="72" spans="1:8" s="52" customFormat="1">
      <c r="A72" s="92"/>
      <c r="B72" s="100"/>
      <c r="C72" s="123"/>
      <c r="D72" s="116"/>
      <c r="E72" s="95"/>
      <c r="F72" s="54"/>
      <c r="G72" s="96"/>
      <c r="H72" s="54"/>
    </row>
    <row r="73" spans="1:8" s="52" customFormat="1">
      <c r="A73" s="92"/>
      <c r="B73" s="95"/>
      <c r="C73" s="114"/>
      <c r="D73" s="122"/>
      <c r="E73" s="95"/>
      <c r="F73" s="54"/>
      <c r="G73" s="96"/>
      <c r="H73" s="54"/>
    </row>
    <row r="74" spans="1:8" s="52" customFormat="1">
      <c r="A74" s="92"/>
      <c r="B74" s="95"/>
      <c r="C74" s="114"/>
      <c r="D74" s="114"/>
      <c r="E74" s="95"/>
      <c r="F74" s="54"/>
      <c r="G74" s="96"/>
      <c r="H74" s="54"/>
    </row>
    <row r="75" spans="1:8" s="52" customFormat="1">
      <c r="A75" s="92"/>
      <c r="B75" s="108"/>
      <c r="C75" s="120"/>
      <c r="D75" s="110"/>
      <c r="E75" s="92"/>
      <c r="F75" s="54"/>
      <c r="G75" s="96"/>
      <c r="H75" s="54"/>
    </row>
    <row r="76" spans="1:8" ht="13.5" customHeight="1">
      <c r="A76" s="92"/>
      <c r="B76" s="108"/>
      <c r="C76" s="120"/>
      <c r="D76" s="110"/>
      <c r="E76" s="92"/>
    </row>
    <row r="77" spans="1:8" s="52" customFormat="1">
      <c r="A77" s="92"/>
      <c r="B77" s="100"/>
      <c r="C77" s="123"/>
      <c r="D77" s="115"/>
      <c r="E77" s="95"/>
      <c r="F77" s="54"/>
      <c r="G77" s="96"/>
      <c r="H77" s="54"/>
    </row>
    <row r="78" spans="1:8" s="52" customFormat="1">
      <c r="A78" s="92"/>
      <c r="B78" s="100"/>
      <c r="C78" s="123"/>
      <c r="D78" s="116"/>
      <c r="E78" s="95"/>
      <c r="F78" s="54"/>
      <c r="G78" s="96"/>
      <c r="H78" s="54"/>
    </row>
    <row r="79" spans="1:8" ht="13.5" customHeight="1">
      <c r="A79" s="92"/>
      <c r="B79" s="100"/>
      <c r="C79" s="123"/>
      <c r="D79" s="115"/>
      <c r="E79" s="95"/>
    </row>
    <row r="80" spans="1:8" ht="13.5" customHeight="1">
      <c r="A80" s="92"/>
      <c r="B80" s="100"/>
      <c r="C80" s="123"/>
      <c r="D80" s="115"/>
      <c r="E80" s="95"/>
    </row>
    <row r="81" spans="1:8" s="52" customFormat="1">
      <c r="A81" s="92"/>
      <c r="B81" s="100"/>
      <c r="C81" s="123"/>
      <c r="D81" s="115"/>
      <c r="E81" s="95"/>
      <c r="F81" s="54"/>
      <c r="G81" s="96"/>
      <c r="H81" s="54"/>
    </row>
    <row r="82" spans="1:8" s="52" customFormat="1">
      <c r="A82" s="92"/>
      <c r="B82" s="100"/>
      <c r="C82" s="123"/>
      <c r="D82" s="116"/>
      <c r="E82" s="95"/>
      <c r="F82" s="54"/>
      <c r="G82" s="96"/>
      <c r="H82" s="54"/>
    </row>
    <row r="83" spans="1:8" ht="13.5" customHeight="1">
      <c r="A83" s="92"/>
      <c r="B83" s="95"/>
      <c r="C83" s="114"/>
      <c r="D83" s="114"/>
      <c r="E83" s="95"/>
    </row>
    <row r="84" spans="1:8" ht="13.5" customHeight="1">
      <c r="B84" s="73"/>
      <c r="C84" s="125"/>
      <c r="D84" s="126"/>
      <c r="E84" s="124"/>
    </row>
    <row r="85" spans="1:8" ht="13.5" customHeight="1">
      <c r="B85" s="83"/>
      <c r="C85" s="127"/>
      <c r="D85" s="82"/>
    </row>
    <row r="86" spans="1:8" ht="13.5" customHeight="1"/>
    <row r="87" spans="1:8" ht="13.5" customHeight="1"/>
    <row r="88" spans="1:8" ht="13.5" customHeight="1">
      <c r="B88" s="73"/>
      <c r="C88" s="125"/>
      <c r="D88" s="126"/>
      <c r="E88" s="124"/>
    </row>
    <row r="89" spans="1:8" ht="13.5" customHeight="1">
      <c r="B89" s="83"/>
      <c r="C89" s="127"/>
      <c r="D89" s="82"/>
    </row>
    <row r="90" spans="1:8" s="52" customFormat="1">
      <c r="A90" s="124"/>
      <c r="B90" s="72"/>
      <c r="C90" s="53"/>
      <c r="D90" s="128"/>
      <c r="E90" s="72"/>
      <c r="F90" s="54"/>
      <c r="G90" s="96"/>
      <c r="H90" s="54"/>
    </row>
    <row r="91" spans="1:8" ht="13.5" customHeight="1">
      <c r="D91" s="128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/>
    <row r="96" spans="1:8" ht="13.5" customHeight="1"/>
    <row r="97" spans="1:9" ht="13.5" customHeight="1">
      <c r="B97" s="83"/>
      <c r="C97" s="127"/>
      <c r="D97" s="82"/>
    </row>
    <row r="98" spans="1:9" ht="13.5" customHeight="1">
      <c r="D98" s="129"/>
    </row>
    <row r="99" spans="1:9" ht="13.5" customHeight="1"/>
    <row r="100" spans="1:9" ht="13.5" customHeight="1"/>
    <row r="101" spans="1:9" ht="13.5" customHeight="1"/>
    <row r="102" spans="1:9" ht="13.5" customHeight="1"/>
    <row r="103" spans="1:9" ht="13.5" customHeight="1"/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ht="13.5" customHeight="1">
      <c r="H138" s="53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</sheetData>
  <sheetProtection password="CC33" sheet="1" objects="1" scenarios="1"/>
  <mergeCells count="8">
    <mergeCell ref="I7:I8"/>
    <mergeCell ref="A6:H6"/>
    <mergeCell ref="A7:C7"/>
    <mergeCell ref="D7:D8"/>
    <mergeCell ref="E7:E8"/>
    <mergeCell ref="F7:F8"/>
    <mergeCell ref="G7:G8"/>
    <mergeCell ref="H7:H8"/>
  </mergeCells>
  <dataValidations count="1">
    <dataValidation type="decimal" operator="equal" allowBlank="1" showInputMessage="1" showErrorMessage="1" error="Neplatný počet desatinných miest" sqref="G12:G49" xr:uid="{00000000-0002-0000-55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árok8">
    <tabColor rgb="FFFFFF99"/>
  </sheetPr>
  <dimension ref="A1:I43"/>
  <sheetViews>
    <sheetView view="pageBreakPreview" zoomScaleNormal="115" zoomScaleSheetLayoutView="100" workbookViewId="0">
      <selection activeCell="D25" sqref="D25"/>
    </sheetView>
  </sheetViews>
  <sheetFormatPr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250" width="9.109375" style="51"/>
    <col min="251" max="251" width="5.6640625" style="51" customWidth="1"/>
    <col min="252" max="252" width="8.6640625" style="51" customWidth="1"/>
    <col min="253" max="253" width="12.6640625" style="51" customWidth="1"/>
    <col min="254" max="254" width="60.6640625" style="51" customWidth="1"/>
    <col min="255" max="255" width="4.6640625" style="51" customWidth="1"/>
    <col min="256" max="256" width="11.6640625" style="51" customWidth="1"/>
    <col min="257" max="257" width="12.6640625" style="51" customWidth="1"/>
    <col min="258" max="258" width="16.6640625" style="51" customWidth="1"/>
    <col min="259" max="259" width="13.5546875" style="51" customWidth="1"/>
    <col min="260" max="506" width="9.109375" style="51"/>
    <col min="507" max="507" width="5.6640625" style="51" customWidth="1"/>
    <col min="508" max="508" width="8.6640625" style="51" customWidth="1"/>
    <col min="509" max="509" width="12.6640625" style="51" customWidth="1"/>
    <col min="510" max="510" width="60.6640625" style="51" customWidth="1"/>
    <col min="511" max="511" width="4.6640625" style="51" customWidth="1"/>
    <col min="512" max="512" width="11.6640625" style="51" customWidth="1"/>
    <col min="513" max="513" width="12.6640625" style="51" customWidth="1"/>
    <col min="514" max="514" width="16.6640625" style="51" customWidth="1"/>
    <col min="515" max="515" width="13.5546875" style="51" customWidth="1"/>
    <col min="516" max="762" width="9.109375" style="51"/>
    <col min="763" max="763" width="5.6640625" style="51" customWidth="1"/>
    <col min="764" max="764" width="8.6640625" style="51" customWidth="1"/>
    <col min="765" max="765" width="12.6640625" style="51" customWidth="1"/>
    <col min="766" max="766" width="60.6640625" style="51" customWidth="1"/>
    <col min="767" max="767" width="4.6640625" style="51" customWidth="1"/>
    <col min="768" max="768" width="11.6640625" style="51" customWidth="1"/>
    <col min="769" max="769" width="12.6640625" style="51" customWidth="1"/>
    <col min="770" max="770" width="16.6640625" style="51" customWidth="1"/>
    <col min="771" max="771" width="13.5546875" style="51" customWidth="1"/>
    <col min="772" max="1018" width="9.109375" style="51"/>
    <col min="1019" max="1019" width="5.6640625" style="51" customWidth="1"/>
    <col min="1020" max="1020" width="8.6640625" style="51" customWidth="1"/>
    <col min="1021" max="1021" width="12.6640625" style="51" customWidth="1"/>
    <col min="1022" max="1022" width="60.6640625" style="51" customWidth="1"/>
    <col min="1023" max="1023" width="4.6640625" style="51" customWidth="1"/>
    <col min="1024" max="1024" width="11.6640625" style="51" customWidth="1"/>
    <col min="1025" max="1025" width="12.6640625" style="51" customWidth="1"/>
    <col min="1026" max="1026" width="16.6640625" style="51" customWidth="1"/>
    <col min="1027" max="1027" width="13.5546875" style="51" customWidth="1"/>
    <col min="1028" max="1274" width="9.109375" style="51"/>
    <col min="1275" max="1275" width="5.6640625" style="51" customWidth="1"/>
    <col min="1276" max="1276" width="8.6640625" style="51" customWidth="1"/>
    <col min="1277" max="1277" width="12.6640625" style="51" customWidth="1"/>
    <col min="1278" max="1278" width="60.6640625" style="51" customWidth="1"/>
    <col min="1279" max="1279" width="4.6640625" style="51" customWidth="1"/>
    <col min="1280" max="1280" width="11.6640625" style="51" customWidth="1"/>
    <col min="1281" max="1281" width="12.6640625" style="51" customWidth="1"/>
    <col min="1282" max="1282" width="16.6640625" style="51" customWidth="1"/>
    <col min="1283" max="1283" width="13.5546875" style="51" customWidth="1"/>
    <col min="1284" max="1530" width="9.109375" style="51"/>
    <col min="1531" max="1531" width="5.6640625" style="51" customWidth="1"/>
    <col min="1532" max="1532" width="8.6640625" style="51" customWidth="1"/>
    <col min="1533" max="1533" width="12.6640625" style="51" customWidth="1"/>
    <col min="1534" max="1534" width="60.6640625" style="51" customWidth="1"/>
    <col min="1535" max="1535" width="4.6640625" style="51" customWidth="1"/>
    <col min="1536" max="1536" width="11.6640625" style="51" customWidth="1"/>
    <col min="1537" max="1537" width="12.6640625" style="51" customWidth="1"/>
    <col min="1538" max="1538" width="16.6640625" style="51" customWidth="1"/>
    <col min="1539" max="1539" width="13.5546875" style="51" customWidth="1"/>
    <col min="1540" max="1786" width="9.109375" style="51"/>
    <col min="1787" max="1787" width="5.6640625" style="51" customWidth="1"/>
    <col min="1788" max="1788" width="8.6640625" style="51" customWidth="1"/>
    <col min="1789" max="1789" width="12.6640625" style="51" customWidth="1"/>
    <col min="1790" max="1790" width="60.6640625" style="51" customWidth="1"/>
    <col min="1791" max="1791" width="4.6640625" style="51" customWidth="1"/>
    <col min="1792" max="1792" width="11.6640625" style="51" customWidth="1"/>
    <col min="1793" max="1793" width="12.6640625" style="51" customWidth="1"/>
    <col min="1794" max="1794" width="16.6640625" style="51" customWidth="1"/>
    <col min="1795" max="1795" width="13.5546875" style="51" customWidth="1"/>
    <col min="1796" max="2042" width="9.109375" style="51"/>
    <col min="2043" max="2043" width="5.6640625" style="51" customWidth="1"/>
    <col min="2044" max="2044" width="8.6640625" style="51" customWidth="1"/>
    <col min="2045" max="2045" width="12.6640625" style="51" customWidth="1"/>
    <col min="2046" max="2046" width="60.6640625" style="51" customWidth="1"/>
    <col min="2047" max="2047" width="4.6640625" style="51" customWidth="1"/>
    <col min="2048" max="2048" width="11.6640625" style="51" customWidth="1"/>
    <col min="2049" max="2049" width="12.6640625" style="51" customWidth="1"/>
    <col min="2050" max="2050" width="16.6640625" style="51" customWidth="1"/>
    <col min="2051" max="2051" width="13.5546875" style="51" customWidth="1"/>
    <col min="2052" max="2298" width="9.109375" style="51"/>
    <col min="2299" max="2299" width="5.6640625" style="51" customWidth="1"/>
    <col min="2300" max="2300" width="8.6640625" style="51" customWidth="1"/>
    <col min="2301" max="2301" width="12.6640625" style="51" customWidth="1"/>
    <col min="2302" max="2302" width="60.6640625" style="51" customWidth="1"/>
    <col min="2303" max="2303" width="4.6640625" style="51" customWidth="1"/>
    <col min="2304" max="2304" width="11.6640625" style="51" customWidth="1"/>
    <col min="2305" max="2305" width="12.6640625" style="51" customWidth="1"/>
    <col min="2306" max="2306" width="16.6640625" style="51" customWidth="1"/>
    <col min="2307" max="2307" width="13.5546875" style="51" customWidth="1"/>
    <col min="2308" max="2554" width="9.109375" style="51"/>
    <col min="2555" max="2555" width="5.6640625" style="51" customWidth="1"/>
    <col min="2556" max="2556" width="8.6640625" style="51" customWidth="1"/>
    <col min="2557" max="2557" width="12.6640625" style="51" customWidth="1"/>
    <col min="2558" max="2558" width="60.6640625" style="51" customWidth="1"/>
    <col min="2559" max="2559" width="4.6640625" style="51" customWidth="1"/>
    <col min="2560" max="2560" width="11.6640625" style="51" customWidth="1"/>
    <col min="2561" max="2561" width="12.6640625" style="51" customWidth="1"/>
    <col min="2562" max="2562" width="16.6640625" style="51" customWidth="1"/>
    <col min="2563" max="2563" width="13.5546875" style="51" customWidth="1"/>
    <col min="2564" max="2810" width="9.109375" style="51"/>
    <col min="2811" max="2811" width="5.6640625" style="51" customWidth="1"/>
    <col min="2812" max="2812" width="8.6640625" style="51" customWidth="1"/>
    <col min="2813" max="2813" width="12.6640625" style="51" customWidth="1"/>
    <col min="2814" max="2814" width="60.6640625" style="51" customWidth="1"/>
    <col min="2815" max="2815" width="4.6640625" style="51" customWidth="1"/>
    <col min="2816" max="2816" width="11.6640625" style="51" customWidth="1"/>
    <col min="2817" max="2817" width="12.6640625" style="51" customWidth="1"/>
    <col min="2818" max="2818" width="16.6640625" style="51" customWidth="1"/>
    <col min="2819" max="2819" width="13.5546875" style="51" customWidth="1"/>
    <col min="2820" max="3066" width="9.109375" style="51"/>
    <col min="3067" max="3067" width="5.6640625" style="51" customWidth="1"/>
    <col min="3068" max="3068" width="8.6640625" style="51" customWidth="1"/>
    <col min="3069" max="3069" width="12.6640625" style="51" customWidth="1"/>
    <col min="3070" max="3070" width="60.6640625" style="51" customWidth="1"/>
    <col min="3071" max="3071" width="4.6640625" style="51" customWidth="1"/>
    <col min="3072" max="3072" width="11.6640625" style="51" customWidth="1"/>
    <col min="3073" max="3073" width="12.6640625" style="51" customWidth="1"/>
    <col min="3074" max="3074" width="16.6640625" style="51" customWidth="1"/>
    <col min="3075" max="3075" width="13.5546875" style="51" customWidth="1"/>
    <col min="3076" max="3322" width="9.109375" style="51"/>
    <col min="3323" max="3323" width="5.6640625" style="51" customWidth="1"/>
    <col min="3324" max="3324" width="8.6640625" style="51" customWidth="1"/>
    <col min="3325" max="3325" width="12.6640625" style="51" customWidth="1"/>
    <col min="3326" max="3326" width="60.6640625" style="51" customWidth="1"/>
    <col min="3327" max="3327" width="4.6640625" style="51" customWidth="1"/>
    <col min="3328" max="3328" width="11.6640625" style="51" customWidth="1"/>
    <col min="3329" max="3329" width="12.6640625" style="51" customWidth="1"/>
    <col min="3330" max="3330" width="16.6640625" style="51" customWidth="1"/>
    <col min="3331" max="3331" width="13.5546875" style="51" customWidth="1"/>
    <col min="3332" max="3578" width="9.109375" style="51"/>
    <col min="3579" max="3579" width="5.6640625" style="51" customWidth="1"/>
    <col min="3580" max="3580" width="8.6640625" style="51" customWidth="1"/>
    <col min="3581" max="3581" width="12.6640625" style="51" customWidth="1"/>
    <col min="3582" max="3582" width="60.6640625" style="51" customWidth="1"/>
    <col min="3583" max="3583" width="4.6640625" style="51" customWidth="1"/>
    <col min="3584" max="3584" width="11.6640625" style="51" customWidth="1"/>
    <col min="3585" max="3585" width="12.6640625" style="51" customWidth="1"/>
    <col min="3586" max="3586" width="16.6640625" style="51" customWidth="1"/>
    <col min="3587" max="3587" width="13.5546875" style="51" customWidth="1"/>
    <col min="3588" max="3834" width="9.109375" style="51"/>
    <col min="3835" max="3835" width="5.6640625" style="51" customWidth="1"/>
    <col min="3836" max="3836" width="8.6640625" style="51" customWidth="1"/>
    <col min="3837" max="3837" width="12.6640625" style="51" customWidth="1"/>
    <col min="3838" max="3838" width="60.6640625" style="51" customWidth="1"/>
    <col min="3839" max="3839" width="4.6640625" style="51" customWidth="1"/>
    <col min="3840" max="3840" width="11.6640625" style="51" customWidth="1"/>
    <col min="3841" max="3841" width="12.6640625" style="51" customWidth="1"/>
    <col min="3842" max="3842" width="16.6640625" style="51" customWidth="1"/>
    <col min="3843" max="3843" width="13.5546875" style="51" customWidth="1"/>
    <col min="3844" max="4090" width="9.109375" style="51"/>
    <col min="4091" max="4091" width="5.6640625" style="51" customWidth="1"/>
    <col min="4092" max="4092" width="8.6640625" style="51" customWidth="1"/>
    <col min="4093" max="4093" width="12.6640625" style="51" customWidth="1"/>
    <col min="4094" max="4094" width="60.6640625" style="51" customWidth="1"/>
    <col min="4095" max="4095" width="4.6640625" style="51" customWidth="1"/>
    <col min="4096" max="4096" width="11.6640625" style="51" customWidth="1"/>
    <col min="4097" max="4097" width="12.6640625" style="51" customWidth="1"/>
    <col min="4098" max="4098" width="16.6640625" style="51" customWidth="1"/>
    <col min="4099" max="4099" width="13.5546875" style="51" customWidth="1"/>
    <col min="4100" max="4346" width="9.109375" style="51"/>
    <col min="4347" max="4347" width="5.6640625" style="51" customWidth="1"/>
    <col min="4348" max="4348" width="8.6640625" style="51" customWidth="1"/>
    <col min="4349" max="4349" width="12.6640625" style="51" customWidth="1"/>
    <col min="4350" max="4350" width="60.6640625" style="51" customWidth="1"/>
    <col min="4351" max="4351" width="4.6640625" style="51" customWidth="1"/>
    <col min="4352" max="4352" width="11.6640625" style="51" customWidth="1"/>
    <col min="4353" max="4353" width="12.6640625" style="51" customWidth="1"/>
    <col min="4354" max="4354" width="16.6640625" style="51" customWidth="1"/>
    <col min="4355" max="4355" width="13.5546875" style="51" customWidth="1"/>
    <col min="4356" max="4602" width="9.109375" style="51"/>
    <col min="4603" max="4603" width="5.6640625" style="51" customWidth="1"/>
    <col min="4604" max="4604" width="8.6640625" style="51" customWidth="1"/>
    <col min="4605" max="4605" width="12.6640625" style="51" customWidth="1"/>
    <col min="4606" max="4606" width="60.6640625" style="51" customWidth="1"/>
    <col min="4607" max="4607" width="4.6640625" style="51" customWidth="1"/>
    <col min="4608" max="4608" width="11.6640625" style="51" customWidth="1"/>
    <col min="4609" max="4609" width="12.6640625" style="51" customWidth="1"/>
    <col min="4610" max="4610" width="16.6640625" style="51" customWidth="1"/>
    <col min="4611" max="4611" width="13.5546875" style="51" customWidth="1"/>
    <col min="4612" max="4858" width="9.109375" style="51"/>
    <col min="4859" max="4859" width="5.6640625" style="51" customWidth="1"/>
    <col min="4860" max="4860" width="8.6640625" style="51" customWidth="1"/>
    <col min="4861" max="4861" width="12.6640625" style="51" customWidth="1"/>
    <col min="4862" max="4862" width="60.6640625" style="51" customWidth="1"/>
    <col min="4863" max="4863" width="4.6640625" style="51" customWidth="1"/>
    <col min="4864" max="4864" width="11.6640625" style="51" customWidth="1"/>
    <col min="4865" max="4865" width="12.6640625" style="51" customWidth="1"/>
    <col min="4866" max="4866" width="16.6640625" style="51" customWidth="1"/>
    <col min="4867" max="4867" width="13.5546875" style="51" customWidth="1"/>
    <col min="4868" max="5114" width="9.109375" style="51"/>
    <col min="5115" max="5115" width="5.6640625" style="51" customWidth="1"/>
    <col min="5116" max="5116" width="8.6640625" style="51" customWidth="1"/>
    <col min="5117" max="5117" width="12.6640625" style="51" customWidth="1"/>
    <col min="5118" max="5118" width="60.6640625" style="51" customWidth="1"/>
    <col min="5119" max="5119" width="4.6640625" style="51" customWidth="1"/>
    <col min="5120" max="5120" width="11.6640625" style="51" customWidth="1"/>
    <col min="5121" max="5121" width="12.6640625" style="51" customWidth="1"/>
    <col min="5122" max="5122" width="16.6640625" style="51" customWidth="1"/>
    <col min="5123" max="5123" width="13.5546875" style="51" customWidth="1"/>
    <col min="5124" max="5370" width="9.109375" style="51"/>
    <col min="5371" max="5371" width="5.6640625" style="51" customWidth="1"/>
    <col min="5372" max="5372" width="8.6640625" style="51" customWidth="1"/>
    <col min="5373" max="5373" width="12.6640625" style="51" customWidth="1"/>
    <col min="5374" max="5374" width="60.6640625" style="51" customWidth="1"/>
    <col min="5375" max="5375" width="4.6640625" style="51" customWidth="1"/>
    <col min="5376" max="5376" width="11.6640625" style="51" customWidth="1"/>
    <col min="5377" max="5377" width="12.6640625" style="51" customWidth="1"/>
    <col min="5378" max="5378" width="16.6640625" style="51" customWidth="1"/>
    <col min="5379" max="5379" width="13.5546875" style="51" customWidth="1"/>
    <col min="5380" max="5626" width="9.109375" style="51"/>
    <col min="5627" max="5627" width="5.6640625" style="51" customWidth="1"/>
    <col min="5628" max="5628" width="8.6640625" style="51" customWidth="1"/>
    <col min="5629" max="5629" width="12.6640625" style="51" customWidth="1"/>
    <col min="5630" max="5630" width="60.6640625" style="51" customWidth="1"/>
    <col min="5631" max="5631" width="4.6640625" style="51" customWidth="1"/>
    <col min="5632" max="5632" width="11.6640625" style="51" customWidth="1"/>
    <col min="5633" max="5633" width="12.6640625" style="51" customWidth="1"/>
    <col min="5634" max="5634" width="16.6640625" style="51" customWidth="1"/>
    <col min="5635" max="5635" width="13.5546875" style="51" customWidth="1"/>
    <col min="5636" max="5882" width="9.109375" style="51"/>
    <col min="5883" max="5883" width="5.6640625" style="51" customWidth="1"/>
    <col min="5884" max="5884" width="8.6640625" style="51" customWidth="1"/>
    <col min="5885" max="5885" width="12.6640625" style="51" customWidth="1"/>
    <col min="5886" max="5886" width="60.6640625" style="51" customWidth="1"/>
    <col min="5887" max="5887" width="4.6640625" style="51" customWidth="1"/>
    <col min="5888" max="5888" width="11.6640625" style="51" customWidth="1"/>
    <col min="5889" max="5889" width="12.6640625" style="51" customWidth="1"/>
    <col min="5890" max="5890" width="16.6640625" style="51" customWidth="1"/>
    <col min="5891" max="5891" width="13.5546875" style="51" customWidth="1"/>
    <col min="5892" max="6138" width="9.109375" style="51"/>
    <col min="6139" max="6139" width="5.6640625" style="51" customWidth="1"/>
    <col min="6140" max="6140" width="8.6640625" style="51" customWidth="1"/>
    <col min="6141" max="6141" width="12.6640625" style="51" customWidth="1"/>
    <col min="6142" max="6142" width="60.6640625" style="51" customWidth="1"/>
    <col min="6143" max="6143" width="4.6640625" style="51" customWidth="1"/>
    <col min="6144" max="6144" width="11.6640625" style="51" customWidth="1"/>
    <col min="6145" max="6145" width="12.6640625" style="51" customWidth="1"/>
    <col min="6146" max="6146" width="16.6640625" style="51" customWidth="1"/>
    <col min="6147" max="6147" width="13.5546875" style="51" customWidth="1"/>
    <col min="6148" max="6394" width="9.109375" style="51"/>
    <col min="6395" max="6395" width="5.6640625" style="51" customWidth="1"/>
    <col min="6396" max="6396" width="8.6640625" style="51" customWidth="1"/>
    <col min="6397" max="6397" width="12.6640625" style="51" customWidth="1"/>
    <col min="6398" max="6398" width="60.6640625" style="51" customWidth="1"/>
    <col min="6399" max="6399" width="4.6640625" style="51" customWidth="1"/>
    <col min="6400" max="6400" width="11.6640625" style="51" customWidth="1"/>
    <col min="6401" max="6401" width="12.6640625" style="51" customWidth="1"/>
    <col min="6402" max="6402" width="16.6640625" style="51" customWidth="1"/>
    <col min="6403" max="6403" width="13.5546875" style="51" customWidth="1"/>
    <col min="6404" max="6650" width="9.109375" style="51"/>
    <col min="6651" max="6651" width="5.6640625" style="51" customWidth="1"/>
    <col min="6652" max="6652" width="8.6640625" style="51" customWidth="1"/>
    <col min="6653" max="6653" width="12.6640625" style="51" customWidth="1"/>
    <col min="6654" max="6654" width="60.6640625" style="51" customWidth="1"/>
    <col min="6655" max="6655" width="4.6640625" style="51" customWidth="1"/>
    <col min="6656" max="6656" width="11.6640625" style="51" customWidth="1"/>
    <col min="6657" max="6657" width="12.6640625" style="51" customWidth="1"/>
    <col min="6658" max="6658" width="16.6640625" style="51" customWidth="1"/>
    <col min="6659" max="6659" width="13.5546875" style="51" customWidth="1"/>
    <col min="6660" max="6906" width="9.109375" style="51"/>
    <col min="6907" max="6907" width="5.6640625" style="51" customWidth="1"/>
    <col min="6908" max="6908" width="8.6640625" style="51" customWidth="1"/>
    <col min="6909" max="6909" width="12.6640625" style="51" customWidth="1"/>
    <col min="6910" max="6910" width="60.6640625" style="51" customWidth="1"/>
    <col min="6911" max="6911" width="4.6640625" style="51" customWidth="1"/>
    <col min="6912" max="6912" width="11.6640625" style="51" customWidth="1"/>
    <col min="6913" max="6913" width="12.6640625" style="51" customWidth="1"/>
    <col min="6914" max="6914" width="16.6640625" style="51" customWidth="1"/>
    <col min="6915" max="6915" width="13.5546875" style="51" customWidth="1"/>
    <col min="6916" max="7162" width="9.109375" style="51"/>
    <col min="7163" max="7163" width="5.6640625" style="51" customWidth="1"/>
    <col min="7164" max="7164" width="8.6640625" style="51" customWidth="1"/>
    <col min="7165" max="7165" width="12.6640625" style="51" customWidth="1"/>
    <col min="7166" max="7166" width="60.6640625" style="51" customWidth="1"/>
    <col min="7167" max="7167" width="4.6640625" style="51" customWidth="1"/>
    <col min="7168" max="7168" width="11.6640625" style="51" customWidth="1"/>
    <col min="7169" max="7169" width="12.6640625" style="51" customWidth="1"/>
    <col min="7170" max="7170" width="16.6640625" style="51" customWidth="1"/>
    <col min="7171" max="7171" width="13.5546875" style="51" customWidth="1"/>
    <col min="7172" max="7418" width="9.109375" style="51"/>
    <col min="7419" max="7419" width="5.6640625" style="51" customWidth="1"/>
    <col min="7420" max="7420" width="8.6640625" style="51" customWidth="1"/>
    <col min="7421" max="7421" width="12.6640625" style="51" customWidth="1"/>
    <col min="7422" max="7422" width="60.6640625" style="51" customWidth="1"/>
    <col min="7423" max="7423" width="4.6640625" style="51" customWidth="1"/>
    <col min="7424" max="7424" width="11.6640625" style="51" customWidth="1"/>
    <col min="7425" max="7425" width="12.6640625" style="51" customWidth="1"/>
    <col min="7426" max="7426" width="16.6640625" style="51" customWidth="1"/>
    <col min="7427" max="7427" width="13.5546875" style="51" customWidth="1"/>
    <col min="7428" max="7674" width="9.109375" style="51"/>
    <col min="7675" max="7675" width="5.6640625" style="51" customWidth="1"/>
    <col min="7676" max="7676" width="8.6640625" style="51" customWidth="1"/>
    <col min="7677" max="7677" width="12.6640625" style="51" customWidth="1"/>
    <col min="7678" max="7678" width="60.6640625" style="51" customWidth="1"/>
    <col min="7679" max="7679" width="4.6640625" style="51" customWidth="1"/>
    <col min="7680" max="7680" width="11.6640625" style="51" customWidth="1"/>
    <col min="7681" max="7681" width="12.6640625" style="51" customWidth="1"/>
    <col min="7682" max="7682" width="16.6640625" style="51" customWidth="1"/>
    <col min="7683" max="7683" width="13.5546875" style="51" customWidth="1"/>
    <col min="7684" max="7930" width="9.109375" style="51"/>
    <col min="7931" max="7931" width="5.6640625" style="51" customWidth="1"/>
    <col min="7932" max="7932" width="8.6640625" style="51" customWidth="1"/>
    <col min="7933" max="7933" width="12.6640625" style="51" customWidth="1"/>
    <col min="7934" max="7934" width="60.6640625" style="51" customWidth="1"/>
    <col min="7935" max="7935" width="4.6640625" style="51" customWidth="1"/>
    <col min="7936" max="7936" width="11.6640625" style="51" customWidth="1"/>
    <col min="7937" max="7937" width="12.6640625" style="51" customWidth="1"/>
    <col min="7938" max="7938" width="16.6640625" style="51" customWidth="1"/>
    <col min="7939" max="7939" width="13.5546875" style="51" customWidth="1"/>
    <col min="7940" max="8186" width="9.109375" style="51"/>
    <col min="8187" max="8187" width="5.6640625" style="51" customWidth="1"/>
    <col min="8188" max="8188" width="8.6640625" style="51" customWidth="1"/>
    <col min="8189" max="8189" width="12.6640625" style="51" customWidth="1"/>
    <col min="8190" max="8190" width="60.6640625" style="51" customWidth="1"/>
    <col min="8191" max="8191" width="4.6640625" style="51" customWidth="1"/>
    <col min="8192" max="8192" width="11.6640625" style="51" customWidth="1"/>
    <col min="8193" max="8193" width="12.6640625" style="51" customWidth="1"/>
    <col min="8194" max="8194" width="16.6640625" style="51" customWidth="1"/>
    <col min="8195" max="8195" width="13.5546875" style="51" customWidth="1"/>
    <col min="8196" max="8442" width="9.109375" style="51"/>
    <col min="8443" max="8443" width="5.6640625" style="51" customWidth="1"/>
    <col min="8444" max="8444" width="8.6640625" style="51" customWidth="1"/>
    <col min="8445" max="8445" width="12.6640625" style="51" customWidth="1"/>
    <col min="8446" max="8446" width="60.6640625" style="51" customWidth="1"/>
    <col min="8447" max="8447" width="4.6640625" style="51" customWidth="1"/>
    <col min="8448" max="8448" width="11.6640625" style="51" customWidth="1"/>
    <col min="8449" max="8449" width="12.6640625" style="51" customWidth="1"/>
    <col min="8450" max="8450" width="16.6640625" style="51" customWidth="1"/>
    <col min="8451" max="8451" width="13.5546875" style="51" customWidth="1"/>
    <col min="8452" max="8698" width="9.109375" style="51"/>
    <col min="8699" max="8699" width="5.6640625" style="51" customWidth="1"/>
    <col min="8700" max="8700" width="8.6640625" style="51" customWidth="1"/>
    <col min="8701" max="8701" width="12.6640625" style="51" customWidth="1"/>
    <col min="8702" max="8702" width="60.6640625" style="51" customWidth="1"/>
    <col min="8703" max="8703" width="4.6640625" style="51" customWidth="1"/>
    <col min="8704" max="8704" width="11.6640625" style="51" customWidth="1"/>
    <col min="8705" max="8705" width="12.6640625" style="51" customWidth="1"/>
    <col min="8706" max="8706" width="16.6640625" style="51" customWidth="1"/>
    <col min="8707" max="8707" width="13.5546875" style="51" customWidth="1"/>
    <col min="8708" max="8954" width="9.109375" style="51"/>
    <col min="8955" max="8955" width="5.6640625" style="51" customWidth="1"/>
    <col min="8956" max="8956" width="8.6640625" style="51" customWidth="1"/>
    <col min="8957" max="8957" width="12.6640625" style="51" customWidth="1"/>
    <col min="8958" max="8958" width="60.6640625" style="51" customWidth="1"/>
    <col min="8959" max="8959" width="4.6640625" style="51" customWidth="1"/>
    <col min="8960" max="8960" width="11.6640625" style="51" customWidth="1"/>
    <col min="8961" max="8961" width="12.6640625" style="51" customWidth="1"/>
    <col min="8962" max="8962" width="16.6640625" style="51" customWidth="1"/>
    <col min="8963" max="8963" width="13.5546875" style="51" customWidth="1"/>
    <col min="8964" max="9210" width="9.109375" style="51"/>
    <col min="9211" max="9211" width="5.6640625" style="51" customWidth="1"/>
    <col min="9212" max="9212" width="8.6640625" style="51" customWidth="1"/>
    <col min="9213" max="9213" width="12.6640625" style="51" customWidth="1"/>
    <col min="9214" max="9214" width="60.6640625" style="51" customWidth="1"/>
    <col min="9215" max="9215" width="4.6640625" style="51" customWidth="1"/>
    <col min="9216" max="9216" width="11.6640625" style="51" customWidth="1"/>
    <col min="9217" max="9217" width="12.6640625" style="51" customWidth="1"/>
    <col min="9218" max="9218" width="16.6640625" style="51" customWidth="1"/>
    <col min="9219" max="9219" width="13.5546875" style="51" customWidth="1"/>
    <col min="9220" max="9466" width="9.109375" style="51"/>
    <col min="9467" max="9467" width="5.6640625" style="51" customWidth="1"/>
    <col min="9468" max="9468" width="8.6640625" style="51" customWidth="1"/>
    <col min="9469" max="9469" width="12.6640625" style="51" customWidth="1"/>
    <col min="9470" max="9470" width="60.6640625" style="51" customWidth="1"/>
    <col min="9471" max="9471" width="4.6640625" style="51" customWidth="1"/>
    <col min="9472" max="9472" width="11.6640625" style="51" customWidth="1"/>
    <col min="9473" max="9473" width="12.6640625" style="51" customWidth="1"/>
    <col min="9474" max="9474" width="16.6640625" style="51" customWidth="1"/>
    <col min="9475" max="9475" width="13.5546875" style="51" customWidth="1"/>
    <col min="9476" max="9722" width="9.109375" style="51"/>
    <col min="9723" max="9723" width="5.6640625" style="51" customWidth="1"/>
    <col min="9724" max="9724" width="8.6640625" style="51" customWidth="1"/>
    <col min="9725" max="9725" width="12.6640625" style="51" customWidth="1"/>
    <col min="9726" max="9726" width="60.6640625" style="51" customWidth="1"/>
    <col min="9727" max="9727" width="4.6640625" style="51" customWidth="1"/>
    <col min="9728" max="9728" width="11.6640625" style="51" customWidth="1"/>
    <col min="9729" max="9729" width="12.6640625" style="51" customWidth="1"/>
    <col min="9730" max="9730" width="16.6640625" style="51" customWidth="1"/>
    <col min="9731" max="9731" width="13.5546875" style="51" customWidth="1"/>
    <col min="9732" max="9978" width="9.109375" style="51"/>
    <col min="9979" max="9979" width="5.6640625" style="51" customWidth="1"/>
    <col min="9980" max="9980" width="8.6640625" style="51" customWidth="1"/>
    <col min="9981" max="9981" width="12.6640625" style="51" customWidth="1"/>
    <col min="9982" max="9982" width="60.6640625" style="51" customWidth="1"/>
    <col min="9983" max="9983" width="4.6640625" style="51" customWidth="1"/>
    <col min="9984" max="9984" width="11.6640625" style="51" customWidth="1"/>
    <col min="9985" max="9985" width="12.6640625" style="51" customWidth="1"/>
    <col min="9986" max="9986" width="16.6640625" style="51" customWidth="1"/>
    <col min="9987" max="9987" width="13.5546875" style="51" customWidth="1"/>
    <col min="9988" max="10234" width="9.109375" style="51"/>
    <col min="10235" max="10235" width="5.6640625" style="51" customWidth="1"/>
    <col min="10236" max="10236" width="8.6640625" style="51" customWidth="1"/>
    <col min="10237" max="10237" width="12.6640625" style="51" customWidth="1"/>
    <col min="10238" max="10238" width="60.6640625" style="51" customWidth="1"/>
    <col min="10239" max="10239" width="4.6640625" style="51" customWidth="1"/>
    <col min="10240" max="10240" width="11.6640625" style="51" customWidth="1"/>
    <col min="10241" max="10241" width="12.6640625" style="51" customWidth="1"/>
    <col min="10242" max="10242" width="16.6640625" style="51" customWidth="1"/>
    <col min="10243" max="10243" width="13.5546875" style="51" customWidth="1"/>
    <col min="10244" max="10490" width="9.109375" style="51"/>
    <col min="10491" max="10491" width="5.6640625" style="51" customWidth="1"/>
    <col min="10492" max="10492" width="8.6640625" style="51" customWidth="1"/>
    <col min="10493" max="10493" width="12.6640625" style="51" customWidth="1"/>
    <col min="10494" max="10494" width="60.6640625" style="51" customWidth="1"/>
    <col min="10495" max="10495" width="4.6640625" style="51" customWidth="1"/>
    <col min="10496" max="10496" width="11.6640625" style="51" customWidth="1"/>
    <col min="10497" max="10497" width="12.6640625" style="51" customWidth="1"/>
    <col min="10498" max="10498" width="16.6640625" style="51" customWidth="1"/>
    <col min="10499" max="10499" width="13.5546875" style="51" customWidth="1"/>
    <col min="10500" max="10746" width="9.109375" style="51"/>
    <col min="10747" max="10747" width="5.6640625" style="51" customWidth="1"/>
    <col min="10748" max="10748" width="8.6640625" style="51" customWidth="1"/>
    <col min="10749" max="10749" width="12.6640625" style="51" customWidth="1"/>
    <col min="10750" max="10750" width="60.6640625" style="51" customWidth="1"/>
    <col min="10751" max="10751" width="4.6640625" style="51" customWidth="1"/>
    <col min="10752" max="10752" width="11.6640625" style="51" customWidth="1"/>
    <col min="10753" max="10753" width="12.6640625" style="51" customWidth="1"/>
    <col min="10754" max="10754" width="16.6640625" style="51" customWidth="1"/>
    <col min="10755" max="10755" width="13.5546875" style="51" customWidth="1"/>
    <col min="10756" max="11002" width="9.109375" style="51"/>
    <col min="11003" max="11003" width="5.6640625" style="51" customWidth="1"/>
    <col min="11004" max="11004" width="8.6640625" style="51" customWidth="1"/>
    <col min="11005" max="11005" width="12.6640625" style="51" customWidth="1"/>
    <col min="11006" max="11006" width="60.6640625" style="51" customWidth="1"/>
    <col min="11007" max="11007" width="4.6640625" style="51" customWidth="1"/>
    <col min="11008" max="11008" width="11.6640625" style="51" customWidth="1"/>
    <col min="11009" max="11009" width="12.6640625" style="51" customWidth="1"/>
    <col min="11010" max="11010" width="16.6640625" style="51" customWidth="1"/>
    <col min="11011" max="11011" width="13.5546875" style="51" customWidth="1"/>
    <col min="11012" max="11258" width="9.109375" style="51"/>
    <col min="11259" max="11259" width="5.6640625" style="51" customWidth="1"/>
    <col min="11260" max="11260" width="8.6640625" style="51" customWidth="1"/>
    <col min="11261" max="11261" width="12.6640625" style="51" customWidth="1"/>
    <col min="11262" max="11262" width="60.6640625" style="51" customWidth="1"/>
    <col min="11263" max="11263" width="4.6640625" style="51" customWidth="1"/>
    <col min="11264" max="11264" width="11.6640625" style="51" customWidth="1"/>
    <col min="11265" max="11265" width="12.6640625" style="51" customWidth="1"/>
    <col min="11266" max="11266" width="16.6640625" style="51" customWidth="1"/>
    <col min="11267" max="11267" width="13.5546875" style="51" customWidth="1"/>
    <col min="11268" max="11514" width="9.109375" style="51"/>
    <col min="11515" max="11515" width="5.6640625" style="51" customWidth="1"/>
    <col min="11516" max="11516" width="8.6640625" style="51" customWidth="1"/>
    <col min="11517" max="11517" width="12.6640625" style="51" customWidth="1"/>
    <col min="11518" max="11518" width="60.6640625" style="51" customWidth="1"/>
    <col min="11519" max="11519" width="4.6640625" style="51" customWidth="1"/>
    <col min="11520" max="11520" width="11.6640625" style="51" customWidth="1"/>
    <col min="11521" max="11521" width="12.6640625" style="51" customWidth="1"/>
    <col min="11522" max="11522" width="16.6640625" style="51" customWidth="1"/>
    <col min="11523" max="11523" width="13.5546875" style="51" customWidth="1"/>
    <col min="11524" max="11770" width="9.109375" style="51"/>
    <col min="11771" max="11771" width="5.6640625" style="51" customWidth="1"/>
    <col min="11772" max="11772" width="8.6640625" style="51" customWidth="1"/>
    <col min="11773" max="11773" width="12.6640625" style="51" customWidth="1"/>
    <col min="11774" max="11774" width="60.6640625" style="51" customWidth="1"/>
    <col min="11775" max="11775" width="4.6640625" style="51" customWidth="1"/>
    <col min="11776" max="11776" width="11.6640625" style="51" customWidth="1"/>
    <col min="11777" max="11777" width="12.6640625" style="51" customWidth="1"/>
    <col min="11778" max="11778" width="16.6640625" style="51" customWidth="1"/>
    <col min="11779" max="11779" width="13.5546875" style="51" customWidth="1"/>
    <col min="11780" max="12026" width="9.109375" style="51"/>
    <col min="12027" max="12027" width="5.6640625" style="51" customWidth="1"/>
    <col min="12028" max="12028" width="8.6640625" style="51" customWidth="1"/>
    <col min="12029" max="12029" width="12.6640625" style="51" customWidth="1"/>
    <col min="12030" max="12030" width="60.6640625" style="51" customWidth="1"/>
    <col min="12031" max="12031" width="4.6640625" style="51" customWidth="1"/>
    <col min="12032" max="12032" width="11.6640625" style="51" customWidth="1"/>
    <col min="12033" max="12033" width="12.6640625" style="51" customWidth="1"/>
    <col min="12034" max="12034" width="16.6640625" style="51" customWidth="1"/>
    <col min="12035" max="12035" width="13.5546875" style="51" customWidth="1"/>
    <col min="12036" max="12282" width="9.109375" style="51"/>
    <col min="12283" max="12283" width="5.6640625" style="51" customWidth="1"/>
    <col min="12284" max="12284" width="8.6640625" style="51" customWidth="1"/>
    <col min="12285" max="12285" width="12.6640625" style="51" customWidth="1"/>
    <col min="12286" max="12286" width="60.6640625" style="51" customWidth="1"/>
    <col min="12287" max="12287" width="4.6640625" style="51" customWidth="1"/>
    <col min="12288" max="12288" width="11.6640625" style="51" customWidth="1"/>
    <col min="12289" max="12289" width="12.6640625" style="51" customWidth="1"/>
    <col min="12290" max="12290" width="16.6640625" style="51" customWidth="1"/>
    <col min="12291" max="12291" width="13.5546875" style="51" customWidth="1"/>
    <col min="12292" max="12538" width="9.109375" style="51"/>
    <col min="12539" max="12539" width="5.6640625" style="51" customWidth="1"/>
    <col min="12540" max="12540" width="8.6640625" style="51" customWidth="1"/>
    <col min="12541" max="12541" width="12.6640625" style="51" customWidth="1"/>
    <col min="12542" max="12542" width="60.6640625" style="51" customWidth="1"/>
    <col min="12543" max="12543" width="4.6640625" style="51" customWidth="1"/>
    <col min="12544" max="12544" width="11.6640625" style="51" customWidth="1"/>
    <col min="12545" max="12545" width="12.6640625" style="51" customWidth="1"/>
    <col min="12546" max="12546" width="16.6640625" style="51" customWidth="1"/>
    <col min="12547" max="12547" width="13.5546875" style="51" customWidth="1"/>
    <col min="12548" max="12794" width="9.109375" style="51"/>
    <col min="12795" max="12795" width="5.6640625" style="51" customWidth="1"/>
    <col min="12796" max="12796" width="8.6640625" style="51" customWidth="1"/>
    <col min="12797" max="12797" width="12.6640625" style="51" customWidth="1"/>
    <col min="12798" max="12798" width="60.6640625" style="51" customWidth="1"/>
    <col min="12799" max="12799" width="4.6640625" style="51" customWidth="1"/>
    <col min="12800" max="12800" width="11.6640625" style="51" customWidth="1"/>
    <col min="12801" max="12801" width="12.6640625" style="51" customWidth="1"/>
    <col min="12802" max="12802" width="16.6640625" style="51" customWidth="1"/>
    <col min="12803" max="12803" width="13.5546875" style="51" customWidth="1"/>
    <col min="12804" max="13050" width="9.109375" style="51"/>
    <col min="13051" max="13051" width="5.6640625" style="51" customWidth="1"/>
    <col min="13052" max="13052" width="8.6640625" style="51" customWidth="1"/>
    <col min="13053" max="13053" width="12.6640625" style="51" customWidth="1"/>
    <col min="13054" max="13054" width="60.6640625" style="51" customWidth="1"/>
    <col min="13055" max="13055" width="4.6640625" style="51" customWidth="1"/>
    <col min="13056" max="13056" width="11.6640625" style="51" customWidth="1"/>
    <col min="13057" max="13057" width="12.6640625" style="51" customWidth="1"/>
    <col min="13058" max="13058" width="16.6640625" style="51" customWidth="1"/>
    <col min="13059" max="13059" width="13.5546875" style="51" customWidth="1"/>
    <col min="13060" max="13306" width="9.109375" style="51"/>
    <col min="13307" max="13307" width="5.6640625" style="51" customWidth="1"/>
    <col min="13308" max="13308" width="8.6640625" style="51" customWidth="1"/>
    <col min="13309" max="13309" width="12.6640625" style="51" customWidth="1"/>
    <col min="13310" max="13310" width="60.6640625" style="51" customWidth="1"/>
    <col min="13311" max="13311" width="4.6640625" style="51" customWidth="1"/>
    <col min="13312" max="13312" width="11.6640625" style="51" customWidth="1"/>
    <col min="13313" max="13313" width="12.6640625" style="51" customWidth="1"/>
    <col min="13314" max="13314" width="16.6640625" style="51" customWidth="1"/>
    <col min="13315" max="13315" width="13.5546875" style="51" customWidth="1"/>
    <col min="13316" max="13562" width="9.109375" style="51"/>
    <col min="13563" max="13563" width="5.6640625" style="51" customWidth="1"/>
    <col min="13564" max="13564" width="8.6640625" style="51" customWidth="1"/>
    <col min="13565" max="13565" width="12.6640625" style="51" customWidth="1"/>
    <col min="13566" max="13566" width="60.6640625" style="51" customWidth="1"/>
    <col min="13567" max="13567" width="4.6640625" style="51" customWidth="1"/>
    <col min="13568" max="13568" width="11.6640625" style="51" customWidth="1"/>
    <col min="13569" max="13569" width="12.6640625" style="51" customWidth="1"/>
    <col min="13570" max="13570" width="16.6640625" style="51" customWidth="1"/>
    <col min="13571" max="13571" width="13.5546875" style="51" customWidth="1"/>
    <col min="13572" max="13818" width="9.109375" style="51"/>
    <col min="13819" max="13819" width="5.6640625" style="51" customWidth="1"/>
    <col min="13820" max="13820" width="8.6640625" style="51" customWidth="1"/>
    <col min="13821" max="13821" width="12.6640625" style="51" customWidth="1"/>
    <col min="13822" max="13822" width="60.6640625" style="51" customWidth="1"/>
    <col min="13823" max="13823" width="4.6640625" style="51" customWidth="1"/>
    <col min="13824" max="13824" width="11.6640625" style="51" customWidth="1"/>
    <col min="13825" max="13825" width="12.6640625" style="51" customWidth="1"/>
    <col min="13826" max="13826" width="16.6640625" style="51" customWidth="1"/>
    <col min="13827" max="13827" width="13.5546875" style="51" customWidth="1"/>
    <col min="13828" max="14074" width="9.109375" style="51"/>
    <col min="14075" max="14075" width="5.6640625" style="51" customWidth="1"/>
    <col min="14076" max="14076" width="8.6640625" style="51" customWidth="1"/>
    <col min="14077" max="14077" width="12.6640625" style="51" customWidth="1"/>
    <col min="14078" max="14078" width="60.6640625" style="51" customWidth="1"/>
    <col min="14079" max="14079" width="4.6640625" style="51" customWidth="1"/>
    <col min="14080" max="14080" width="11.6640625" style="51" customWidth="1"/>
    <col min="14081" max="14081" width="12.6640625" style="51" customWidth="1"/>
    <col min="14082" max="14082" width="16.6640625" style="51" customWidth="1"/>
    <col min="14083" max="14083" width="13.5546875" style="51" customWidth="1"/>
    <col min="14084" max="14330" width="9.109375" style="51"/>
    <col min="14331" max="14331" width="5.6640625" style="51" customWidth="1"/>
    <col min="14332" max="14332" width="8.6640625" style="51" customWidth="1"/>
    <col min="14333" max="14333" width="12.6640625" style="51" customWidth="1"/>
    <col min="14334" max="14334" width="60.6640625" style="51" customWidth="1"/>
    <col min="14335" max="14335" width="4.6640625" style="51" customWidth="1"/>
    <col min="14336" max="14336" width="11.6640625" style="51" customWidth="1"/>
    <col min="14337" max="14337" width="12.6640625" style="51" customWidth="1"/>
    <col min="14338" max="14338" width="16.6640625" style="51" customWidth="1"/>
    <col min="14339" max="14339" width="13.5546875" style="51" customWidth="1"/>
    <col min="14340" max="14586" width="9.109375" style="51"/>
    <col min="14587" max="14587" width="5.6640625" style="51" customWidth="1"/>
    <col min="14588" max="14588" width="8.6640625" style="51" customWidth="1"/>
    <col min="14589" max="14589" width="12.6640625" style="51" customWidth="1"/>
    <col min="14590" max="14590" width="60.6640625" style="51" customWidth="1"/>
    <col min="14591" max="14591" width="4.6640625" style="51" customWidth="1"/>
    <col min="14592" max="14592" width="11.6640625" style="51" customWidth="1"/>
    <col min="14593" max="14593" width="12.6640625" style="51" customWidth="1"/>
    <col min="14594" max="14594" width="16.6640625" style="51" customWidth="1"/>
    <col min="14595" max="14595" width="13.5546875" style="51" customWidth="1"/>
    <col min="14596" max="14842" width="9.109375" style="51"/>
    <col min="14843" max="14843" width="5.6640625" style="51" customWidth="1"/>
    <col min="14844" max="14844" width="8.6640625" style="51" customWidth="1"/>
    <col min="14845" max="14845" width="12.6640625" style="51" customWidth="1"/>
    <col min="14846" max="14846" width="60.6640625" style="51" customWidth="1"/>
    <col min="14847" max="14847" width="4.6640625" style="51" customWidth="1"/>
    <col min="14848" max="14848" width="11.6640625" style="51" customWidth="1"/>
    <col min="14849" max="14849" width="12.6640625" style="51" customWidth="1"/>
    <col min="14850" max="14850" width="16.6640625" style="51" customWidth="1"/>
    <col min="14851" max="14851" width="13.5546875" style="51" customWidth="1"/>
    <col min="14852" max="15098" width="9.109375" style="51"/>
    <col min="15099" max="15099" width="5.6640625" style="51" customWidth="1"/>
    <col min="15100" max="15100" width="8.6640625" style="51" customWidth="1"/>
    <col min="15101" max="15101" width="12.6640625" style="51" customWidth="1"/>
    <col min="15102" max="15102" width="60.6640625" style="51" customWidth="1"/>
    <col min="15103" max="15103" width="4.6640625" style="51" customWidth="1"/>
    <col min="15104" max="15104" width="11.6640625" style="51" customWidth="1"/>
    <col min="15105" max="15105" width="12.6640625" style="51" customWidth="1"/>
    <col min="15106" max="15106" width="16.6640625" style="51" customWidth="1"/>
    <col min="15107" max="15107" width="13.5546875" style="51" customWidth="1"/>
    <col min="15108" max="15354" width="9.109375" style="51"/>
    <col min="15355" max="15355" width="5.6640625" style="51" customWidth="1"/>
    <col min="15356" max="15356" width="8.6640625" style="51" customWidth="1"/>
    <col min="15357" max="15357" width="12.6640625" style="51" customWidth="1"/>
    <col min="15358" max="15358" width="60.6640625" style="51" customWidth="1"/>
    <col min="15359" max="15359" width="4.6640625" style="51" customWidth="1"/>
    <col min="15360" max="15360" width="11.6640625" style="51" customWidth="1"/>
    <col min="15361" max="15361" width="12.6640625" style="51" customWidth="1"/>
    <col min="15362" max="15362" width="16.6640625" style="51" customWidth="1"/>
    <col min="15363" max="15363" width="13.5546875" style="51" customWidth="1"/>
    <col min="15364" max="15610" width="9.109375" style="51"/>
    <col min="15611" max="15611" width="5.6640625" style="51" customWidth="1"/>
    <col min="15612" max="15612" width="8.6640625" style="51" customWidth="1"/>
    <col min="15613" max="15613" width="12.6640625" style="51" customWidth="1"/>
    <col min="15614" max="15614" width="60.6640625" style="51" customWidth="1"/>
    <col min="15615" max="15615" width="4.6640625" style="51" customWidth="1"/>
    <col min="15616" max="15616" width="11.6640625" style="51" customWidth="1"/>
    <col min="15617" max="15617" width="12.6640625" style="51" customWidth="1"/>
    <col min="15618" max="15618" width="16.6640625" style="51" customWidth="1"/>
    <col min="15619" max="15619" width="13.5546875" style="51" customWidth="1"/>
    <col min="15620" max="15866" width="9.109375" style="51"/>
    <col min="15867" max="15867" width="5.6640625" style="51" customWidth="1"/>
    <col min="15868" max="15868" width="8.6640625" style="51" customWidth="1"/>
    <col min="15869" max="15869" width="12.6640625" style="51" customWidth="1"/>
    <col min="15870" max="15870" width="60.6640625" style="51" customWidth="1"/>
    <col min="15871" max="15871" width="4.6640625" style="51" customWidth="1"/>
    <col min="15872" max="15872" width="11.6640625" style="51" customWidth="1"/>
    <col min="15873" max="15873" width="12.6640625" style="51" customWidth="1"/>
    <col min="15874" max="15874" width="16.6640625" style="51" customWidth="1"/>
    <col min="15875" max="15875" width="13.5546875" style="51" customWidth="1"/>
    <col min="15876" max="16122" width="9.109375" style="51"/>
    <col min="16123" max="16123" width="5.6640625" style="51" customWidth="1"/>
    <col min="16124" max="16124" width="8.6640625" style="51" customWidth="1"/>
    <col min="16125" max="16125" width="12.6640625" style="51" customWidth="1"/>
    <col min="16126" max="16126" width="60.6640625" style="51" customWidth="1"/>
    <col min="16127" max="16127" width="4.6640625" style="51" customWidth="1"/>
    <col min="16128" max="16128" width="11.6640625" style="51" customWidth="1"/>
    <col min="16129" max="16129" width="12.6640625" style="51" customWidth="1"/>
    <col min="16130" max="16130" width="16.6640625" style="51" customWidth="1"/>
    <col min="16131" max="16131" width="13.5546875" style="51" customWidth="1"/>
    <col min="16132" max="16384" width="9.109375" style="51"/>
  </cols>
  <sheetData>
    <row r="1" spans="1:9" ht="14.4" thickBot="1">
      <c r="A1" s="65" t="s">
        <v>156</v>
      </c>
      <c r="B1" s="124"/>
      <c r="C1" s="267" t="s">
        <v>2</v>
      </c>
      <c r="D1" s="267"/>
      <c r="E1" s="124"/>
      <c r="F1" s="53"/>
      <c r="G1" s="53"/>
      <c r="H1" s="268" t="s">
        <v>820</v>
      </c>
    </row>
    <row r="2" spans="1:9">
      <c r="A2" s="65"/>
      <c r="B2" s="124"/>
      <c r="C2" s="267"/>
      <c r="D2" s="267"/>
      <c r="E2" s="124"/>
      <c r="F2" s="53"/>
      <c r="G2" s="53"/>
      <c r="H2" s="267"/>
    </row>
    <row r="3" spans="1:9">
      <c r="A3" s="65" t="s">
        <v>158</v>
      </c>
      <c r="B3" s="124"/>
      <c r="C3" s="267" t="s">
        <v>1263</v>
      </c>
      <c r="D3" s="267"/>
      <c r="E3" s="124"/>
      <c r="F3" s="53"/>
      <c r="G3" s="53"/>
      <c r="H3" s="267"/>
    </row>
    <row r="4" spans="1:9">
      <c r="A4" s="65" t="s">
        <v>183</v>
      </c>
      <c r="C4" s="1733" t="s">
        <v>117</v>
      </c>
      <c r="D4" s="1707"/>
      <c r="E4" s="1707"/>
      <c r="F4" s="1707"/>
      <c r="G4" s="1707"/>
      <c r="H4" s="1707"/>
      <c r="I4" s="1707"/>
    </row>
    <row r="5" spans="1:9">
      <c r="A5" s="65" t="s">
        <v>904</v>
      </c>
      <c r="C5" s="1733" t="s">
        <v>1253</v>
      </c>
      <c r="D5" s="1707"/>
      <c r="E5" s="1707"/>
      <c r="F5" s="1707"/>
      <c r="G5" s="1707"/>
      <c r="H5" s="1707"/>
      <c r="I5" s="1707"/>
    </row>
    <row r="6" spans="1:9" s="68" customFormat="1" ht="14.4" thickBot="1">
      <c r="A6" s="172"/>
      <c r="B6" s="124"/>
      <c r="C6" s="172"/>
      <c r="D6" s="172"/>
      <c r="E6" s="124"/>
      <c r="F6" s="172"/>
      <c r="G6" s="172"/>
      <c r="H6" s="172"/>
      <c r="I6" s="172"/>
    </row>
    <row r="7" spans="1:9" ht="14.4" thickBot="1">
      <c r="A7" s="1708" t="s">
        <v>162</v>
      </c>
      <c r="B7" s="1709"/>
      <c r="C7" s="1710"/>
      <c r="D7" s="1711" t="s">
        <v>163</v>
      </c>
      <c r="E7" s="1713" t="s">
        <v>164</v>
      </c>
      <c r="F7" s="1715" t="s">
        <v>165</v>
      </c>
      <c r="G7" s="1704" t="s">
        <v>166</v>
      </c>
      <c r="H7" s="1704" t="s">
        <v>167</v>
      </c>
      <c r="I7" s="1704" t="s">
        <v>1735</v>
      </c>
    </row>
    <row r="8" spans="1:9" ht="14.4" thickBot="1">
      <c r="A8" s="69" t="s">
        <v>168</v>
      </c>
      <c r="B8" s="69" t="s">
        <v>169</v>
      </c>
      <c r="C8" s="69" t="s">
        <v>170</v>
      </c>
      <c r="D8" s="1712"/>
      <c r="E8" s="1714"/>
      <c r="F8" s="1716"/>
      <c r="G8" s="1705"/>
      <c r="H8" s="1705" t="s">
        <v>171</v>
      </c>
      <c r="I8" s="1705"/>
    </row>
    <row r="9" spans="1:9">
      <c r="A9" s="71"/>
      <c r="B9" s="70"/>
      <c r="C9" s="71"/>
      <c r="D9" s="71"/>
      <c r="E9" s="70"/>
      <c r="F9" s="71"/>
      <c r="G9" s="71"/>
      <c r="H9" s="71"/>
    </row>
    <row r="10" spans="1:9">
      <c r="A10" s="71"/>
      <c r="B10" s="137">
        <v>453123</v>
      </c>
      <c r="C10" s="71"/>
      <c r="D10" s="76" t="s">
        <v>1264</v>
      </c>
      <c r="E10" s="70"/>
      <c r="F10" s="71"/>
      <c r="G10" s="71"/>
      <c r="H10" s="80">
        <f>SUM(H12:H15)</f>
        <v>0</v>
      </c>
    </row>
    <row r="11" spans="1:9">
      <c r="A11" s="71"/>
      <c r="B11" s="70"/>
      <c r="C11" s="71"/>
      <c r="D11" s="71"/>
      <c r="E11" s="70"/>
      <c r="F11" s="71"/>
      <c r="G11" s="71"/>
      <c r="H11" s="71"/>
    </row>
    <row r="12" spans="1:9">
      <c r="A12" s="173" t="s">
        <v>173</v>
      </c>
      <c r="B12" s="85"/>
      <c r="C12" s="143" t="s">
        <v>1171</v>
      </c>
      <c r="D12" s="144" t="s">
        <v>1265</v>
      </c>
      <c r="E12" s="269" t="s">
        <v>180</v>
      </c>
      <c r="F12" s="270">
        <v>22</v>
      </c>
      <c r="G12" s="1252"/>
      <c r="H12" s="90">
        <f t="shared" ref="H12:H15" si="0">ROUND(F12*G12,2)</f>
        <v>0</v>
      </c>
      <c r="I12" s="1252"/>
    </row>
    <row r="13" spans="1:9">
      <c r="A13" s="173" t="s">
        <v>177</v>
      </c>
      <c r="B13" s="85"/>
      <c r="C13" s="143" t="s">
        <v>329</v>
      </c>
      <c r="D13" s="140" t="s">
        <v>1266</v>
      </c>
      <c r="E13" s="174" t="s">
        <v>176</v>
      </c>
      <c r="F13" s="175">
        <v>150</v>
      </c>
      <c r="G13" s="1252"/>
      <c r="H13" s="90">
        <f t="shared" si="0"/>
        <v>0</v>
      </c>
      <c r="I13" s="1252"/>
    </row>
    <row r="14" spans="1:9">
      <c r="A14" s="173" t="s">
        <v>191</v>
      </c>
      <c r="B14" s="85"/>
      <c r="C14" s="143">
        <v>91221001</v>
      </c>
      <c r="D14" s="140" t="s">
        <v>576</v>
      </c>
      <c r="E14" s="174" t="s">
        <v>176</v>
      </c>
      <c r="F14" s="175">
        <v>600</v>
      </c>
      <c r="G14" s="1252"/>
      <c r="H14" s="90">
        <f t="shared" si="0"/>
        <v>0</v>
      </c>
      <c r="I14" s="1252"/>
    </row>
    <row r="15" spans="1:9">
      <c r="A15" s="173" t="s">
        <v>194</v>
      </c>
      <c r="B15" s="85"/>
      <c r="C15" s="143">
        <v>91221501</v>
      </c>
      <c r="D15" s="140" t="s">
        <v>579</v>
      </c>
      <c r="E15" s="269" t="s">
        <v>180</v>
      </c>
      <c r="F15" s="270">
        <v>1</v>
      </c>
      <c r="G15" s="1252"/>
      <c r="H15" s="90">
        <f t="shared" si="0"/>
        <v>0</v>
      </c>
      <c r="I15" s="1252"/>
    </row>
    <row r="16" spans="1:9">
      <c r="A16" s="176"/>
      <c r="E16" s="271"/>
      <c r="F16" s="272"/>
      <c r="G16" s="79"/>
      <c r="H16" s="79"/>
      <c r="I16" s="79"/>
    </row>
    <row r="17" spans="1:9">
      <c r="A17" s="92"/>
      <c r="B17" s="137">
        <v>451120</v>
      </c>
      <c r="C17" s="75"/>
      <c r="D17" s="76" t="s">
        <v>185</v>
      </c>
      <c r="F17" s="53"/>
      <c r="G17" s="53"/>
      <c r="H17" s="80">
        <f>SUM(H19:H20)</f>
        <v>0</v>
      </c>
      <c r="I17" s="53"/>
    </row>
    <row r="18" spans="1:9">
      <c r="A18" s="72"/>
      <c r="F18" s="53"/>
      <c r="G18" s="53"/>
      <c r="H18" s="53"/>
      <c r="I18" s="53"/>
    </row>
    <row r="19" spans="1:9">
      <c r="A19" s="173" t="s">
        <v>198</v>
      </c>
      <c r="B19" s="84"/>
      <c r="C19" s="143" t="s">
        <v>186</v>
      </c>
      <c r="D19" s="140" t="s">
        <v>187</v>
      </c>
      <c r="E19" s="174" t="s">
        <v>188</v>
      </c>
      <c r="F19" s="175">
        <v>180</v>
      </c>
      <c r="G19" s="1252"/>
      <c r="H19" s="90">
        <f t="shared" ref="H19:H20" si="1">ROUND(F19*G19,2)</f>
        <v>0</v>
      </c>
      <c r="I19" s="1252"/>
    </row>
    <row r="20" spans="1:9">
      <c r="A20" s="173" t="s">
        <v>201</v>
      </c>
      <c r="B20" s="84"/>
      <c r="C20" s="143" t="s">
        <v>360</v>
      </c>
      <c r="D20" s="140" t="s">
        <v>361</v>
      </c>
      <c r="E20" s="174" t="s">
        <v>188</v>
      </c>
      <c r="F20" s="175">
        <v>180</v>
      </c>
      <c r="G20" s="1252"/>
      <c r="H20" s="90">
        <f t="shared" si="1"/>
        <v>0</v>
      </c>
      <c r="I20" s="1252"/>
    </row>
    <row r="21" spans="1:9">
      <c r="A21" s="176"/>
      <c r="E21" s="271"/>
      <c r="F21" s="272"/>
      <c r="G21" s="79"/>
      <c r="H21" s="79"/>
    </row>
    <row r="22" spans="1:9" ht="14.4">
      <c r="A22" s="92"/>
      <c r="B22" s="95"/>
      <c r="C22" s="114"/>
      <c r="D22" s="103" t="s">
        <v>181</v>
      </c>
      <c r="E22" s="104"/>
      <c r="F22" s="105"/>
      <c r="G22" s="106"/>
      <c r="H22" s="107">
        <f>SUM(H10,H17,)</f>
        <v>0</v>
      </c>
    </row>
    <row r="23" spans="1:9">
      <c r="A23" s="92"/>
      <c r="B23" s="108"/>
      <c r="C23" s="109"/>
      <c r="D23" s="110"/>
      <c r="E23" s="92"/>
    </row>
    <row r="27" spans="1:9">
      <c r="F27" s="53"/>
      <c r="G27" s="53"/>
      <c r="H27" s="53"/>
      <c r="I27" s="53"/>
    </row>
    <row r="28" spans="1:9">
      <c r="F28" s="53"/>
      <c r="G28" s="53"/>
      <c r="H28" s="53"/>
      <c r="I28" s="53"/>
    </row>
    <row r="29" spans="1:9">
      <c r="F29" s="53"/>
      <c r="G29" s="53"/>
      <c r="H29" s="53"/>
      <c r="I29" s="53"/>
    </row>
    <row r="30" spans="1:9">
      <c r="F30" s="53"/>
      <c r="G30" s="53"/>
      <c r="H30" s="53"/>
      <c r="I30" s="53"/>
    </row>
    <row r="31" spans="1:9">
      <c r="F31" s="53"/>
      <c r="G31" s="53"/>
      <c r="H31" s="53"/>
      <c r="I31" s="53"/>
    </row>
    <row r="32" spans="1:9">
      <c r="F32" s="53"/>
      <c r="G32" s="53"/>
      <c r="H32" s="53"/>
      <c r="I32" s="53"/>
    </row>
    <row r="33" spans="6:9">
      <c r="F33" s="53"/>
      <c r="G33" s="53"/>
      <c r="H33" s="53"/>
      <c r="I33" s="53"/>
    </row>
    <row r="34" spans="6:9">
      <c r="F34" s="53"/>
      <c r="G34" s="53"/>
      <c r="H34" s="53"/>
      <c r="I34" s="53"/>
    </row>
    <row r="35" spans="6:9">
      <c r="F35" s="53"/>
      <c r="G35" s="53"/>
      <c r="H35" s="53"/>
      <c r="I35" s="53"/>
    </row>
    <row r="36" spans="6:9">
      <c r="F36" s="53"/>
      <c r="G36" s="53"/>
      <c r="H36" s="53"/>
      <c r="I36" s="53"/>
    </row>
    <row r="37" spans="6:9">
      <c r="F37" s="53"/>
      <c r="G37" s="53"/>
      <c r="H37" s="53"/>
      <c r="I37" s="53"/>
    </row>
    <row r="38" spans="6:9">
      <c r="F38" s="53"/>
      <c r="G38" s="53"/>
      <c r="H38" s="53"/>
      <c r="I38" s="53"/>
    </row>
    <row r="39" spans="6:9">
      <c r="F39" s="53"/>
      <c r="G39" s="53"/>
      <c r="H39" s="53"/>
      <c r="I39" s="53"/>
    </row>
    <row r="40" spans="6:9">
      <c r="F40" s="53"/>
      <c r="G40" s="53"/>
      <c r="H40" s="53"/>
      <c r="I40" s="53"/>
    </row>
    <row r="41" spans="6:9">
      <c r="F41" s="53"/>
      <c r="G41" s="53"/>
      <c r="H41" s="53"/>
      <c r="I41" s="53"/>
    </row>
    <row r="42" spans="6:9">
      <c r="F42" s="53"/>
      <c r="G42" s="53"/>
      <c r="H42" s="53"/>
      <c r="I42" s="53"/>
    </row>
    <row r="43" spans="6:9">
      <c r="F43" s="53"/>
      <c r="G43" s="53"/>
      <c r="H43" s="53"/>
      <c r="I43" s="53"/>
    </row>
  </sheetData>
  <sheetProtection password="CC33" sheet="1" objects="1" scenarios="1"/>
  <mergeCells count="9">
    <mergeCell ref="C4:I4"/>
    <mergeCell ref="A7:C7"/>
    <mergeCell ref="D7:D8"/>
    <mergeCell ref="E7:E8"/>
    <mergeCell ref="F7:F8"/>
    <mergeCell ref="G7:G8"/>
    <mergeCell ref="H7:H8"/>
    <mergeCell ref="C5:I5"/>
    <mergeCell ref="I7:I8"/>
  </mergeCells>
  <dataValidations count="1">
    <dataValidation type="decimal" operator="equal" allowBlank="1" showInputMessage="1" showErrorMessage="1" error="Neplatný počet desatinných miest" sqref="G12:G20" xr:uid="{00000000-0002-0000-5600-000000000000}">
      <formula1>ROUND(G12,2)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árok85">
    <tabColor rgb="FFFFFF99"/>
  </sheetPr>
  <dimension ref="A1:I144"/>
  <sheetViews>
    <sheetView view="pageBreakPreview" zoomScaleNormal="115" zoomScaleSheetLayoutView="100" workbookViewId="0">
      <selection activeCell="D23" sqref="D23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182</v>
      </c>
      <c r="D3" s="132"/>
      <c r="E3" s="131"/>
      <c r="F3" s="133"/>
      <c r="G3" s="133"/>
      <c r="H3" s="132"/>
    </row>
    <row r="4" spans="1:9" ht="13.8">
      <c r="A4" s="65" t="s">
        <v>183</v>
      </c>
      <c r="B4" s="135"/>
      <c r="C4" s="136" t="s">
        <v>184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ht="13.8">
      <c r="A9" s="92"/>
      <c r="B9" s="137">
        <v>451120</v>
      </c>
      <c r="C9" s="75"/>
      <c r="D9" s="76" t="s">
        <v>185</v>
      </c>
      <c r="F9" s="53"/>
      <c r="G9" s="53"/>
      <c r="H9" s="80">
        <f>SUM(H11:H16)</f>
        <v>0</v>
      </c>
    </row>
    <row r="10" spans="1:9" ht="13.8">
      <c r="A10" s="72"/>
      <c r="F10" s="53"/>
      <c r="G10" s="53"/>
      <c r="H10" s="53"/>
    </row>
    <row r="11" spans="1:9" ht="13.8">
      <c r="A11" s="138" t="s">
        <v>173</v>
      </c>
      <c r="B11" s="85"/>
      <c r="C11" s="139" t="s">
        <v>186</v>
      </c>
      <c r="D11" s="140" t="s">
        <v>187</v>
      </c>
      <c r="E11" s="265" t="s">
        <v>188</v>
      </c>
      <c r="F11" s="266">
        <v>1069</v>
      </c>
      <c r="G11" s="1252"/>
      <c r="H11" s="90">
        <f>ROUND(F11*G11,2)</f>
        <v>0</v>
      </c>
      <c r="I11" s="1252"/>
    </row>
    <row r="12" spans="1:9" ht="13.8">
      <c r="A12" s="138" t="s">
        <v>177</v>
      </c>
      <c r="B12" s="85"/>
      <c r="C12" s="139" t="s">
        <v>189</v>
      </c>
      <c r="D12" s="140" t="s">
        <v>190</v>
      </c>
      <c r="E12" s="265" t="s">
        <v>176</v>
      </c>
      <c r="F12" s="266">
        <v>278</v>
      </c>
      <c r="G12" s="1252"/>
      <c r="H12" s="90">
        <f t="shared" ref="H12:H16" si="0">ROUND(F12*G12,2)</f>
        <v>0</v>
      </c>
      <c r="I12" s="1252"/>
    </row>
    <row r="13" spans="1:9" ht="13.8">
      <c r="A13" s="138" t="s">
        <v>191</v>
      </c>
      <c r="B13" s="85"/>
      <c r="C13" s="139" t="s">
        <v>192</v>
      </c>
      <c r="D13" s="140" t="s">
        <v>193</v>
      </c>
      <c r="E13" s="265" t="s">
        <v>188</v>
      </c>
      <c r="F13" s="266">
        <v>268</v>
      </c>
      <c r="G13" s="1252"/>
      <c r="H13" s="90">
        <f t="shared" si="0"/>
        <v>0</v>
      </c>
      <c r="I13" s="1252"/>
    </row>
    <row r="14" spans="1:9" ht="13.8">
      <c r="A14" s="138" t="s">
        <v>194</v>
      </c>
      <c r="B14" s="85"/>
      <c r="C14" s="139" t="s">
        <v>195</v>
      </c>
      <c r="D14" s="140" t="s">
        <v>196</v>
      </c>
      <c r="E14" s="265" t="s">
        <v>197</v>
      </c>
      <c r="F14" s="266">
        <v>1336</v>
      </c>
      <c r="G14" s="1252"/>
      <c r="H14" s="90">
        <f t="shared" si="0"/>
        <v>0</v>
      </c>
      <c r="I14" s="1252"/>
    </row>
    <row r="15" spans="1:9" ht="13.8">
      <c r="A15" s="138" t="s">
        <v>198</v>
      </c>
      <c r="B15" s="85"/>
      <c r="C15" s="143" t="s">
        <v>199</v>
      </c>
      <c r="D15" s="144" t="s">
        <v>200</v>
      </c>
      <c r="E15" s="265" t="s">
        <v>188</v>
      </c>
      <c r="F15" s="266">
        <v>268</v>
      </c>
      <c r="G15" s="1252"/>
      <c r="H15" s="90">
        <f t="shared" si="0"/>
        <v>0</v>
      </c>
      <c r="I15" s="1252"/>
    </row>
    <row r="16" spans="1:9" ht="13.8">
      <c r="A16" s="138" t="s">
        <v>201</v>
      </c>
      <c r="B16" s="85"/>
      <c r="C16" s="143" t="s">
        <v>202</v>
      </c>
      <c r="D16" s="144" t="s">
        <v>203</v>
      </c>
      <c r="E16" s="265" t="s">
        <v>188</v>
      </c>
      <c r="F16" s="266">
        <v>52</v>
      </c>
      <c r="G16" s="1252"/>
      <c r="H16" s="90">
        <f t="shared" si="0"/>
        <v>0</v>
      </c>
      <c r="I16" s="1252"/>
    </row>
    <row r="17" spans="1:9" ht="13.8">
      <c r="A17" s="92"/>
      <c r="B17" s="108"/>
      <c r="D17" s="110"/>
      <c r="E17" s="95"/>
      <c r="H17" s="96"/>
      <c r="I17" s="96"/>
    </row>
    <row r="18" spans="1:9" ht="13.8">
      <c r="A18" s="92"/>
      <c r="B18" s="137">
        <v>452341</v>
      </c>
      <c r="C18" s="75"/>
      <c r="D18" s="76" t="s">
        <v>172</v>
      </c>
      <c r="F18" s="53"/>
      <c r="G18" s="53"/>
      <c r="H18" s="80">
        <f>SUM(H20:H29)</f>
        <v>0</v>
      </c>
      <c r="I18" s="53"/>
    </row>
    <row r="19" spans="1:9" ht="13.8">
      <c r="A19" s="92"/>
      <c r="B19" s="137"/>
      <c r="C19" s="75"/>
      <c r="D19" s="76"/>
      <c r="F19" s="53"/>
      <c r="G19" s="53"/>
      <c r="H19" s="53"/>
      <c r="I19" s="53"/>
    </row>
    <row r="20" spans="1:9" ht="27.6">
      <c r="A20" s="138" t="s">
        <v>204</v>
      </c>
      <c r="B20" s="85"/>
      <c r="C20" s="139" t="s">
        <v>205</v>
      </c>
      <c r="D20" s="140" t="s">
        <v>206</v>
      </c>
      <c r="E20" s="265" t="s">
        <v>180</v>
      </c>
      <c r="F20" s="266">
        <v>182</v>
      </c>
      <c r="G20" s="1252"/>
      <c r="H20" s="90">
        <f>ROUND(G20*F20,2)</f>
        <v>0</v>
      </c>
      <c r="I20" s="1252"/>
    </row>
    <row r="21" spans="1:9" ht="27.6">
      <c r="A21" s="138" t="s">
        <v>207</v>
      </c>
      <c r="B21" s="85"/>
      <c r="C21" s="139" t="s">
        <v>205</v>
      </c>
      <c r="D21" s="140" t="s">
        <v>208</v>
      </c>
      <c r="E21" s="265" t="s">
        <v>180</v>
      </c>
      <c r="F21" s="266">
        <v>7</v>
      </c>
      <c r="G21" s="1252"/>
      <c r="H21" s="90">
        <f t="shared" ref="H21:H29" si="1">ROUND(G21*F21,2)</f>
        <v>0</v>
      </c>
      <c r="I21" s="1252"/>
    </row>
    <row r="22" spans="1:9" ht="27.6">
      <c r="A22" s="138" t="s">
        <v>209</v>
      </c>
      <c r="B22" s="85"/>
      <c r="C22" s="139" t="s">
        <v>205</v>
      </c>
      <c r="D22" s="140" t="s">
        <v>210</v>
      </c>
      <c r="E22" s="265" t="s">
        <v>180</v>
      </c>
      <c r="F22" s="266">
        <v>20</v>
      </c>
      <c r="G22" s="1252"/>
      <c r="H22" s="90">
        <f t="shared" si="1"/>
        <v>0</v>
      </c>
      <c r="I22" s="1252"/>
    </row>
    <row r="23" spans="1:9" ht="27.6">
      <c r="A23" s="138" t="s">
        <v>211</v>
      </c>
      <c r="B23" s="85"/>
      <c r="C23" s="139" t="s">
        <v>205</v>
      </c>
      <c r="D23" s="140" t="s">
        <v>212</v>
      </c>
      <c r="E23" s="265" t="s">
        <v>180</v>
      </c>
      <c r="F23" s="266">
        <v>142</v>
      </c>
      <c r="G23" s="1252"/>
      <c r="H23" s="90">
        <f t="shared" si="1"/>
        <v>0</v>
      </c>
      <c r="I23" s="1252"/>
    </row>
    <row r="24" spans="1:9" ht="27.6">
      <c r="A24" s="138" t="s">
        <v>213</v>
      </c>
      <c r="B24" s="85"/>
      <c r="C24" s="139" t="s">
        <v>205</v>
      </c>
      <c r="D24" s="140" t="s">
        <v>214</v>
      </c>
      <c r="E24" s="265" t="s">
        <v>180</v>
      </c>
      <c r="F24" s="266">
        <v>96</v>
      </c>
      <c r="G24" s="1252"/>
      <c r="H24" s="90">
        <f t="shared" si="1"/>
        <v>0</v>
      </c>
      <c r="I24" s="1252"/>
    </row>
    <row r="25" spans="1:9" ht="27.6">
      <c r="A25" s="138" t="s">
        <v>215</v>
      </c>
      <c r="B25" s="85"/>
      <c r="C25" s="139" t="s">
        <v>205</v>
      </c>
      <c r="D25" s="140" t="s">
        <v>216</v>
      </c>
      <c r="E25" s="265" t="s">
        <v>180</v>
      </c>
      <c r="F25" s="266">
        <v>38</v>
      </c>
      <c r="G25" s="1252"/>
      <c r="H25" s="90">
        <f t="shared" si="1"/>
        <v>0</v>
      </c>
      <c r="I25" s="1252"/>
    </row>
    <row r="26" spans="1:9" ht="27.6">
      <c r="A26" s="138" t="s">
        <v>217</v>
      </c>
      <c r="B26" s="85"/>
      <c r="C26" s="139" t="s">
        <v>205</v>
      </c>
      <c r="D26" s="140" t="s">
        <v>218</v>
      </c>
      <c r="E26" s="265" t="s">
        <v>180</v>
      </c>
      <c r="F26" s="266">
        <v>1</v>
      </c>
      <c r="G26" s="1252"/>
      <c r="H26" s="90">
        <f t="shared" si="1"/>
        <v>0</v>
      </c>
      <c r="I26" s="1252"/>
    </row>
    <row r="27" spans="1:9" ht="27.6">
      <c r="A27" s="138" t="s">
        <v>219</v>
      </c>
      <c r="B27" s="85"/>
      <c r="C27" s="139" t="s">
        <v>205</v>
      </c>
      <c r="D27" s="140" t="s">
        <v>220</v>
      </c>
      <c r="E27" s="265" t="s">
        <v>176</v>
      </c>
      <c r="F27" s="266">
        <v>4300</v>
      </c>
      <c r="G27" s="1252"/>
      <c r="H27" s="90">
        <f t="shared" si="1"/>
        <v>0</v>
      </c>
      <c r="I27" s="1252"/>
    </row>
    <row r="28" spans="1:9" ht="27.6">
      <c r="A28" s="138" t="s">
        <v>221</v>
      </c>
      <c r="B28" s="85"/>
      <c r="C28" s="139" t="s">
        <v>205</v>
      </c>
      <c r="D28" s="140" t="s">
        <v>222</v>
      </c>
      <c r="E28" s="265" t="s">
        <v>176</v>
      </c>
      <c r="F28" s="142">
        <v>1850</v>
      </c>
      <c r="G28" s="1252"/>
      <c r="H28" s="90">
        <f t="shared" si="1"/>
        <v>0</v>
      </c>
      <c r="I28" s="1252"/>
    </row>
    <row r="29" spans="1:9" ht="27.6">
      <c r="A29" s="138" t="s">
        <v>223</v>
      </c>
      <c r="B29" s="85"/>
      <c r="C29" s="139" t="s">
        <v>205</v>
      </c>
      <c r="D29" s="140" t="s">
        <v>224</v>
      </c>
      <c r="E29" s="265" t="s">
        <v>180</v>
      </c>
      <c r="F29" s="142">
        <v>5</v>
      </c>
      <c r="G29" s="1252"/>
      <c r="H29" s="90">
        <f t="shared" si="1"/>
        <v>0</v>
      </c>
      <c r="I29" s="1252"/>
    </row>
    <row r="30" spans="1:9" ht="13.8">
      <c r="A30" s="92"/>
      <c r="B30" s="100"/>
      <c r="C30" s="123"/>
      <c r="D30" s="115"/>
      <c r="E30" s="95"/>
    </row>
    <row r="31" spans="1:9" ht="14.4">
      <c r="A31" s="92"/>
      <c r="B31" s="95"/>
      <c r="C31" s="114"/>
      <c r="D31" s="103" t="s">
        <v>181</v>
      </c>
      <c r="E31" s="104"/>
      <c r="F31" s="105"/>
      <c r="G31" s="106"/>
      <c r="H31" s="107">
        <f>H9+H18</f>
        <v>0</v>
      </c>
    </row>
    <row r="32" spans="1:9" ht="13.8">
      <c r="A32" s="92"/>
      <c r="B32" s="108"/>
      <c r="C32" s="109"/>
      <c r="D32" s="110"/>
      <c r="E32" s="92"/>
    </row>
    <row r="33" spans="1:8" ht="13.8">
      <c r="A33" s="92"/>
      <c r="B33" s="108"/>
      <c r="C33" s="109"/>
      <c r="E33" s="95"/>
    </row>
    <row r="34" spans="1:8" ht="13.8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s="52" customFormat="1" ht="13.8">
      <c r="A36" s="92"/>
      <c r="B36" s="108"/>
      <c r="C36" s="109"/>
      <c r="D36" s="110"/>
      <c r="E36" s="95"/>
      <c r="F36" s="54"/>
      <c r="G36" s="96"/>
      <c r="H36" s="54"/>
    </row>
    <row r="37" spans="1:8" ht="13.8">
      <c r="A37" s="92"/>
      <c r="B37" s="108"/>
      <c r="C37" s="109"/>
      <c r="D37" s="110"/>
      <c r="E37" s="95"/>
    </row>
    <row r="38" spans="1:8" s="52" customFormat="1" ht="12.75" customHeight="1">
      <c r="A38" s="92"/>
      <c r="B38" s="108"/>
      <c r="C38" s="109"/>
      <c r="D38" s="110"/>
      <c r="E38" s="95"/>
      <c r="F38" s="54"/>
      <c r="G38" s="96"/>
      <c r="H38" s="54"/>
    </row>
    <row r="39" spans="1:8" ht="13.8">
      <c r="A39" s="92"/>
      <c r="B39" s="100"/>
      <c r="C39" s="101"/>
      <c r="D39" s="116"/>
      <c r="E39" s="95"/>
    </row>
    <row r="40" spans="1:8" ht="13.8">
      <c r="A40" s="92"/>
      <c r="B40" s="100"/>
      <c r="C40" s="101"/>
      <c r="D40" s="116"/>
      <c r="E40" s="95"/>
    </row>
    <row r="41" spans="1:8" ht="13.8">
      <c r="A41" s="92"/>
      <c r="B41" s="100"/>
      <c r="C41" s="101"/>
      <c r="D41" s="116"/>
      <c r="E41" s="95"/>
    </row>
    <row r="42" spans="1:8" ht="15.6">
      <c r="A42" s="92"/>
      <c r="B42" s="117"/>
      <c r="C42" s="118"/>
      <c r="D42" s="102"/>
      <c r="E42" s="119"/>
    </row>
    <row r="43" spans="1:8" ht="13.8">
      <c r="A43" s="92"/>
      <c r="B43" s="108"/>
      <c r="C43" s="120"/>
      <c r="D43" s="110"/>
      <c r="E43" s="92"/>
    </row>
    <row r="44" spans="1:8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8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8" ht="13.8">
      <c r="A46" s="92"/>
      <c r="B46" s="100"/>
      <c r="C46" s="101"/>
      <c r="D46" s="102"/>
      <c r="E46" s="95"/>
    </row>
    <row r="47" spans="1:8" ht="13.8">
      <c r="A47" s="92"/>
      <c r="B47" s="100"/>
      <c r="C47" s="101"/>
      <c r="D47" s="102"/>
      <c r="E47" s="95"/>
    </row>
    <row r="48" spans="1:8" ht="13.8">
      <c r="A48" s="92"/>
      <c r="B48" s="100"/>
      <c r="C48" s="101"/>
      <c r="D48" s="116"/>
      <c r="E48" s="95"/>
    </row>
    <row r="49" spans="1:8" ht="13.8">
      <c r="A49" s="92"/>
      <c r="B49" s="100"/>
      <c r="C49" s="101"/>
      <c r="D49" s="116"/>
      <c r="E49" s="95"/>
    </row>
    <row r="50" spans="1:8" ht="13.8">
      <c r="A50" s="92"/>
      <c r="B50" s="100"/>
      <c r="C50" s="101"/>
      <c r="D50" s="116"/>
      <c r="E50" s="95"/>
    </row>
    <row r="51" spans="1:8" ht="15.6">
      <c r="A51" s="92"/>
      <c r="B51" s="117"/>
      <c r="C51" s="118"/>
      <c r="D51" s="102"/>
      <c r="E51" s="119"/>
    </row>
    <row r="52" spans="1:8" ht="15.6">
      <c r="A52" s="92"/>
      <c r="B52" s="117"/>
      <c r="C52" s="118"/>
      <c r="D52" s="121"/>
      <c r="E52" s="119"/>
    </row>
    <row r="53" spans="1:8" ht="13.8">
      <c r="A53" s="92"/>
      <c r="B53" s="100"/>
      <c r="C53" s="101"/>
      <c r="D53" s="115"/>
      <c r="E53" s="95"/>
    </row>
    <row r="54" spans="1:8" ht="13.8">
      <c r="A54" s="92"/>
      <c r="B54" s="100"/>
      <c r="C54" s="101"/>
      <c r="D54" s="102"/>
      <c r="E54" s="95"/>
    </row>
    <row r="55" spans="1:8" ht="13.8">
      <c r="A55" s="92"/>
      <c r="B55" s="100"/>
      <c r="C55" s="101"/>
      <c r="D55" s="102"/>
      <c r="E55" s="95"/>
    </row>
    <row r="56" spans="1:8" ht="13.8">
      <c r="A56" s="92"/>
      <c r="B56" s="100"/>
      <c r="C56" s="101"/>
      <c r="D56" s="116"/>
      <c r="E56" s="95"/>
    </row>
    <row r="57" spans="1:8" ht="13.8">
      <c r="A57" s="92"/>
      <c r="B57" s="100"/>
      <c r="C57" s="101"/>
      <c r="D57" s="116"/>
      <c r="E57" s="95"/>
    </row>
    <row r="58" spans="1:8" ht="13.8">
      <c r="A58" s="92"/>
      <c r="B58" s="100"/>
      <c r="C58" s="101"/>
      <c r="D58" s="116"/>
      <c r="E58" s="95"/>
    </row>
    <row r="59" spans="1:8" ht="13.8">
      <c r="A59" s="92"/>
      <c r="B59" s="100"/>
      <c r="C59" s="101"/>
      <c r="D59" s="102"/>
      <c r="E59" s="95"/>
    </row>
    <row r="60" spans="1:8" ht="13.8">
      <c r="A60" s="92"/>
      <c r="B60" s="100"/>
      <c r="C60" s="101"/>
      <c r="D60" s="116"/>
      <c r="E60" s="95"/>
    </row>
    <row r="61" spans="1:8" ht="13.8">
      <c r="A61" s="92"/>
      <c r="B61" s="100"/>
      <c r="C61" s="101"/>
      <c r="D61" s="115"/>
      <c r="E61" s="95"/>
    </row>
    <row r="62" spans="1:8" ht="13.5" customHeight="1">
      <c r="A62" s="92"/>
      <c r="B62" s="100"/>
      <c r="C62" s="101"/>
      <c r="D62" s="102"/>
      <c r="E62" s="95"/>
    </row>
    <row r="63" spans="1:8" ht="13.5" customHeight="1">
      <c r="A63" s="92"/>
      <c r="B63" s="100"/>
      <c r="C63" s="101"/>
      <c r="D63" s="116"/>
      <c r="E63" s="95"/>
    </row>
    <row r="64" spans="1:8" s="52" customFormat="1" ht="13.8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3.8">
      <c r="A65" s="92"/>
      <c r="B65" s="100"/>
      <c r="C65" s="101"/>
      <c r="D65" s="116"/>
      <c r="E65" s="95"/>
      <c r="F65" s="54"/>
      <c r="G65" s="96"/>
      <c r="H65" s="54"/>
    </row>
    <row r="66" spans="1:8" s="52" customFormat="1" ht="13.8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 ht="13.8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3.8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3.8">
      <c r="A71" s="92"/>
      <c r="B71" s="108"/>
      <c r="C71" s="120"/>
      <c r="D71" s="110"/>
      <c r="E71" s="92"/>
      <c r="F71" s="54"/>
      <c r="G71" s="96"/>
      <c r="H71" s="54"/>
    </row>
    <row r="72" spans="1:8" s="52" customFormat="1" ht="13.8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3.8">
      <c r="A73" s="92"/>
      <c r="B73" s="100"/>
      <c r="C73" s="123"/>
      <c r="D73" s="116"/>
      <c r="E73" s="95"/>
      <c r="F73" s="54"/>
      <c r="G73" s="96"/>
      <c r="H73" s="54"/>
    </row>
    <row r="74" spans="1:8" s="52" customFormat="1" ht="13.8">
      <c r="A74" s="92"/>
      <c r="B74" s="95"/>
      <c r="C74" s="114"/>
      <c r="D74" s="122"/>
      <c r="E74" s="95"/>
      <c r="F74" s="54"/>
      <c r="G74" s="96"/>
      <c r="H74" s="54"/>
    </row>
    <row r="75" spans="1:8" s="52" customFormat="1" ht="13.8">
      <c r="A75" s="92"/>
      <c r="B75" s="95"/>
      <c r="C75" s="114"/>
      <c r="D75" s="114"/>
      <c r="E75" s="95"/>
      <c r="F75" s="54"/>
      <c r="G75" s="96"/>
      <c r="H75" s="54"/>
    </row>
    <row r="76" spans="1:8" s="52" customFormat="1" ht="13.8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 ht="13.8">
      <c r="A78" s="92"/>
      <c r="B78" s="100"/>
      <c r="C78" s="123"/>
      <c r="D78" s="115"/>
      <c r="E78" s="95"/>
      <c r="F78" s="54"/>
      <c r="G78" s="96"/>
      <c r="H78" s="54"/>
    </row>
    <row r="79" spans="1:8" s="52" customFormat="1" ht="13.8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 ht="13.8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3.8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 ht="13.8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  <row r="144" spans="1:9" ht="13.5" customHeight="1">
      <c r="H144" s="53"/>
    </row>
  </sheetData>
  <sheetProtection algorithmName="SHA-512" hashValue="HqhqVCIH6ujCIu63lNg0fXjL/QODVqkFRemnitN3NBPfYpc+XjNkPUop5c0SVu7odV2Nr+KcVJcomZi+v/tmbA==" saltValue="ePqSoFVaNXFvmfmx6nsuYw==" spinCount="100000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9" xr:uid="{00000000-0002-0000-57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árok86">
    <tabColor rgb="FFFFFF99"/>
  </sheetPr>
  <dimension ref="A1:I25"/>
  <sheetViews>
    <sheetView view="pageBreakPreview" zoomScaleNormal="100" zoomScaleSheetLayoutView="100" workbookViewId="0">
      <selection activeCell="D26" sqref="D26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169" customFormat="1" ht="14.4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120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121</v>
      </c>
      <c r="D4" s="167"/>
      <c r="E4" s="170"/>
      <c r="F4" s="167"/>
      <c r="G4" s="167"/>
      <c r="H4" s="167"/>
    </row>
    <row r="5" spans="1:9" s="68" customFormat="1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563</v>
      </c>
      <c r="F9" s="53"/>
      <c r="G9" s="53"/>
      <c r="H9" s="80">
        <f>SUM(H11:H12)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5"/>
      <c r="C11" s="143" t="s">
        <v>186</v>
      </c>
      <c r="D11" s="140" t="s">
        <v>187</v>
      </c>
      <c r="E11" s="263" t="s">
        <v>188</v>
      </c>
      <c r="F11" s="264">
        <v>68</v>
      </c>
      <c r="G11" s="1252"/>
      <c r="H11" s="90">
        <f>ROUND(F11*G11,2)</f>
        <v>0</v>
      </c>
      <c r="I11" s="1252"/>
    </row>
    <row r="12" spans="1:9">
      <c r="A12" s="173" t="s">
        <v>177</v>
      </c>
      <c r="B12" s="85"/>
      <c r="C12" s="143" t="s">
        <v>360</v>
      </c>
      <c r="D12" s="140" t="s">
        <v>361</v>
      </c>
      <c r="E12" s="263" t="s">
        <v>188</v>
      </c>
      <c r="F12" s="264">
        <v>68</v>
      </c>
      <c r="G12" s="1252"/>
      <c r="H12" s="90">
        <f>ROUND(F12*G12,2)</f>
        <v>0</v>
      </c>
      <c r="I12" s="1252"/>
    </row>
    <row r="13" spans="1:9">
      <c r="A13" s="92"/>
      <c r="B13" s="108"/>
      <c r="D13" s="110"/>
      <c r="E13" s="95"/>
      <c r="H13" s="96"/>
      <c r="I13" s="96"/>
    </row>
    <row r="14" spans="1:9" ht="27.6">
      <c r="A14" s="92"/>
      <c r="B14" s="137">
        <v>452331</v>
      </c>
      <c r="C14" s="75"/>
      <c r="D14" s="76" t="s">
        <v>564</v>
      </c>
      <c r="F14" s="53"/>
      <c r="G14" s="53"/>
      <c r="H14" s="80">
        <f>SUM(H16)</f>
        <v>0</v>
      </c>
      <c r="I14" s="53"/>
    </row>
    <row r="15" spans="1:9">
      <c r="A15" s="92"/>
      <c r="B15" s="137"/>
      <c r="C15" s="75"/>
      <c r="D15" s="76"/>
      <c r="F15" s="53"/>
      <c r="G15" s="53"/>
      <c r="H15" s="53"/>
      <c r="I15" s="53"/>
    </row>
    <row r="16" spans="1:9">
      <c r="A16" s="173" t="s">
        <v>191</v>
      </c>
      <c r="B16" s="85"/>
      <c r="C16" s="143" t="s">
        <v>565</v>
      </c>
      <c r="D16" s="140" t="s">
        <v>566</v>
      </c>
      <c r="E16" s="263" t="s">
        <v>176</v>
      </c>
      <c r="F16" s="264">
        <v>700</v>
      </c>
      <c r="G16" s="1252"/>
      <c r="H16" s="90">
        <f>ROUND(F16*G16,2)</f>
        <v>0</v>
      </c>
      <c r="I16" s="1252"/>
    </row>
    <row r="17" spans="1:9">
      <c r="A17" s="92"/>
      <c r="B17" s="100"/>
      <c r="C17" s="123"/>
      <c r="D17" s="115"/>
      <c r="E17" s="95"/>
      <c r="I17" s="96"/>
    </row>
    <row r="18" spans="1:9">
      <c r="A18" s="92"/>
      <c r="B18" s="137">
        <v>453161</v>
      </c>
      <c r="C18" s="75"/>
      <c r="D18" s="76" t="s">
        <v>567</v>
      </c>
      <c r="F18" s="53"/>
      <c r="G18" s="53"/>
      <c r="H18" s="80">
        <f>SUM(H20:H22)</f>
        <v>0</v>
      </c>
      <c r="I18" s="53"/>
    </row>
    <row r="19" spans="1:9">
      <c r="A19" s="92"/>
      <c r="B19" s="137"/>
      <c r="C19" s="75"/>
      <c r="D19" s="76"/>
      <c r="F19" s="53"/>
      <c r="G19" s="53"/>
      <c r="H19" s="53"/>
      <c r="I19" s="53"/>
    </row>
    <row r="20" spans="1:9">
      <c r="A20" s="173" t="s">
        <v>194</v>
      </c>
      <c r="B20" s="84"/>
      <c r="C20" s="143">
        <v>91080101</v>
      </c>
      <c r="D20" s="140" t="s">
        <v>568</v>
      </c>
      <c r="E20" s="263" t="s">
        <v>176</v>
      </c>
      <c r="F20" s="264">
        <v>700</v>
      </c>
      <c r="G20" s="1252"/>
      <c r="H20" s="90">
        <f>ROUND(F20*G20,2)</f>
        <v>0</v>
      </c>
      <c r="I20" s="1252"/>
    </row>
    <row r="21" spans="1:9">
      <c r="A21" s="173" t="s">
        <v>198</v>
      </c>
      <c r="B21" s="84"/>
      <c r="C21" s="143">
        <v>91190107</v>
      </c>
      <c r="D21" s="140" t="s">
        <v>569</v>
      </c>
      <c r="E21" s="263" t="s">
        <v>180</v>
      </c>
      <c r="F21" s="264">
        <v>11</v>
      </c>
      <c r="G21" s="1252"/>
      <c r="H21" s="90">
        <f t="shared" ref="H21:H22" si="0">ROUND(F21*G21,2)</f>
        <v>0</v>
      </c>
      <c r="I21" s="1252"/>
    </row>
    <row r="22" spans="1:9">
      <c r="A22" s="173" t="s">
        <v>201</v>
      </c>
      <c r="B22" s="84"/>
      <c r="C22" s="143">
        <v>91200202</v>
      </c>
      <c r="D22" s="140" t="s">
        <v>570</v>
      </c>
      <c r="E22" s="263" t="s">
        <v>180</v>
      </c>
      <c r="F22" s="264">
        <v>56</v>
      </c>
      <c r="G22" s="1252"/>
      <c r="H22" s="90">
        <f t="shared" si="0"/>
        <v>0</v>
      </c>
      <c r="I22" s="1252"/>
    </row>
    <row r="23" spans="1:9">
      <c r="A23" s="92"/>
      <c r="B23" s="100"/>
      <c r="C23" s="123"/>
      <c r="D23" s="115"/>
      <c r="E23" s="95"/>
    </row>
    <row r="24" spans="1:9" ht="14.4">
      <c r="A24" s="92"/>
      <c r="B24" s="95"/>
      <c r="C24" s="114"/>
      <c r="D24" s="103" t="s">
        <v>181</v>
      </c>
      <c r="E24" s="104"/>
      <c r="F24" s="105"/>
      <c r="G24" s="106"/>
      <c r="H24" s="107">
        <f>SUM(H9,H14,H18)</f>
        <v>0</v>
      </c>
    </row>
    <row r="25" spans="1:9">
      <c r="A25" s="92"/>
      <c r="B25" s="108"/>
      <c r="C25" s="109"/>
      <c r="D25" s="110"/>
      <c r="E25" s="92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2" xr:uid="{00000000-0002-0000-58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6">
    <tabColor rgb="FFCCFFFF"/>
  </sheetPr>
  <dimension ref="A1:I169"/>
  <sheetViews>
    <sheetView view="pageBreakPreview" zoomScaleNormal="130" zoomScaleSheetLayoutView="100" workbookViewId="0">
      <selection activeCell="L26" sqref="L26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64" customFormat="1" ht="14.4" thickBot="1">
      <c r="A1" s="58" t="s">
        <v>156</v>
      </c>
      <c r="B1" s="59"/>
      <c r="C1" s="60" t="s">
        <v>2</v>
      </c>
      <c r="D1" s="61"/>
      <c r="E1" s="59"/>
      <c r="F1" s="62"/>
      <c r="G1" s="62"/>
      <c r="H1" s="63" t="s">
        <v>844</v>
      </c>
    </row>
    <row r="2" spans="1:9" s="64" customFormat="1">
      <c r="A2" s="58"/>
      <c r="B2" s="59"/>
      <c r="C2" s="60"/>
      <c r="D2" s="60"/>
      <c r="E2" s="59"/>
      <c r="F2" s="62"/>
      <c r="G2" s="62"/>
      <c r="H2" s="60"/>
    </row>
    <row r="3" spans="1:9" s="64" customFormat="1">
      <c r="A3" s="58" t="s">
        <v>158</v>
      </c>
      <c r="B3" s="59"/>
      <c r="C3" s="1706" t="s">
        <v>17</v>
      </c>
      <c r="D3" s="1706"/>
      <c r="E3" s="59"/>
      <c r="F3" s="62"/>
      <c r="G3" s="62"/>
      <c r="H3" s="60"/>
    </row>
    <row r="4" spans="1:9">
      <c r="A4" s="65" t="s">
        <v>160</v>
      </c>
      <c r="B4" s="66"/>
      <c r="C4" s="67" t="s">
        <v>18</v>
      </c>
      <c r="D4" s="62"/>
      <c r="E4" s="66"/>
      <c r="F4" s="62"/>
      <c r="G4" s="62"/>
      <c r="H4" s="62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74" t="s">
        <v>757</v>
      </c>
      <c r="C9" s="75"/>
      <c r="D9" s="76" t="s">
        <v>227</v>
      </c>
      <c r="E9" s="77"/>
      <c r="F9" s="78"/>
      <c r="G9" s="79"/>
      <c r="H9" s="80">
        <f>SUM(H11:H12)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>
      <c r="A11" s="84">
        <v>1</v>
      </c>
      <c r="B11" s="85"/>
      <c r="C11" s="86" t="s">
        <v>228</v>
      </c>
      <c r="D11" s="87" t="s">
        <v>229</v>
      </c>
      <c r="E11" s="88" t="s">
        <v>188</v>
      </c>
      <c r="F11" s="89">
        <v>17.5</v>
      </c>
      <c r="G11" s="1252"/>
      <c r="H11" s="90">
        <f>ROUND(F11*G11,2)</f>
        <v>0</v>
      </c>
      <c r="I11" s="1252"/>
    </row>
    <row r="12" spans="1:9" s="81" customFormat="1" ht="27.6">
      <c r="A12" s="84">
        <v>2</v>
      </c>
      <c r="B12" s="85"/>
      <c r="C12" s="86" t="s">
        <v>758</v>
      </c>
      <c r="D12" s="87" t="s">
        <v>759</v>
      </c>
      <c r="E12" s="88" t="s">
        <v>180</v>
      </c>
      <c r="F12" s="89">
        <v>18</v>
      </c>
      <c r="G12" s="1252"/>
      <c r="H12" s="90">
        <f>ROUND(F12*G12,2)</f>
        <v>0</v>
      </c>
      <c r="I12" s="1252"/>
    </row>
    <row r="13" spans="1:9">
      <c r="A13" s="53"/>
      <c r="B13" s="70"/>
      <c r="C13" s="91"/>
      <c r="D13" s="71"/>
      <c r="F13" s="53"/>
      <c r="G13" s="53"/>
      <c r="H13" s="53"/>
      <c r="I13" s="53"/>
    </row>
    <row r="14" spans="1:9" s="81" customFormat="1">
      <c r="A14" s="73"/>
      <c r="B14" s="74" t="s">
        <v>760</v>
      </c>
      <c r="C14" s="75"/>
      <c r="D14" s="76" t="s">
        <v>185</v>
      </c>
      <c r="E14" s="77"/>
      <c r="F14" s="78"/>
      <c r="G14" s="79"/>
      <c r="H14" s="80">
        <f>SUM(H16:H19)</f>
        <v>0</v>
      </c>
      <c r="I14" s="79"/>
    </row>
    <row r="15" spans="1:9" s="81" customFormat="1">
      <c r="A15" s="82"/>
      <c r="B15" s="83"/>
      <c r="C15" s="82"/>
      <c r="D15" s="82"/>
      <c r="E15" s="83"/>
      <c r="F15" s="82"/>
      <c r="G15" s="82"/>
      <c r="H15" s="82"/>
      <c r="I15" s="82"/>
    </row>
    <row r="16" spans="1:9" s="81" customFormat="1">
      <c r="A16" s="84">
        <v>3</v>
      </c>
      <c r="B16" s="85"/>
      <c r="C16" s="86" t="s">
        <v>186</v>
      </c>
      <c r="D16" s="87" t="s">
        <v>187</v>
      </c>
      <c r="E16" s="88" t="s">
        <v>188</v>
      </c>
      <c r="F16" s="89">
        <v>44</v>
      </c>
      <c r="G16" s="1252"/>
      <c r="H16" s="90">
        <f>ROUND(F16*G16,2)</f>
        <v>0</v>
      </c>
      <c r="I16" s="1252"/>
    </row>
    <row r="17" spans="1:9">
      <c r="A17" s="84">
        <v>4</v>
      </c>
      <c r="B17" s="85"/>
      <c r="C17" s="86" t="s">
        <v>761</v>
      </c>
      <c r="D17" s="87" t="s">
        <v>762</v>
      </c>
      <c r="E17" s="88" t="s">
        <v>188</v>
      </c>
      <c r="F17" s="89">
        <v>69.7</v>
      </c>
      <c r="G17" s="1252"/>
      <c r="H17" s="90">
        <f t="shared" ref="H17:H19" si="0">ROUND(F17*G17,2)</f>
        <v>0</v>
      </c>
      <c r="I17" s="1252"/>
    </row>
    <row r="18" spans="1:9">
      <c r="A18" s="84">
        <v>5</v>
      </c>
      <c r="B18" s="85"/>
      <c r="C18" s="86" t="s">
        <v>360</v>
      </c>
      <c r="D18" s="87" t="s">
        <v>361</v>
      </c>
      <c r="E18" s="88" t="s">
        <v>188</v>
      </c>
      <c r="F18" s="89">
        <v>107.4</v>
      </c>
      <c r="G18" s="1252"/>
      <c r="H18" s="90">
        <f t="shared" si="0"/>
        <v>0</v>
      </c>
      <c r="I18" s="1252"/>
    </row>
    <row r="19" spans="1:9">
      <c r="A19" s="84">
        <v>6</v>
      </c>
      <c r="B19" s="85"/>
      <c r="C19" s="86" t="s">
        <v>189</v>
      </c>
      <c r="D19" s="87" t="s">
        <v>377</v>
      </c>
      <c r="E19" s="88" t="s">
        <v>176</v>
      </c>
      <c r="F19" s="89">
        <v>129</v>
      </c>
      <c r="G19" s="1252"/>
      <c r="H19" s="90">
        <f t="shared" si="0"/>
        <v>0</v>
      </c>
      <c r="I19" s="1252"/>
    </row>
    <row r="20" spans="1:9">
      <c r="A20" s="92"/>
      <c r="B20" s="93"/>
      <c r="D20" s="94"/>
      <c r="E20" s="95"/>
      <c r="G20" s="53"/>
      <c r="H20" s="53"/>
      <c r="I20" s="53"/>
    </row>
    <row r="21" spans="1:9" s="81" customFormat="1">
      <c r="A21" s="73"/>
      <c r="B21" s="74" t="s">
        <v>763</v>
      </c>
      <c r="C21" s="75"/>
      <c r="D21" s="76" t="s">
        <v>764</v>
      </c>
      <c r="E21" s="77"/>
      <c r="F21" s="78"/>
      <c r="G21" s="79"/>
      <c r="H21" s="80">
        <f>SUM(H23:H23)</f>
        <v>0</v>
      </c>
      <c r="I21" s="79"/>
    </row>
    <row r="22" spans="1:9">
      <c r="A22" s="53"/>
      <c r="F22" s="53"/>
      <c r="G22" s="53"/>
      <c r="H22" s="53"/>
      <c r="I22" s="53"/>
    </row>
    <row r="23" spans="1:9" ht="27.6">
      <c r="A23" s="84">
        <v>7</v>
      </c>
      <c r="B23" s="85"/>
      <c r="C23" s="86" t="s">
        <v>765</v>
      </c>
      <c r="D23" s="87" t="s">
        <v>766</v>
      </c>
      <c r="E23" s="88" t="s">
        <v>267</v>
      </c>
      <c r="F23" s="89">
        <v>2</v>
      </c>
      <c r="G23" s="1252"/>
      <c r="H23" s="90">
        <f>ROUND(F23*G23,2)</f>
        <v>0</v>
      </c>
      <c r="I23" s="1252"/>
    </row>
    <row r="24" spans="1:9">
      <c r="A24" s="83"/>
      <c r="B24" s="97"/>
      <c r="C24" s="91"/>
      <c r="D24" s="98"/>
      <c r="E24" s="59"/>
      <c r="F24" s="99"/>
      <c r="G24" s="79"/>
      <c r="H24" s="79"/>
      <c r="I24" s="79"/>
    </row>
    <row r="25" spans="1:9" s="81" customFormat="1">
      <c r="A25" s="73"/>
      <c r="B25" s="74" t="s">
        <v>767</v>
      </c>
      <c r="C25" s="75"/>
      <c r="D25" s="76" t="s">
        <v>768</v>
      </c>
      <c r="E25" s="77"/>
      <c r="F25" s="78"/>
      <c r="G25" s="79"/>
      <c r="H25" s="80">
        <f>SUM(H27)</f>
        <v>0</v>
      </c>
      <c r="I25" s="79"/>
    </row>
    <row r="26" spans="1:9" s="81" customFormat="1">
      <c r="A26" s="82"/>
      <c r="B26" s="83"/>
      <c r="C26" s="82"/>
      <c r="D26" s="82"/>
      <c r="E26" s="83"/>
      <c r="F26" s="82"/>
      <c r="G26" s="82"/>
      <c r="H26" s="82"/>
      <c r="I26" s="82"/>
    </row>
    <row r="27" spans="1:9" s="81" customFormat="1">
      <c r="A27" s="84">
        <v>8</v>
      </c>
      <c r="B27" s="85"/>
      <c r="C27" s="86" t="s">
        <v>769</v>
      </c>
      <c r="D27" s="87" t="s">
        <v>770</v>
      </c>
      <c r="E27" s="88" t="s">
        <v>267</v>
      </c>
      <c r="F27" s="89">
        <v>90</v>
      </c>
      <c r="G27" s="1252"/>
      <c r="H27" s="90">
        <f>ROUND(F27*G27,2)</f>
        <v>0</v>
      </c>
      <c r="I27" s="1252"/>
    </row>
    <row r="28" spans="1:9">
      <c r="A28" s="83"/>
      <c r="B28" s="97"/>
      <c r="C28" s="91"/>
      <c r="D28" s="98"/>
      <c r="E28" s="59"/>
      <c r="F28" s="99"/>
      <c r="G28" s="79"/>
      <c r="H28" s="79"/>
      <c r="I28" s="79"/>
    </row>
    <row r="29" spans="1:9">
      <c r="A29" s="92"/>
      <c r="B29" s="74" t="s">
        <v>771</v>
      </c>
      <c r="C29" s="75"/>
      <c r="D29" s="76" t="s">
        <v>772</v>
      </c>
      <c r="F29" s="53"/>
      <c r="G29" s="53"/>
      <c r="H29" s="80">
        <f>SUM(H31)</f>
        <v>0</v>
      </c>
      <c r="I29" s="53"/>
    </row>
    <row r="30" spans="1:9" s="81" customFormat="1">
      <c r="A30" s="82"/>
      <c r="B30" s="83"/>
      <c r="C30" s="82"/>
      <c r="D30" s="82"/>
      <c r="E30" s="83"/>
      <c r="F30" s="82"/>
      <c r="G30" s="82"/>
      <c r="H30" s="82"/>
      <c r="I30" s="82"/>
    </row>
    <row r="31" spans="1:9">
      <c r="A31" s="84">
        <v>9</v>
      </c>
      <c r="B31" s="85"/>
      <c r="C31" s="86">
        <v>91080106</v>
      </c>
      <c r="D31" s="87" t="s">
        <v>773</v>
      </c>
      <c r="E31" s="88" t="s">
        <v>176</v>
      </c>
      <c r="F31" s="89">
        <v>1560</v>
      </c>
      <c r="G31" s="1252"/>
      <c r="H31" s="90">
        <f>ROUND(F31*G31,2)</f>
        <v>0</v>
      </c>
      <c r="I31" s="1252"/>
    </row>
    <row r="32" spans="1:9">
      <c r="A32" s="92"/>
      <c r="B32" s="74"/>
      <c r="D32" s="94"/>
      <c r="E32" s="95"/>
      <c r="G32" s="53"/>
      <c r="H32" s="53"/>
      <c r="I32" s="53"/>
    </row>
    <row r="33" spans="1:9">
      <c r="A33" s="92"/>
      <c r="B33" s="74" t="s">
        <v>774</v>
      </c>
      <c r="C33" s="75"/>
      <c r="D33" s="76" t="s">
        <v>567</v>
      </c>
      <c r="F33" s="53"/>
      <c r="G33" s="53"/>
      <c r="H33" s="80">
        <f>SUM(H35:H36)</f>
        <v>0</v>
      </c>
      <c r="I33" s="53"/>
    </row>
    <row r="34" spans="1:9">
      <c r="A34" s="53"/>
      <c r="F34" s="53"/>
      <c r="G34" s="53"/>
      <c r="H34" s="53"/>
      <c r="I34" s="53"/>
    </row>
    <row r="35" spans="1:9">
      <c r="A35" s="84">
        <v>10</v>
      </c>
      <c r="B35" s="85"/>
      <c r="C35" s="86">
        <v>91200101</v>
      </c>
      <c r="D35" s="87" t="s">
        <v>775</v>
      </c>
      <c r="E35" s="88" t="s">
        <v>180</v>
      </c>
      <c r="F35" s="89">
        <v>17</v>
      </c>
      <c r="G35" s="1252"/>
      <c r="H35" s="90">
        <f>ROUND(F35*G35,2)</f>
        <v>0</v>
      </c>
      <c r="I35" s="1252"/>
    </row>
    <row r="36" spans="1:9">
      <c r="A36" s="84">
        <v>11</v>
      </c>
      <c r="B36" s="85"/>
      <c r="C36" s="86">
        <v>91280101</v>
      </c>
      <c r="D36" s="87" t="s">
        <v>776</v>
      </c>
      <c r="E36" s="88" t="s">
        <v>180</v>
      </c>
      <c r="F36" s="89">
        <v>1</v>
      </c>
      <c r="G36" s="1252"/>
      <c r="H36" s="90">
        <f>ROUND(F36*G36,2)</f>
        <v>0</v>
      </c>
      <c r="I36" s="1252"/>
    </row>
    <row r="37" spans="1:9">
      <c r="A37" s="92"/>
      <c r="B37" s="74"/>
      <c r="D37" s="94"/>
      <c r="E37" s="95"/>
      <c r="G37" s="53"/>
      <c r="H37" s="53"/>
      <c r="I37" s="53"/>
    </row>
    <row r="38" spans="1:9">
      <c r="A38" s="92"/>
      <c r="B38" s="74" t="s">
        <v>777</v>
      </c>
      <c r="C38" s="75"/>
      <c r="D38" s="76" t="s">
        <v>362</v>
      </c>
      <c r="F38" s="53"/>
      <c r="G38" s="53"/>
      <c r="H38" s="80">
        <f>SUM(H40:H43)</f>
        <v>0</v>
      </c>
      <c r="I38" s="53"/>
    </row>
    <row r="39" spans="1:9">
      <c r="A39" s="53"/>
      <c r="F39" s="53"/>
      <c r="G39" s="53"/>
      <c r="H39" s="53"/>
      <c r="I39" s="53"/>
    </row>
    <row r="40" spans="1:9" ht="27.6">
      <c r="A40" s="84">
        <v>12</v>
      </c>
      <c r="B40" s="85"/>
      <c r="C40" s="86">
        <v>92022801</v>
      </c>
      <c r="D40" s="87" t="s">
        <v>778</v>
      </c>
      <c r="E40" s="88" t="s">
        <v>176</v>
      </c>
      <c r="F40" s="89">
        <v>495</v>
      </c>
      <c r="G40" s="1252"/>
      <c r="H40" s="90">
        <f>ROUND(F40*G40,2)</f>
        <v>0</v>
      </c>
      <c r="I40" s="1252"/>
    </row>
    <row r="41" spans="1:9" ht="27.6">
      <c r="A41" s="84">
        <v>13</v>
      </c>
      <c r="B41" s="85"/>
      <c r="C41" s="86" t="s">
        <v>779</v>
      </c>
      <c r="D41" s="87" t="s">
        <v>780</v>
      </c>
      <c r="E41" s="88" t="s">
        <v>180</v>
      </c>
      <c r="F41" s="89">
        <v>1</v>
      </c>
      <c r="G41" s="1252"/>
      <c r="H41" s="90">
        <f t="shared" ref="H41:H43" si="1">ROUND(F41*G41,2)</f>
        <v>0</v>
      </c>
      <c r="I41" s="1252"/>
    </row>
    <row r="42" spans="1:9">
      <c r="A42" s="84">
        <v>14</v>
      </c>
      <c r="B42" s="85"/>
      <c r="C42" s="86">
        <v>92050305</v>
      </c>
      <c r="D42" s="87" t="s">
        <v>781</v>
      </c>
      <c r="E42" s="88" t="s">
        <v>180</v>
      </c>
      <c r="F42" s="89">
        <v>1</v>
      </c>
      <c r="G42" s="1252"/>
      <c r="H42" s="90">
        <f t="shared" si="1"/>
        <v>0</v>
      </c>
      <c r="I42" s="1252"/>
    </row>
    <row r="43" spans="1:9" ht="27.6">
      <c r="A43" s="84">
        <v>15</v>
      </c>
      <c r="B43" s="85"/>
      <c r="C43" s="86" t="s">
        <v>765</v>
      </c>
      <c r="D43" s="87" t="s">
        <v>766</v>
      </c>
      <c r="E43" s="88" t="s">
        <v>180</v>
      </c>
      <c r="F43" s="89">
        <v>1</v>
      </c>
      <c r="G43" s="1252"/>
      <c r="H43" s="90">
        <f t="shared" si="1"/>
        <v>0</v>
      </c>
      <c r="I43" s="1252"/>
    </row>
    <row r="44" spans="1:9">
      <c r="A44" s="92"/>
      <c r="B44" s="100"/>
      <c r="C44" s="101"/>
      <c r="D44" s="102"/>
      <c r="E44" s="95"/>
      <c r="H44" s="96"/>
    </row>
    <row r="45" spans="1:9" ht="14.4">
      <c r="A45" s="92"/>
      <c r="B45" s="100"/>
      <c r="C45" s="101"/>
      <c r="D45" s="103" t="s">
        <v>181</v>
      </c>
      <c r="E45" s="104"/>
      <c r="F45" s="105"/>
      <c r="G45" s="106"/>
      <c r="H45" s="107">
        <f>H9+H14+H21+H25+H29+H33+H38</f>
        <v>0</v>
      </c>
    </row>
    <row r="46" spans="1:9" ht="13.5" customHeight="1">
      <c r="A46" s="92"/>
      <c r="B46" s="108"/>
      <c r="C46" s="109"/>
      <c r="D46" s="110"/>
      <c r="E46" s="92"/>
    </row>
    <row r="47" spans="1:9" s="52" customFormat="1">
      <c r="A47" s="92"/>
      <c r="B47" s="92"/>
      <c r="C47" s="92"/>
      <c r="D47" s="53"/>
      <c r="E47" s="95"/>
      <c r="F47" s="54"/>
      <c r="G47" s="96"/>
      <c r="H47" s="54"/>
      <c r="I47" s="51"/>
    </row>
    <row r="48" spans="1:9" s="112" customFormat="1">
      <c r="A48" s="92"/>
      <c r="B48" s="92"/>
      <c r="C48" s="92"/>
      <c r="D48" s="111"/>
      <c r="E48" s="100"/>
      <c r="F48" s="54"/>
      <c r="G48" s="96"/>
      <c r="H48" s="54"/>
      <c r="I48" s="51"/>
    </row>
    <row r="49" spans="1:9" ht="13.5" customHeight="1">
      <c r="A49" s="92"/>
      <c r="B49" s="92"/>
      <c r="C49" s="92"/>
      <c r="E49" s="100"/>
    </row>
    <row r="50" spans="1:9">
      <c r="A50" s="92"/>
      <c r="B50" s="92"/>
      <c r="C50" s="92"/>
      <c r="E50" s="100"/>
      <c r="I50" s="113"/>
    </row>
    <row r="51" spans="1:9">
      <c r="A51" s="92"/>
      <c r="B51" s="92"/>
      <c r="C51" s="92"/>
      <c r="E51" s="95"/>
    </row>
    <row r="52" spans="1:9">
      <c r="A52" s="92"/>
      <c r="B52" s="92"/>
      <c r="C52" s="92"/>
      <c r="E52" s="95"/>
    </row>
    <row r="53" spans="1:9">
      <c r="A53" s="92"/>
      <c r="B53" s="92"/>
      <c r="C53" s="92"/>
      <c r="E53" s="95"/>
    </row>
    <row r="54" spans="1:9">
      <c r="A54" s="92"/>
      <c r="B54" s="92"/>
      <c r="C54" s="92"/>
      <c r="E54" s="95"/>
    </row>
    <row r="55" spans="1:9">
      <c r="A55" s="92"/>
      <c r="B55" s="92"/>
      <c r="C55" s="92"/>
      <c r="D55" s="110"/>
      <c r="E55" s="95"/>
    </row>
    <row r="56" spans="1:9">
      <c r="A56" s="92"/>
      <c r="B56" s="92"/>
      <c r="C56" s="92"/>
      <c r="D56" s="114"/>
      <c r="E56" s="95"/>
    </row>
    <row r="57" spans="1:9">
      <c r="A57" s="92"/>
      <c r="B57" s="92"/>
      <c r="C57" s="92"/>
      <c r="D57" s="110"/>
      <c r="E57" s="92"/>
    </row>
    <row r="58" spans="1:9">
      <c r="A58" s="92"/>
      <c r="B58" s="92"/>
      <c r="C58" s="92"/>
      <c r="D58" s="115"/>
      <c r="E58" s="95"/>
    </row>
    <row r="59" spans="1:9">
      <c r="A59" s="92"/>
      <c r="B59" s="92"/>
      <c r="C59" s="92"/>
      <c r="D59" s="102"/>
      <c r="E59" s="95"/>
    </row>
    <row r="60" spans="1:9" s="52" customFormat="1" ht="12.75" customHeight="1">
      <c r="A60" s="92"/>
      <c r="B60" s="92"/>
      <c r="C60" s="92"/>
      <c r="D60" s="116"/>
      <c r="E60" s="95"/>
      <c r="F60" s="54"/>
      <c r="G60" s="96"/>
      <c r="H60" s="54"/>
    </row>
    <row r="61" spans="1:9" s="52" customFormat="1">
      <c r="A61" s="92"/>
      <c r="B61" s="92"/>
      <c r="C61" s="92"/>
      <c r="D61" s="116"/>
      <c r="E61" s="95"/>
      <c r="F61" s="54"/>
      <c r="G61" s="96"/>
      <c r="H61" s="54"/>
    </row>
    <row r="62" spans="1:9">
      <c r="A62" s="92"/>
      <c r="B62" s="100"/>
      <c r="C62" s="101"/>
      <c r="D62" s="116"/>
      <c r="E62" s="95"/>
    </row>
    <row r="63" spans="1:9" s="52" customFormat="1" ht="12.75" customHeight="1">
      <c r="A63" s="92"/>
      <c r="B63" s="100"/>
      <c r="C63" s="101"/>
      <c r="D63" s="102"/>
      <c r="E63" s="95"/>
      <c r="F63" s="54"/>
      <c r="G63" s="96"/>
      <c r="H63" s="54"/>
    </row>
    <row r="64" spans="1:9">
      <c r="A64" s="92"/>
      <c r="B64" s="100"/>
      <c r="C64" s="101"/>
      <c r="D64" s="116"/>
      <c r="E64" s="95"/>
    </row>
    <row r="65" spans="1:8">
      <c r="A65" s="92"/>
      <c r="B65" s="100"/>
      <c r="C65" s="101"/>
      <c r="D65" s="116"/>
      <c r="E65" s="95"/>
    </row>
    <row r="66" spans="1:8">
      <c r="A66" s="92"/>
      <c r="B66" s="100"/>
      <c r="C66" s="101"/>
      <c r="D66" s="116"/>
      <c r="E66" s="95"/>
    </row>
    <row r="67" spans="1:8" ht="15.6">
      <c r="A67" s="92"/>
      <c r="B67" s="117"/>
      <c r="C67" s="118"/>
      <c r="D67" s="102"/>
      <c r="E67" s="119"/>
    </row>
    <row r="68" spans="1:8">
      <c r="A68" s="92"/>
      <c r="B68" s="108"/>
      <c r="C68" s="120"/>
      <c r="D68" s="110"/>
      <c r="E68" s="92"/>
    </row>
    <row r="69" spans="1:8" s="52" customFormat="1" ht="12.75" customHeight="1">
      <c r="A69" s="92"/>
      <c r="B69" s="100"/>
      <c r="C69" s="101"/>
      <c r="D69" s="115"/>
      <c r="E69" s="95"/>
      <c r="F69" s="54"/>
      <c r="G69" s="96"/>
      <c r="H69" s="54"/>
    </row>
    <row r="70" spans="1:8" s="52" customFormat="1" ht="12.75" customHeight="1">
      <c r="A70" s="92"/>
      <c r="B70" s="117"/>
      <c r="C70" s="118"/>
      <c r="D70" s="102"/>
      <c r="E70" s="119"/>
      <c r="F70" s="54"/>
      <c r="G70" s="96"/>
      <c r="H70" s="54"/>
    </row>
    <row r="71" spans="1:8">
      <c r="A71" s="92"/>
      <c r="B71" s="100"/>
      <c r="C71" s="101"/>
      <c r="D71" s="102"/>
      <c r="E71" s="95"/>
    </row>
    <row r="72" spans="1:8">
      <c r="A72" s="92"/>
      <c r="B72" s="100"/>
      <c r="C72" s="101"/>
      <c r="D72" s="102"/>
      <c r="E72" s="95"/>
    </row>
    <row r="73" spans="1:8">
      <c r="A73" s="92"/>
      <c r="B73" s="100"/>
      <c r="C73" s="101"/>
      <c r="D73" s="116"/>
      <c r="E73" s="95"/>
    </row>
    <row r="74" spans="1:8">
      <c r="A74" s="92"/>
      <c r="B74" s="100"/>
      <c r="C74" s="101"/>
      <c r="D74" s="116"/>
      <c r="E74" s="95"/>
    </row>
    <row r="75" spans="1:8">
      <c r="A75" s="92"/>
      <c r="B75" s="100"/>
      <c r="C75" s="101"/>
      <c r="D75" s="116"/>
      <c r="E75" s="95"/>
    </row>
    <row r="76" spans="1:8" ht="15.6">
      <c r="A76" s="92"/>
      <c r="B76" s="117"/>
      <c r="C76" s="118"/>
      <c r="D76" s="102"/>
      <c r="E76" s="119"/>
    </row>
    <row r="77" spans="1:8" ht="15.6">
      <c r="A77" s="92"/>
      <c r="B77" s="117"/>
      <c r="C77" s="118"/>
      <c r="D77" s="121"/>
      <c r="E77" s="119"/>
    </row>
    <row r="78" spans="1:8">
      <c r="A78" s="92"/>
      <c r="B78" s="100"/>
      <c r="C78" s="101"/>
      <c r="D78" s="115"/>
      <c r="E78" s="95"/>
    </row>
    <row r="79" spans="1:8">
      <c r="A79" s="92"/>
      <c r="B79" s="100"/>
      <c r="C79" s="101"/>
      <c r="D79" s="102"/>
      <c r="E79" s="95"/>
    </row>
    <row r="80" spans="1:8">
      <c r="A80" s="92"/>
      <c r="B80" s="100"/>
      <c r="C80" s="101"/>
      <c r="D80" s="102"/>
      <c r="E80" s="95"/>
    </row>
    <row r="81" spans="1:8">
      <c r="A81" s="92"/>
      <c r="B81" s="100"/>
      <c r="C81" s="101"/>
      <c r="D81" s="116"/>
      <c r="E81" s="95"/>
    </row>
    <row r="82" spans="1:8">
      <c r="A82" s="92"/>
      <c r="B82" s="100"/>
      <c r="C82" s="101"/>
      <c r="D82" s="116"/>
      <c r="E82" s="95"/>
    </row>
    <row r="83" spans="1:8">
      <c r="A83" s="92"/>
      <c r="B83" s="100"/>
      <c r="C83" s="101"/>
      <c r="D83" s="116"/>
      <c r="E83" s="95"/>
    </row>
    <row r="84" spans="1:8">
      <c r="A84" s="92"/>
      <c r="B84" s="100"/>
      <c r="C84" s="101"/>
      <c r="D84" s="102"/>
      <c r="E84" s="95"/>
    </row>
    <row r="85" spans="1:8">
      <c r="A85" s="92"/>
      <c r="B85" s="100"/>
      <c r="C85" s="101"/>
      <c r="D85" s="116"/>
      <c r="E85" s="95"/>
    </row>
    <row r="86" spans="1:8">
      <c r="A86" s="92"/>
      <c r="B86" s="100"/>
      <c r="C86" s="101"/>
      <c r="D86" s="115"/>
      <c r="E86" s="95"/>
    </row>
    <row r="87" spans="1:8" ht="13.5" customHeight="1">
      <c r="A87" s="92"/>
      <c r="B87" s="100"/>
      <c r="C87" s="101"/>
      <c r="D87" s="102"/>
      <c r="E87" s="95"/>
    </row>
    <row r="88" spans="1:8" ht="13.5" customHeight="1">
      <c r="A88" s="92"/>
      <c r="B88" s="100"/>
      <c r="C88" s="101"/>
      <c r="D88" s="116"/>
      <c r="E88" s="95"/>
    </row>
    <row r="89" spans="1:8" s="52" customFormat="1">
      <c r="A89" s="92"/>
      <c r="B89" s="100"/>
      <c r="C89" s="101"/>
      <c r="D89" s="116"/>
      <c r="E89" s="95"/>
      <c r="F89" s="54"/>
      <c r="G89" s="96"/>
      <c r="H89" s="54"/>
    </row>
    <row r="90" spans="1:8" s="52" customFormat="1">
      <c r="A90" s="92"/>
      <c r="B90" s="100"/>
      <c r="C90" s="101"/>
      <c r="D90" s="116"/>
      <c r="E90" s="95"/>
      <c r="F90" s="54"/>
      <c r="G90" s="96"/>
      <c r="H90" s="54"/>
    </row>
    <row r="91" spans="1:8" s="52" customFormat="1">
      <c r="A91" s="92"/>
      <c r="B91" s="100"/>
      <c r="C91" s="101"/>
      <c r="D91" s="102"/>
      <c r="E91" s="95"/>
      <c r="F91" s="54"/>
      <c r="G91" s="96"/>
      <c r="H91" s="54"/>
    </row>
    <row r="92" spans="1:8" ht="13.5" customHeight="1">
      <c r="A92" s="92"/>
      <c r="B92" s="100"/>
      <c r="C92" s="101"/>
      <c r="D92" s="116"/>
      <c r="E92" s="95"/>
    </row>
    <row r="93" spans="1:8" ht="13.5" customHeight="1">
      <c r="A93" s="92"/>
      <c r="B93" s="100"/>
      <c r="C93" s="101"/>
      <c r="D93" s="115"/>
      <c r="E93" s="95"/>
    </row>
    <row r="94" spans="1:8" s="52" customFormat="1">
      <c r="A94" s="92"/>
      <c r="B94" s="95"/>
      <c r="C94" s="114"/>
      <c r="D94" s="122"/>
      <c r="E94" s="95"/>
      <c r="F94" s="54"/>
      <c r="G94" s="96"/>
      <c r="H94" s="54"/>
    </row>
    <row r="95" spans="1:8" s="52" customFormat="1">
      <c r="A95" s="92"/>
      <c r="B95" s="95"/>
      <c r="C95" s="114"/>
      <c r="D95" s="114"/>
      <c r="E95" s="95"/>
      <c r="F95" s="54"/>
      <c r="G95" s="96"/>
      <c r="H95" s="54"/>
    </row>
    <row r="96" spans="1:8" s="52" customFormat="1">
      <c r="A96" s="92"/>
      <c r="B96" s="108"/>
      <c r="C96" s="120"/>
      <c r="D96" s="110"/>
      <c r="E96" s="92"/>
      <c r="F96" s="54"/>
      <c r="G96" s="96"/>
      <c r="H96" s="54"/>
    </row>
    <row r="97" spans="1:8" s="52" customFormat="1">
      <c r="A97" s="92"/>
      <c r="B97" s="100"/>
      <c r="C97" s="123"/>
      <c r="D97" s="116"/>
      <c r="E97" s="95"/>
      <c r="F97" s="54"/>
      <c r="G97" s="96"/>
      <c r="H97" s="54"/>
    </row>
    <row r="98" spans="1:8" s="52" customFormat="1">
      <c r="A98" s="92"/>
      <c r="B98" s="100"/>
      <c r="C98" s="123"/>
      <c r="D98" s="116"/>
      <c r="E98" s="95"/>
      <c r="F98" s="54"/>
      <c r="G98" s="96"/>
      <c r="H98" s="54"/>
    </row>
    <row r="99" spans="1:8" s="52" customFormat="1">
      <c r="A99" s="92"/>
      <c r="B99" s="95"/>
      <c r="C99" s="114"/>
      <c r="D99" s="122"/>
      <c r="E99" s="95"/>
      <c r="F99" s="54"/>
      <c r="G99" s="96"/>
      <c r="H99" s="54"/>
    </row>
    <row r="100" spans="1:8" s="52" customFormat="1">
      <c r="A100" s="92"/>
      <c r="B100" s="95"/>
      <c r="C100" s="114"/>
      <c r="D100" s="114"/>
      <c r="E100" s="95"/>
      <c r="F100" s="54"/>
      <c r="G100" s="96"/>
      <c r="H100" s="54"/>
    </row>
    <row r="101" spans="1:8" s="52" customFormat="1">
      <c r="A101" s="92"/>
      <c r="B101" s="108"/>
      <c r="C101" s="120"/>
      <c r="D101" s="110"/>
      <c r="E101" s="92"/>
      <c r="F101" s="54"/>
      <c r="G101" s="96"/>
      <c r="H101" s="54"/>
    </row>
    <row r="102" spans="1:8" ht="13.5" customHeight="1">
      <c r="A102" s="92"/>
      <c r="B102" s="108"/>
      <c r="C102" s="120"/>
      <c r="D102" s="110"/>
      <c r="E102" s="92"/>
    </row>
    <row r="103" spans="1:8" s="52" customFormat="1">
      <c r="A103" s="92"/>
      <c r="B103" s="100"/>
      <c r="C103" s="123"/>
      <c r="D103" s="115"/>
      <c r="E103" s="95"/>
      <c r="F103" s="54"/>
      <c r="G103" s="96"/>
      <c r="H103" s="54"/>
    </row>
    <row r="104" spans="1:8" s="52" customFormat="1">
      <c r="A104" s="92"/>
      <c r="B104" s="100"/>
      <c r="C104" s="123"/>
      <c r="D104" s="116"/>
      <c r="E104" s="95"/>
      <c r="F104" s="54"/>
      <c r="G104" s="96"/>
      <c r="H104" s="54"/>
    </row>
    <row r="105" spans="1:8" ht="13.5" customHeight="1">
      <c r="A105" s="92"/>
      <c r="B105" s="100"/>
      <c r="C105" s="123"/>
      <c r="D105" s="115"/>
      <c r="E105" s="95"/>
    </row>
    <row r="106" spans="1:8" ht="13.5" customHeight="1">
      <c r="A106" s="92"/>
      <c r="B106" s="100"/>
      <c r="C106" s="123"/>
      <c r="D106" s="115"/>
      <c r="E106" s="95"/>
    </row>
    <row r="107" spans="1:8" s="52" customFormat="1">
      <c r="A107" s="92"/>
      <c r="B107" s="100"/>
      <c r="C107" s="123"/>
      <c r="D107" s="115"/>
      <c r="E107" s="95"/>
      <c r="F107" s="54"/>
      <c r="G107" s="96"/>
      <c r="H107" s="54"/>
    </row>
    <row r="108" spans="1:8" s="52" customFormat="1">
      <c r="A108" s="92"/>
      <c r="B108" s="100"/>
      <c r="C108" s="123"/>
      <c r="D108" s="116"/>
      <c r="E108" s="95"/>
      <c r="F108" s="54"/>
      <c r="G108" s="96"/>
      <c r="H108" s="54"/>
    </row>
    <row r="109" spans="1:8" ht="13.5" customHeight="1">
      <c r="A109" s="92"/>
      <c r="B109" s="95"/>
      <c r="C109" s="114"/>
      <c r="D109" s="114"/>
      <c r="E109" s="95"/>
    </row>
    <row r="110" spans="1:8" ht="13.5" customHeight="1">
      <c r="B110" s="73"/>
      <c r="C110" s="125"/>
      <c r="D110" s="126"/>
      <c r="E110" s="124"/>
    </row>
    <row r="111" spans="1:8" ht="13.5" customHeight="1">
      <c r="B111" s="83"/>
      <c r="C111" s="127"/>
      <c r="D111" s="82"/>
    </row>
    <row r="114" spans="1:8" ht="13.5" customHeight="1">
      <c r="B114" s="73"/>
      <c r="C114" s="125"/>
      <c r="D114" s="126"/>
      <c r="E114" s="124"/>
    </row>
    <row r="115" spans="1:8" ht="13.5" customHeight="1">
      <c r="B115" s="83"/>
      <c r="C115" s="127"/>
      <c r="D115" s="82"/>
    </row>
    <row r="116" spans="1:8" s="52" customFormat="1">
      <c r="A116" s="124"/>
      <c r="B116" s="72"/>
      <c r="C116" s="53"/>
      <c r="D116" s="128"/>
      <c r="E116" s="72"/>
      <c r="F116" s="54"/>
      <c r="G116" s="96"/>
      <c r="H116" s="54"/>
    </row>
    <row r="117" spans="1:8" ht="13.5" customHeight="1">
      <c r="D117" s="128"/>
    </row>
    <row r="118" spans="1:8" ht="13.5" customHeight="1">
      <c r="D118" s="128"/>
    </row>
    <row r="119" spans="1:8" ht="13.5" customHeight="1">
      <c r="D119" s="128"/>
    </row>
    <row r="120" spans="1:8" ht="13.5" customHeight="1">
      <c r="D120" s="128"/>
    </row>
    <row r="123" spans="1:8" ht="13.5" customHeight="1">
      <c r="B123" s="83"/>
      <c r="C123" s="127"/>
      <c r="D123" s="82"/>
    </row>
    <row r="124" spans="1:8" ht="13.5" customHeight="1">
      <c r="D124" s="129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s="113" customFormat="1" ht="13.5" customHeight="1">
      <c r="A139" s="124"/>
      <c r="B139" s="72"/>
      <c r="C139" s="53"/>
      <c r="D139" s="53"/>
      <c r="E139" s="72"/>
      <c r="F139" s="54"/>
      <c r="G139" s="96"/>
      <c r="H139" s="54"/>
      <c r="I139" s="51"/>
    </row>
    <row r="140" spans="1:9" s="113" customFormat="1" ht="13.5" customHeight="1">
      <c r="A140" s="124"/>
      <c r="B140" s="72"/>
      <c r="C140" s="53"/>
      <c r="D140" s="53"/>
      <c r="E140" s="72"/>
      <c r="F140" s="54"/>
      <c r="G140" s="96"/>
      <c r="H140" s="54"/>
      <c r="I140" s="51"/>
    </row>
    <row r="141" spans="1:9" s="113" customFormat="1" ht="13.5" customHeight="1">
      <c r="A141" s="124"/>
      <c r="B141" s="72"/>
      <c r="C141" s="53"/>
      <c r="D141" s="53"/>
      <c r="E141" s="72"/>
      <c r="F141" s="54"/>
      <c r="G141" s="96"/>
      <c r="H141" s="54"/>
      <c r="I141" s="51"/>
    </row>
    <row r="142" spans="1:9" s="113" customFormat="1" ht="13.5" customHeight="1">
      <c r="A142" s="124"/>
      <c r="B142" s="72"/>
      <c r="C142" s="53"/>
      <c r="D142" s="53"/>
      <c r="E142" s="72"/>
      <c r="F142" s="54"/>
      <c r="G142" s="96"/>
      <c r="H142" s="54"/>
      <c r="I142" s="51"/>
    </row>
    <row r="143" spans="1:9" s="113" customFormat="1" ht="13.5" customHeight="1">
      <c r="A143" s="124"/>
      <c r="B143" s="72"/>
      <c r="C143" s="53"/>
      <c r="D143" s="53"/>
      <c r="E143" s="72"/>
      <c r="F143" s="54"/>
      <c r="G143" s="96"/>
      <c r="H143" s="54"/>
      <c r="I143" s="51"/>
    </row>
    <row r="144" spans="1:9" s="113" customFormat="1" ht="13.5" customHeight="1">
      <c r="A144" s="124"/>
      <c r="B144" s="72"/>
      <c r="C144" s="53"/>
      <c r="D144" s="53"/>
      <c r="E144" s="72"/>
      <c r="F144" s="54"/>
      <c r="G144" s="96"/>
      <c r="H144" s="54"/>
      <c r="I144" s="51"/>
    </row>
    <row r="145" spans="1:9" s="113" customFormat="1" ht="13.5" customHeight="1">
      <c r="A145" s="124"/>
      <c r="B145" s="72"/>
      <c r="C145" s="53"/>
      <c r="D145" s="53"/>
      <c r="E145" s="72"/>
      <c r="F145" s="54"/>
      <c r="G145" s="96"/>
      <c r="H145" s="54"/>
      <c r="I145" s="51"/>
    </row>
    <row r="146" spans="1:9" s="113" customFormat="1" ht="13.5" customHeight="1">
      <c r="A146" s="124"/>
      <c r="B146" s="72"/>
      <c r="C146" s="53"/>
      <c r="D146" s="53"/>
      <c r="E146" s="72"/>
      <c r="F146" s="54"/>
      <c r="G146" s="96"/>
      <c r="H146" s="54"/>
      <c r="I146" s="51"/>
    </row>
    <row r="147" spans="1:9" s="113" customFormat="1" ht="13.5" customHeight="1">
      <c r="A147" s="124"/>
      <c r="B147" s="72"/>
      <c r="C147" s="53"/>
      <c r="D147" s="53"/>
      <c r="E147" s="72"/>
      <c r="F147" s="54"/>
      <c r="G147" s="96"/>
      <c r="H147" s="54"/>
      <c r="I147" s="51"/>
    </row>
    <row r="148" spans="1:9" s="113" customFormat="1" ht="13.5" customHeight="1">
      <c r="A148" s="124"/>
      <c r="B148" s="72"/>
      <c r="C148" s="53"/>
      <c r="D148" s="53"/>
      <c r="E148" s="72"/>
      <c r="F148" s="54"/>
      <c r="G148" s="96"/>
      <c r="H148" s="54"/>
      <c r="I148" s="51"/>
    </row>
    <row r="149" spans="1:9" s="113" customFormat="1" ht="13.5" customHeight="1">
      <c r="A149" s="124"/>
      <c r="B149" s="72"/>
      <c r="C149" s="53"/>
      <c r="D149" s="53"/>
      <c r="E149" s="72"/>
      <c r="F149" s="54"/>
      <c r="G149" s="96"/>
      <c r="H149" s="54"/>
      <c r="I149" s="51"/>
    </row>
    <row r="150" spans="1:9" s="113" customFormat="1" ht="13.5" customHeight="1">
      <c r="A150" s="124"/>
      <c r="B150" s="72"/>
      <c r="C150" s="53"/>
      <c r="D150" s="53"/>
      <c r="E150" s="72"/>
      <c r="F150" s="54"/>
      <c r="G150" s="96"/>
      <c r="H150" s="54"/>
      <c r="I150" s="51"/>
    </row>
    <row r="151" spans="1:9" s="113" customFormat="1" ht="13.5" customHeight="1">
      <c r="A151" s="124"/>
      <c r="B151" s="72"/>
      <c r="C151" s="53"/>
      <c r="D151" s="53"/>
      <c r="E151" s="72"/>
      <c r="F151" s="54"/>
      <c r="G151" s="96"/>
      <c r="H151" s="54"/>
      <c r="I151" s="51"/>
    </row>
    <row r="152" spans="1:9" s="113" customFormat="1" ht="13.5" customHeight="1">
      <c r="A152" s="124"/>
      <c r="B152" s="72"/>
      <c r="C152" s="53"/>
      <c r="D152" s="53"/>
      <c r="E152" s="72"/>
      <c r="F152" s="54"/>
      <c r="G152" s="96"/>
      <c r="H152" s="54"/>
      <c r="I152" s="51"/>
    </row>
    <row r="153" spans="1:9" s="113" customFormat="1" ht="13.5" customHeight="1">
      <c r="A153" s="124"/>
      <c r="B153" s="72"/>
      <c r="C153" s="53"/>
      <c r="D153" s="53"/>
      <c r="E153" s="72"/>
      <c r="F153" s="54"/>
      <c r="G153" s="96"/>
      <c r="H153" s="54"/>
      <c r="I153" s="51"/>
    </row>
    <row r="154" spans="1:9" s="113" customFormat="1" ht="13.5" customHeight="1">
      <c r="A154" s="124"/>
      <c r="B154" s="72"/>
      <c r="C154" s="53"/>
      <c r="D154" s="53"/>
      <c r="E154" s="72"/>
      <c r="F154" s="54"/>
      <c r="G154" s="96"/>
      <c r="H154" s="54"/>
      <c r="I154" s="51"/>
    </row>
    <row r="155" spans="1:9" s="113" customFormat="1" ht="13.5" customHeight="1">
      <c r="A155" s="124"/>
      <c r="B155" s="72"/>
      <c r="C155" s="53"/>
      <c r="D155" s="53"/>
      <c r="E155" s="72"/>
      <c r="F155" s="54"/>
      <c r="G155" s="96"/>
      <c r="H155" s="54"/>
      <c r="I155" s="51"/>
    </row>
    <row r="156" spans="1:9" s="113" customFormat="1" ht="13.5" customHeight="1">
      <c r="A156" s="124"/>
      <c r="B156" s="72"/>
      <c r="C156" s="53"/>
      <c r="D156" s="53"/>
      <c r="E156" s="72"/>
      <c r="F156" s="54"/>
      <c r="G156" s="96"/>
      <c r="H156" s="54"/>
      <c r="I156" s="51"/>
    </row>
    <row r="157" spans="1:9" s="113" customFormat="1" ht="13.5" customHeight="1">
      <c r="A157" s="124"/>
      <c r="B157" s="72"/>
      <c r="C157" s="53"/>
      <c r="D157" s="53"/>
      <c r="E157" s="72"/>
      <c r="F157" s="54"/>
      <c r="G157" s="96"/>
      <c r="H157" s="54"/>
      <c r="I157" s="51"/>
    </row>
    <row r="158" spans="1:9" s="113" customFormat="1" ht="13.5" customHeight="1">
      <c r="A158" s="124"/>
      <c r="B158" s="72"/>
      <c r="C158" s="53"/>
      <c r="D158" s="53"/>
      <c r="E158" s="72"/>
      <c r="F158" s="54"/>
      <c r="G158" s="96"/>
      <c r="H158" s="54"/>
      <c r="I158" s="51"/>
    </row>
    <row r="159" spans="1:9" s="113" customFormat="1" ht="13.5" customHeight="1">
      <c r="A159" s="124"/>
      <c r="B159" s="72"/>
      <c r="C159" s="53"/>
      <c r="D159" s="53"/>
      <c r="E159" s="72"/>
      <c r="F159" s="54"/>
      <c r="G159" s="96"/>
      <c r="H159" s="54"/>
      <c r="I159" s="51"/>
    </row>
    <row r="160" spans="1:9" s="113" customFormat="1" ht="13.5" customHeight="1">
      <c r="A160" s="124"/>
      <c r="B160" s="72"/>
      <c r="C160" s="53"/>
      <c r="D160" s="53"/>
      <c r="E160" s="72"/>
      <c r="F160" s="54"/>
      <c r="G160" s="96"/>
      <c r="H160" s="54"/>
      <c r="I160" s="51"/>
    </row>
    <row r="161" spans="1:9" s="113" customFormat="1" ht="13.5" customHeight="1">
      <c r="A161" s="124"/>
      <c r="B161" s="72"/>
      <c r="C161" s="53"/>
      <c r="D161" s="53"/>
      <c r="E161" s="72"/>
      <c r="F161" s="54"/>
      <c r="G161" s="96"/>
      <c r="H161" s="54"/>
      <c r="I161" s="51"/>
    </row>
    <row r="162" spans="1:9" s="113" customFormat="1" ht="13.5" customHeight="1">
      <c r="A162" s="124"/>
      <c r="B162" s="72"/>
      <c r="C162" s="53"/>
      <c r="D162" s="53"/>
      <c r="E162" s="72"/>
      <c r="F162" s="54"/>
      <c r="G162" s="96"/>
      <c r="H162" s="54"/>
      <c r="I162" s="51"/>
    </row>
    <row r="163" spans="1:9" s="113" customFormat="1" ht="13.5" customHeight="1">
      <c r="A163" s="124"/>
      <c r="B163" s="72"/>
      <c r="C163" s="53"/>
      <c r="D163" s="53"/>
      <c r="E163" s="72"/>
      <c r="F163" s="54"/>
      <c r="G163" s="96"/>
      <c r="H163" s="54"/>
      <c r="I163" s="51"/>
    </row>
    <row r="164" spans="1:9" ht="13.5" customHeight="1">
      <c r="H164" s="53"/>
    </row>
    <row r="165" spans="1:9" ht="13.5" customHeight="1">
      <c r="H165" s="53"/>
    </row>
    <row r="166" spans="1:9" ht="13.5" customHeight="1">
      <c r="H166" s="53"/>
    </row>
    <row r="167" spans="1:9" ht="13.5" customHeight="1">
      <c r="H167" s="53"/>
    </row>
    <row r="168" spans="1:9" ht="13.5" customHeight="1">
      <c r="H168" s="53"/>
    </row>
    <row r="169" spans="1:9" ht="13.5" customHeight="1">
      <c r="H169" s="53"/>
    </row>
  </sheetData>
  <sheetProtection password="CC33" sheet="1" objects="1" scenarios="1"/>
  <mergeCells count="9">
    <mergeCell ref="I6:I7"/>
    <mergeCell ref="C3:D3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sqref="G11:G43" xr:uid="{00000000-0002-0000-08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7" max="8" man="1"/>
  </rowBreaks>
  <colBreaks count="1" manualBreakCount="1">
    <brk id="9" max="44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árok87">
    <tabColor rgb="FFFF99CC"/>
  </sheetPr>
  <dimension ref="A1:I22"/>
  <sheetViews>
    <sheetView view="pageBreakPreview" zoomScaleNormal="100" zoomScaleSheetLayoutView="100" workbookViewId="0">
      <selection activeCell="D27" sqref="D27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169" customFormat="1" ht="14.4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122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123</v>
      </c>
      <c r="D4" s="167"/>
      <c r="E4" s="170"/>
      <c r="F4" s="167"/>
      <c r="G4" s="167"/>
      <c r="H4" s="167"/>
    </row>
    <row r="5" spans="1:9" s="68" customFormat="1" ht="14.4" thickBot="1">
      <c r="A5" s="172"/>
      <c r="B5" s="124"/>
      <c r="C5" s="172"/>
      <c r="D5" s="172"/>
      <c r="E5" s="124"/>
      <c r="F5" s="172"/>
      <c r="G5" s="172"/>
      <c r="H5" s="172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563</v>
      </c>
      <c r="F9" s="53"/>
      <c r="G9" s="53"/>
      <c r="H9" s="80">
        <f>SUM(H11:H14)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5"/>
      <c r="C11" s="143" t="s">
        <v>186</v>
      </c>
      <c r="D11" s="140" t="s">
        <v>187</v>
      </c>
      <c r="E11" s="263" t="s">
        <v>188</v>
      </c>
      <c r="F11" s="264">
        <v>400</v>
      </c>
      <c r="G11" s="1252"/>
      <c r="H11" s="90">
        <f t="shared" ref="H11:H14" si="0">ROUND(F11*G11,2)</f>
        <v>0</v>
      </c>
      <c r="I11" s="1252"/>
    </row>
    <row r="12" spans="1:9">
      <c r="A12" s="173" t="s">
        <v>177</v>
      </c>
      <c r="B12" s="85"/>
      <c r="C12" s="143" t="s">
        <v>360</v>
      </c>
      <c r="D12" s="140" t="s">
        <v>361</v>
      </c>
      <c r="E12" s="263" t="s">
        <v>188</v>
      </c>
      <c r="F12" s="264">
        <v>400</v>
      </c>
      <c r="G12" s="1252"/>
      <c r="H12" s="90">
        <f t="shared" si="0"/>
        <v>0</v>
      </c>
      <c r="I12" s="1252"/>
    </row>
    <row r="13" spans="1:9">
      <c r="A13" s="173" t="s">
        <v>191</v>
      </c>
      <c r="B13" s="85"/>
      <c r="C13" s="210" t="s">
        <v>231</v>
      </c>
      <c r="D13" s="140" t="s">
        <v>571</v>
      </c>
      <c r="E13" s="263" t="s">
        <v>188</v>
      </c>
      <c r="F13" s="264">
        <v>100</v>
      </c>
      <c r="G13" s="1252"/>
      <c r="H13" s="90">
        <f t="shared" si="0"/>
        <v>0</v>
      </c>
      <c r="I13" s="1252"/>
    </row>
    <row r="14" spans="1:9" s="52" customFormat="1">
      <c r="A14" s="185">
        <v>4</v>
      </c>
      <c r="B14" s="84"/>
      <c r="C14" s="143" t="s">
        <v>189</v>
      </c>
      <c r="D14" s="140" t="s">
        <v>377</v>
      </c>
      <c r="E14" s="263" t="s">
        <v>176</v>
      </c>
      <c r="F14" s="264">
        <v>60</v>
      </c>
      <c r="G14" s="1252"/>
      <c r="H14" s="90">
        <f t="shared" si="0"/>
        <v>0</v>
      </c>
      <c r="I14" s="1252"/>
    </row>
    <row r="15" spans="1:9">
      <c r="A15" s="92"/>
      <c r="B15" s="100"/>
      <c r="C15" s="123"/>
      <c r="D15" s="115"/>
      <c r="E15" s="95"/>
      <c r="I15" s="96"/>
    </row>
    <row r="16" spans="1:9">
      <c r="A16" s="92"/>
      <c r="B16" s="137">
        <v>453156</v>
      </c>
      <c r="C16" s="75"/>
      <c r="D16" s="76" t="s">
        <v>373</v>
      </c>
      <c r="F16" s="53"/>
      <c r="G16" s="53"/>
      <c r="H16" s="80">
        <f>SUM(H18:H19)</f>
        <v>0</v>
      </c>
      <c r="I16" s="53"/>
    </row>
    <row r="17" spans="1:9">
      <c r="A17" s="92"/>
      <c r="B17" s="137"/>
      <c r="C17" s="75"/>
      <c r="D17" s="76"/>
      <c r="F17" s="53"/>
      <c r="G17" s="53"/>
      <c r="H17" s="53"/>
      <c r="I17" s="53"/>
    </row>
    <row r="18" spans="1:9">
      <c r="A18" s="173" t="s">
        <v>198</v>
      </c>
      <c r="B18" s="85"/>
      <c r="C18" s="143">
        <v>91090101</v>
      </c>
      <c r="D18" s="140" t="s">
        <v>572</v>
      </c>
      <c r="E18" s="263" t="s">
        <v>176</v>
      </c>
      <c r="F18" s="264">
        <v>7800</v>
      </c>
      <c r="G18" s="1252"/>
      <c r="H18" s="90">
        <f>ROUND(F18*G18,2)</f>
        <v>0</v>
      </c>
      <c r="I18" s="1252"/>
    </row>
    <row r="19" spans="1:9">
      <c r="A19" s="173" t="s">
        <v>201</v>
      </c>
      <c r="B19" s="85"/>
      <c r="C19" s="143">
        <v>91190107</v>
      </c>
      <c r="D19" s="140" t="s">
        <v>569</v>
      </c>
      <c r="E19" s="263" t="s">
        <v>180</v>
      </c>
      <c r="F19" s="264">
        <v>9</v>
      </c>
      <c r="G19" s="1252"/>
      <c r="H19" s="90">
        <f>ROUND(F19*G19,2)</f>
        <v>0</v>
      </c>
      <c r="I19" s="1252"/>
    </row>
    <row r="20" spans="1:9">
      <c r="A20" s="92"/>
      <c r="B20" s="100"/>
      <c r="C20" s="123"/>
      <c r="D20" s="115"/>
      <c r="E20" s="95"/>
    </row>
    <row r="21" spans="1:9" ht="14.4">
      <c r="A21" s="92"/>
      <c r="B21" s="95"/>
      <c r="C21" s="114"/>
      <c r="D21" s="103" t="s">
        <v>181</v>
      </c>
      <c r="E21" s="104"/>
      <c r="F21" s="105"/>
      <c r="G21" s="106"/>
      <c r="H21" s="107">
        <f>SUM(H9,H16)</f>
        <v>0</v>
      </c>
    </row>
    <row r="22" spans="1:9">
      <c r="A22" s="92"/>
      <c r="B22" s="108"/>
      <c r="C22" s="109"/>
      <c r="D22" s="110"/>
      <c r="E22" s="92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19" xr:uid="{00000000-0002-0000-59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árok88">
    <tabColor rgb="FFFF99CC"/>
  </sheetPr>
  <dimension ref="A1:I26"/>
  <sheetViews>
    <sheetView view="pageBreakPreview" zoomScaleNormal="100" zoomScaleSheetLayoutView="100" workbookViewId="0">
      <selection activeCell="D27" sqref="D27"/>
    </sheetView>
  </sheetViews>
  <sheetFormatPr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250" width="9.109375" style="51"/>
    <col min="251" max="251" width="5.6640625" style="51" customWidth="1"/>
    <col min="252" max="252" width="8.6640625" style="51" customWidth="1"/>
    <col min="253" max="253" width="12.6640625" style="51" customWidth="1"/>
    <col min="254" max="254" width="60.6640625" style="51" customWidth="1"/>
    <col min="255" max="255" width="4.6640625" style="51" customWidth="1"/>
    <col min="256" max="256" width="11.6640625" style="51" customWidth="1"/>
    <col min="257" max="257" width="12.6640625" style="51" customWidth="1"/>
    <col min="258" max="258" width="16.6640625" style="51" customWidth="1"/>
    <col min="259" max="259" width="13.5546875" style="51" customWidth="1"/>
    <col min="260" max="506" width="9.109375" style="51"/>
    <col min="507" max="507" width="5.6640625" style="51" customWidth="1"/>
    <col min="508" max="508" width="8.6640625" style="51" customWidth="1"/>
    <col min="509" max="509" width="12.6640625" style="51" customWidth="1"/>
    <col min="510" max="510" width="60.6640625" style="51" customWidth="1"/>
    <col min="511" max="511" width="4.6640625" style="51" customWidth="1"/>
    <col min="512" max="512" width="11.6640625" style="51" customWidth="1"/>
    <col min="513" max="513" width="12.6640625" style="51" customWidth="1"/>
    <col min="514" max="514" width="16.6640625" style="51" customWidth="1"/>
    <col min="515" max="515" width="13.5546875" style="51" customWidth="1"/>
    <col min="516" max="762" width="9.109375" style="51"/>
    <col min="763" max="763" width="5.6640625" style="51" customWidth="1"/>
    <col min="764" max="764" width="8.6640625" style="51" customWidth="1"/>
    <col min="765" max="765" width="12.6640625" style="51" customWidth="1"/>
    <col min="766" max="766" width="60.6640625" style="51" customWidth="1"/>
    <col min="767" max="767" width="4.6640625" style="51" customWidth="1"/>
    <col min="768" max="768" width="11.6640625" style="51" customWidth="1"/>
    <col min="769" max="769" width="12.6640625" style="51" customWidth="1"/>
    <col min="770" max="770" width="16.6640625" style="51" customWidth="1"/>
    <col min="771" max="771" width="13.5546875" style="51" customWidth="1"/>
    <col min="772" max="1018" width="9.109375" style="51"/>
    <col min="1019" max="1019" width="5.6640625" style="51" customWidth="1"/>
    <col min="1020" max="1020" width="8.6640625" style="51" customWidth="1"/>
    <col min="1021" max="1021" width="12.6640625" style="51" customWidth="1"/>
    <col min="1022" max="1022" width="60.6640625" style="51" customWidth="1"/>
    <col min="1023" max="1023" width="4.6640625" style="51" customWidth="1"/>
    <col min="1024" max="1024" width="11.6640625" style="51" customWidth="1"/>
    <col min="1025" max="1025" width="12.6640625" style="51" customWidth="1"/>
    <col min="1026" max="1026" width="16.6640625" style="51" customWidth="1"/>
    <col min="1027" max="1027" width="13.5546875" style="51" customWidth="1"/>
    <col min="1028" max="1274" width="9.109375" style="51"/>
    <col min="1275" max="1275" width="5.6640625" style="51" customWidth="1"/>
    <col min="1276" max="1276" width="8.6640625" style="51" customWidth="1"/>
    <col min="1277" max="1277" width="12.6640625" style="51" customWidth="1"/>
    <col min="1278" max="1278" width="60.6640625" style="51" customWidth="1"/>
    <col min="1279" max="1279" width="4.6640625" style="51" customWidth="1"/>
    <col min="1280" max="1280" width="11.6640625" style="51" customWidth="1"/>
    <col min="1281" max="1281" width="12.6640625" style="51" customWidth="1"/>
    <col min="1282" max="1282" width="16.6640625" style="51" customWidth="1"/>
    <col min="1283" max="1283" width="13.5546875" style="51" customWidth="1"/>
    <col min="1284" max="1530" width="9.109375" style="51"/>
    <col min="1531" max="1531" width="5.6640625" style="51" customWidth="1"/>
    <col min="1532" max="1532" width="8.6640625" style="51" customWidth="1"/>
    <col min="1533" max="1533" width="12.6640625" style="51" customWidth="1"/>
    <col min="1534" max="1534" width="60.6640625" style="51" customWidth="1"/>
    <col min="1535" max="1535" width="4.6640625" style="51" customWidth="1"/>
    <col min="1536" max="1536" width="11.6640625" style="51" customWidth="1"/>
    <col min="1537" max="1537" width="12.6640625" style="51" customWidth="1"/>
    <col min="1538" max="1538" width="16.6640625" style="51" customWidth="1"/>
    <col min="1539" max="1539" width="13.5546875" style="51" customWidth="1"/>
    <col min="1540" max="1786" width="9.109375" style="51"/>
    <col min="1787" max="1787" width="5.6640625" style="51" customWidth="1"/>
    <col min="1788" max="1788" width="8.6640625" style="51" customWidth="1"/>
    <col min="1789" max="1789" width="12.6640625" style="51" customWidth="1"/>
    <col min="1790" max="1790" width="60.6640625" style="51" customWidth="1"/>
    <col min="1791" max="1791" width="4.6640625" style="51" customWidth="1"/>
    <col min="1792" max="1792" width="11.6640625" style="51" customWidth="1"/>
    <col min="1793" max="1793" width="12.6640625" style="51" customWidth="1"/>
    <col min="1794" max="1794" width="16.6640625" style="51" customWidth="1"/>
    <col min="1795" max="1795" width="13.5546875" style="51" customWidth="1"/>
    <col min="1796" max="2042" width="9.109375" style="51"/>
    <col min="2043" max="2043" width="5.6640625" style="51" customWidth="1"/>
    <col min="2044" max="2044" width="8.6640625" style="51" customWidth="1"/>
    <col min="2045" max="2045" width="12.6640625" style="51" customWidth="1"/>
    <col min="2046" max="2046" width="60.6640625" style="51" customWidth="1"/>
    <col min="2047" max="2047" width="4.6640625" style="51" customWidth="1"/>
    <col min="2048" max="2048" width="11.6640625" style="51" customWidth="1"/>
    <col min="2049" max="2049" width="12.6640625" style="51" customWidth="1"/>
    <col min="2050" max="2050" width="16.6640625" style="51" customWidth="1"/>
    <col min="2051" max="2051" width="13.5546875" style="51" customWidth="1"/>
    <col min="2052" max="2298" width="9.109375" style="51"/>
    <col min="2299" max="2299" width="5.6640625" style="51" customWidth="1"/>
    <col min="2300" max="2300" width="8.6640625" style="51" customWidth="1"/>
    <col min="2301" max="2301" width="12.6640625" style="51" customWidth="1"/>
    <col min="2302" max="2302" width="60.6640625" style="51" customWidth="1"/>
    <col min="2303" max="2303" width="4.6640625" style="51" customWidth="1"/>
    <col min="2304" max="2304" width="11.6640625" style="51" customWidth="1"/>
    <col min="2305" max="2305" width="12.6640625" style="51" customWidth="1"/>
    <col min="2306" max="2306" width="16.6640625" style="51" customWidth="1"/>
    <col min="2307" max="2307" width="13.5546875" style="51" customWidth="1"/>
    <col min="2308" max="2554" width="9.109375" style="51"/>
    <col min="2555" max="2555" width="5.6640625" style="51" customWidth="1"/>
    <col min="2556" max="2556" width="8.6640625" style="51" customWidth="1"/>
    <col min="2557" max="2557" width="12.6640625" style="51" customWidth="1"/>
    <col min="2558" max="2558" width="60.6640625" style="51" customWidth="1"/>
    <col min="2559" max="2559" width="4.6640625" style="51" customWidth="1"/>
    <col min="2560" max="2560" width="11.6640625" style="51" customWidth="1"/>
    <col min="2561" max="2561" width="12.6640625" style="51" customWidth="1"/>
    <col min="2562" max="2562" width="16.6640625" style="51" customWidth="1"/>
    <col min="2563" max="2563" width="13.5546875" style="51" customWidth="1"/>
    <col min="2564" max="2810" width="9.109375" style="51"/>
    <col min="2811" max="2811" width="5.6640625" style="51" customWidth="1"/>
    <col min="2812" max="2812" width="8.6640625" style="51" customWidth="1"/>
    <col min="2813" max="2813" width="12.6640625" style="51" customWidth="1"/>
    <col min="2814" max="2814" width="60.6640625" style="51" customWidth="1"/>
    <col min="2815" max="2815" width="4.6640625" style="51" customWidth="1"/>
    <col min="2816" max="2816" width="11.6640625" style="51" customWidth="1"/>
    <col min="2817" max="2817" width="12.6640625" style="51" customWidth="1"/>
    <col min="2818" max="2818" width="16.6640625" style="51" customWidth="1"/>
    <col min="2819" max="2819" width="13.5546875" style="51" customWidth="1"/>
    <col min="2820" max="3066" width="9.109375" style="51"/>
    <col min="3067" max="3067" width="5.6640625" style="51" customWidth="1"/>
    <col min="3068" max="3068" width="8.6640625" style="51" customWidth="1"/>
    <col min="3069" max="3069" width="12.6640625" style="51" customWidth="1"/>
    <col min="3070" max="3070" width="60.6640625" style="51" customWidth="1"/>
    <col min="3071" max="3071" width="4.6640625" style="51" customWidth="1"/>
    <col min="3072" max="3072" width="11.6640625" style="51" customWidth="1"/>
    <col min="3073" max="3073" width="12.6640625" style="51" customWidth="1"/>
    <col min="3074" max="3074" width="16.6640625" style="51" customWidth="1"/>
    <col min="3075" max="3075" width="13.5546875" style="51" customWidth="1"/>
    <col min="3076" max="3322" width="9.109375" style="51"/>
    <col min="3323" max="3323" width="5.6640625" style="51" customWidth="1"/>
    <col min="3324" max="3324" width="8.6640625" style="51" customWidth="1"/>
    <col min="3325" max="3325" width="12.6640625" style="51" customWidth="1"/>
    <col min="3326" max="3326" width="60.6640625" style="51" customWidth="1"/>
    <col min="3327" max="3327" width="4.6640625" style="51" customWidth="1"/>
    <col min="3328" max="3328" width="11.6640625" style="51" customWidth="1"/>
    <col min="3329" max="3329" width="12.6640625" style="51" customWidth="1"/>
    <col min="3330" max="3330" width="16.6640625" style="51" customWidth="1"/>
    <col min="3331" max="3331" width="13.5546875" style="51" customWidth="1"/>
    <col min="3332" max="3578" width="9.109375" style="51"/>
    <col min="3579" max="3579" width="5.6640625" style="51" customWidth="1"/>
    <col min="3580" max="3580" width="8.6640625" style="51" customWidth="1"/>
    <col min="3581" max="3581" width="12.6640625" style="51" customWidth="1"/>
    <col min="3582" max="3582" width="60.6640625" style="51" customWidth="1"/>
    <col min="3583" max="3583" width="4.6640625" style="51" customWidth="1"/>
    <col min="3584" max="3584" width="11.6640625" style="51" customWidth="1"/>
    <col min="3585" max="3585" width="12.6640625" style="51" customWidth="1"/>
    <col min="3586" max="3586" width="16.6640625" style="51" customWidth="1"/>
    <col min="3587" max="3587" width="13.5546875" style="51" customWidth="1"/>
    <col min="3588" max="3834" width="9.109375" style="51"/>
    <col min="3835" max="3835" width="5.6640625" style="51" customWidth="1"/>
    <col min="3836" max="3836" width="8.6640625" style="51" customWidth="1"/>
    <col min="3837" max="3837" width="12.6640625" style="51" customWidth="1"/>
    <col min="3838" max="3838" width="60.6640625" style="51" customWidth="1"/>
    <col min="3839" max="3839" width="4.6640625" style="51" customWidth="1"/>
    <col min="3840" max="3840" width="11.6640625" style="51" customWidth="1"/>
    <col min="3841" max="3841" width="12.6640625" style="51" customWidth="1"/>
    <col min="3842" max="3842" width="16.6640625" style="51" customWidth="1"/>
    <col min="3843" max="3843" width="13.5546875" style="51" customWidth="1"/>
    <col min="3844" max="4090" width="9.109375" style="51"/>
    <col min="4091" max="4091" width="5.6640625" style="51" customWidth="1"/>
    <col min="4092" max="4092" width="8.6640625" style="51" customWidth="1"/>
    <col min="4093" max="4093" width="12.6640625" style="51" customWidth="1"/>
    <col min="4094" max="4094" width="60.6640625" style="51" customWidth="1"/>
    <col min="4095" max="4095" width="4.6640625" style="51" customWidth="1"/>
    <col min="4096" max="4096" width="11.6640625" style="51" customWidth="1"/>
    <col min="4097" max="4097" width="12.6640625" style="51" customWidth="1"/>
    <col min="4098" max="4098" width="16.6640625" style="51" customWidth="1"/>
    <col min="4099" max="4099" width="13.5546875" style="51" customWidth="1"/>
    <col min="4100" max="4346" width="9.109375" style="51"/>
    <col min="4347" max="4347" width="5.6640625" style="51" customWidth="1"/>
    <col min="4348" max="4348" width="8.6640625" style="51" customWidth="1"/>
    <col min="4349" max="4349" width="12.6640625" style="51" customWidth="1"/>
    <col min="4350" max="4350" width="60.6640625" style="51" customWidth="1"/>
    <col min="4351" max="4351" width="4.6640625" style="51" customWidth="1"/>
    <col min="4352" max="4352" width="11.6640625" style="51" customWidth="1"/>
    <col min="4353" max="4353" width="12.6640625" style="51" customWidth="1"/>
    <col min="4354" max="4354" width="16.6640625" style="51" customWidth="1"/>
    <col min="4355" max="4355" width="13.5546875" style="51" customWidth="1"/>
    <col min="4356" max="4602" width="9.109375" style="51"/>
    <col min="4603" max="4603" width="5.6640625" style="51" customWidth="1"/>
    <col min="4604" max="4604" width="8.6640625" style="51" customWidth="1"/>
    <col min="4605" max="4605" width="12.6640625" style="51" customWidth="1"/>
    <col min="4606" max="4606" width="60.6640625" style="51" customWidth="1"/>
    <col min="4607" max="4607" width="4.6640625" style="51" customWidth="1"/>
    <col min="4608" max="4608" width="11.6640625" style="51" customWidth="1"/>
    <col min="4609" max="4609" width="12.6640625" style="51" customWidth="1"/>
    <col min="4610" max="4610" width="16.6640625" style="51" customWidth="1"/>
    <col min="4611" max="4611" width="13.5546875" style="51" customWidth="1"/>
    <col min="4612" max="4858" width="9.109375" style="51"/>
    <col min="4859" max="4859" width="5.6640625" style="51" customWidth="1"/>
    <col min="4860" max="4860" width="8.6640625" style="51" customWidth="1"/>
    <col min="4861" max="4861" width="12.6640625" style="51" customWidth="1"/>
    <col min="4862" max="4862" width="60.6640625" style="51" customWidth="1"/>
    <col min="4863" max="4863" width="4.6640625" style="51" customWidth="1"/>
    <col min="4864" max="4864" width="11.6640625" style="51" customWidth="1"/>
    <col min="4865" max="4865" width="12.6640625" style="51" customWidth="1"/>
    <col min="4866" max="4866" width="16.6640625" style="51" customWidth="1"/>
    <col min="4867" max="4867" width="13.5546875" style="51" customWidth="1"/>
    <col min="4868" max="5114" width="9.109375" style="51"/>
    <col min="5115" max="5115" width="5.6640625" style="51" customWidth="1"/>
    <col min="5116" max="5116" width="8.6640625" style="51" customWidth="1"/>
    <col min="5117" max="5117" width="12.6640625" style="51" customWidth="1"/>
    <col min="5118" max="5118" width="60.6640625" style="51" customWidth="1"/>
    <col min="5119" max="5119" width="4.6640625" style="51" customWidth="1"/>
    <col min="5120" max="5120" width="11.6640625" style="51" customWidth="1"/>
    <col min="5121" max="5121" width="12.6640625" style="51" customWidth="1"/>
    <col min="5122" max="5122" width="16.6640625" style="51" customWidth="1"/>
    <col min="5123" max="5123" width="13.5546875" style="51" customWidth="1"/>
    <col min="5124" max="5370" width="9.109375" style="51"/>
    <col min="5371" max="5371" width="5.6640625" style="51" customWidth="1"/>
    <col min="5372" max="5372" width="8.6640625" style="51" customWidth="1"/>
    <col min="5373" max="5373" width="12.6640625" style="51" customWidth="1"/>
    <col min="5374" max="5374" width="60.6640625" style="51" customWidth="1"/>
    <col min="5375" max="5375" width="4.6640625" style="51" customWidth="1"/>
    <col min="5376" max="5376" width="11.6640625" style="51" customWidth="1"/>
    <col min="5377" max="5377" width="12.6640625" style="51" customWidth="1"/>
    <col min="5378" max="5378" width="16.6640625" style="51" customWidth="1"/>
    <col min="5379" max="5379" width="13.5546875" style="51" customWidth="1"/>
    <col min="5380" max="5626" width="9.109375" style="51"/>
    <col min="5627" max="5627" width="5.6640625" style="51" customWidth="1"/>
    <col min="5628" max="5628" width="8.6640625" style="51" customWidth="1"/>
    <col min="5629" max="5629" width="12.6640625" style="51" customWidth="1"/>
    <col min="5630" max="5630" width="60.6640625" style="51" customWidth="1"/>
    <col min="5631" max="5631" width="4.6640625" style="51" customWidth="1"/>
    <col min="5632" max="5632" width="11.6640625" style="51" customWidth="1"/>
    <col min="5633" max="5633" width="12.6640625" style="51" customWidth="1"/>
    <col min="5634" max="5634" width="16.6640625" style="51" customWidth="1"/>
    <col min="5635" max="5635" width="13.5546875" style="51" customWidth="1"/>
    <col min="5636" max="5882" width="9.109375" style="51"/>
    <col min="5883" max="5883" width="5.6640625" style="51" customWidth="1"/>
    <col min="5884" max="5884" width="8.6640625" style="51" customWidth="1"/>
    <col min="5885" max="5885" width="12.6640625" style="51" customWidth="1"/>
    <col min="5886" max="5886" width="60.6640625" style="51" customWidth="1"/>
    <col min="5887" max="5887" width="4.6640625" style="51" customWidth="1"/>
    <col min="5888" max="5888" width="11.6640625" style="51" customWidth="1"/>
    <col min="5889" max="5889" width="12.6640625" style="51" customWidth="1"/>
    <col min="5890" max="5890" width="16.6640625" style="51" customWidth="1"/>
    <col min="5891" max="5891" width="13.5546875" style="51" customWidth="1"/>
    <col min="5892" max="6138" width="9.109375" style="51"/>
    <col min="6139" max="6139" width="5.6640625" style="51" customWidth="1"/>
    <col min="6140" max="6140" width="8.6640625" style="51" customWidth="1"/>
    <col min="6141" max="6141" width="12.6640625" style="51" customWidth="1"/>
    <col min="6142" max="6142" width="60.6640625" style="51" customWidth="1"/>
    <col min="6143" max="6143" width="4.6640625" style="51" customWidth="1"/>
    <col min="6144" max="6144" width="11.6640625" style="51" customWidth="1"/>
    <col min="6145" max="6145" width="12.6640625" style="51" customWidth="1"/>
    <col min="6146" max="6146" width="16.6640625" style="51" customWidth="1"/>
    <col min="6147" max="6147" width="13.5546875" style="51" customWidth="1"/>
    <col min="6148" max="6394" width="9.109375" style="51"/>
    <col min="6395" max="6395" width="5.6640625" style="51" customWidth="1"/>
    <col min="6396" max="6396" width="8.6640625" style="51" customWidth="1"/>
    <col min="6397" max="6397" width="12.6640625" style="51" customWidth="1"/>
    <col min="6398" max="6398" width="60.6640625" style="51" customWidth="1"/>
    <col min="6399" max="6399" width="4.6640625" style="51" customWidth="1"/>
    <col min="6400" max="6400" width="11.6640625" style="51" customWidth="1"/>
    <col min="6401" max="6401" width="12.6640625" style="51" customWidth="1"/>
    <col min="6402" max="6402" width="16.6640625" style="51" customWidth="1"/>
    <col min="6403" max="6403" width="13.5546875" style="51" customWidth="1"/>
    <col min="6404" max="6650" width="9.109375" style="51"/>
    <col min="6651" max="6651" width="5.6640625" style="51" customWidth="1"/>
    <col min="6652" max="6652" width="8.6640625" style="51" customWidth="1"/>
    <col min="6653" max="6653" width="12.6640625" style="51" customWidth="1"/>
    <col min="6654" max="6654" width="60.6640625" style="51" customWidth="1"/>
    <col min="6655" max="6655" width="4.6640625" style="51" customWidth="1"/>
    <col min="6656" max="6656" width="11.6640625" style="51" customWidth="1"/>
    <col min="6657" max="6657" width="12.6640625" style="51" customWidth="1"/>
    <col min="6658" max="6658" width="16.6640625" style="51" customWidth="1"/>
    <col min="6659" max="6659" width="13.5546875" style="51" customWidth="1"/>
    <col min="6660" max="6906" width="9.109375" style="51"/>
    <col min="6907" max="6907" width="5.6640625" style="51" customWidth="1"/>
    <col min="6908" max="6908" width="8.6640625" style="51" customWidth="1"/>
    <col min="6909" max="6909" width="12.6640625" style="51" customWidth="1"/>
    <col min="6910" max="6910" width="60.6640625" style="51" customWidth="1"/>
    <col min="6911" max="6911" width="4.6640625" style="51" customWidth="1"/>
    <col min="6912" max="6912" width="11.6640625" style="51" customWidth="1"/>
    <col min="6913" max="6913" width="12.6640625" style="51" customWidth="1"/>
    <col min="6914" max="6914" width="16.6640625" style="51" customWidth="1"/>
    <col min="6915" max="6915" width="13.5546875" style="51" customWidth="1"/>
    <col min="6916" max="7162" width="9.109375" style="51"/>
    <col min="7163" max="7163" width="5.6640625" style="51" customWidth="1"/>
    <col min="7164" max="7164" width="8.6640625" style="51" customWidth="1"/>
    <col min="7165" max="7165" width="12.6640625" style="51" customWidth="1"/>
    <col min="7166" max="7166" width="60.6640625" style="51" customWidth="1"/>
    <col min="7167" max="7167" width="4.6640625" style="51" customWidth="1"/>
    <col min="7168" max="7168" width="11.6640625" style="51" customWidth="1"/>
    <col min="7169" max="7169" width="12.6640625" style="51" customWidth="1"/>
    <col min="7170" max="7170" width="16.6640625" style="51" customWidth="1"/>
    <col min="7171" max="7171" width="13.5546875" style="51" customWidth="1"/>
    <col min="7172" max="7418" width="9.109375" style="51"/>
    <col min="7419" max="7419" width="5.6640625" style="51" customWidth="1"/>
    <col min="7420" max="7420" width="8.6640625" style="51" customWidth="1"/>
    <col min="7421" max="7421" width="12.6640625" style="51" customWidth="1"/>
    <col min="7422" max="7422" width="60.6640625" style="51" customWidth="1"/>
    <col min="7423" max="7423" width="4.6640625" style="51" customWidth="1"/>
    <col min="7424" max="7424" width="11.6640625" style="51" customWidth="1"/>
    <col min="7425" max="7425" width="12.6640625" style="51" customWidth="1"/>
    <col min="7426" max="7426" width="16.6640625" style="51" customWidth="1"/>
    <col min="7427" max="7427" width="13.5546875" style="51" customWidth="1"/>
    <col min="7428" max="7674" width="9.109375" style="51"/>
    <col min="7675" max="7675" width="5.6640625" style="51" customWidth="1"/>
    <col min="7676" max="7676" width="8.6640625" style="51" customWidth="1"/>
    <col min="7677" max="7677" width="12.6640625" style="51" customWidth="1"/>
    <col min="7678" max="7678" width="60.6640625" style="51" customWidth="1"/>
    <col min="7679" max="7679" width="4.6640625" style="51" customWidth="1"/>
    <col min="7680" max="7680" width="11.6640625" style="51" customWidth="1"/>
    <col min="7681" max="7681" width="12.6640625" style="51" customWidth="1"/>
    <col min="7682" max="7682" width="16.6640625" style="51" customWidth="1"/>
    <col min="7683" max="7683" width="13.5546875" style="51" customWidth="1"/>
    <col min="7684" max="7930" width="9.109375" style="51"/>
    <col min="7931" max="7931" width="5.6640625" style="51" customWidth="1"/>
    <col min="7932" max="7932" width="8.6640625" style="51" customWidth="1"/>
    <col min="7933" max="7933" width="12.6640625" style="51" customWidth="1"/>
    <col min="7934" max="7934" width="60.6640625" style="51" customWidth="1"/>
    <col min="7935" max="7935" width="4.6640625" style="51" customWidth="1"/>
    <col min="7936" max="7936" width="11.6640625" style="51" customWidth="1"/>
    <col min="7937" max="7937" width="12.6640625" style="51" customWidth="1"/>
    <col min="7938" max="7938" width="16.6640625" style="51" customWidth="1"/>
    <col min="7939" max="7939" width="13.5546875" style="51" customWidth="1"/>
    <col min="7940" max="8186" width="9.109375" style="51"/>
    <col min="8187" max="8187" width="5.6640625" style="51" customWidth="1"/>
    <col min="8188" max="8188" width="8.6640625" style="51" customWidth="1"/>
    <col min="8189" max="8189" width="12.6640625" style="51" customWidth="1"/>
    <col min="8190" max="8190" width="60.6640625" style="51" customWidth="1"/>
    <col min="8191" max="8191" width="4.6640625" style="51" customWidth="1"/>
    <col min="8192" max="8192" width="11.6640625" style="51" customWidth="1"/>
    <col min="8193" max="8193" width="12.6640625" style="51" customWidth="1"/>
    <col min="8194" max="8194" width="16.6640625" style="51" customWidth="1"/>
    <col min="8195" max="8195" width="13.5546875" style="51" customWidth="1"/>
    <col min="8196" max="8442" width="9.109375" style="51"/>
    <col min="8443" max="8443" width="5.6640625" style="51" customWidth="1"/>
    <col min="8444" max="8444" width="8.6640625" style="51" customWidth="1"/>
    <col min="8445" max="8445" width="12.6640625" style="51" customWidth="1"/>
    <col min="8446" max="8446" width="60.6640625" style="51" customWidth="1"/>
    <col min="8447" max="8447" width="4.6640625" style="51" customWidth="1"/>
    <col min="8448" max="8448" width="11.6640625" style="51" customWidth="1"/>
    <col min="8449" max="8449" width="12.6640625" style="51" customWidth="1"/>
    <col min="8450" max="8450" width="16.6640625" style="51" customWidth="1"/>
    <col min="8451" max="8451" width="13.5546875" style="51" customWidth="1"/>
    <col min="8452" max="8698" width="9.109375" style="51"/>
    <col min="8699" max="8699" width="5.6640625" style="51" customWidth="1"/>
    <col min="8700" max="8700" width="8.6640625" style="51" customWidth="1"/>
    <col min="8701" max="8701" width="12.6640625" style="51" customWidth="1"/>
    <col min="8702" max="8702" width="60.6640625" style="51" customWidth="1"/>
    <col min="8703" max="8703" width="4.6640625" style="51" customWidth="1"/>
    <col min="8704" max="8704" width="11.6640625" style="51" customWidth="1"/>
    <col min="8705" max="8705" width="12.6640625" style="51" customWidth="1"/>
    <col min="8706" max="8706" width="16.6640625" style="51" customWidth="1"/>
    <col min="8707" max="8707" width="13.5546875" style="51" customWidth="1"/>
    <col min="8708" max="8954" width="9.109375" style="51"/>
    <col min="8955" max="8955" width="5.6640625" style="51" customWidth="1"/>
    <col min="8956" max="8956" width="8.6640625" style="51" customWidth="1"/>
    <col min="8957" max="8957" width="12.6640625" style="51" customWidth="1"/>
    <col min="8958" max="8958" width="60.6640625" style="51" customWidth="1"/>
    <col min="8959" max="8959" width="4.6640625" style="51" customWidth="1"/>
    <col min="8960" max="8960" width="11.6640625" style="51" customWidth="1"/>
    <col min="8961" max="8961" width="12.6640625" style="51" customWidth="1"/>
    <col min="8962" max="8962" width="16.6640625" style="51" customWidth="1"/>
    <col min="8963" max="8963" width="13.5546875" style="51" customWidth="1"/>
    <col min="8964" max="9210" width="9.109375" style="51"/>
    <col min="9211" max="9211" width="5.6640625" style="51" customWidth="1"/>
    <col min="9212" max="9212" width="8.6640625" style="51" customWidth="1"/>
    <col min="9213" max="9213" width="12.6640625" style="51" customWidth="1"/>
    <col min="9214" max="9214" width="60.6640625" style="51" customWidth="1"/>
    <col min="9215" max="9215" width="4.6640625" style="51" customWidth="1"/>
    <col min="9216" max="9216" width="11.6640625" style="51" customWidth="1"/>
    <col min="9217" max="9217" width="12.6640625" style="51" customWidth="1"/>
    <col min="9218" max="9218" width="16.6640625" style="51" customWidth="1"/>
    <col min="9219" max="9219" width="13.5546875" style="51" customWidth="1"/>
    <col min="9220" max="9466" width="9.109375" style="51"/>
    <col min="9467" max="9467" width="5.6640625" style="51" customWidth="1"/>
    <col min="9468" max="9468" width="8.6640625" style="51" customWidth="1"/>
    <col min="9469" max="9469" width="12.6640625" style="51" customWidth="1"/>
    <col min="9470" max="9470" width="60.6640625" style="51" customWidth="1"/>
    <col min="9471" max="9471" width="4.6640625" style="51" customWidth="1"/>
    <col min="9472" max="9472" width="11.6640625" style="51" customWidth="1"/>
    <col min="9473" max="9473" width="12.6640625" style="51" customWidth="1"/>
    <col min="9474" max="9474" width="16.6640625" style="51" customWidth="1"/>
    <col min="9475" max="9475" width="13.5546875" style="51" customWidth="1"/>
    <col min="9476" max="9722" width="9.109375" style="51"/>
    <col min="9723" max="9723" width="5.6640625" style="51" customWidth="1"/>
    <col min="9724" max="9724" width="8.6640625" style="51" customWidth="1"/>
    <col min="9725" max="9725" width="12.6640625" style="51" customWidth="1"/>
    <col min="9726" max="9726" width="60.6640625" style="51" customWidth="1"/>
    <col min="9727" max="9727" width="4.6640625" style="51" customWidth="1"/>
    <col min="9728" max="9728" width="11.6640625" style="51" customWidth="1"/>
    <col min="9729" max="9729" width="12.6640625" style="51" customWidth="1"/>
    <col min="9730" max="9730" width="16.6640625" style="51" customWidth="1"/>
    <col min="9731" max="9731" width="13.5546875" style="51" customWidth="1"/>
    <col min="9732" max="9978" width="9.109375" style="51"/>
    <col min="9979" max="9979" width="5.6640625" style="51" customWidth="1"/>
    <col min="9980" max="9980" width="8.6640625" style="51" customWidth="1"/>
    <col min="9981" max="9981" width="12.6640625" style="51" customWidth="1"/>
    <col min="9982" max="9982" width="60.6640625" style="51" customWidth="1"/>
    <col min="9983" max="9983" width="4.6640625" style="51" customWidth="1"/>
    <col min="9984" max="9984" width="11.6640625" style="51" customWidth="1"/>
    <col min="9985" max="9985" width="12.6640625" style="51" customWidth="1"/>
    <col min="9986" max="9986" width="16.6640625" style="51" customWidth="1"/>
    <col min="9987" max="9987" width="13.5546875" style="51" customWidth="1"/>
    <col min="9988" max="10234" width="9.109375" style="51"/>
    <col min="10235" max="10235" width="5.6640625" style="51" customWidth="1"/>
    <col min="10236" max="10236" width="8.6640625" style="51" customWidth="1"/>
    <col min="10237" max="10237" width="12.6640625" style="51" customWidth="1"/>
    <col min="10238" max="10238" width="60.6640625" style="51" customWidth="1"/>
    <col min="10239" max="10239" width="4.6640625" style="51" customWidth="1"/>
    <col min="10240" max="10240" width="11.6640625" style="51" customWidth="1"/>
    <col min="10241" max="10241" width="12.6640625" style="51" customWidth="1"/>
    <col min="10242" max="10242" width="16.6640625" style="51" customWidth="1"/>
    <col min="10243" max="10243" width="13.5546875" style="51" customWidth="1"/>
    <col min="10244" max="10490" width="9.109375" style="51"/>
    <col min="10491" max="10491" width="5.6640625" style="51" customWidth="1"/>
    <col min="10492" max="10492" width="8.6640625" style="51" customWidth="1"/>
    <col min="10493" max="10493" width="12.6640625" style="51" customWidth="1"/>
    <col min="10494" max="10494" width="60.6640625" style="51" customWidth="1"/>
    <col min="10495" max="10495" width="4.6640625" style="51" customWidth="1"/>
    <col min="10496" max="10496" width="11.6640625" style="51" customWidth="1"/>
    <col min="10497" max="10497" width="12.6640625" style="51" customWidth="1"/>
    <col min="10498" max="10498" width="16.6640625" style="51" customWidth="1"/>
    <col min="10499" max="10499" width="13.5546875" style="51" customWidth="1"/>
    <col min="10500" max="10746" width="9.109375" style="51"/>
    <col min="10747" max="10747" width="5.6640625" style="51" customWidth="1"/>
    <col min="10748" max="10748" width="8.6640625" style="51" customWidth="1"/>
    <col min="10749" max="10749" width="12.6640625" style="51" customWidth="1"/>
    <col min="10750" max="10750" width="60.6640625" style="51" customWidth="1"/>
    <col min="10751" max="10751" width="4.6640625" style="51" customWidth="1"/>
    <col min="10752" max="10752" width="11.6640625" style="51" customWidth="1"/>
    <col min="10753" max="10753" width="12.6640625" style="51" customWidth="1"/>
    <col min="10754" max="10754" width="16.6640625" style="51" customWidth="1"/>
    <col min="10755" max="10755" width="13.5546875" style="51" customWidth="1"/>
    <col min="10756" max="11002" width="9.109375" style="51"/>
    <col min="11003" max="11003" width="5.6640625" style="51" customWidth="1"/>
    <col min="11004" max="11004" width="8.6640625" style="51" customWidth="1"/>
    <col min="11005" max="11005" width="12.6640625" style="51" customWidth="1"/>
    <col min="11006" max="11006" width="60.6640625" style="51" customWidth="1"/>
    <col min="11007" max="11007" width="4.6640625" style="51" customWidth="1"/>
    <col min="11008" max="11008" width="11.6640625" style="51" customWidth="1"/>
    <col min="11009" max="11009" width="12.6640625" style="51" customWidth="1"/>
    <col min="11010" max="11010" width="16.6640625" style="51" customWidth="1"/>
    <col min="11011" max="11011" width="13.5546875" style="51" customWidth="1"/>
    <col min="11012" max="11258" width="9.109375" style="51"/>
    <col min="11259" max="11259" width="5.6640625" style="51" customWidth="1"/>
    <col min="11260" max="11260" width="8.6640625" style="51" customWidth="1"/>
    <col min="11261" max="11261" width="12.6640625" style="51" customWidth="1"/>
    <col min="11262" max="11262" width="60.6640625" style="51" customWidth="1"/>
    <col min="11263" max="11263" width="4.6640625" style="51" customWidth="1"/>
    <col min="11264" max="11264" width="11.6640625" style="51" customWidth="1"/>
    <col min="11265" max="11265" width="12.6640625" style="51" customWidth="1"/>
    <col min="11266" max="11266" width="16.6640625" style="51" customWidth="1"/>
    <col min="11267" max="11267" width="13.5546875" style="51" customWidth="1"/>
    <col min="11268" max="11514" width="9.109375" style="51"/>
    <col min="11515" max="11515" width="5.6640625" style="51" customWidth="1"/>
    <col min="11516" max="11516" width="8.6640625" style="51" customWidth="1"/>
    <col min="11517" max="11517" width="12.6640625" style="51" customWidth="1"/>
    <col min="11518" max="11518" width="60.6640625" style="51" customWidth="1"/>
    <col min="11519" max="11519" width="4.6640625" style="51" customWidth="1"/>
    <col min="11520" max="11520" width="11.6640625" style="51" customWidth="1"/>
    <col min="11521" max="11521" width="12.6640625" style="51" customWidth="1"/>
    <col min="11522" max="11522" width="16.6640625" style="51" customWidth="1"/>
    <col min="11523" max="11523" width="13.5546875" style="51" customWidth="1"/>
    <col min="11524" max="11770" width="9.109375" style="51"/>
    <col min="11771" max="11771" width="5.6640625" style="51" customWidth="1"/>
    <col min="11772" max="11772" width="8.6640625" style="51" customWidth="1"/>
    <col min="11773" max="11773" width="12.6640625" style="51" customWidth="1"/>
    <col min="11774" max="11774" width="60.6640625" style="51" customWidth="1"/>
    <col min="11775" max="11775" width="4.6640625" style="51" customWidth="1"/>
    <col min="11776" max="11776" width="11.6640625" style="51" customWidth="1"/>
    <col min="11777" max="11777" width="12.6640625" style="51" customWidth="1"/>
    <col min="11778" max="11778" width="16.6640625" style="51" customWidth="1"/>
    <col min="11779" max="11779" width="13.5546875" style="51" customWidth="1"/>
    <col min="11780" max="12026" width="9.109375" style="51"/>
    <col min="12027" max="12027" width="5.6640625" style="51" customWidth="1"/>
    <col min="12028" max="12028" width="8.6640625" style="51" customWidth="1"/>
    <col min="12029" max="12029" width="12.6640625" style="51" customWidth="1"/>
    <col min="12030" max="12030" width="60.6640625" style="51" customWidth="1"/>
    <col min="12031" max="12031" width="4.6640625" style="51" customWidth="1"/>
    <col min="12032" max="12032" width="11.6640625" style="51" customWidth="1"/>
    <col min="12033" max="12033" width="12.6640625" style="51" customWidth="1"/>
    <col min="12034" max="12034" width="16.6640625" style="51" customWidth="1"/>
    <col min="12035" max="12035" width="13.5546875" style="51" customWidth="1"/>
    <col min="12036" max="12282" width="9.109375" style="51"/>
    <col min="12283" max="12283" width="5.6640625" style="51" customWidth="1"/>
    <col min="12284" max="12284" width="8.6640625" style="51" customWidth="1"/>
    <col min="12285" max="12285" width="12.6640625" style="51" customWidth="1"/>
    <col min="12286" max="12286" width="60.6640625" style="51" customWidth="1"/>
    <col min="12287" max="12287" width="4.6640625" style="51" customWidth="1"/>
    <col min="12288" max="12288" width="11.6640625" style="51" customWidth="1"/>
    <col min="12289" max="12289" width="12.6640625" style="51" customWidth="1"/>
    <col min="12290" max="12290" width="16.6640625" style="51" customWidth="1"/>
    <col min="12291" max="12291" width="13.5546875" style="51" customWidth="1"/>
    <col min="12292" max="12538" width="9.109375" style="51"/>
    <col min="12539" max="12539" width="5.6640625" style="51" customWidth="1"/>
    <col min="12540" max="12540" width="8.6640625" style="51" customWidth="1"/>
    <col min="12541" max="12541" width="12.6640625" style="51" customWidth="1"/>
    <col min="12542" max="12542" width="60.6640625" style="51" customWidth="1"/>
    <col min="12543" max="12543" width="4.6640625" style="51" customWidth="1"/>
    <col min="12544" max="12544" width="11.6640625" style="51" customWidth="1"/>
    <col min="12545" max="12545" width="12.6640625" style="51" customWidth="1"/>
    <col min="12546" max="12546" width="16.6640625" style="51" customWidth="1"/>
    <col min="12547" max="12547" width="13.5546875" style="51" customWidth="1"/>
    <col min="12548" max="12794" width="9.109375" style="51"/>
    <col min="12795" max="12795" width="5.6640625" style="51" customWidth="1"/>
    <col min="12796" max="12796" width="8.6640625" style="51" customWidth="1"/>
    <col min="12797" max="12797" width="12.6640625" style="51" customWidth="1"/>
    <col min="12798" max="12798" width="60.6640625" style="51" customWidth="1"/>
    <col min="12799" max="12799" width="4.6640625" style="51" customWidth="1"/>
    <col min="12800" max="12800" width="11.6640625" style="51" customWidth="1"/>
    <col min="12801" max="12801" width="12.6640625" style="51" customWidth="1"/>
    <col min="12802" max="12802" width="16.6640625" style="51" customWidth="1"/>
    <col min="12803" max="12803" width="13.5546875" style="51" customWidth="1"/>
    <col min="12804" max="13050" width="9.109375" style="51"/>
    <col min="13051" max="13051" width="5.6640625" style="51" customWidth="1"/>
    <col min="13052" max="13052" width="8.6640625" style="51" customWidth="1"/>
    <col min="13053" max="13053" width="12.6640625" style="51" customWidth="1"/>
    <col min="13054" max="13054" width="60.6640625" style="51" customWidth="1"/>
    <col min="13055" max="13055" width="4.6640625" style="51" customWidth="1"/>
    <col min="13056" max="13056" width="11.6640625" style="51" customWidth="1"/>
    <col min="13057" max="13057" width="12.6640625" style="51" customWidth="1"/>
    <col min="13058" max="13058" width="16.6640625" style="51" customWidth="1"/>
    <col min="13059" max="13059" width="13.5546875" style="51" customWidth="1"/>
    <col min="13060" max="13306" width="9.109375" style="51"/>
    <col min="13307" max="13307" width="5.6640625" style="51" customWidth="1"/>
    <col min="13308" max="13308" width="8.6640625" style="51" customWidth="1"/>
    <col min="13309" max="13309" width="12.6640625" style="51" customWidth="1"/>
    <col min="13310" max="13310" width="60.6640625" style="51" customWidth="1"/>
    <col min="13311" max="13311" width="4.6640625" style="51" customWidth="1"/>
    <col min="13312" max="13312" width="11.6640625" style="51" customWidth="1"/>
    <col min="13313" max="13313" width="12.6640625" style="51" customWidth="1"/>
    <col min="13314" max="13314" width="16.6640625" style="51" customWidth="1"/>
    <col min="13315" max="13315" width="13.5546875" style="51" customWidth="1"/>
    <col min="13316" max="13562" width="9.109375" style="51"/>
    <col min="13563" max="13563" width="5.6640625" style="51" customWidth="1"/>
    <col min="13564" max="13564" width="8.6640625" style="51" customWidth="1"/>
    <col min="13565" max="13565" width="12.6640625" style="51" customWidth="1"/>
    <col min="13566" max="13566" width="60.6640625" style="51" customWidth="1"/>
    <col min="13567" max="13567" width="4.6640625" style="51" customWidth="1"/>
    <col min="13568" max="13568" width="11.6640625" style="51" customWidth="1"/>
    <col min="13569" max="13569" width="12.6640625" style="51" customWidth="1"/>
    <col min="13570" max="13570" width="16.6640625" style="51" customWidth="1"/>
    <col min="13571" max="13571" width="13.5546875" style="51" customWidth="1"/>
    <col min="13572" max="13818" width="9.109375" style="51"/>
    <col min="13819" max="13819" width="5.6640625" style="51" customWidth="1"/>
    <col min="13820" max="13820" width="8.6640625" style="51" customWidth="1"/>
    <col min="13821" max="13821" width="12.6640625" style="51" customWidth="1"/>
    <col min="13822" max="13822" width="60.6640625" style="51" customWidth="1"/>
    <col min="13823" max="13823" width="4.6640625" style="51" customWidth="1"/>
    <col min="13824" max="13824" width="11.6640625" style="51" customWidth="1"/>
    <col min="13825" max="13825" width="12.6640625" style="51" customWidth="1"/>
    <col min="13826" max="13826" width="16.6640625" style="51" customWidth="1"/>
    <col min="13827" max="13827" width="13.5546875" style="51" customWidth="1"/>
    <col min="13828" max="14074" width="9.109375" style="51"/>
    <col min="14075" max="14075" width="5.6640625" style="51" customWidth="1"/>
    <col min="14076" max="14076" width="8.6640625" style="51" customWidth="1"/>
    <col min="14077" max="14077" width="12.6640625" style="51" customWidth="1"/>
    <col min="14078" max="14078" width="60.6640625" style="51" customWidth="1"/>
    <col min="14079" max="14079" width="4.6640625" style="51" customWidth="1"/>
    <col min="14080" max="14080" width="11.6640625" style="51" customWidth="1"/>
    <col min="14081" max="14081" width="12.6640625" style="51" customWidth="1"/>
    <col min="14082" max="14082" width="16.6640625" style="51" customWidth="1"/>
    <col min="14083" max="14083" width="13.5546875" style="51" customWidth="1"/>
    <col min="14084" max="14330" width="9.109375" style="51"/>
    <col min="14331" max="14331" width="5.6640625" style="51" customWidth="1"/>
    <col min="14332" max="14332" width="8.6640625" style="51" customWidth="1"/>
    <col min="14333" max="14333" width="12.6640625" style="51" customWidth="1"/>
    <col min="14334" max="14334" width="60.6640625" style="51" customWidth="1"/>
    <col min="14335" max="14335" width="4.6640625" style="51" customWidth="1"/>
    <col min="14336" max="14336" width="11.6640625" style="51" customWidth="1"/>
    <col min="14337" max="14337" width="12.6640625" style="51" customWidth="1"/>
    <col min="14338" max="14338" width="16.6640625" style="51" customWidth="1"/>
    <col min="14339" max="14339" width="13.5546875" style="51" customWidth="1"/>
    <col min="14340" max="14586" width="9.109375" style="51"/>
    <col min="14587" max="14587" width="5.6640625" style="51" customWidth="1"/>
    <col min="14588" max="14588" width="8.6640625" style="51" customWidth="1"/>
    <col min="14589" max="14589" width="12.6640625" style="51" customWidth="1"/>
    <col min="14590" max="14590" width="60.6640625" style="51" customWidth="1"/>
    <col min="14591" max="14591" width="4.6640625" style="51" customWidth="1"/>
    <col min="14592" max="14592" width="11.6640625" style="51" customWidth="1"/>
    <col min="14593" max="14593" width="12.6640625" style="51" customWidth="1"/>
    <col min="14594" max="14594" width="16.6640625" style="51" customWidth="1"/>
    <col min="14595" max="14595" width="13.5546875" style="51" customWidth="1"/>
    <col min="14596" max="14842" width="9.109375" style="51"/>
    <col min="14843" max="14843" width="5.6640625" style="51" customWidth="1"/>
    <col min="14844" max="14844" width="8.6640625" style="51" customWidth="1"/>
    <col min="14845" max="14845" width="12.6640625" style="51" customWidth="1"/>
    <col min="14846" max="14846" width="60.6640625" style="51" customWidth="1"/>
    <col min="14847" max="14847" width="4.6640625" style="51" customWidth="1"/>
    <col min="14848" max="14848" width="11.6640625" style="51" customWidth="1"/>
    <col min="14849" max="14849" width="12.6640625" style="51" customWidth="1"/>
    <col min="14850" max="14850" width="16.6640625" style="51" customWidth="1"/>
    <col min="14851" max="14851" width="13.5546875" style="51" customWidth="1"/>
    <col min="14852" max="15098" width="9.109375" style="51"/>
    <col min="15099" max="15099" width="5.6640625" style="51" customWidth="1"/>
    <col min="15100" max="15100" width="8.6640625" style="51" customWidth="1"/>
    <col min="15101" max="15101" width="12.6640625" style="51" customWidth="1"/>
    <col min="15102" max="15102" width="60.6640625" style="51" customWidth="1"/>
    <col min="15103" max="15103" width="4.6640625" style="51" customWidth="1"/>
    <col min="15104" max="15104" width="11.6640625" style="51" customWidth="1"/>
    <col min="15105" max="15105" width="12.6640625" style="51" customWidth="1"/>
    <col min="15106" max="15106" width="16.6640625" style="51" customWidth="1"/>
    <col min="15107" max="15107" width="13.5546875" style="51" customWidth="1"/>
    <col min="15108" max="15354" width="9.109375" style="51"/>
    <col min="15355" max="15355" width="5.6640625" style="51" customWidth="1"/>
    <col min="15356" max="15356" width="8.6640625" style="51" customWidth="1"/>
    <col min="15357" max="15357" width="12.6640625" style="51" customWidth="1"/>
    <col min="15358" max="15358" width="60.6640625" style="51" customWidth="1"/>
    <col min="15359" max="15359" width="4.6640625" style="51" customWidth="1"/>
    <col min="15360" max="15360" width="11.6640625" style="51" customWidth="1"/>
    <col min="15361" max="15361" width="12.6640625" style="51" customWidth="1"/>
    <col min="15362" max="15362" width="16.6640625" style="51" customWidth="1"/>
    <col min="15363" max="15363" width="13.5546875" style="51" customWidth="1"/>
    <col min="15364" max="15610" width="9.109375" style="51"/>
    <col min="15611" max="15611" width="5.6640625" style="51" customWidth="1"/>
    <col min="15612" max="15612" width="8.6640625" style="51" customWidth="1"/>
    <col min="15613" max="15613" width="12.6640625" style="51" customWidth="1"/>
    <col min="15614" max="15614" width="60.6640625" style="51" customWidth="1"/>
    <col min="15615" max="15615" width="4.6640625" style="51" customWidth="1"/>
    <col min="15616" max="15616" width="11.6640625" style="51" customWidth="1"/>
    <col min="15617" max="15617" width="12.6640625" style="51" customWidth="1"/>
    <col min="15618" max="15618" width="16.6640625" style="51" customWidth="1"/>
    <col min="15619" max="15619" width="13.5546875" style="51" customWidth="1"/>
    <col min="15620" max="15866" width="9.109375" style="51"/>
    <col min="15867" max="15867" width="5.6640625" style="51" customWidth="1"/>
    <col min="15868" max="15868" width="8.6640625" style="51" customWidth="1"/>
    <col min="15869" max="15869" width="12.6640625" style="51" customWidth="1"/>
    <col min="15870" max="15870" width="60.6640625" style="51" customWidth="1"/>
    <col min="15871" max="15871" width="4.6640625" style="51" customWidth="1"/>
    <col min="15872" max="15872" width="11.6640625" style="51" customWidth="1"/>
    <col min="15873" max="15873" width="12.6640625" style="51" customWidth="1"/>
    <col min="15874" max="15874" width="16.6640625" style="51" customWidth="1"/>
    <col min="15875" max="15875" width="13.5546875" style="51" customWidth="1"/>
    <col min="15876" max="16122" width="9.109375" style="51"/>
    <col min="16123" max="16123" width="5.6640625" style="51" customWidth="1"/>
    <col min="16124" max="16124" width="8.6640625" style="51" customWidth="1"/>
    <col min="16125" max="16125" width="12.6640625" style="51" customWidth="1"/>
    <col min="16126" max="16126" width="60.6640625" style="51" customWidth="1"/>
    <col min="16127" max="16127" width="4.6640625" style="51" customWidth="1"/>
    <col min="16128" max="16128" width="11.6640625" style="51" customWidth="1"/>
    <col min="16129" max="16129" width="12.6640625" style="51" customWidth="1"/>
    <col min="16130" max="16130" width="16.6640625" style="51" customWidth="1"/>
    <col min="16131" max="16131" width="13.5546875" style="51" customWidth="1"/>
    <col min="16132" max="16384" width="9.109375" style="51"/>
  </cols>
  <sheetData>
    <row r="1" spans="1:9" s="6" customFormat="1" ht="14.4" thickBot="1">
      <c r="A1" s="254" t="s">
        <v>156</v>
      </c>
      <c r="B1" s="3"/>
      <c r="C1" s="7" t="s">
        <v>2</v>
      </c>
      <c r="D1" s="7"/>
      <c r="E1" s="3"/>
      <c r="F1" s="8"/>
      <c r="G1" s="8"/>
      <c r="H1" s="255" t="s">
        <v>276</v>
      </c>
    </row>
    <row r="2" spans="1:9" s="6" customFormat="1">
      <c r="A2" s="254"/>
      <c r="B2" s="3"/>
      <c r="C2" s="7"/>
      <c r="D2" s="7"/>
      <c r="E2" s="3"/>
      <c r="F2" s="8"/>
      <c r="G2" s="8"/>
      <c r="H2" s="7"/>
    </row>
    <row r="3" spans="1:9" s="6" customFormat="1">
      <c r="A3" s="254" t="s">
        <v>158</v>
      </c>
      <c r="B3" s="3"/>
      <c r="C3" s="7" t="s">
        <v>573</v>
      </c>
      <c r="D3" s="7"/>
      <c r="E3" s="3"/>
      <c r="F3" s="8"/>
      <c r="G3" s="8"/>
      <c r="H3" s="7"/>
    </row>
    <row r="4" spans="1:9" ht="12.75" customHeight="1">
      <c r="A4" s="65" t="s">
        <v>183</v>
      </c>
      <c r="B4" s="256"/>
      <c r="C4" s="1681" t="s">
        <v>574</v>
      </c>
      <c r="D4" s="1681"/>
      <c r="E4" s="1681"/>
      <c r="F4" s="1681"/>
      <c r="G4" s="1681"/>
      <c r="H4" s="1681"/>
      <c r="I4" s="1681"/>
    </row>
    <row r="5" spans="1:9" s="68" customFormat="1" ht="14.4" thickBot="1">
      <c r="A5" s="172"/>
      <c r="B5" s="124"/>
      <c r="C5" s="172"/>
      <c r="D5" s="172"/>
      <c r="E5" s="124"/>
      <c r="F5" s="172"/>
      <c r="G5" s="172"/>
      <c r="H5" s="172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563</v>
      </c>
      <c r="F9" s="53"/>
      <c r="G9" s="53"/>
      <c r="H9" s="80">
        <f>SUM(H11:H12)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5"/>
      <c r="C11" s="143" t="s">
        <v>425</v>
      </c>
      <c r="D11" s="140" t="s">
        <v>426</v>
      </c>
      <c r="E11" s="263" t="s">
        <v>188</v>
      </c>
      <c r="F11" s="264">
        <v>25</v>
      </c>
      <c r="G11" s="1252"/>
      <c r="H11" s="90">
        <f>ROUND(F11*G11,2)</f>
        <v>0</v>
      </c>
      <c r="I11" s="1252"/>
    </row>
    <row r="12" spans="1:9">
      <c r="A12" s="173" t="s">
        <v>177</v>
      </c>
      <c r="B12" s="85"/>
      <c r="C12" s="143" t="s">
        <v>360</v>
      </c>
      <c r="D12" s="140" t="s">
        <v>361</v>
      </c>
      <c r="E12" s="263" t="s">
        <v>188</v>
      </c>
      <c r="F12" s="264">
        <v>25</v>
      </c>
      <c r="G12" s="1252"/>
      <c r="H12" s="90">
        <f>ROUND(F12*G12,2)</f>
        <v>0</v>
      </c>
      <c r="I12" s="1252"/>
    </row>
    <row r="13" spans="1:9">
      <c r="A13" s="92"/>
      <c r="B13" s="100"/>
      <c r="C13" s="123"/>
      <c r="D13" s="115"/>
      <c r="E13" s="95"/>
      <c r="I13" s="96"/>
    </row>
    <row r="14" spans="1:9">
      <c r="A14" s="92"/>
      <c r="B14" s="137">
        <v>453156</v>
      </c>
      <c r="C14" s="75"/>
      <c r="D14" s="76" t="s">
        <v>373</v>
      </c>
      <c r="F14" s="53"/>
      <c r="G14" s="53"/>
      <c r="H14" s="80">
        <f>SUM(H16:H22)</f>
        <v>0</v>
      </c>
      <c r="I14" s="53"/>
    </row>
    <row r="15" spans="1:9">
      <c r="A15" s="92"/>
      <c r="B15" s="137"/>
      <c r="C15" s="75"/>
      <c r="D15" s="76"/>
      <c r="F15" s="53"/>
      <c r="G15" s="53"/>
      <c r="H15" s="53"/>
      <c r="I15" s="53"/>
    </row>
    <row r="16" spans="1:9">
      <c r="A16" s="173" t="s">
        <v>191</v>
      </c>
      <c r="B16" s="85"/>
      <c r="C16" s="143">
        <v>91090101</v>
      </c>
      <c r="D16" s="140" t="s">
        <v>572</v>
      </c>
      <c r="E16" s="263" t="s">
        <v>176</v>
      </c>
      <c r="F16" s="264">
        <v>100</v>
      </c>
      <c r="G16" s="1252"/>
      <c r="H16" s="90">
        <f>ROUND(F16*G16,2)</f>
        <v>0</v>
      </c>
      <c r="I16" s="1252"/>
    </row>
    <row r="17" spans="1:9">
      <c r="A17" s="173" t="s">
        <v>194</v>
      </c>
      <c r="B17" s="85"/>
      <c r="C17" s="143">
        <v>91190107</v>
      </c>
      <c r="D17" s="140" t="s">
        <v>569</v>
      </c>
      <c r="E17" s="263" t="s">
        <v>180</v>
      </c>
      <c r="F17" s="264">
        <v>9</v>
      </c>
      <c r="G17" s="1252"/>
      <c r="H17" s="90">
        <f t="shared" ref="H17:H22" si="0">ROUND(F17*G17,2)</f>
        <v>0</v>
      </c>
      <c r="I17" s="1252"/>
    </row>
    <row r="18" spans="1:9">
      <c r="A18" s="173" t="s">
        <v>198</v>
      </c>
      <c r="B18" s="85"/>
      <c r="C18" s="143">
        <v>91220702</v>
      </c>
      <c r="D18" s="140" t="s">
        <v>575</v>
      </c>
      <c r="E18" s="263" t="s">
        <v>180</v>
      </c>
      <c r="F18" s="264">
        <v>9</v>
      </c>
      <c r="G18" s="1252"/>
      <c r="H18" s="90">
        <f t="shared" si="0"/>
        <v>0</v>
      </c>
      <c r="I18" s="1252"/>
    </row>
    <row r="19" spans="1:9">
      <c r="A19" s="173" t="s">
        <v>201</v>
      </c>
      <c r="B19" s="85"/>
      <c r="C19" s="143">
        <v>91221001</v>
      </c>
      <c r="D19" s="140" t="s">
        <v>576</v>
      </c>
      <c r="E19" s="263" t="s">
        <v>176</v>
      </c>
      <c r="F19" s="264">
        <v>45</v>
      </c>
      <c r="G19" s="1252"/>
      <c r="H19" s="90">
        <f t="shared" si="0"/>
        <v>0</v>
      </c>
      <c r="I19" s="1252"/>
    </row>
    <row r="20" spans="1:9">
      <c r="A20" s="173" t="s">
        <v>204</v>
      </c>
      <c r="B20" s="85"/>
      <c r="C20" s="143">
        <v>91221201</v>
      </c>
      <c r="D20" s="140" t="s">
        <v>577</v>
      </c>
      <c r="E20" s="263" t="s">
        <v>176</v>
      </c>
      <c r="F20" s="264">
        <v>5</v>
      </c>
      <c r="G20" s="1252"/>
      <c r="H20" s="90">
        <f t="shared" si="0"/>
        <v>0</v>
      </c>
      <c r="I20" s="1252"/>
    </row>
    <row r="21" spans="1:9">
      <c r="A21" s="173" t="s">
        <v>207</v>
      </c>
      <c r="B21" s="85"/>
      <c r="C21" s="143">
        <v>91221401</v>
      </c>
      <c r="D21" s="140" t="s">
        <v>578</v>
      </c>
      <c r="E21" s="263" t="s">
        <v>180</v>
      </c>
      <c r="F21" s="264">
        <v>9</v>
      </c>
      <c r="G21" s="1252"/>
      <c r="H21" s="90">
        <f t="shared" si="0"/>
        <v>0</v>
      </c>
      <c r="I21" s="1252"/>
    </row>
    <row r="22" spans="1:9">
      <c r="A22" s="173" t="s">
        <v>209</v>
      </c>
      <c r="B22" s="85"/>
      <c r="C22" s="143">
        <v>91221501</v>
      </c>
      <c r="D22" s="140" t="s">
        <v>579</v>
      </c>
      <c r="E22" s="263" t="s">
        <v>180</v>
      </c>
      <c r="F22" s="264">
        <v>9</v>
      </c>
      <c r="G22" s="1252"/>
      <c r="H22" s="90">
        <f t="shared" si="0"/>
        <v>0</v>
      </c>
      <c r="I22" s="1252"/>
    </row>
    <row r="23" spans="1:9">
      <c r="A23" s="92"/>
      <c r="B23" s="100"/>
      <c r="C23" s="123"/>
      <c r="D23" s="115"/>
      <c r="E23" s="95"/>
    </row>
    <row r="24" spans="1:9" ht="14.4">
      <c r="A24" s="92"/>
      <c r="B24" s="95"/>
      <c r="C24" s="114"/>
      <c r="D24" s="103" t="s">
        <v>181</v>
      </c>
      <c r="E24" s="104"/>
      <c r="F24" s="105"/>
      <c r="G24" s="106"/>
      <c r="H24" s="107">
        <f>SUM(H9,H14)</f>
        <v>0</v>
      </c>
    </row>
    <row r="25" spans="1:9">
      <c r="A25" s="92"/>
      <c r="B25" s="108"/>
      <c r="C25" s="109"/>
      <c r="D25" s="110"/>
      <c r="E25" s="92"/>
    </row>
    <row r="26" spans="1:9">
      <c r="A26" s="92"/>
      <c r="B26" s="108"/>
      <c r="C26" s="109"/>
      <c r="E26" s="95"/>
    </row>
  </sheetData>
  <sheetProtection password="CC33" sheet="1" objects="1" scenarios="1"/>
  <mergeCells count="8">
    <mergeCell ref="C4:I4"/>
    <mergeCell ref="A6:C6"/>
    <mergeCell ref="D6:D7"/>
    <mergeCell ref="E6:E7"/>
    <mergeCell ref="F6:F7"/>
    <mergeCell ref="G6:G7"/>
    <mergeCell ref="H6:H7"/>
    <mergeCell ref="I6:I7"/>
  </mergeCells>
  <dataValidations count="1">
    <dataValidation type="decimal" operator="equal" allowBlank="1" showInputMessage="1" showErrorMessage="1" error="Neplatný počet desatinných miest" sqref="G11:G22" xr:uid="{00000000-0002-0000-5A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árok89">
    <tabColor rgb="FFFF99CC"/>
  </sheetPr>
  <dimension ref="A1:I24"/>
  <sheetViews>
    <sheetView view="pageBreakPreview" zoomScaleNormal="100" zoomScaleSheetLayoutView="100" workbookViewId="0">
      <selection activeCell="F27" sqref="F27"/>
    </sheetView>
  </sheetViews>
  <sheetFormatPr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249" width="9.109375" style="51"/>
    <col min="250" max="250" width="5.6640625" style="51" customWidth="1"/>
    <col min="251" max="251" width="8.6640625" style="51" customWidth="1"/>
    <col min="252" max="252" width="12.6640625" style="51" customWidth="1"/>
    <col min="253" max="253" width="60.6640625" style="51" customWidth="1"/>
    <col min="254" max="254" width="4.6640625" style="51" customWidth="1"/>
    <col min="255" max="255" width="11.6640625" style="51" customWidth="1"/>
    <col min="256" max="256" width="12.6640625" style="51" customWidth="1"/>
    <col min="257" max="257" width="16.6640625" style="51" customWidth="1"/>
    <col min="258" max="258" width="13.5546875" style="51" customWidth="1"/>
    <col min="259" max="505" width="9.109375" style="51"/>
    <col min="506" max="506" width="5.6640625" style="51" customWidth="1"/>
    <col min="507" max="507" width="8.6640625" style="51" customWidth="1"/>
    <col min="508" max="508" width="12.6640625" style="51" customWidth="1"/>
    <col min="509" max="509" width="60.6640625" style="51" customWidth="1"/>
    <col min="510" max="510" width="4.6640625" style="51" customWidth="1"/>
    <col min="511" max="511" width="11.6640625" style="51" customWidth="1"/>
    <col min="512" max="512" width="12.6640625" style="51" customWidth="1"/>
    <col min="513" max="513" width="16.6640625" style="51" customWidth="1"/>
    <col min="514" max="514" width="13.5546875" style="51" customWidth="1"/>
    <col min="515" max="761" width="9.109375" style="51"/>
    <col min="762" max="762" width="5.6640625" style="51" customWidth="1"/>
    <col min="763" max="763" width="8.6640625" style="51" customWidth="1"/>
    <col min="764" max="764" width="12.6640625" style="51" customWidth="1"/>
    <col min="765" max="765" width="60.6640625" style="51" customWidth="1"/>
    <col min="766" max="766" width="4.6640625" style="51" customWidth="1"/>
    <col min="767" max="767" width="11.6640625" style="51" customWidth="1"/>
    <col min="768" max="768" width="12.6640625" style="51" customWidth="1"/>
    <col min="769" max="769" width="16.6640625" style="51" customWidth="1"/>
    <col min="770" max="770" width="13.5546875" style="51" customWidth="1"/>
    <col min="771" max="1017" width="9.109375" style="51"/>
    <col min="1018" max="1018" width="5.6640625" style="51" customWidth="1"/>
    <col min="1019" max="1019" width="8.6640625" style="51" customWidth="1"/>
    <col min="1020" max="1020" width="12.6640625" style="51" customWidth="1"/>
    <col min="1021" max="1021" width="60.6640625" style="51" customWidth="1"/>
    <col min="1022" max="1022" width="4.6640625" style="51" customWidth="1"/>
    <col min="1023" max="1023" width="11.6640625" style="51" customWidth="1"/>
    <col min="1024" max="1024" width="12.6640625" style="51" customWidth="1"/>
    <col min="1025" max="1025" width="16.6640625" style="51" customWidth="1"/>
    <col min="1026" max="1026" width="13.5546875" style="51" customWidth="1"/>
    <col min="1027" max="1273" width="9.109375" style="51"/>
    <col min="1274" max="1274" width="5.6640625" style="51" customWidth="1"/>
    <col min="1275" max="1275" width="8.6640625" style="51" customWidth="1"/>
    <col min="1276" max="1276" width="12.6640625" style="51" customWidth="1"/>
    <col min="1277" max="1277" width="60.6640625" style="51" customWidth="1"/>
    <col min="1278" max="1278" width="4.6640625" style="51" customWidth="1"/>
    <col min="1279" max="1279" width="11.6640625" style="51" customWidth="1"/>
    <col min="1280" max="1280" width="12.6640625" style="51" customWidth="1"/>
    <col min="1281" max="1281" width="16.6640625" style="51" customWidth="1"/>
    <col min="1282" max="1282" width="13.5546875" style="51" customWidth="1"/>
    <col min="1283" max="1529" width="9.109375" style="51"/>
    <col min="1530" max="1530" width="5.6640625" style="51" customWidth="1"/>
    <col min="1531" max="1531" width="8.6640625" style="51" customWidth="1"/>
    <col min="1532" max="1532" width="12.6640625" style="51" customWidth="1"/>
    <col min="1533" max="1533" width="60.6640625" style="51" customWidth="1"/>
    <col min="1534" max="1534" width="4.6640625" style="51" customWidth="1"/>
    <col min="1535" max="1535" width="11.6640625" style="51" customWidth="1"/>
    <col min="1536" max="1536" width="12.6640625" style="51" customWidth="1"/>
    <col min="1537" max="1537" width="16.6640625" style="51" customWidth="1"/>
    <col min="1538" max="1538" width="13.5546875" style="51" customWidth="1"/>
    <col min="1539" max="1785" width="9.109375" style="51"/>
    <col min="1786" max="1786" width="5.6640625" style="51" customWidth="1"/>
    <col min="1787" max="1787" width="8.6640625" style="51" customWidth="1"/>
    <col min="1788" max="1788" width="12.6640625" style="51" customWidth="1"/>
    <col min="1789" max="1789" width="60.6640625" style="51" customWidth="1"/>
    <col min="1790" max="1790" width="4.6640625" style="51" customWidth="1"/>
    <col min="1791" max="1791" width="11.6640625" style="51" customWidth="1"/>
    <col min="1792" max="1792" width="12.6640625" style="51" customWidth="1"/>
    <col min="1793" max="1793" width="16.6640625" style="51" customWidth="1"/>
    <col min="1794" max="1794" width="13.5546875" style="51" customWidth="1"/>
    <col min="1795" max="2041" width="9.109375" style="51"/>
    <col min="2042" max="2042" width="5.6640625" style="51" customWidth="1"/>
    <col min="2043" max="2043" width="8.6640625" style="51" customWidth="1"/>
    <col min="2044" max="2044" width="12.6640625" style="51" customWidth="1"/>
    <col min="2045" max="2045" width="60.6640625" style="51" customWidth="1"/>
    <col min="2046" max="2046" width="4.6640625" style="51" customWidth="1"/>
    <col min="2047" max="2047" width="11.6640625" style="51" customWidth="1"/>
    <col min="2048" max="2048" width="12.6640625" style="51" customWidth="1"/>
    <col min="2049" max="2049" width="16.6640625" style="51" customWidth="1"/>
    <col min="2050" max="2050" width="13.5546875" style="51" customWidth="1"/>
    <col min="2051" max="2297" width="9.109375" style="51"/>
    <col min="2298" max="2298" width="5.6640625" style="51" customWidth="1"/>
    <col min="2299" max="2299" width="8.6640625" style="51" customWidth="1"/>
    <col min="2300" max="2300" width="12.6640625" style="51" customWidth="1"/>
    <col min="2301" max="2301" width="60.6640625" style="51" customWidth="1"/>
    <col min="2302" max="2302" width="4.6640625" style="51" customWidth="1"/>
    <col min="2303" max="2303" width="11.6640625" style="51" customWidth="1"/>
    <col min="2304" max="2304" width="12.6640625" style="51" customWidth="1"/>
    <col min="2305" max="2305" width="16.6640625" style="51" customWidth="1"/>
    <col min="2306" max="2306" width="13.5546875" style="51" customWidth="1"/>
    <col min="2307" max="2553" width="9.109375" style="51"/>
    <col min="2554" max="2554" width="5.6640625" style="51" customWidth="1"/>
    <col min="2555" max="2555" width="8.6640625" style="51" customWidth="1"/>
    <col min="2556" max="2556" width="12.6640625" style="51" customWidth="1"/>
    <col min="2557" max="2557" width="60.6640625" style="51" customWidth="1"/>
    <col min="2558" max="2558" width="4.6640625" style="51" customWidth="1"/>
    <col min="2559" max="2559" width="11.6640625" style="51" customWidth="1"/>
    <col min="2560" max="2560" width="12.6640625" style="51" customWidth="1"/>
    <col min="2561" max="2561" width="16.6640625" style="51" customWidth="1"/>
    <col min="2562" max="2562" width="13.5546875" style="51" customWidth="1"/>
    <col min="2563" max="2809" width="9.109375" style="51"/>
    <col min="2810" max="2810" width="5.6640625" style="51" customWidth="1"/>
    <col min="2811" max="2811" width="8.6640625" style="51" customWidth="1"/>
    <col min="2812" max="2812" width="12.6640625" style="51" customWidth="1"/>
    <col min="2813" max="2813" width="60.6640625" style="51" customWidth="1"/>
    <col min="2814" max="2814" width="4.6640625" style="51" customWidth="1"/>
    <col min="2815" max="2815" width="11.6640625" style="51" customWidth="1"/>
    <col min="2816" max="2816" width="12.6640625" style="51" customWidth="1"/>
    <col min="2817" max="2817" width="16.6640625" style="51" customWidth="1"/>
    <col min="2818" max="2818" width="13.5546875" style="51" customWidth="1"/>
    <col min="2819" max="3065" width="9.109375" style="51"/>
    <col min="3066" max="3066" width="5.6640625" style="51" customWidth="1"/>
    <col min="3067" max="3067" width="8.6640625" style="51" customWidth="1"/>
    <col min="3068" max="3068" width="12.6640625" style="51" customWidth="1"/>
    <col min="3069" max="3069" width="60.6640625" style="51" customWidth="1"/>
    <col min="3070" max="3070" width="4.6640625" style="51" customWidth="1"/>
    <col min="3071" max="3071" width="11.6640625" style="51" customWidth="1"/>
    <col min="3072" max="3072" width="12.6640625" style="51" customWidth="1"/>
    <col min="3073" max="3073" width="16.6640625" style="51" customWidth="1"/>
    <col min="3074" max="3074" width="13.5546875" style="51" customWidth="1"/>
    <col min="3075" max="3321" width="9.109375" style="51"/>
    <col min="3322" max="3322" width="5.6640625" style="51" customWidth="1"/>
    <col min="3323" max="3323" width="8.6640625" style="51" customWidth="1"/>
    <col min="3324" max="3324" width="12.6640625" style="51" customWidth="1"/>
    <col min="3325" max="3325" width="60.6640625" style="51" customWidth="1"/>
    <col min="3326" max="3326" width="4.6640625" style="51" customWidth="1"/>
    <col min="3327" max="3327" width="11.6640625" style="51" customWidth="1"/>
    <col min="3328" max="3328" width="12.6640625" style="51" customWidth="1"/>
    <col min="3329" max="3329" width="16.6640625" style="51" customWidth="1"/>
    <col min="3330" max="3330" width="13.5546875" style="51" customWidth="1"/>
    <col min="3331" max="3577" width="9.109375" style="51"/>
    <col min="3578" max="3578" width="5.6640625" style="51" customWidth="1"/>
    <col min="3579" max="3579" width="8.6640625" style="51" customWidth="1"/>
    <col min="3580" max="3580" width="12.6640625" style="51" customWidth="1"/>
    <col min="3581" max="3581" width="60.6640625" style="51" customWidth="1"/>
    <col min="3582" max="3582" width="4.6640625" style="51" customWidth="1"/>
    <col min="3583" max="3583" width="11.6640625" style="51" customWidth="1"/>
    <col min="3584" max="3584" width="12.6640625" style="51" customWidth="1"/>
    <col min="3585" max="3585" width="16.6640625" style="51" customWidth="1"/>
    <col min="3586" max="3586" width="13.5546875" style="51" customWidth="1"/>
    <col min="3587" max="3833" width="9.109375" style="51"/>
    <col min="3834" max="3834" width="5.6640625" style="51" customWidth="1"/>
    <col min="3835" max="3835" width="8.6640625" style="51" customWidth="1"/>
    <col min="3836" max="3836" width="12.6640625" style="51" customWidth="1"/>
    <col min="3837" max="3837" width="60.6640625" style="51" customWidth="1"/>
    <col min="3838" max="3838" width="4.6640625" style="51" customWidth="1"/>
    <col min="3839" max="3839" width="11.6640625" style="51" customWidth="1"/>
    <col min="3840" max="3840" width="12.6640625" style="51" customWidth="1"/>
    <col min="3841" max="3841" width="16.6640625" style="51" customWidth="1"/>
    <col min="3842" max="3842" width="13.5546875" style="51" customWidth="1"/>
    <col min="3843" max="4089" width="9.109375" style="51"/>
    <col min="4090" max="4090" width="5.6640625" style="51" customWidth="1"/>
    <col min="4091" max="4091" width="8.6640625" style="51" customWidth="1"/>
    <col min="4092" max="4092" width="12.6640625" style="51" customWidth="1"/>
    <col min="4093" max="4093" width="60.6640625" style="51" customWidth="1"/>
    <col min="4094" max="4094" width="4.6640625" style="51" customWidth="1"/>
    <col min="4095" max="4095" width="11.6640625" style="51" customWidth="1"/>
    <col min="4096" max="4096" width="12.6640625" style="51" customWidth="1"/>
    <col min="4097" max="4097" width="16.6640625" style="51" customWidth="1"/>
    <col min="4098" max="4098" width="13.5546875" style="51" customWidth="1"/>
    <col min="4099" max="4345" width="9.109375" style="51"/>
    <col min="4346" max="4346" width="5.6640625" style="51" customWidth="1"/>
    <col min="4347" max="4347" width="8.6640625" style="51" customWidth="1"/>
    <col min="4348" max="4348" width="12.6640625" style="51" customWidth="1"/>
    <col min="4349" max="4349" width="60.6640625" style="51" customWidth="1"/>
    <col min="4350" max="4350" width="4.6640625" style="51" customWidth="1"/>
    <col min="4351" max="4351" width="11.6640625" style="51" customWidth="1"/>
    <col min="4352" max="4352" width="12.6640625" style="51" customWidth="1"/>
    <col min="4353" max="4353" width="16.6640625" style="51" customWidth="1"/>
    <col min="4354" max="4354" width="13.5546875" style="51" customWidth="1"/>
    <col min="4355" max="4601" width="9.109375" style="51"/>
    <col min="4602" max="4602" width="5.6640625" style="51" customWidth="1"/>
    <col min="4603" max="4603" width="8.6640625" style="51" customWidth="1"/>
    <col min="4604" max="4604" width="12.6640625" style="51" customWidth="1"/>
    <col min="4605" max="4605" width="60.6640625" style="51" customWidth="1"/>
    <col min="4606" max="4606" width="4.6640625" style="51" customWidth="1"/>
    <col min="4607" max="4607" width="11.6640625" style="51" customWidth="1"/>
    <col min="4608" max="4608" width="12.6640625" style="51" customWidth="1"/>
    <col min="4609" max="4609" width="16.6640625" style="51" customWidth="1"/>
    <col min="4610" max="4610" width="13.5546875" style="51" customWidth="1"/>
    <col min="4611" max="4857" width="9.109375" style="51"/>
    <col min="4858" max="4858" width="5.6640625" style="51" customWidth="1"/>
    <col min="4859" max="4859" width="8.6640625" style="51" customWidth="1"/>
    <col min="4860" max="4860" width="12.6640625" style="51" customWidth="1"/>
    <col min="4861" max="4861" width="60.6640625" style="51" customWidth="1"/>
    <col min="4862" max="4862" width="4.6640625" style="51" customWidth="1"/>
    <col min="4863" max="4863" width="11.6640625" style="51" customWidth="1"/>
    <col min="4864" max="4864" width="12.6640625" style="51" customWidth="1"/>
    <col min="4865" max="4865" width="16.6640625" style="51" customWidth="1"/>
    <col min="4866" max="4866" width="13.5546875" style="51" customWidth="1"/>
    <col min="4867" max="5113" width="9.109375" style="51"/>
    <col min="5114" max="5114" width="5.6640625" style="51" customWidth="1"/>
    <col min="5115" max="5115" width="8.6640625" style="51" customWidth="1"/>
    <col min="5116" max="5116" width="12.6640625" style="51" customWidth="1"/>
    <col min="5117" max="5117" width="60.6640625" style="51" customWidth="1"/>
    <col min="5118" max="5118" width="4.6640625" style="51" customWidth="1"/>
    <col min="5119" max="5119" width="11.6640625" style="51" customWidth="1"/>
    <col min="5120" max="5120" width="12.6640625" style="51" customWidth="1"/>
    <col min="5121" max="5121" width="16.6640625" style="51" customWidth="1"/>
    <col min="5122" max="5122" width="13.5546875" style="51" customWidth="1"/>
    <col min="5123" max="5369" width="9.109375" style="51"/>
    <col min="5370" max="5370" width="5.6640625" style="51" customWidth="1"/>
    <col min="5371" max="5371" width="8.6640625" style="51" customWidth="1"/>
    <col min="5372" max="5372" width="12.6640625" style="51" customWidth="1"/>
    <col min="5373" max="5373" width="60.6640625" style="51" customWidth="1"/>
    <col min="5374" max="5374" width="4.6640625" style="51" customWidth="1"/>
    <col min="5375" max="5375" width="11.6640625" style="51" customWidth="1"/>
    <col min="5376" max="5376" width="12.6640625" style="51" customWidth="1"/>
    <col min="5377" max="5377" width="16.6640625" style="51" customWidth="1"/>
    <col min="5378" max="5378" width="13.5546875" style="51" customWidth="1"/>
    <col min="5379" max="5625" width="9.109375" style="51"/>
    <col min="5626" max="5626" width="5.6640625" style="51" customWidth="1"/>
    <col min="5627" max="5627" width="8.6640625" style="51" customWidth="1"/>
    <col min="5628" max="5628" width="12.6640625" style="51" customWidth="1"/>
    <col min="5629" max="5629" width="60.6640625" style="51" customWidth="1"/>
    <col min="5630" max="5630" width="4.6640625" style="51" customWidth="1"/>
    <col min="5631" max="5631" width="11.6640625" style="51" customWidth="1"/>
    <col min="5632" max="5632" width="12.6640625" style="51" customWidth="1"/>
    <col min="5633" max="5633" width="16.6640625" style="51" customWidth="1"/>
    <col min="5634" max="5634" width="13.5546875" style="51" customWidth="1"/>
    <col min="5635" max="5881" width="9.109375" style="51"/>
    <col min="5882" max="5882" width="5.6640625" style="51" customWidth="1"/>
    <col min="5883" max="5883" width="8.6640625" style="51" customWidth="1"/>
    <col min="5884" max="5884" width="12.6640625" style="51" customWidth="1"/>
    <col min="5885" max="5885" width="60.6640625" style="51" customWidth="1"/>
    <col min="5886" max="5886" width="4.6640625" style="51" customWidth="1"/>
    <col min="5887" max="5887" width="11.6640625" style="51" customWidth="1"/>
    <col min="5888" max="5888" width="12.6640625" style="51" customWidth="1"/>
    <col min="5889" max="5889" width="16.6640625" style="51" customWidth="1"/>
    <col min="5890" max="5890" width="13.5546875" style="51" customWidth="1"/>
    <col min="5891" max="6137" width="9.109375" style="51"/>
    <col min="6138" max="6138" width="5.6640625" style="51" customWidth="1"/>
    <col min="6139" max="6139" width="8.6640625" style="51" customWidth="1"/>
    <col min="6140" max="6140" width="12.6640625" style="51" customWidth="1"/>
    <col min="6141" max="6141" width="60.6640625" style="51" customWidth="1"/>
    <col min="6142" max="6142" width="4.6640625" style="51" customWidth="1"/>
    <col min="6143" max="6143" width="11.6640625" style="51" customWidth="1"/>
    <col min="6144" max="6144" width="12.6640625" style="51" customWidth="1"/>
    <col min="6145" max="6145" width="16.6640625" style="51" customWidth="1"/>
    <col min="6146" max="6146" width="13.5546875" style="51" customWidth="1"/>
    <col min="6147" max="6393" width="9.109375" style="51"/>
    <col min="6394" max="6394" width="5.6640625" style="51" customWidth="1"/>
    <col min="6395" max="6395" width="8.6640625" style="51" customWidth="1"/>
    <col min="6396" max="6396" width="12.6640625" style="51" customWidth="1"/>
    <col min="6397" max="6397" width="60.6640625" style="51" customWidth="1"/>
    <col min="6398" max="6398" width="4.6640625" style="51" customWidth="1"/>
    <col min="6399" max="6399" width="11.6640625" style="51" customWidth="1"/>
    <col min="6400" max="6400" width="12.6640625" style="51" customWidth="1"/>
    <col min="6401" max="6401" width="16.6640625" style="51" customWidth="1"/>
    <col min="6402" max="6402" width="13.5546875" style="51" customWidth="1"/>
    <col min="6403" max="6649" width="9.109375" style="51"/>
    <col min="6650" max="6650" width="5.6640625" style="51" customWidth="1"/>
    <col min="6651" max="6651" width="8.6640625" style="51" customWidth="1"/>
    <col min="6652" max="6652" width="12.6640625" style="51" customWidth="1"/>
    <col min="6653" max="6653" width="60.6640625" style="51" customWidth="1"/>
    <col min="6654" max="6654" width="4.6640625" style="51" customWidth="1"/>
    <col min="6655" max="6655" width="11.6640625" style="51" customWidth="1"/>
    <col min="6656" max="6656" width="12.6640625" style="51" customWidth="1"/>
    <col min="6657" max="6657" width="16.6640625" style="51" customWidth="1"/>
    <col min="6658" max="6658" width="13.5546875" style="51" customWidth="1"/>
    <col min="6659" max="6905" width="9.109375" style="51"/>
    <col min="6906" max="6906" width="5.6640625" style="51" customWidth="1"/>
    <col min="6907" max="6907" width="8.6640625" style="51" customWidth="1"/>
    <col min="6908" max="6908" width="12.6640625" style="51" customWidth="1"/>
    <col min="6909" max="6909" width="60.6640625" style="51" customWidth="1"/>
    <col min="6910" max="6910" width="4.6640625" style="51" customWidth="1"/>
    <col min="6911" max="6911" width="11.6640625" style="51" customWidth="1"/>
    <col min="6912" max="6912" width="12.6640625" style="51" customWidth="1"/>
    <col min="6913" max="6913" width="16.6640625" style="51" customWidth="1"/>
    <col min="6914" max="6914" width="13.5546875" style="51" customWidth="1"/>
    <col min="6915" max="7161" width="9.109375" style="51"/>
    <col min="7162" max="7162" width="5.6640625" style="51" customWidth="1"/>
    <col min="7163" max="7163" width="8.6640625" style="51" customWidth="1"/>
    <col min="7164" max="7164" width="12.6640625" style="51" customWidth="1"/>
    <col min="7165" max="7165" width="60.6640625" style="51" customWidth="1"/>
    <col min="7166" max="7166" width="4.6640625" style="51" customWidth="1"/>
    <col min="7167" max="7167" width="11.6640625" style="51" customWidth="1"/>
    <col min="7168" max="7168" width="12.6640625" style="51" customWidth="1"/>
    <col min="7169" max="7169" width="16.6640625" style="51" customWidth="1"/>
    <col min="7170" max="7170" width="13.5546875" style="51" customWidth="1"/>
    <col min="7171" max="7417" width="9.109375" style="51"/>
    <col min="7418" max="7418" width="5.6640625" style="51" customWidth="1"/>
    <col min="7419" max="7419" width="8.6640625" style="51" customWidth="1"/>
    <col min="7420" max="7420" width="12.6640625" style="51" customWidth="1"/>
    <col min="7421" max="7421" width="60.6640625" style="51" customWidth="1"/>
    <col min="7422" max="7422" width="4.6640625" style="51" customWidth="1"/>
    <col min="7423" max="7423" width="11.6640625" style="51" customWidth="1"/>
    <col min="7424" max="7424" width="12.6640625" style="51" customWidth="1"/>
    <col min="7425" max="7425" width="16.6640625" style="51" customWidth="1"/>
    <col min="7426" max="7426" width="13.5546875" style="51" customWidth="1"/>
    <col min="7427" max="7673" width="9.109375" style="51"/>
    <col min="7674" max="7674" width="5.6640625" style="51" customWidth="1"/>
    <col min="7675" max="7675" width="8.6640625" style="51" customWidth="1"/>
    <col min="7676" max="7676" width="12.6640625" style="51" customWidth="1"/>
    <col min="7677" max="7677" width="60.6640625" style="51" customWidth="1"/>
    <col min="7678" max="7678" width="4.6640625" style="51" customWidth="1"/>
    <col min="7679" max="7679" width="11.6640625" style="51" customWidth="1"/>
    <col min="7680" max="7680" width="12.6640625" style="51" customWidth="1"/>
    <col min="7681" max="7681" width="16.6640625" style="51" customWidth="1"/>
    <col min="7682" max="7682" width="13.5546875" style="51" customWidth="1"/>
    <col min="7683" max="7929" width="9.109375" style="51"/>
    <col min="7930" max="7930" width="5.6640625" style="51" customWidth="1"/>
    <col min="7931" max="7931" width="8.6640625" style="51" customWidth="1"/>
    <col min="7932" max="7932" width="12.6640625" style="51" customWidth="1"/>
    <col min="7933" max="7933" width="60.6640625" style="51" customWidth="1"/>
    <col min="7934" max="7934" width="4.6640625" style="51" customWidth="1"/>
    <col min="7935" max="7935" width="11.6640625" style="51" customWidth="1"/>
    <col min="7936" max="7936" width="12.6640625" style="51" customWidth="1"/>
    <col min="7937" max="7937" width="16.6640625" style="51" customWidth="1"/>
    <col min="7938" max="7938" width="13.5546875" style="51" customWidth="1"/>
    <col min="7939" max="8185" width="9.109375" style="51"/>
    <col min="8186" max="8186" width="5.6640625" style="51" customWidth="1"/>
    <col min="8187" max="8187" width="8.6640625" style="51" customWidth="1"/>
    <col min="8188" max="8188" width="12.6640625" style="51" customWidth="1"/>
    <col min="8189" max="8189" width="60.6640625" style="51" customWidth="1"/>
    <col min="8190" max="8190" width="4.6640625" style="51" customWidth="1"/>
    <col min="8191" max="8191" width="11.6640625" style="51" customWidth="1"/>
    <col min="8192" max="8192" width="12.6640625" style="51" customWidth="1"/>
    <col min="8193" max="8193" width="16.6640625" style="51" customWidth="1"/>
    <col min="8194" max="8194" width="13.5546875" style="51" customWidth="1"/>
    <col min="8195" max="8441" width="9.109375" style="51"/>
    <col min="8442" max="8442" width="5.6640625" style="51" customWidth="1"/>
    <col min="8443" max="8443" width="8.6640625" style="51" customWidth="1"/>
    <col min="8444" max="8444" width="12.6640625" style="51" customWidth="1"/>
    <col min="8445" max="8445" width="60.6640625" style="51" customWidth="1"/>
    <col min="8446" max="8446" width="4.6640625" style="51" customWidth="1"/>
    <col min="8447" max="8447" width="11.6640625" style="51" customWidth="1"/>
    <col min="8448" max="8448" width="12.6640625" style="51" customWidth="1"/>
    <col min="8449" max="8449" width="16.6640625" style="51" customWidth="1"/>
    <col min="8450" max="8450" width="13.5546875" style="51" customWidth="1"/>
    <col min="8451" max="8697" width="9.109375" style="51"/>
    <col min="8698" max="8698" width="5.6640625" style="51" customWidth="1"/>
    <col min="8699" max="8699" width="8.6640625" style="51" customWidth="1"/>
    <col min="8700" max="8700" width="12.6640625" style="51" customWidth="1"/>
    <col min="8701" max="8701" width="60.6640625" style="51" customWidth="1"/>
    <col min="8702" max="8702" width="4.6640625" style="51" customWidth="1"/>
    <col min="8703" max="8703" width="11.6640625" style="51" customWidth="1"/>
    <col min="8704" max="8704" width="12.6640625" style="51" customWidth="1"/>
    <col min="8705" max="8705" width="16.6640625" style="51" customWidth="1"/>
    <col min="8706" max="8706" width="13.5546875" style="51" customWidth="1"/>
    <col min="8707" max="8953" width="9.109375" style="51"/>
    <col min="8954" max="8954" width="5.6640625" style="51" customWidth="1"/>
    <col min="8955" max="8955" width="8.6640625" style="51" customWidth="1"/>
    <col min="8956" max="8956" width="12.6640625" style="51" customWidth="1"/>
    <col min="8957" max="8957" width="60.6640625" style="51" customWidth="1"/>
    <col min="8958" max="8958" width="4.6640625" style="51" customWidth="1"/>
    <col min="8959" max="8959" width="11.6640625" style="51" customWidth="1"/>
    <col min="8960" max="8960" width="12.6640625" style="51" customWidth="1"/>
    <col min="8961" max="8961" width="16.6640625" style="51" customWidth="1"/>
    <col min="8962" max="8962" width="13.5546875" style="51" customWidth="1"/>
    <col min="8963" max="9209" width="9.109375" style="51"/>
    <col min="9210" max="9210" width="5.6640625" style="51" customWidth="1"/>
    <col min="9211" max="9211" width="8.6640625" style="51" customWidth="1"/>
    <col min="9212" max="9212" width="12.6640625" style="51" customWidth="1"/>
    <col min="9213" max="9213" width="60.6640625" style="51" customWidth="1"/>
    <col min="9214" max="9214" width="4.6640625" style="51" customWidth="1"/>
    <col min="9215" max="9215" width="11.6640625" style="51" customWidth="1"/>
    <col min="9216" max="9216" width="12.6640625" style="51" customWidth="1"/>
    <col min="9217" max="9217" width="16.6640625" style="51" customWidth="1"/>
    <col min="9218" max="9218" width="13.5546875" style="51" customWidth="1"/>
    <col min="9219" max="9465" width="9.109375" style="51"/>
    <col min="9466" max="9466" width="5.6640625" style="51" customWidth="1"/>
    <col min="9467" max="9467" width="8.6640625" style="51" customWidth="1"/>
    <col min="9468" max="9468" width="12.6640625" style="51" customWidth="1"/>
    <col min="9469" max="9469" width="60.6640625" style="51" customWidth="1"/>
    <col min="9470" max="9470" width="4.6640625" style="51" customWidth="1"/>
    <col min="9471" max="9471" width="11.6640625" style="51" customWidth="1"/>
    <col min="9472" max="9472" width="12.6640625" style="51" customWidth="1"/>
    <col min="9473" max="9473" width="16.6640625" style="51" customWidth="1"/>
    <col min="9474" max="9474" width="13.5546875" style="51" customWidth="1"/>
    <col min="9475" max="9721" width="9.109375" style="51"/>
    <col min="9722" max="9722" width="5.6640625" style="51" customWidth="1"/>
    <col min="9723" max="9723" width="8.6640625" style="51" customWidth="1"/>
    <col min="9724" max="9724" width="12.6640625" style="51" customWidth="1"/>
    <col min="9725" max="9725" width="60.6640625" style="51" customWidth="1"/>
    <col min="9726" max="9726" width="4.6640625" style="51" customWidth="1"/>
    <col min="9727" max="9727" width="11.6640625" style="51" customWidth="1"/>
    <col min="9728" max="9728" width="12.6640625" style="51" customWidth="1"/>
    <col min="9729" max="9729" width="16.6640625" style="51" customWidth="1"/>
    <col min="9730" max="9730" width="13.5546875" style="51" customWidth="1"/>
    <col min="9731" max="9977" width="9.109375" style="51"/>
    <col min="9978" max="9978" width="5.6640625" style="51" customWidth="1"/>
    <col min="9979" max="9979" width="8.6640625" style="51" customWidth="1"/>
    <col min="9980" max="9980" width="12.6640625" style="51" customWidth="1"/>
    <col min="9981" max="9981" width="60.6640625" style="51" customWidth="1"/>
    <col min="9982" max="9982" width="4.6640625" style="51" customWidth="1"/>
    <col min="9983" max="9983" width="11.6640625" style="51" customWidth="1"/>
    <col min="9984" max="9984" width="12.6640625" style="51" customWidth="1"/>
    <col min="9985" max="9985" width="16.6640625" style="51" customWidth="1"/>
    <col min="9986" max="9986" width="13.5546875" style="51" customWidth="1"/>
    <col min="9987" max="10233" width="9.109375" style="51"/>
    <col min="10234" max="10234" width="5.6640625" style="51" customWidth="1"/>
    <col min="10235" max="10235" width="8.6640625" style="51" customWidth="1"/>
    <col min="10236" max="10236" width="12.6640625" style="51" customWidth="1"/>
    <col min="10237" max="10237" width="60.6640625" style="51" customWidth="1"/>
    <col min="10238" max="10238" width="4.6640625" style="51" customWidth="1"/>
    <col min="10239" max="10239" width="11.6640625" style="51" customWidth="1"/>
    <col min="10240" max="10240" width="12.6640625" style="51" customWidth="1"/>
    <col min="10241" max="10241" width="16.6640625" style="51" customWidth="1"/>
    <col min="10242" max="10242" width="13.5546875" style="51" customWidth="1"/>
    <col min="10243" max="10489" width="9.109375" style="51"/>
    <col min="10490" max="10490" width="5.6640625" style="51" customWidth="1"/>
    <col min="10491" max="10491" width="8.6640625" style="51" customWidth="1"/>
    <col min="10492" max="10492" width="12.6640625" style="51" customWidth="1"/>
    <col min="10493" max="10493" width="60.6640625" style="51" customWidth="1"/>
    <col min="10494" max="10494" width="4.6640625" style="51" customWidth="1"/>
    <col min="10495" max="10495" width="11.6640625" style="51" customWidth="1"/>
    <col min="10496" max="10496" width="12.6640625" style="51" customWidth="1"/>
    <col min="10497" max="10497" width="16.6640625" style="51" customWidth="1"/>
    <col min="10498" max="10498" width="13.5546875" style="51" customWidth="1"/>
    <col min="10499" max="10745" width="9.109375" style="51"/>
    <col min="10746" max="10746" width="5.6640625" style="51" customWidth="1"/>
    <col min="10747" max="10747" width="8.6640625" style="51" customWidth="1"/>
    <col min="10748" max="10748" width="12.6640625" style="51" customWidth="1"/>
    <col min="10749" max="10749" width="60.6640625" style="51" customWidth="1"/>
    <col min="10750" max="10750" width="4.6640625" style="51" customWidth="1"/>
    <col min="10751" max="10751" width="11.6640625" style="51" customWidth="1"/>
    <col min="10752" max="10752" width="12.6640625" style="51" customWidth="1"/>
    <col min="10753" max="10753" width="16.6640625" style="51" customWidth="1"/>
    <col min="10754" max="10754" width="13.5546875" style="51" customWidth="1"/>
    <col min="10755" max="11001" width="9.109375" style="51"/>
    <col min="11002" max="11002" width="5.6640625" style="51" customWidth="1"/>
    <col min="11003" max="11003" width="8.6640625" style="51" customWidth="1"/>
    <col min="11004" max="11004" width="12.6640625" style="51" customWidth="1"/>
    <col min="11005" max="11005" width="60.6640625" style="51" customWidth="1"/>
    <col min="11006" max="11006" width="4.6640625" style="51" customWidth="1"/>
    <col min="11007" max="11007" width="11.6640625" style="51" customWidth="1"/>
    <col min="11008" max="11008" width="12.6640625" style="51" customWidth="1"/>
    <col min="11009" max="11009" width="16.6640625" style="51" customWidth="1"/>
    <col min="11010" max="11010" width="13.5546875" style="51" customWidth="1"/>
    <col min="11011" max="11257" width="9.109375" style="51"/>
    <col min="11258" max="11258" width="5.6640625" style="51" customWidth="1"/>
    <col min="11259" max="11259" width="8.6640625" style="51" customWidth="1"/>
    <col min="11260" max="11260" width="12.6640625" style="51" customWidth="1"/>
    <col min="11261" max="11261" width="60.6640625" style="51" customWidth="1"/>
    <col min="11262" max="11262" width="4.6640625" style="51" customWidth="1"/>
    <col min="11263" max="11263" width="11.6640625" style="51" customWidth="1"/>
    <col min="11264" max="11264" width="12.6640625" style="51" customWidth="1"/>
    <col min="11265" max="11265" width="16.6640625" style="51" customWidth="1"/>
    <col min="11266" max="11266" width="13.5546875" style="51" customWidth="1"/>
    <col min="11267" max="11513" width="9.109375" style="51"/>
    <col min="11514" max="11514" width="5.6640625" style="51" customWidth="1"/>
    <col min="11515" max="11515" width="8.6640625" style="51" customWidth="1"/>
    <col min="11516" max="11516" width="12.6640625" style="51" customWidth="1"/>
    <col min="11517" max="11517" width="60.6640625" style="51" customWidth="1"/>
    <col min="11518" max="11518" width="4.6640625" style="51" customWidth="1"/>
    <col min="11519" max="11519" width="11.6640625" style="51" customWidth="1"/>
    <col min="11520" max="11520" width="12.6640625" style="51" customWidth="1"/>
    <col min="11521" max="11521" width="16.6640625" style="51" customWidth="1"/>
    <col min="11522" max="11522" width="13.5546875" style="51" customWidth="1"/>
    <col min="11523" max="11769" width="9.109375" style="51"/>
    <col min="11770" max="11770" width="5.6640625" style="51" customWidth="1"/>
    <col min="11771" max="11771" width="8.6640625" style="51" customWidth="1"/>
    <col min="11772" max="11772" width="12.6640625" style="51" customWidth="1"/>
    <col min="11773" max="11773" width="60.6640625" style="51" customWidth="1"/>
    <col min="11774" max="11774" width="4.6640625" style="51" customWidth="1"/>
    <col min="11775" max="11775" width="11.6640625" style="51" customWidth="1"/>
    <col min="11776" max="11776" width="12.6640625" style="51" customWidth="1"/>
    <col min="11777" max="11777" width="16.6640625" style="51" customWidth="1"/>
    <col min="11778" max="11778" width="13.5546875" style="51" customWidth="1"/>
    <col min="11779" max="12025" width="9.109375" style="51"/>
    <col min="12026" max="12026" width="5.6640625" style="51" customWidth="1"/>
    <col min="12027" max="12027" width="8.6640625" style="51" customWidth="1"/>
    <col min="12028" max="12028" width="12.6640625" style="51" customWidth="1"/>
    <col min="12029" max="12029" width="60.6640625" style="51" customWidth="1"/>
    <col min="12030" max="12030" width="4.6640625" style="51" customWidth="1"/>
    <col min="12031" max="12031" width="11.6640625" style="51" customWidth="1"/>
    <col min="12032" max="12032" width="12.6640625" style="51" customWidth="1"/>
    <col min="12033" max="12033" width="16.6640625" style="51" customWidth="1"/>
    <col min="12034" max="12034" width="13.5546875" style="51" customWidth="1"/>
    <col min="12035" max="12281" width="9.109375" style="51"/>
    <col min="12282" max="12282" width="5.6640625" style="51" customWidth="1"/>
    <col min="12283" max="12283" width="8.6640625" style="51" customWidth="1"/>
    <col min="12284" max="12284" width="12.6640625" style="51" customWidth="1"/>
    <col min="12285" max="12285" width="60.6640625" style="51" customWidth="1"/>
    <col min="12286" max="12286" width="4.6640625" style="51" customWidth="1"/>
    <col min="12287" max="12287" width="11.6640625" style="51" customWidth="1"/>
    <col min="12288" max="12288" width="12.6640625" style="51" customWidth="1"/>
    <col min="12289" max="12289" width="16.6640625" style="51" customWidth="1"/>
    <col min="12290" max="12290" width="13.5546875" style="51" customWidth="1"/>
    <col min="12291" max="12537" width="9.109375" style="51"/>
    <col min="12538" max="12538" width="5.6640625" style="51" customWidth="1"/>
    <col min="12539" max="12539" width="8.6640625" style="51" customWidth="1"/>
    <col min="12540" max="12540" width="12.6640625" style="51" customWidth="1"/>
    <col min="12541" max="12541" width="60.6640625" style="51" customWidth="1"/>
    <col min="12542" max="12542" width="4.6640625" style="51" customWidth="1"/>
    <col min="12543" max="12543" width="11.6640625" style="51" customWidth="1"/>
    <col min="12544" max="12544" width="12.6640625" style="51" customWidth="1"/>
    <col min="12545" max="12545" width="16.6640625" style="51" customWidth="1"/>
    <col min="12546" max="12546" width="13.5546875" style="51" customWidth="1"/>
    <col min="12547" max="12793" width="9.109375" style="51"/>
    <col min="12794" max="12794" width="5.6640625" style="51" customWidth="1"/>
    <col min="12795" max="12795" width="8.6640625" style="51" customWidth="1"/>
    <col min="12796" max="12796" width="12.6640625" style="51" customWidth="1"/>
    <col min="12797" max="12797" width="60.6640625" style="51" customWidth="1"/>
    <col min="12798" max="12798" width="4.6640625" style="51" customWidth="1"/>
    <col min="12799" max="12799" width="11.6640625" style="51" customWidth="1"/>
    <col min="12800" max="12800" width="12.6640625" style="51" customWidth="1"/>
    <col min="12801" max="12801" width="16.6640625" style="51" customWidth="1"/>
    <col min="12802" max="12802" width="13.5546875" style="51" customWidth="1"/>
    <col min="12803" max="13049" width="9.109375" style="51"/>
    <col min="13050" max="13050" width="5.6640625" style="51" customWidth="1"/>
    <col min="13051" max="13051" width="8.6640625" style="51" customWidth="1"/>
    <col min="13052" max="13052" width="12.6640625" style="51" customWidth="1"/>
    <col min="13053" max="13053" width="60.6640625" style="51" customWidth="1"/>
    <col min="13054" max="13054" width="4.6640625" style="51" customWidth="1"/>
    <col min="13055" max="13055" width="11.6640625" style="51" customWidth="1"/>
    <col min="13056" max="13056" width="12.6640625" style="51" customWidth="1"/>
    <col min="13057" max="13057" width="16.6640625" style="51" customWidth="1"/>
    <col min="13058" max="13058" width="13.5546875" style="51" customWidth="1"/>
    <col min="13059" max="13305" width="9.109375" style="51"/>
    <col min="13306" max="13306" width="5.6640625" style="51" customWidth="1"/>
    <col min="13307" max="13307" width="8.6640625" style="51" customWidth="1"/>
    <col min="13308" max="13308" width="12.6640625" style="51" customWidth="1"/>
    <col min="13309" max="13309" width="60.6640625" style="51" customWidth="1"/>
    <col min="13310" max="13310" width="4.6640625" style="51" customWidth="1"/>
    <col min="13311" max="13311" width="11.6640625" style="51" customWidth="1"/>
    <col min="13312" max="13312" width="12.6640625" style="51" customWidth="1"/>
    <col min="13313" max="13313" width="16.6640625" style="51" customWidth="1"/>
    <col min="13314" max="13314" width="13.5546875" style="51" customWidth="1"/>
    <col min="13315" max="13561" width="9.109375" style="51"/>
    <col min="13562" max="13562" width="5.6640625" style="51" customWidth="1"/>
    <col min="13563" max="13563" width="8.6640625" style="51" customWidth="1"/>
    <col min="13564" max="13564" width="12.6640625" style="51" customWidth="1"/>
    <col min="13565" max="13565" width="60.6640625" style="51" customWidth="1"/>
    <col min="13566" max="13566" width="4.6640625" style="51" customWidth="1"/>
    <col min="13567" max="13567" width="11.6640625" style="51" customWidth="1"/>
    <col min="13568" max="13568" width="12.6640625" style="51" customWidth="1"/>
    <col min="13569" max="13569" width="16.6640625" style="51" customWidth="1"/>
    <col min="13570" max="13570" width="13.5546875" style="51" customWidth="1"/>
    <col min="13571" max="13817" width="9.109375" style="51"/>
    <col min="13818" max="13818" width="5.6640625" style="51" customWidth="1"/>
    <col min="13819" max="13819" width="8.6640625" style="51" customWidth="1"/>
    <col min="13820" max="13820" width="12.6640625" style="51" customWidth="1"/>
    <col min="13821" max="13821" width="60.6640625" style="51" customWidth="1"/>
    <col min="13822" max="13822" width="4.6640625" style="51" customWidth="1"/>
    <col min="13823" max="13823" width="11.6640625" style="51" customWidth="1"/>
    <col min="13824" max="13824" width="12.6640625" style="51" customWidth="1"/>
    <col min="13825" max="13825" width="16.6640625" style="51" customWidth="1"/>
    <col min="13826" max="13826" width="13.5546875" style="51" customWidth="1"/>
    <col min="13827" max="14073" width="9.109375" style="51"/>
    <col min="14074" max="14074" width="5.6640625" style="51" customWidth="1"/>
    <col min="14075" max="14075" width="8.6640625" style="51" customWidth="1"/>
    <col min="14076" max="14076" width="12.6640625" style="51" customWidth="1"/>
    <col min="14077" max="14077" width="60.6640625" style="51" customWidth="1"/>
    <col min="14078" max="14078" width="4.6640625" style="51" customWidth="1"/>
    <col min="14079" max="14079" width="11.6640625" style="51" customWidth="1"/>
    <col min="14080" max="14080" width="12.6640625" style="51" customWidth="1"/>
    <col min="14081" max="14081" width="16.6640625" style="51" customWidth="1"/>
    <col min="14082" max="14082" width="13.5546875" style="51" customWidth="1"/>
    <col min="14083" max="14329" width="9.109375" style="51"/>
    <col min="14330" max="14330" width="5.6640625" style="51" customWidth="1"/>
    <col min="14331" max="14331" width="8.6640625" style="51" customWidth="1"/>
    <col min="14332" max="14332" width="12.6640625" style="51" customWidth="1"/>
    <col min="14333" max="14333" width="60.6640625" style="51" customWidth="1"/>
    <col min="14334" max="14334" width="4.6640625" style="51" customWidth="1"/>
    <col min="14335" max="14335" width="11.6640625" style="51" customWidth="1"/>
    <col min="14336" max="14336" width="12.6640625" style="51" customWidth="1"/>
    <col min="14337" max="14337" width="16.6640625" style="51" customWidth="1"/>
    <col min="14338" max="14338" width="13.5546875" style="51" customWidth="1"/>
    <col min="14339" max="14585" width="9.109375" style="51"/>
    <col min="14586" max="14586" width="5.6640625" style="51" customWidth="1"/>
    <col min="14587" max="14587" width="8.6640625" style="51" customWidth="1"/>
    <col min="14588" max="14588" width="12.6640625" style="51" customWidth="1"/>
    <col min="14589" max="14589" width="60.6640625" style="51" customWidth="1"/>
    <col min="14590" max="14590" width="4.6640625" style="51" customWidth="1"/>
    <col min="14591" max="14591" width="11.6640625" style="51" customWidth="1"/>
    <col min="14592" max="14592" width="12.6640625" style="51" customWidth="1"/>
    <col min="14593" max="14593" width="16.6640625" style="51" customWidth="1"/>
    <col min="14594" max="14594" width="13.5546875" style="51" customWidth="1"/>
    <col min="14595" max="14841" width="9.109375" style="51"/>
    <col min="14842" max="14842" width="5.6640625" style="51" customWidth="1"/>
    <col min="14843" max="14843" width="8.6640625" style="51" customWidth="1"/>
    <col min="14844" max="14844" width="12.6640625" style="51" customWidth="1"/>
    <col min="14845" max="14845" width="60.6640625" style="51" customWidth="1"/>
    <col min="14846" max="14846" width="4.6640625" style="51" customWidth="1"/>
    <col min="14847" max="14847" width="11.6640625" style="51" customWidth="1"/>
    <col min="14848" max="14848" width="12.6640625" style="51" customWidth="1"/>
    <col min="14849" max="14849" width="16.6640625" style="51" customWidth="1"/>
    <col min="14850" max="14850" width="13.5546875" style="51" customWidth="1"/>
    <col min="14851" max="15097" width="9.109375" style="51"/>
    <col min="15098" max="15098" width="5.6640625" style="51" customWidth="1"/>
    <col min="15099" max="15099" width="8.6640625" style="51" customWidth="1"/>
    <col min="15100" max="15100" width="12.6640625" style="51" customWidth="1"/>
    <col min="15101" max="15101" width="60.6640625" style="51" customWidth="1"/>
    <col min="15102" max="15102" width="4.6640625" style="51" customWidth="1"/>
    <col min="15103" max="15103" width="11.6640625" style="51" customWidth="1"/>
    <col min="15104" max="15104" width="12.6640625" style="51" customWidth="1"/>
    <col min="15105" max="15105" width="16.6640625" style="51" customWidth="1"/>
    <col min="15106" max="15106" width="13.5546875" style="51" customWidth="1"/>
    <col min="15107" max="15353" width="9.109375" style="51"/>
    <col min="15354" max="15354" width="5.6640625" style="51" customWidth="1"/>
    <col min="15355" max="15355" width="8.6640625" style="51" customWidth="1"/>
    <col min="15356" max="15356" width="12.6640625" style="51" customWidth="1"/>
    <col min="15357" max="15357" width="60.6640625" style="51" customWidth="1"/>
    <col min="15358" max="15358" width="4.6640625" style="51" customWidth="1"/>
    <col min="15359" max="15359" width="11.6640625" style="51" customWidth="1"/>
    <col min="15360" max="15360" width="12.6640625" style="51" customWidth="1"/>
    <col min="15361" max="15361" width="16.6640625" style="51" customWidth="1"/>
    <col min="15362" max="15362" width="13.5546875" style="51" customWidth="1"/>
    <col min="15363" max="15609" width="9.109375" style="51"/>
    <col min="15610" max="15610" width="5.6640625" style="51" customWidth="1"/>
    <col min="15611" max="15611" width="8.6640625" style="51" customWidth="1"/>
    <col min="15612" max="15612" width="12.6640625" style="51" customWidth="1"/>
    <col min="15613" max="15613" width="60.6640625" style="51" customWidth="1"/>
    <col min="15614" max="15614" width="4.6640625" style="51" customWidth="1"/>
    <col min="15615" max="15615" width="11.6640625" style="51" customWidth="1"/>
    <col min="15616" max="15616" width="12.6640625" style="51" customWidth="1"/>
    <col min="15617" max="15617" width="16.6640625" style="51" customWidth="1"/>
    <col min="15618" max="15618" width="13.5546875" style="51" customWidth="1"/>
    <col min="15619" max="15865" width="9.109375" style="51"/>
    <col min="15866" max="15866" width="5.6640625" style="51" customWidth="1"/>
    <col min="15867" max="15867" width="8.6640625" style="51" customWidth="1"/>
    <col min="15868" max="15868" width="12.6640625" style="51" customWidth="1"/>
    <col min="15869" max="15869" width="60.6640625" style="51" customWidth="1"/>
    <col min="15870" max="15870" width="4.6640625" style="51" customWidth="1"/>
    <col min="15871" max="15871" width="11.6640625" style="51" customWidth="1"/>
    <col min="15872" max="15872" width="12.6640625" style="51" customWidth="1"/>
    <col min="15873" max="15873" width="16.6640625" style="51" customWidth="1"/>
    <col min="15874" max="15874" width="13.5546875" style="51" customWidth="1"/>
    <col min="15875" max="16121" width="9.109375" style="51"/>
    <col min="16122" max="16122" width="5.6640625" style="51" customWidth="1"/>
    <col min="16123" max="16123" width="8.6640625" style="51" customWidth="1"/>
    <col min="16124" max="16124" width="12.6640625" style="51" customWidth="1"/>
    <col min="16125" max="16125" width="60.6640625" style="51" customWidth="1"/>
    <col min="16126" max="16126" width="4.6640625" style="51" customWidth="1"/>
    <col min="16127" max="16127" width="11.6640625" style="51" customWidth="1"/>
    <col min="16128" max="16128" width="12.6640625" style="51" customWidth="1"/>
    <col min="16129" max="16129" width="16.6640625" style="51" customWidth="1"/>
    <col min="16130" max="16130" width="13.5546875" style="51" customWidth="1"/>
    <col min="16131" max="16384" width="9.109375" style="51"/>
  </cols>
  <sheetData>
    <row r="1" spans="1:9" s="6" customFormat="1" ht="14.4" thickBot="1">
      <c r="A1" s="254" t="s">
        <v>156</v>
      </c>
      <c r="B1" s="3"/>
      <c r="C1" s="7" t="s">
        <v>2</v>
      </c>
      <c r="D1" s="7"/>
      <c r="E1" s="3"/>
      <c r="F1" s="8"/>
      <c r="G1" s="8"/>
      <c r="H1" s="255" t="s">
        <v>276</v>
      </c>
    </row>
    <row r="2" spans="1:9" s="6" customFormat="1">
      <c r="A2" s="254"/>
      <c r="B2" s="3"/>
      <c r="C2" s="7"/>
      <c r="D2" s="7"/>
      <c r="E2" s="3"/>
      <c r="F2" s="8"/>
      <c r="G2" s="8"/>
      <c r="H2" s="7"/>
    </row>
    <row r="3" spans="1:9" s="6" customFormat="1">
      <c r="A3" s="254" t="s">
        <v>158</v>
      </c>
      <c r="B3" s="3"/>
      <c r="C3" s="7" t="s">
        <v>580</v>
      </c>
      <c r="D3" s="7"/>
      <c r="E3" s="3"/>
      <c r="F3" s="8"/>
      <c r="G3" s="8"/>
      <c r="H3" s="7"/>
    </row>
    <row r="4" spans="1:9">
      <c r="A4" s="65" t="s">
        <v>183</v>
      </c>
      <c r="B4" s="256"/>
      <c r="C4" s="1681" t="s">
        <v>581</v>
      </c>
      <c r="D4" s="1734"/>
      <c r="E4" s="1734"/>
      <c r="F4" s="1734"/>
      <c r="G4" s="1734"/>
      <c r="H4" s="1734"/>
      <c r="I4" s="1734"/>
    </row>
    <row r="5" spans="1:9" s="68" customFormat="1" ht="14.4" thickBot="1">
      <c r="A5" s="172"/>
      <c r="B5" s="124"/>
      <c r="C5" s="172"/>
      <c r="D5" s="172"/>
      <c r="E5" s="124"/>
      <c r="F5" s="172"/>
      <c r="G5" s="172"/>
      <c r="H5" s="172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"/>
      <c r="F8" s="53"/>
      <c r="G8" s="53"/>
      <c r="H8" s="53"/>
    </row>
    <row r="9" spans="1:9">
      <c r="A9" s="53"/>
      <c r="B9" s="257">
        <v>451111</v>
      </c>
      <c r="C9" s="71"/>
      <c r="D9" s="258" t="s">
        <v>582</v>
      </c>
      <c r="F9" s="53"/>
      <c r="G9" s="53"/>
      <c r="H9" s="80">
        <f>SUM(H11:H12)</f>
        <v>0</v>
      </c>
    </row>
    <row r="10" spans="1:9">
      <c r="A10" s="53"/>
      <c r="B10" s="257"/>
      <c r="C10" s="71"/>
      <c r="D10" s="258"/>
      <c r="F10" s="53"/>
      <c r="G10" s="53"/>
      <c r="H10" s="53"/>
    </row>
    <row r="11" spans="1:9" ht="27.6">
      <c r="A11" s="249">
        <v>1</v>
      </c>
      <c r="B11" s="259"/>
      <c r="C11" s="260">
        <v>502034006</v>
      </c>
      <c r="D11" s="242" t="s">
        <v>583</v>
      </c>
      <c r="E11" s="249" t="s">
        <v>180</v>
      </c>
      <c r="F11" s="261">
        <v>2</v>
      </c>
      <c r="G11" s="1258"/>
      <c r="H11" s="261">
        <f>ROUND(F11*G11,2)</f>
        <v>0</v>
      </c>
      <c r="I11" s="1258"/>
    </row>
    <row r="12" spans="1:9">
      <c r="A12" s="53"/>
      <c r="B12" s="70"/>
      <c r="C12" s="71"/>
      <c r="D12" s="262"/>
      <c r="F12" s="53"/>
      <c r="G12" s="53"/>
      <c r="H12" s="53"/>
      <c r="I12" s="53"/>
    </row>
    <row r="13" spans="1:9">
      <c r="A13" s="92"/>
      <c r="B13" s="137">
        <v>451120</v>
      </c>
      <c r="C13" s="75"/>
      <c r="D13" s="76" t="s">
        <v>563</v>
      </c>
      <c r="F13" s="53"/>
      <c r="G13" s="53"/>
      <c r="H13" s="80">
        <f>SUM(H15:H16)</f>
        <v>0</v>
      </c>
      <c r="I13" s="53"/>
    </row>
    <row r="14" spans="1:9">
      <c r="A14" s="72"/>
      <c r="F14" s="53"/>
      <c r="G14" s="53"/>
      <c r="H14" s="53"/>
      <c r="I14" s="53"/>
    </row>
    <row r="15" spans="1:9">
      <c r="A15" s="173" t="s">
        <v>177</v>
      </c>
      <c r="B15" s="85"/>
      <c r="C15" s="143" t="s">
        <v>425</v>
      </c>
      <c r="D15" s="140" t="s">
        <v>426</v>
      </c>
      <c r="E15" s="263" t="s">
        <v>188</v>
      </c>
      <c r="F15" s="264">
        <v>4</v>
      </c>
      <c r="G15" s="1252"/>
      <c r="H15" s="90">
        <f>ROUND(F15*G15,2)</f>
        <v>0</v>
      </c>
      <c r="I15" s="1252"/>
    </row>
    <row r="16" spans="1:9">
      <c r="A16" s="173" t="s">
        <v>191</v>
      </c>
      <c r="B16" s="85"/>
      <c r="C16" s="143" t="s">
        <v>360</v>
      </c>
      <c r="D16" s="140" t="s">
        <v>361</v>
      </c>
      <c r="E16" s="263" t="s">
        <v>188</v>
      </c>
      <c r="F16" s="264">
        <v>4</v>
      </c>
      <c r="G16" s="1252"/>
      <c r="H16" s="90">
        <f>ROUND(F16*G16,2)</f>
        <v>0</v>
      </c>
      <c r="I16" s="1252"/>
    </row>
    <row r="17" spans="1:9">
      <c r="A17" s="92"/>
      <c r="B17" s="100"/>
      <c r="C17" s="123"/>
      <c r="D17" s="115"/>
      <c r="E17" s="95"/>
      <c r="I17" s="96"/>
    </row>
    <row r="18" spans="1:9">
      <c r="A18" s="92"/>
      <c r="B18" s="137">
        <v>453156</v>
      </c>
      <c r="C18" s="75"/>
      <c r="D18" s="76" t="s">
        <v>373</v>
      </c>
      <c r="F18" s="53"/>
      <c r="G18" s="53"/>
      <c r="H18" s="80">
        <f>SUM(H20:H20)</f>
        <v>0</v>
      </c>
      <c r="I18" s="53"/>
    </row>
    <row r="19" spans="1:9">
      <c r="A19" s="92"/>
      <c r="B19" s="137"/>
      <c r="C19" s="75"/>
      <c r="D19" s="76"/>
      <c r="F19" s="53"/>
      <c r="G19" s="53"/>
      <c r="H19" s="53"/>
      <c r="I19" s="53"/>
    </row>
    <row r="20" spans="1:9">
      <c r="A20" s="173" t="s">
        <v>198</v>
      </c>
      <c r="B20" s="85"/>
      <c r="C20" s="143">
        <v>91190107</v>
      </c>
      <c r="D20" s="140" t="s">
        <v>569</v>
      </c>
      <c r="E20" s="263" t="s">
        <v>180</v>
      </c>
      <c r="F20" s="264">
        <v>6</v>
      </c>
      <c r="G20" s="1252"/>
      <c r="H20" s="90">
        <f t="shared" ref="H20" si="0">ROUND(F20*G20,2)</f>
        <v>0</v>
      </c>
      <c r="I20" s="1252"/>
    </row>
    <row r="21" spans="1:9">
      <c r="A21" s="92"/>
      <c r="B21" s="100"/>
      <c r="C21" s="123"/>
      <c r="D21" s="115"/>
      <c r="E21" s="95"/>
    </row>
    <row r="22" spans="1:9" ht="14.4">
      <c r="A22" s="92"/>
      <c r="B22" s="95"/>
      <c r="C22" s="114"/>
      <c r="D22" s="103" t="s">
        <v>181</v>
      </c>
      <c r="E22" s="104"/>
      <c r="F22" s="105"/>
      <c r="G22" s="106"/>
      <c r="H22" s="107">
        <f>SUM(H9,H13,H18)</f>
        <v>0</v>
      </c>
    </row>
    <row r="23" spans="1:9">
      <c r="A23" s="92"/>
      <c r="B23" s="108"/>
      <c r="C23" s="109"/>
      <c r="D23" s="110"/>
      <c r="E23" s="92"/>
    </row>
    <row r="24" spans="1:9">
      <c r="A24" s="92"/>
      <c r="B24" s="108"/>
      <c r="C24" s="109"/>
      <c r="E24" s="95"/>
    </row>
  </sheetData>
  <sheetProtection password="CC33" sheet="1" objects="1" scenarios="1"/>
  <mergeCells count="8">
    <mergeCell ref="C4:I4"/>
    <mergeCell ref="A6:C6"/>
    <mergeCell ref="D6:D7"/>
    <mergeCell ref="E6:E7"/>
    <mergeCell ref="F6:F7"/>
    <mergeCell ref="G6:G7"/>
    <mergeCell ref="H6:H7"/>
    <mergeCell ref="I6:I7"/>
  </mergeCells>
  <dataValidations count="1">
    <dataValidation type="decimal" operator="equal" allowBlank="1" showInputMessage="1" showErrorMessage="1" error="Neplatný počet desatinných miest" sqref="G11:G20" xr:uid="{00000000-0002-0000-5B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árok90">
    <tabColor rgb="FFFF99CC"/>
  </sheetPr>
  <dimension ref="A1:I41"/>
  <sheetViews>
    <sheetView view="pageBreakPreview" zoomScaleNormal="115" zoomScaleSheetLayoutView="100" workbookViewId="0">
      <selection activeCell="G25" sqref="G25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169" customFormat="1" ht="14.4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124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125</v>
      </c>
      <c r="D4" s="167"/>
      <c r="E4" s="170"/>
      <c r="F4" s="167"/>
      <c r="G4" s="167"/>
      <c r="H4" s="167"/>
    </row>
    <row r="5" spans="1:9" s="68" customFormat="1" ht="14.4" thickBot="1">
      <c r="A5" s="172"/>
      <c r="B5" s="124"/>
      <c r="C5" s="172"/>
      <c r="D5" s="172"/>
      <c r="E5" s="124"/>
      <c r="F5" s="172"/>
      <c r="G5" s="172"/>
      <c r="H5" s="172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185</v>
      </c>
      <c r="F9" s="53"/>
      <c r="G9" s="53"/>
      <c r="H9" s="80">
        <f>SUM(H11:H14)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4"/>
      <c r="C11" s="143" t="s">
        <v>425</v>
      </c>
      <c r="D11" s="140" t="s">
        <v>426</v>
      </c>
      <c r="E11" s="247" t="s">
        <v>188</v>
      </c>
      <c r="F11" s="248">
        <v>70</v>
      </c>
      <c r="G11" s="1252"/>
      <c r="H11" s="90">
        <f>ROUND(F11*G11,2)</f>
        <v>0</v>
      </c>
      <c r="I11" s="1252"/>
    </row>
    <row r="12" spans="1:9">
      <c r="A12" s="173" t="s">
        <v>177</v>
      </c>
      <c r="B12" s="84"/>
      <c r="C12" s="143" t="s">
        <v>186</v>
      </c>
      <c r="D12" s="140" t="s">
        <v>187</v>
      </c>
      <c r="E12" s="247" t="s">
        <v>188</v>
      </c>
      <c r="F12" s="248">
        <v>20</v>
      </c>
      <c r="G12" s="1252"/>
      <c r="H12" s="90">
        <f t="shared" ref="H12:H14" si="0">ROUND(F12*G12,2)</f>
        <v>0</v>
      </c>
      <c r="I12" s="1252"/>
    </row>
    <row r="13" spans="1:9">
      <c r="A13" s="173" t="s">
        <v>191</v>
      </c>
      <c r="B13" s="84"/>
      <c r="C13" s="143" t="s">
        <v>360</v>
      </c>
      <c r="D13" s="140" t="s">
        <v>361</v>
      </c>
      <c r="E13" s="247" t="s">
        <v>188</v>
      </c>
      <c r="F13" s="248">
        <v>90</v>
      </c>
      <c r="G13" s="1252"/>
      <c r="H13" s="90">
        <f t="shared" si="0"/>
        <v>0</v>
      </c>
      <c r="I13" s="1252"/>
    </row>
    <row r="14" spans="1:9">
      <c r="A14" s="173" t="s">
        <v>194</v>
      </c>
      <c r="B14" s="84"/>
      <c r="C14" s="143" t="s">
        <v>189</v>
      </c>
      <c r="D14" s="140" t="s">
        <v>377</v>
      </c>
      <c r="E14" s="247" t="s">
        <v>176</v>
      </c>
      <c r="F14" s="248">
        <v>40</v>
      </c>
      <c r="G14" s="1252"/>
      <c r="H14" s="90">
        <f t="shared" si="0"/>
        <v>0</v>
      </c>
      <c r="I14" s="1252"/>
    </row>
    <row r="15" spans="1:9">
      <c r="A15" s="92"/>
      <c r="B15" s="100"/>
      <c r="C15" s="123"/>
      <c r="D15" s="115"/>
      <c r="E15" s="95"/>
      <c r="I15" s="96"/>
    </row>
    <row r="16" spans="1:9" ht="27.6">
      <c r="A16" s="92"/>
      <c r="B16" s="137">
        <v>452332</v>
      </c>
      <c r="C16" s="75"/>
      <c r="D16" s="76" t="s">
        <v>726</v>
      </c>
      <c r="F16" s="53"/>
      <c r="G16" s="53"/>
      <c r="H16" s="80">
        <f>SUM(H18)</f>
        <v>0</v>
      </c>
      <c r="I16" s="53"/>
    </row>
    <row r="17" spans="1:9">
      <c r="A17" s="92"/>
      <c r="B17" s="137"/>
      <c r="C17" s="75"/>
      <c r="D17" s="76"/>
      <c r="F17" s="53"/>
      <c r="G17" s="53"/>
      <c r="H17" s="53"/>
      <c r="I17" s="53"/>
    </row>
    <row r="18" spans="1:9" ht="27.6">
      <c r="A18" s="185">
        <v>5</v>
      </c>
      <c r="B18" s="85"/>
      <c r="C18" s="143" t="s">
        <v>472</v>
      </c>
      <c r="D18" s="140" t="s">
        <v>697</v>
      </c>
      <c r="E18" s="247" t="s">
        <v>197</v>
      </c>
      <c r="F18" s="248">
        <v>60</v>
      </c>
      <c r="G18" s="1252"/>
      <c r="H18" s="90">
        <f>ROUND(F18*G18,2)</f>
        <v>0</v>
      </c>
      <c r="I18" s="1252"/>
    </row>
    <row r="19" spans="1:9">
      <c r="A19" s="92"/>
      <c r="B19" s="100"/>
      <c r="C19" s="123"/>
      <c r="D19" s="115"/>
      <c r="E19" s="95"/>
      <c r="I19" s="96"/>
    </row>
    <row r="20" spans="1:9">
      <c r="A20" s="92"/>
      <c r="B20" s="137">
        <v>453156</v>
      </c>
      <c r="C20" s="75"/>
      <c r="D20" s="76" t="s">
        <v>373</v>
      </c>
      <c r="F20" s="53"/>
      <c r="G20" s="53"/>
      <c r="H20" s="80">
        <f>SUM(H22:H22)</f>
        <v>0</v>
      </c>
      <c r="I20" s="53"/>
    </row>
    <row r="21" spans="1:9">
      <c r="A21" s="92"/>
      <c r="B21" s="137"/>
      <c r="C21" s="75"/>
      <c r="D21" s="76"/>
      <c r="F21" s="53"/>
      <c r="G21" s="53"/>
      <c r="H21" s="80"/>
      <c r="I21" s="53"/>
    </row>
    <row r="22" spans="1:9">
      <c r="A22" s="185">
        <v>6</v>
      </c>
      <c r="B22" s="249"/>
      <c r="C22" s="140">
        <v>91090101</v>
      </c>
      <c r="D22" s="140" t="s">
        <v>1284</v>
      </c>
      <c r="E22" s="247" t="s">
        <v>176</v>
      </c>
      <c r="F22" s="248">
        <v>40</v>
      </c>
      <c r="G22" s="1252"/>
      <c r="H22" s="90">
        <f>ROUND(F22*G22,2)</f>
        <v>0</v>
      </c>
      <c r="I22" s="1252"/>
    </row>
    <row r="23" spans="1:9">
      <c r="A23" s="53"/>
      <c r="C23" s="250"/>
      <c r="D23" s="251"/>
      <c r="E23" s="252"/>
      <c r="F23" s="53"/>
      <c r="G23" s="53"/>
      <c r="H23" s="53"/>
    </row>
    <row r="24" spans="1:9" ht="14.4">
      <c r="A24" s="92"/>
      <c r="B24" s="95"/>
      <c r="C24" s="114"/>
      <c r="D24" s="103" t="s">
        <v>181</v>
      </c>
      <c r="F24" s="105"/>
      <c r="G24" s="106"/>
      <c r="H24" s="107">
        <f>SUM(H9,H16,H20,)</f>
        <v>0</v>
      </c>
    </row>
    <row r="25" spans="1:9">
      <c r="A25" s="53"/>
      <c r="D25" s="253"/>
      <c r="F25" s="53"/>
      <c r="G25" s="53"/>
      <c r="H25" s="53"/>
    </row>
    <row r="26" spans="1:9">
      <c r="A26" s="53"/>
      <c r="F26" s="53"/>
      <c r="G26" s="53"/>
      <c r="H26" s="53"/>
    </row>
    <row r="27" spans="1:9">
      <c r="A27" s="53"/>
      <c r="F27" s="53"/>
      <c r="G27" s="53"/>
      <c r="H27" s="53"/>
    </row>
    <row r="28" spans="1:9">
      <c r="A28" s="53"/>
      <c r="F28" s="53"/>
      <c r="G28" s="53"/>
      <c r="H28" s="53"/>
    </row>
    <row r="29" spans="1:9">
      <c r="A29" s="53"/>
      <c r="F29" s="53"/>
      <c r="G29" s="53"/>
      <c r="H29" s="53"/>
    </row>
    <row r="30" spans="1:9">
      <c r="A30" s="53"/>
      <c r="F30" s="53"/>
      <c r="G30" s="53"/>
      <c r="H30" s="53"/>
    </row>
    <row r="31" spans="1:9">
      <c r="A31" s="53"/>
      <c r="F31" s="53"/>
      <c r="G31" s="53"/>
      <c r="H31" s="53"/>
    </row>
    <row r="32" spans="1:9">
      <c r="A32" s="53"/>
      <c r="F32" s="53"/>
      <c r="G32" s="53"/>
      <c r="H32" s="53"/>
      <c r="I32" s="53"/>
    </row>
    <row r="33" spans="1:9">
      <c r="F33" s="53"/>
      <c r="G33" s="53"/>
      <c r="H33" s="53"/>
      <c r="I33" s="53"/>
    </row>
    <row r="34" spans="1:9">
      <c r="A34" s="92"/>
      <c r="F34" s="53"/>
      <c r="G34" s="53"/>
      <c r="H34" s="53"/>
      <c r="I34" s="53"/>
    </row>
    <row r="35" spans="1:9">
      <c r="A35" s="92"/>
      <c r="F35" s="53"/>
      <c r="G35" s="53"/>
      <c r="H35" s="53"/>
      <c r="I35" s="53"/>
    </row>
    <row r="36" spans="1:9">
      <c r="F36" s="53"/>
      <c r="G36" s="53"/>
      <c r="H36" s="53"/>
      <c r="I36" s="53"/>
    </row>
    <row r="37" spans="1:9">
      <c r="F37" s="53"/>
      <c r="G37" s="53"/>
      <c r="H37" s="53"/>
      <c r="I37" s="53"/>
    </row>
    <row r="38" spans="1:9">
      <c r="F38" s="53"/>
      <c r="G38" s="53"/>
      <c r="H38" s="53"/>
      <c r="I38" s="53"/>
    </row>
    <row r="39" spans="1:9">
      <c r="F39" s="53"/>
      <c r="G39" s="53"/>
      <c r="H39" s="53"/>
      <c r="I39" s="53"/>
    </row>
    <row r="40" spans="1:9">
      <c r="F40" s="53"/>
      <c r="G40" s="53"/>
      <c r="H40" s="53"/>
      <c r="I40" s="53"/>
    </row>
    <row r="41" spans="1:9">
      <c r="F41" s="53"/>
      <c r="G41" s="53"/>
      <c r="H41" s="53"/>
      <c r="I41" s="53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2" xr:uid="{00000000-0002-0000-5C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árok91">
    <tabColor rgb="FFFFFF99"/>
  </sheetPr>
  <dimension ref="A1:I134"/>
  <sheetViews>
    <sheetView view="pageBreakPreview" topLeftCell="A25" zoomScale="85" zoomScaleNormal="90" zoomScaleSheetLayoutView="85" workbookViewId="0">
      <selection activeCell="F31" sqref="F31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451</v>
      </c>
      <c r="D3" s="132"/>
      <c r="E3" s="131"/>
      <c r="F3" s="133"/>
      <c r="G3" s="133"/>
      <c r="H3" s="132"/>
    </row>
    <row r="4" spans="1:9" ht="25.5" customHeight="1">
      <c r="A4" s="65" t="s">
        <v>183</v>
      </c>
      <c r="B4" s="135"/>
      <c r="C4" s="1735" t="s">
        <v>452</v>
      </c>
      <c r="D4" s="1735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451111</v>
      </c>
      <c r="C9" s="75"/>
      <c r="D9" s="76" t="s">
        <v>553</v>
      </c>
      <c r="E9" s="77"/>
      <c r="F9" s="78"/>
      <c r="G9" s="79"/>
      <c r="H9" s="80">
        <f>SUM(H11:H15)</f>
        <v>0</v>
      </c>
    </row>
    <row r="10" spans="1:9" s="81" customFormat="1" ht="13.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24">
      <c r="A11" s="173" t="s">
        <v>173</v>
      </c>
      <c r="B11" s="85"/>
      <c r="C11" s="143" t="s">
        <v>453</v>
      </c>
      <c r="D11" s="1501" t="s">
        <v>454</v>
      </c>
      <c r="E11" s="1502" t="s">
        <v>176</v>
      </c>
      <c r="F11" s="1503">
        <v>192</v>
      </c>
      <c r="G11" s="1231"/>
      <c r="H11" s="90">
        <f>ROUND(F11*G11,2)</f>
        <v>0</v>
      </c>
      <c r="I11" s="1231"/>
    </row>
    <row r="12" spans="1:9" ht="24">
      <c r="A12" s="173" t="s">
        <v>177</v>
      </c>
      <c r="B12" s="85"/>
      <c r="C12" s="143" t="s">
        <v>455</v>
      </c>
      <c r="D12" s="1501" t="s">
        <v>456</v>
      </c>
      <c r="E12" s="1502" t="s">
        <v>197</v>
      </c>
      <c r="F12" s="1503">
        <v>49.6</v>
      </c>
      <c r="G12" s="1231"/>
      <c r="H12" s="90">
        <f t="shared" ref="H12:H15" si="0">ROUND(F12*G12,2)</f>
        <v>0</v>
      </c>
      <c r="I12" s="1231"/>
    </row>
    <row r="13" spans="1:9" ht="24">
      <c r="A13" s="173" t="s">
        <v>191</v>
      </c>
      <c r="B13" s="85"/>
      <c r="C13" s="1504" t="s">
        <v>457</v>
      </c>
      <c r="D13" s="1501" t="s">
        <v>458</v>
      </c>
      <c r="E13" s="1502" t="s">
        <v>197</v>
      </c>
      <c r="F13" s="1503">
        <v>29.8</v>
      </c>
      <c r="G13" s="1231"/>
      <c r="H13" s="90">
        <f t="shared" si="0"/>
        <v>0</v>
      </c>
      <c r="I13" s="1231"/>
    </row>
    <row r="14" spans="1:9" s="81" customFormat="1" ht="24">
      <c r="A14" s="173" t="s">
        <v>194</v>
      </c>
      <c r="B14" s="85"/>
      <c r="C14" s="1504" t="s">
        <v>457</v>
      </c>
      <c r="D14" s="1501" t="s">
        <v>459</v>
      </c>
      <c r="E14" s="1502" t="s">
        <v>197</v>
      </c>
      <c r="F14" s="1503">
        <v>19.8</v>
      </c>
      <c r="G14" s="1231"/>
      <c r="H14" s="90">
        <f t="shared" si="0"/>
        <v>0</v>
      </c>
      <c r="I14" s="1231"/>
    </row>
    <row r="15" spans="1:9" ht="13.8">
      <c r="A15" s="173" t="s">
        <v>198</v>
      </c>
      <c r="B15" s="85"/>
      <c r="C15" s="143" t="s">
        <v>460</v>
      </c>
      <c r="D15" s="1501" t="s">
        <v>461</v>
      </c>
      <c r="E15" s="1502" t="s">
        <v>462</v>
      </c>
      <c r="F15" s="1503">
        <v>14.9</v>
      </c>
      <c r="G15" s="1231"/>
      <c r="H15" s="90">
        <f t="shared" si="0"/>
        <v>0</v>
      </c>
      <c r="I15" s="1231"/>
    </row>
    <row r="16" spans="1:9" ht="13.8">
      <c r="A16" s="92"/>
      <c r="B16" s="100"/>
      <c r="C16" s="123"/>
      <c r="D16" s="115"/>
      <c r="E16" s="95"/>
      <c r="I16" s="96"/>
    </row>
    <row r="17" spans="1:9" ht="13.8">
      <c r="A17" s="92"/>
      <c r="B17" s="137">
        <v>451120</v>
      </c>
      <c r="C17" s="75"/>
      <c r="D17" s="76" t="s">
        <v>185</v>
      </c>
      <c r="F17" s="53"/>
      <c r="G17" s="53"/>
      <c r="H17" s="80">
        <f>SUM(H19:H22)</f>
        <v>0</v>
      </c>
      <c r="I17" s="53"/>
    </row>
    <row r="18" spans="1:9" ht="13.8">
      <c r="A18" s="92"/>
      <c r="B18" s="137"/>
      <c r="C18" s="75"/>
      <c r="F18" s="53"/>
      <c r="G18" s="53"/>
      <c r="H18" s="53"/>
      <c r="I18" s="53"/>
    </row>
    <row r="19" spans="1:9" ht="13.8">
      <c r="A19" s="173" t="s">
        <v>211</v>
      </c>
      <c r="B19" s="85"/>
      <c r="C19" s="143" t="s">
        <v>186</v>
      </c>
      <c r="D19" s="1501" t="s">
        <v>463</v>
      </c>
      <c r="E19" s="1502" t="s">
        <v>188</v>
      </c>
      <c r="F19" s="1503">
        <v>162</v>
      </c>
      <c r="G19" s="1231"/>
      <c r="H19" s="90">
        <f>ROUND(F19*G19,2)</f>
        <v>0</v>
      </c>
      <c r="I19" s="1231"/>
    </row>
    <row r="20" spans="1:9" ht="24">
      <c r="A20" s="173" t="s">
        <v>213</v>
      </c>
      <c r="B20" s="85"/>
      <c r="C20" s="143" t="s">
        <v>360</v>
      </c>
      <c r="D20" s="1501" t="s">
        <v>464</v>
      </c>
      <c r="E20" s="1502" t="s">
        <v>188</v>
      </c>
      <c r="F20" s="1503">
        <v>162</v>
      </c>
      <c r="G20" s="1231"/>
      <c r="H20" s="90">
        <f t="shared" ref="H20:H21" si="1">ROUND(F20*G20,2)</f>
        <v>0</v>
      </c>
      <c r="I20" s="1231"/>
    </row>
    <row r="21" spans="1:9" ht="13.8">
      <c r="A21" s="173" t="s">
        <v>215</v>
      </c>
      <c r="B21" s="85"/>
      <c r="C21" s="143" t="s">
        <v>465</v>
      </c>
      <c r="D21" s="1501" t="s">
        <v>466</v>
      </c>
      <c r="E21" s="1502" t="s">
        <v>188</v>
      </c>
      <c r="F21" s="1503">
        <v>18.399999999999999</v>
      </c>
      <c r="G21" s="1231"/>
      <c r="H21" s="90">
        <f t="shared" si="1"/>
        <v>0</v>
      </c>
      <c r="I21" s="1231"/>
    </row>
    <row r="22" spans="1:9" ht="13.8">
      <c r="A22" s="173" t="s">
        <v>217</v>
      </c>
      <c r="B22" s="85"/>
      <c r="C22" s="143" t="s">
        <v>467</v>
      </c>
      <c r="D22" s="1501" t="s">
        <v>468</v>
      </c>
      <c r="E22" s="1502" t="s">
        <v>188</v>
      </c>
      <c r="F22" s="1503">
        <v>10.3</v>
      </c>
      <c r="G22" s="1231"/>
      <c r="H22" s="90">
        <f>ROUND(F22*G22,2)</f>
        <v>0</v>
      </c>
      <c r="I22" s="1231"/>
    </row>
    <row r="23" spans="1:9" ht="13.8">
      <c r="A23" s="92"/>
      <c r="B23" s="93"/>
      <c r="C23" s="209"/>
      <c r="D23" s="161"/>
      <c r="E23" s="95"/>
      <c r="G23" s="53"/>
      <c r="H23" s="53"/>
      <c r="I23" s="53"/>
    </row>
    <row r="24" spans="1:9" ht="27.6">
      <c r="A24" s="92"/>
      <c r="B24" s="137">
        <v>452332</v>
      </c>
      <c r="C24" s="75"/>
      <c r="D24" s="76" t="s">
        <v>638</v>
      </c>
      <c r="F24" s="53"/>
      <c r="G24" s="53"/>
      <c r="H24" s="80">
        <f>SUM(H26:H29)</f>
        <v>0</v>
      </c>
      <c r="I24" s="53"/>
    </row>
    <row r="25" spans="1:9" ht="13.8">
      <c r="A25" s="72"/>
      <c r="F25" s="53"/>
      <c r="G25" s="53"/>
      <c r="H25" s="53"/>
      <c r="I25" s="53"/>
    </row>
    <row r="26" spans="1:9" ht="13.8">
      <c r="A26" s="173" t="s">
        <v>219</v>
      </c>
      <c r="B26" s="85"/>
      <c r="C26" s="143" t="s">
        <v>295</v>
      </c>
      <c r="D26" s="1501" t="s">
        <v>469</v>
      </c>
      <c r="E26" s="1502" t="s">
        <v>197</v>
      </c>
      <c r="F26" s="1503">
        <v>11.6</v>
      </c>
      <c r="G26" s="1231"/>
      <c r="H26" s="90">
        <f>ROUND(F26*G26,2)</f>
        <v>0</v>
      </c>
      <c r="I26" s="1231"/>
    </row>
    <row r="27" spans="1:9" ht="24">
      <c r="A27" s="173" t="s">
        <v>221</v>
      </c>
      <c r="B27" s="85"/>
      <c r="C27" s="143" t="s">
        <v>470</v>
      </c>
      <c r="D27" s="1501" t="s">
        <v>471</v>
      </c>
      <c r="E27" s="1502" t="s">
        <v>197</v>
      </c>
      <c r="F27" s="1503">
        <v>49.6</v>
      </c>
      <c r="G27" s="1231"/>
      <c r="H27" s="90">
        <f t="shared" ref="H27:H29" si="2">ROUND(F27*G27,2)</f>
        <v>0</v>
      </c>
      <c r="I27" s="1231"/>
    </row>
    <row r="28" spans="1:9" ht="24">
      <c r="A28" s="173" t="s">
        <v>223</v>
      </c>
      <c r="B28" s="85"/>
      <c r="C28" s="143" t="s">
        <v>472</v>
      </c>
      <c r="D28" s="1501" t="s">
        <v>473</v>
      </c>
      <c r="E28" s="1502" t="s">
        <v>197</v>
      </c>
      <c r="F28" s="1503">
        <v>29.8</v>
      </c>
      <c r="G28" s="1231"/>
      <c r="H28" s="90">
        <f t="shared" si="2"/>
        <v>0</v>
      </c>
      <c r="I28" s="1231"/>
    </row>
    <row r="29" spans="1:9" ht="24">
      <c r="A29" s="173" t="s">
        <v>292</v>
      </c>
      <c r="B29" s="85"/>
      <c r="C29" s="143" t="s">
        <v>472</v>
      </c>
      <c r="D29" s="1501" t="s">
        <v>474</v>
      </c>
      <c r="E29" s="1502" t="s">
        <v>197</v>
      </c>
      <c r="F29" s="1503">
        <v>19.8</v>
      </c>
      <c r="G29" s="1231"/>
      <c r="H29" s="90">
        <f t="shared" si="2"/>
        <v>0</v>
      </c>
      <c r="I29" s="1231"/>
    </row>
    <row r="30" spans="1:9" ht="13.8">
      <c r="A30" s="92"/>
      <c r="B30" s="108"/>
      <c r="D30" s="110"/>
      <c r="E30" s="95"/>
      <c r="H30" s="96"/>
      <c r="I30" s="96"/>
    </row>
    <row r="31" spans="1:9" ht="13.8">
      <c r="A31" s="92"/>
      <c r="B31" s="137">
        <v>453170</v>
      </c>
      <c r="C31" s="75"/>
      <c r="D31" s="76" t="s">
        <v>305</v>
      </c>
      <c r="F31" s="53"/>
      <c r="G31" s="53"/>
      <c r="H31" s="80">
        <f>SUM(H33:H43)</f>
        <v>0</v>
      </c>
      <c r="I31" s="53"/>
    </row>
    <row r="32" spans="1:9" ht="13.8">
      <c r="A32" s="92"/>
      <c r="B32" s="137"/>
      <c r="C32" s="75"/>
      <c r="D32" s="76"/>
      <c r="F32" s="53"/>
      <c r="G32" s="53"/>
      <c r="H32" s="53"/>
      <c r="I32" s="53"/>
    </row>
    <row r="33" spans="1:9" ht="24">
      <c r="A33" s="173" t="s">
        <v>293</v>
      </c>
      <c r="B33" s="85"/>
      <c r="C33" s="143" t="s">
        <v>475</v>
      </c>
      <c r="D33" s="1501" t="s">
        <v>476</v>
      </c>
      <c r="E33" s="1502" t="s">
        <v>180</v>
      </c>
      <c r="F33" s="1503">
        <v>4</v>
      </c>
      <c r="G33" s="1231"/>
      <c r="H33" s="90">
        <f>ROUND(F33*G33,2)</f>
        <v>0</v>
      </c>
      <c r="I33" s="1231"/>
    </row>
    <row r="34" spans="1:9" ht="13.8">
      <c r="A34" s="173" t="s">
        <v>294</v>
      </c>
      <c r="B34" s="85"/>
      <c r="C34" s="143" t="s">
        <v>323</v>
      </c>
      <c r="D34" s="1501" t="s">
        <v>477</v>
      </c>
      <c r="E34" s="1502" t="s">
        <v>176</v>
      </c>
      <c r="F34" s="1503">
        <v>168</v>
      </c>
      <c r="G34" s="1231"/>
      <c r="H34" s="90">
        <f t="shared" ref="H34:H43" si="3">ROUND(F34*G34,2)</f>
        <v>0</v>
      </c>
      <c r="I34" s="1231"/>
    </row>
    <row r="35" spans="1:9" ht="13.8">
      <c r="A35" s="1553" t="s">
        <v>478</v>
      </c>
      <c r="B35" s="1554"/>
      <c r="C35" s="1555" t="s">
        <v>323</v>
      </c>
      <c r="D35" s="1556" t="s">
        <v>479</v>
      </c>
      <c r="E35" s="1557" t="s">
        <v>176</v>
      </c>
      <c r="F35" s="1558">
        <v>0</v>
      </c>
      <c r="G35" s="1559"/>
      <c r="H35" s="1560">
        <f t="shared" si="3"/>
        <v>0</v>
      </c>
      <c r="I35" s="1559"/>
    </row>
    <row r="36" spans="1:9" ht="13.8">
      <c r="A36" s="173" t="s">
        <v>480</v>
      </c>
      <c r="B36" s="85"/>
      <c r="C36" s="143" t="s">
        <v>323</v>
      </c>
      <c r="D36" s="1501" t="s">
        <v>481</v>
      </c>
      <c r="E36" s="1502" t="s">
        <v>176</v>
      </c>
      <c r="F36" s="1503">
        <v>42</v>
      </c>
      <c r="G36" s="1231"/>
      <c r="H36" s="90">
        <f t="shared" si="3"/>
        <v>0</v>
      </c>
      <c r="I36" s="1231"/>
    </row>
    <row r="37" spans="1:9" ht="13.8">
      <c r="A37" s="173" t="s">
        <v>482</v>
      </c>
      <c r="B37" s="85"/>
      <c r="C37" s="143" t="s">
        <v>483</v>
      </c>
      <c r="D37" s="1501" t="s">
        <v>484</v>
      </c>
      <c r="E37" s="1502" t="s">
        <v>176</v>
      </c>
      <c r="F37" s="1503">
        <v>80</v>
      </c>
      <c r="G37" s="1231"/>
      <c r="H37" s="90">
        <f t="shared" si="3"/>
        <v>0</v>
      </c>
      <c r="I37" s="1231"/>
    </row>
    <row r="38" spans="1:9" ht="13.8">
      <c r="A38" s="173" t="s">
        <v>485</v>
      </c>
      <c r="B38" s="85"/>
      <c r="C38" s="143" t="s">
        <v>486</v>
      </c>
      <c r="D38" s="1501" t="s">
        <v>487</v>
      </c>
      <c r="E38" s="1502" t="s">
        <v>176</v>
      </c>
      <c r="F38" s="1503">
        <v>631</v>
      </c>
      <c r="G38" s="1231"/>
      <c r="H38" s="90">
        <f t="shared" si="3"/>
        <v>0</v>
      </c>
      <c r="I38" s="1231"/>
    </row>
    <row r="39" spans="1:9" ht="13.8">
      <c r="A39" s="1553" t="s">
        <v>488</v>
      </c>
      <c r="B39" s="1554"/>
      <c r="C39" s="1555" t="s">
        <v>489</v>
      </c>
      <c r="D39" s="1556" t="s">
        <v>490</v>
      </c>
      <c r="E39" s="1557" t="s">
        <v>176</v>
      </c>
      <c r="F39" s="1558">
        <v>0</v>
      </c>
      <c r="G39" s="1559"/>
      <c r="H39" s="1560">
        <f t="shared" si="3"/>
        <v>0</v>
      </c>
      <c r="I39" s="1559"/>
    </row>
    <row r="40" spans="1:9" ht="13.8">
      <c r="A40" s="173" t="s">
        <v>491</v>
      </c>
      <c r="B40" s="85"/>
      <c r="C40" s="143" t="s">
        <v>492</v>
      </c>
      <c r="D40" s="1501" t="s">
        <v>493</v>
      </c>
      <c r="E40" s="1502" t="s">
        <v>176</v>
      </c>
      <c r="F40" s="1503">
        <v>570</v>
      </c>
      <c r="G40" s="1231"/>
      <c r="H40" s="90">
        <f t="shared" si="3"/>
        <v>0</v>
      </c>
      <c r="I40" s="1231"/>
    </row>
    <row r="41" spans="1:9" ht="13.8">
      <c r="A41" s="1553" t="s">
        <v>494</v>
      </c>
      <c r="B41" s="1554"/>
      <c r="C41" s="1555" t="s">
        <v>495</v>
      </c>
      <c r="D41" s="1556" t="s">
        <v>496</v>
      </c>
      <c r="E41" s="1557" t="s">
        <v>176</v>
      </c>
      <c r="F41" s="1558">
        <v>0</v>
      </c>
      <c r="G41" s="1559"/>
      <c r="H41" s="1560">
        <f t="shared" si="3"/>
        <v>0</v>
      </c>
      <c r="I41" s="1559"/>
    </row>
    <row r="42" spans="1:9" ht="24">
      <c r="A42" s="173" t="s">
        <v>497</v>
      </c>
      <c r="B42" s="85"/>
      <c r="C42" s="143" t="s">
        <v>498</v>
      </c>
      <c r="D42" s="1501" t="s">
        <v>499</v>
      </c>
      <c r="E42" s="1502" t="s">
        <v>176</v>
      </c>
      <c r="F42" s="1503">
        <v>72</v>
      </c>
      <c r="G42" s="1231"/>
      <c r="H42" s="90">
        <f t="shared" si="3"/>
        <v>0</v>
      </c>
      <c r="I42" s="1231"/>
    </row>
    <row r="43" spans="1:9" ht="13.8">
      <c r="A43" s="173" t="s">
        <v>500</v>
      </c>
      <c r="B43" s="85"/>
      <c r="C43" s="143"/>
      <c r="D43" s="1501" t="s">
        <v>501</v>
      </c>
      <c r="E43" s="1502" t="s">
        <v>180</v>
      </c>
      <c r="F43" s="1503">
        <v>4</v>
      </c>
      <c r="G43" s="1231"/>
      <c r="H43" s="90">
        <f t="shared" si="3"/>
        <v>0</v>
      </c>
      <c r="I43" s="1231"/>
    </row>
    <row r="44" spans="1:9" ht="13.8">
      <c r="A44" s="176"/>
      <c r="B44" s="97"/>
      <c r="C44" s="177"/>
      <c r="D44" s="1505"/>
      <c r="E44" s="1506"/>
      <c r="F44" s="1507"/>
      <c r="G44" s="1508"/>
      <c r="H44" s="79"/>
    </row>
    <row r="45" spans="1:9" ht="14.4">
      <c r="A45" s="92"/>
      <c r="B45" s="95"/>
      <c r="C45" s="114"/>
      <c r="D45" s="103" t="s">
        <v>181</v>
      </c>
      <c r="E45" s="104"/>
      <c r="F45" s="105"/>
      <c r="G45" s="106"/>
      <c r="H45" s="107">
        <f>H31+H17+H24+H9</f>
        <v>0</v>
      </c>
    </row>
    <row r="46" spans="1:9" ht="13.8">
      <c r="A46" s="92"/>
      <c r="B46" s="100"/>
      <c r="C46" s="101"/>
      <c r="D46" s="116"/>
      <c r="E46" s="95"/>
    </row>
    <row r="47" spans="1:9" ht="13.8">
      <c r="A47" s="92"/>
      <c r="B47" s="100"/>
      <c r="C47" s="101"/>
      <c r="D47" s="116"/>
      <c r="E47" s="95"/>
    </row>
    <row r="48" spans="1:9" ht="13.5" customHeight="1">
      <c r="A48" s="92"/>
      <c r="B48" s="100"/>
      <c r="C48" s="101"/>
      <c r="D48" s="116"/>
      <c r="E48" s="95"/>
    </row>
    <row r="49" spans="1:8" ht="13.5" customHeight="1">
      <c r="A49" s="92"/>
      <c r="B49" s="100"/>
      <c r="C49" s="101"/>
      <c r="D49" s="102"/>
      <c r="E49" s="95"/>
    </row>
    <row r="50" spans="1:8" s="52" customFormat="1" ht="13.8">
      <c r="A50" s="92"/>
      <c r="B50" s="100"/>
      <c r="C50" s="101"/>
      <c r="D50" s="116"/>
      <c r="E50" s="95"/>
      <c r="F50" s="54"/>
      <c r="G50" s="96"/>
      <c r="H50" s="54"/>
    </row>
    <row r="51" spans="1:8" s="52" customFormat="1" ht="13.8">
      <c r="A51" s="92"/>
      <c r="B51" s="100"/>
      <c r="C51" s="101"/>
      <c r="D51" s="115"/>
      <c r="E51" s="95"/>
      <c r="F51" s="54"/>
      <c r="G51" s="96"/>
      <c r="H51" s="54"/>
    </row>
    <row r="52" spans="1:8" s="52" customFormat="1" ht="13.8">
      <c r="A52" s="92"/>
      <c r="B52" s="100"/>
      <c r="C52" s="101"/>
      <c r="D52" s="102"/>
      <c r="E52" s="95"/>
      <c r="F52" s="54"/>
      <c r="G52" s="96"/>
      <c r="H52" s="54"/>
    </row>
    <row r="53" spans="1:8" ht="13.5" customHeight="1">
      <c r="A53" s="92"/>
      <c r="B53" s="100"/>
      <c r="C53" s="101"/>
      <c r="D53" s="116"/>
      <c r="E53" s="95"/>
    </row>
    <row r="54" spans="1:8" ht="13.5" customHeight="1">
      <c r="A54" s="92"/>
      <c r="B54" s="100"/>
      <c r="C54" s="101"/>
      <c r="D54" s="116"/>
      <c r="E54" s="95"/>
    </row>
    <row r="55" spans="1:8" s="52" customFormat="1" ht="13.8">
      <c r="A55" s="92"/>
      <c r="B55" s="100"/>
      <c r="C55" s="101"/>
      <c r="D55" s="116"/>
      <c r="E55" s="95"/>
      <c r="F55" s="54"/>
      <c r="G55" s="96"/>
      <c r="H55" s="54"/>
    </row>
    <row r="56" spans="1:8" s="52" customFormat="1" ht="13.8">
      <c r="A56" s="92"/>
      <c r="B56" s="100"/>
      <c r="C56" s="101"/>
      <c r="D56" s="102"/>
      <c r="E56" s="95"/>
      <c r="F56" s="54"/>
      <c r="G56" s="96"/>
      <c r="H56" s="54"/>
    </row>
    <row r="57" spans="1:8" s="52" customFormat="1" ht="13.8">
      <c r="A57" s="92"/>
      <c r="B57" s="100"/>
      <c r="C57" s="101"/>
      <c r="D57" s="116"/>
      <c r="E57" s="95"/>
      <c r="F57" s="54"/>
      <c r="G57" s="96"/>
      <c r="H57" s="54"/>
    </row>
    <row r="58" spans="1:8" s="52" customFormat="1" ht="13.8">
      <c r="A58" s="92"/>
      <c r="B58" s="100"/>
      <c r="C58" s="101"/>
      <c r="D58" s="115"/>
      <c r="E58" s="95"/>
      <c r="F58" s="54"/>
      <c r="G58" s="96"/>
      <c r="H58" s="54"/>
    </row>
    <row r="59" spans="1:8" s="52" customFormat="1" ht="13.8">
      <c r="A59" s="92"/>
      <c r="B59" s="95"/>
      <c r="C59" s="114"/>
      <c r="D59" s="122"/>
      <c r="E59" s="95"/>
      <c r="F59" s="54"/>
      <c r="G59" s="96"/>
      <c r="H59" s="54"/>
    </row>
    <row r="60" spans="1:8" s="52" customFormat="1" ht="13.8">
      <c r="A60" s="92"/>
      <c r="B60" s="95"/>
      <c r="C60" s="114"/>
      <c r="D60" s="114"/>
      <c r="E60" s="95"/>
      <c r="F60" s="54"/>
      <c r="G60" s="96"/>
      <c r="H60" s="54"/>
    </row>
    <row r="61" spans="1:8" s="52" customFormat="1" ht="13.8">
      <c r="A61" s="92"/>
      <c r="B61" s="108"/>
      <c r="C61" s="120"/>
      <c r="D61" s="110"/>
      <c r="E61" s="92"/>
      <c r="F61" s="54"/>
      <c r="G61" s="96"/>
      <c r="H61" s="54"/>
    </row>
    <row r="62" spans="1:8" s="52" customFormat="1" ht="13.8">
      <c r="A62" s="92"/>
      <c r="B62" s="100"/>
      <c r="C62" s="123"/>
      <c r="D62" s="116"/>
      <c r="E62" s="95"/>
      <c r="F62" s="54"/>
      <c r="G62" s="96"/>
      <c r="H62" s="54"/>
    </row>
    <row r="63" spans="1:8" ht="13.5" customHeight="1">
      <c r="A63" s="92"/>
      <c r="B63" s="100"/>
      <c r="C63" s="123"/>
      <c r="D63" s="116"/>
      <c r="E63" s="95"/>
    </row>
    <row r="64" spans="1:8" s="52" customFormat="1" ht="13.8">
      <c r="A64" s="92"/>
      <c r="B64" s="95"/>
      <c r="C64" s="114"/>
      <c r="D64" s="122"/>
      <c r="E64" s="95"/>
      <c r="F64" s="54"/>
      <c r="G64" s="96"/>
      <c r="H64" s="54"/>
    </row>
    <row r="65" spans="1:8" s="52" customFormat="1" ht="13.8">
      <c r="A65" s="92"/>
      <c r="B65" s="95"/>
      <c r="C65" s="114"/>
      <c r="D65" s="114"/>
      <c r="E65" s="95"/>
      <c r="F65" s="54"/>
      <c r="G65" s="96"/>
      <c r="H65" s="54"/>
    </row>
    <row r="66" spans="1:8" ht="13.5" customHeight="1">
      <c r="A66" s="92"/>
      <c r="B66" s="108"/>
      <c r="C66" s="120"/>
      <c r="D66" s="110"/>
      <c r="E66" s="92"/>
    </row>
    <row r="67" spans="1:8" ht="13.5" customHeight="1">
      <c r="A67" s="92"/>
      <c r="B67" s="108"/>
      <c r="C67" s="120"/>
      <c r="D67" s="110"/>
      <c r="E67" s="92"/>
    </row>
    <row r="68" spans="1:8" s="52" customFormat="1" ht="13.8">
      <c r="A68" s="92"/>
      <c r="B68" s="100"/>
      <c r="C68" s="123"/>
      <c r="D68" s="115"/>
      <c r="E68" s="95"/>
      <c r="F68" s="54"/>
      <c r="G68" s="96"/>
      <c r="H68" s="54"/>
    </row>
    <row r="69" spans="1:8" s="52" customFormat="1" ht="13.8">
      <c r="A69" s="92"/>
      <c r="B69" s="100"/>
      <c r="C69" s="123"/>
      <c r="D69" s="116"/>
      <c r="E69" s="95"/>
      <c r="F69" s="54"/>
      <c r="G69" s="96"/>
      <c r="H69" s="54"/>
    </row>
    <row r="70" spans="1:8" ht="13.5" customHeight="1">
      <c r="A70" s="92"/>
      <c r="B70" s="100"/>
      <c r="C70" s="123"/>
      <c r="D70" s="115"/>
      <c r="E70" s="95"/>
    </row>
    <row r="71" spans="1:8" ht="13.5" customHeight="1">
      <c r="A71" s="92"/>
      <c r="B71" s="100"/>
      <c r="C71" s="123"/>
      <c r="D71" s="115"/>
      <c r="E71" s="95"/>
    </row>
    <row r="72" spans="1:8" ht="13.5" customHeight="1">
      <c r="A72" s="92"/>
      <c r="B72" s="100"/>
      <c r="C72" s="123"/>
      <c r="D72" s="115"/>
      <c r="E72" s="95"/>
    </row>
    <row r="73" spans="1:8" ht="13.5" customHeight="1">
      <c r="A73" s="92"/>
      <c r="B73" s="100"/>
      <c r="C73" s="123"/>
      <c r="D73" s="116"/>
      <c r="E73" s="95"/>
    </row>
    <row r="74" spans="1:8" ht="13.5" customHeight="1">
      <c r="A74" s="92"/>
      <c r="B74" s="95"/>
      <c r="C74" s="114"/>
      <c r="D74" s="114"/>
      <c r="E74" s="95"/>
    </row>
    <row r="75" spans="1:8" ht="13.5" customHeight="1">
      <c r="B75" s="73"/>
      <c r="C75" s="125"/>
      <c r="D75" s="126"/>
      <c r="E75" s="124"/>
    </row>
    <row r="76" spans="1:8" ht="13.5" customHeight="1">
      <c r="B76" s="83"/>
      <c r="C76" s="127"/>
      <c r="D76" s="82"/>
    </row>
    <row r="77" spans="1:8" s="52" customFormat="1" ht="13.8">
      <c r="A77" s="124"/>
      <c r="B77" s="72"/>
      <c r="C77" s="53"/>
      <c r="D77" s="53"/>
      <c r="E77" s="72"/>
      <c r="F77" s="54"/>
      <c r="G77" s="96"/>
      <c r="H77" s="54"/>
    </row>
    <row r="79" spans="1:8" ht="13.5" customHeight="1">
      <c r="B79" s="73"/>
      <c r="C79" s="125"/>
      <c r="D79" s="126"/>
      <c r="E79" s="124"/>
    </row>
    <row r="80" spans="1:8" ht="13.5" customHeight="1">
      <c r="B80" s="83"/>
      <c r="C80" s="127"/>
      <c r="D80" s="82"/>
    </row>
    <row r="81" spans="1:9" ht="13.5" customHeight="1">
      <c r="D81" s="128"/>
    </row>
    <row r="82" spans="1:9" ht="13.5" customHeight="1">
      <c r="D82" s="128"/>
    </row>
    <row r="83" spans="1:9" ht="13.5" customHeight="1">
      <c r="D83" s="128"/>
    </row>
    <row r="84" spans="1:9" ht="13.5" customHeight="1">
      <c r="D84" s="128"/>
    </row>
    <row r="85" spans="1:9" ht="13.5" customHeight="1">
      <c r="D85" s="128"/>
    </row>
    <row r="88" spans="1:9" ht="13.5" customHeight="1">
      <c r="B88" s="83"/>
      <c r="C88" s="127"/>
      <c r="D88" s="82"/>
    </row>
    <row r="89" spans="1:9" ht="13.5" customHeight="1">
      <c r="D89" s="129"/>
    </row>
    <row r="91" spans="1:9" s="113" customFormat="1" ht="13.5" customHeight="1">
      <c r="A91" s="124"/>
      <c r="B91" s="72"/>
      <c r="C91" s="53"/>
      <c r="D91" s="53"/>
      <c r="E91" s="72"/>
      <c r="F91" s="54"/>
      <c r="G91" s="96"/>
      <c r="H91" s="54"/>
      <c r="I91" s="51"/>
    </row>
    <row r="92" spans="1:9" s="113" customFormat="1" ht="13.5" customHeight="1">
      <c r="A92" s="124"/>
      <c r="B92" s="72"/>
      <c r="C92" s="53"/>
      <c r="D92" s="53"/>
      <c r="E92" s="72"/>
      <c r="F92" s="54"/>
      <c r="G92" s="96"/>
      <c r="H92" s="54"/>
      <c r="I92" s="51"/>
    </row>
    <row r="93" spans="1:9" s="113" customFormat="1" ht="13.5" customHeight="1">
      <c r="A93" s="124"/>
      <c r="B93" s="72"/>
      <c r="C93" s="53"/>
      <c r="D93" s="53"/>
      <c r="E93" s="72"/>
      <c r="F93" s="54"/>
      <c r="G93" s="96"/>
      <c r="H93" s="54"/>
      <c r="I93" s="51"/>
    </row>
    <row r="94" spans="1:9" s="113" customFormat="1" ht="13.5" customHeight="1">
      <c r="A94" s="124"/>
      <c r="B94" s="72"/>
      <c r="C94" s="53"/>
      <c r="D94" s="53"/>
      <c r="E94" s="72"/>
      <c r="F94" s="54"/>
      <c r="G94" s="96"/>
      <c r="H94" s="54"/>
      <c r="I94" s="51"/>
    </row>
    <row r="95" spans="1:9" s="113" customFormat="1" ht="13.5" customHeight="1">
      <c r="A95" s="124"/>
      <c r="B95" s="72"/>
      <c r="C95" s="53"/>
      <c r="D95" s="53"/>
      <c r="E95" s="72"/>
      <c r="F95" s="54"/>
      <c r="G95" s="96"/>
      <c r="H95" s="54"/>
      <c r="I95" s="51"/>
    </row>
    <row r="96" spans="1:9" s="113" customFormat="1" ht="13.5" customHeight="1">
      <c r="A96" s="124"/>
      <c r="B96" s="72"/>
      <c r="C96" s="53"/>
      <c r="D96" s="53"/>
      <c r="E96" s="72"/>
      <c r="F96" s="54"/>
      <c r="G96" s="96"/>
      <c r="H96" s="54"/>
      <c r="I96" s="51"/>
    </row>
    <row r="97" spans="1:9" s="113" customFormat="1" ht="13.5" customHeight="1">
      <c r="A97" s="124"/>
      <c r="B97" s="72"/>
      <c r="C97" s="53"/>
      <c r="D97" s="53"/>
      <c r="E97" s="72"/>
      <c r="F97" s="54"/>
      <c r="G97" s="96"/>
      <c r="H97" s="54"/>
      <c r="I97" s="51"/>
    </row>
    <row r="98" spans="1:9" s="113" customFormat="1" ht="13.5" customHeight="1">
      <c r="A98" s="124"/>
      <c r="B98" s="72"/>
      <c r="C98" s="53"/>
      <c r="D98" s="53"/>
      <c r="E98" s="72"/>
      <c r="F98" s="54"/>
      <c r="G98" s="96"/>
      <c r="H98" s="54"/>
      <c r="I98" s="51"/>
    </row>
    <row r="99" spans="1:9" s="113" customFormat="1" ht="13.5" customHeight="1">
      <c r="A99" s="124"/>
      <c r="B99" s="72"/>
      <c r="C99" s="53"/>
      <c r="D99" s="53"/>
      <c r="E99" s="72"/>
      <c r="F99" s="54"/>
      <c r="G99" s="96"/>
      <c r="H99" s="54"/>
      <c r="I99" s="51"/>
    </row>
    <row r="100" spans="1:9" s="113" customFormat="1" ht="13.5" customHeight="1">
      <c r="A100" s="124"/>
      <c r="B100" s="72"/>
      <c r="C100" s="53"/>
      <c r="D100" s="53"/>
      <c r="E100" s="72"/>
      <c r="F100" s="54"/>
      <c r="G100" s="96"/>
      <c r="H100" s="54"/>
      <c r="I100" s="51"/>
    </row>
    <row r="101" spans="1:9" s="113" customFormat="1" ht="13.5" customHeight="1">
      <c r="A101" s="124"/>
      <c r="B101" s="72"/>
      <c r="C101" s="53"/>
      <c r="D101" s="53"/>
      <c r="E101" s="72"/>
      <c r="F101" s="54"/>
      <c r="G101" s="96"/>
      <c r="H101" s="54"/>
      <c r="I101" s="51"/>
    </row>
    <row r="102" spans="1:9" s="113" customFormat="1" ht="13.5" customHeight="1">
      <c r="A102" s="124"/>
      <c r="B102" s="72"/>
      <c r="C102" s="53"/>
      <c r="D102" s="53"/>
      <c r="E102" s="72"/>
      <c r="F102" s="54"/>
      <c r="G102" s="96"/>
      <c r="H102" s="54"/>
      <c r="I102" s="51"/>
    </row>
    <row r="103" spans="1:9" s="113" customFormat="1" ht="13.5" customHeight="1">
      <c r="A103" s="124"/>
      <c r="B103" s="72"/>
      <c r="C103" s="53"/>
      <c r="D103" s="53"/>
      <c r="E103" s="72"/>
      <c r="F103" s="54"/>
      <c r="G103" s="96"/>
      <c r="H103" s="54"/>
      <c r="I103" s="51"/>
    </row>
    <row r="104" spans="1:9" s="113" customFormat="1" ht="13.5" customHeight="1">
      <c r="A104" s="124"/>
      <c r="B104" s="72"/>
      <c r="C104" s="53"/>
      <c r="D104" s="53"/>
      <c r="E104" s="72"/>
      <c r="F104" s="54"/>
      <c r="G104" s="96"/>
      <c r="H104" s="54"/>
      <c r="I104" s="51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9" spans="8:8" ht="13.5" customHeight="1">
      <c r="H129" s="53"/>
    </row>
    <row r="130" spans="8:8" ht="13.5" customHeight="1">
      <c r="H130" s="53"/>
    </row>
    <row r="131" spans="8:8" ht="13.5" customHeight="1">
      <c r="H131" s="53"/>
    </row>
    <row r="132" spans="8:8" ht="13.5" customHeight="1">
      <c r="H132" s="53"/>
    </row>
    <row r="133" spans="8:8" ht="13.5" customHeight="1">
      <c r="H133" s="53"/>
    </row>
    <row r="134" spans="8:8" ht="13.5" customHeight="1">
      <c r="H134" s="53"/>
    </row>
  </sheetData>
  <sheetProtection password="CC33" sheet="1" objects="1" scenarios="1"/>
  <mergeCells count="9">
    <mergeCell ref="I6:I7"/>
    <mergeCell ref="C4:D4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43" xr:uid="{00000000-0002-0000-5D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  <rowBreaks count="1" manualBreakCount="1">
    <brk id="30" max="8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árok92">
    <tabColor rgb="FFFFFF99"/>
  </sheetPr>
  <dimension ref="A1:I36"/>
  <sheetViews>
    <sheetView view="pageBreakPreview" zoomScaleNormal="100" zoomScaleSheetLayoutView="100" workbookViewId="0">
      <selection activeCell="C19" sqref="C19"/>
    </sheetView>
  </sheetViews>
  <sheetFormatPr defaultColWidth="9.109375" defaultRowHeight="13.8"/>
  <cols>
    <col min="1" max="1" width="5.6640625" style="124" customWidth="1"/>
    <col min="2" max="2" width="8.6640625" style="72" customWidth="1"/>
    <col min="3" max="3" width="12.6640625" style="53" customWidth="1"/>
    <col min="4" max="4" width="60.6640625" style="53" customWidth="1"/>
    <col min="5" max="5" width="8.5546875" style="72" customWidth="1"/>
    <col min="6" max="6" width="11.6640625" style="54" customWidth="1"/>
    <col min="7" max="7" width="12.6640625" style="96" customWidth="1"/>
    <col min="8" max="8" width="16.6640625" style="54" customWidth="1"/>
    <col min="9" max="9" width="22.6640625" style="53" customWidth="1"/>
    <col min="10" max="16384" width="9.109375" style="53"/>
  </cols>
  <sheetData>
    <row r="1" spans="1:9" s="217" customFormat="1" ht="15" thickBot="1">
      <c r="A1" s="211" t="s">
        <v>156</v>
      </c>
      <c r="B1" s="212"/>
      <c r="C1" s="213" t="s">
        <v>2</v>
      </c>
      <c r="D1" s="214"/>
      <c r="E1" s="212"/>
      <c r="F1" s="215"/>
      <c r="G1" s="215"/>
      <c r="H1" s="216" t="s">
        <v>276</v>
      </c>
    </row>
    <row r="2" spans="1:9" s="217" customFormat="1" ht="14.4">
      <c r="A2" s="211"/>
      <c r="B2" s="212"/>
      <c r="C2" s="213"/>
      <c r="D2" s="213"/>
      <c r="E2" s="212"/>
      <c r="F2" s="215"/>
      <c r="G2" s="215"/>
      <c r="H2" s="213"/>
    </row>
    <row r="3" spans="1:9" s="217" customFormat="1" ht="14.4">
      <c r="A3" s="211" t="s">
        <v>158</v>
      </c>
      <c r="B3" s="212"/>
      <c r="C3" s="213" t="s">
        <v>128</v>
      </c>
      <c r="D3" s="213"/>
      <c r="E3" s="212"/>
      <c r="F3" s="215"/>
      <c r="G3" s="215"/>
      <c r="H3" s="213"/>
    </row>
    <row r="4" spans="1:9" ht="14.4">
      <c r="A4" s="65" t="s">
        <v>160</v>
      </c>
      <c r="B4" s="218"/>
      <c r="C4" s="219" t="s">
        <v>129</v>
      </c>
      <c r="D4" s="215"/>
      <c r="E4" s="218"/>
      <c r="F4" s="215"/>
      <c r="G4" s="215"/>
      <c r="H4" s="215"/>
    </row>
    <row r="5" spans="1:9" s="220" customFormat="1" ht="14.4" thickBot="1">
      <c r="A5" s="1707"/>
      <c r="B5" s="1707"/>
      <c r="C5" s="1707"/>
      <c r="D5" s="1707"/>
      <c r="E5" s="1707"/>
      <c r="F5" s="1707"/>
      <c r="G5" s="1707"/>
      <c r="H5" s="1707"/>
    </row>
    <row r="6" spans="1:9" ht="14.4" thickBot="1">
      <c r="A6" s="1708" t="s">
        <v>162</v>
      </c>
      <c r="B6" s="1709"/>
      <c r="C6" s="1710"/>
      <c r="D6" s="1718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9"/>
      <c r="E7" s="1714"/>
      <c r="F7" s="1716"/>
      <c r="G7" s="1705"/>
      <c r="H7" s="1705" t="s">
        <v>171</v>
      </c>
      <c r="I7" s="1705"/>
    </row>
    <row r="8" spans="1:9">
      <c r="A8" s="92"/>
      <c r="B8" s="137"/>
      <c r="C8" s="75"/>
      <c r="D8" s="76"/>
      <c r="F8" s="53"/>
      <c r="G8" s="53"/>
      <c r="H8" s="80"/>
    </row>
    <row r="9" spans="1:9">
      <c r="A9" s="92"/>
      <c r="B9" s="137">
        <v>450000</v>
      </c>
      <c r="C9" s="75"/>
      <c r="D9" s="76" t="s">
        <v>1380</v>
      </c>
      <c r="F9" s="53"/>
      <c r="G9" s="53"/>
      <c r="H9" s="80">
        <f>SUM(H11:H11)</f>
        <v>0</v>
      </c>
    </row>
    <row r="10" spans="1:9" s="82" customFormat="1">
      <c r="B10" s="83"/>
      <c r="E10" s="83"/>
    </row>
    <row r="11" spans="1:9">
      <c r="A11" s="221">
        <v>1</v>
      </c>
      <c r="B11" s="222"/>
      <c r="C11" s="223" t="s">
        <v>1382</v>
      </c>
      <c r="D11" s="224" t="s">
        <v>1383</v>
      </c>
      <c r="E11" s="221" t="s">
        <v>835</v>
      </c>
      <c r="F11" s="225">
        <v>6</v>
      </c>
      <c r="G11" s="1252"/>
      <c r="H11" s="90">
        <f t="shared" ref="H11" si="0">ROUND(F11*G11,2)</f>
        <v>0</v>
      </c>
      <c r="I11" s="1252"/>
    </row>
    <row r="12" spans="1:9">
      <c r="A12" s="92"/>
      <c r="B12" s="137"/>
      <c r="C12" s="75"/>
      <c r="D12" s="76"/>
      <c r="F12" s="53"/>
      <c r="G12" s="53"/>
      <c r="H12" s="80"/>
    </row>
    <row r="13" spans="1:9">
      <c r="A13" s="226"/>
      <c r="B13" s="227">
        <v>452211</v>
      </c>
      <c r="C13" s="228"/>
      <c r="D13" s="229" t="s">
        <v>1357</v>
      </c>
      <c r="E13" s="230"/>
      <c r="F13" s="231"/>
      <c r="G13" s="232"/>
      <c r="H13" s="233">
        <f>SUM(H15:H15)</f>
        <v>0</v>
      </c>
      <c r="I13" s="232"/>
    </row>
    <row r="14" spans="1:9" s="82" customFormat="1">
      <c r="A14" s="53"/>
      <c r="B14" s="72"/>
      <c r="C14" s="53"/>
      <c r="D14" s="53"/>
      <c r="E14" s="72"/>
      <c r="F14" s="53"/>
      <c r="G14" s="53"/>
      <c r="H14" s="53"/>
      <c r="I14" s="53"/>
    </row>
    <row r="15" spans="1:9">
      <c r="A15" s="221">
        <v>2</v>
      </c>
      <c r="B15" s="222"/>
      <c r="C15" s="223" t="s">
        <v>1318</v>
      </c>
      <c r="D15" s="224" t="s">
        <v>1319</v>
      </c>
      <c r="E15" s="221" t="s">
        <v>180</v>
      </c>
      <c r="F15" s="225">
        <v>20</v>
      </c>
      <c r="G15" s="1252"/>
      <c r="H15" s="90">
        <f>ROUND(F15*G15,2)</f>
        <v>0</v>
      </c>
      <c r="I15" s="1252"/>
    </row>
    <row r="16" spans="1:9">
      <c r="A16" s="234"/>
      <c r="B16" s="235"/>
      <c r="C16" s="236"/>
      <c r="D16" s="237"/>
      <c r="E16" s="234"/>
      <c r="F16" s="238"/>
      <c r="G16" s="79"/>
      <c r="H16" s="79"/>
      <c r="I16" s="79"/>
    </row>
    <row r="17" spans="1:9">
      <c r="A17" s="92"/>
      <c r="B17" s="137">
        <v>452313</v>
      </c>
      <c r="C17" s="75"/>
      <c r="D17" s="76" t="s">
        <v>905</v>
      </c>
      <c r="F17" s="53"/>
      <c r="G17" s="53"/>
      <c r="H17" s="80">
        <f>SUM(H19:H20)</f>
        <v>0</v>
      </c>
    </row>
    <row r="18" spans="1:9">
      <c r="A18" s="53"/>
      <c r="F18" s="53"/>
      <c r="G18" s="53"/>
      <c r="H18" s="53"/>
    </row>
    <row r="19" spans="1:9">
      <c r="A19" s="239">
        <v>3</v>
      </c>
      <c r="B19" s="240"/>
      <c r="C19" s="241" t="s">
        <v>907</v>
      </c>
      <c r="D19" s="242" t="s">
        <v>908</v>
      </c>
      <c r="E19" s="243" t="s">
        <v>180</v>
      </c>
      <c r="F19" s="244">
        <v>6</v>
      </c>
      <c r="G19" s="1260"/>
      <c r="H19" s="245">
        <f>ROUND(F19*G19,2)</f>
        <v>0</v>
      </c>
      <c r="I19" s="1260"/>
    </row>
    <row r="20" spans="1:9">
      <c r="A20" s="239">
        <v>4</v>
      </c>
      <c r="B20" s="240"/>
      <c r="C20" s="241" t="s">
        <v>678</v>
      </c>
      <c r="D20" s="242" t="s">
        <v>679</v>
      </c>
      <c r="E20" s="243" t="s">
        <v>180</v>
      </c>
      <c r="F20" s="244">
        <v>6</v>
      </c>
      <c r="G20" s="1260"/>
      <c r="H20" s="245">
        <f>ROUND(F20*G20,2)</f>
        <v>0</v>
      </c>
      <c r="I20" s="1260"/>
    </row>
    <row r="21" spans="1:9">
      <c r="A21" s="92"/>
      <c r="B21" s="100"/>
      <c r="C21" s="101"/>
      <c r="D21" s="102"/>
      <c r="E21" s="95"/>
      <c r="H21" s="96"/>
    </row>
    <row r="22" spans="1:9" ht="14.4">
      <c r="A22" s="92"/>
      <c r="B22" s="100"/>
      <c r="C22" s="101"/>
      <c r="D22" s="103" t="s">
        <v>181</v>
      </c>
      <c r="E22" s="104"/>
      <c r="F22" s="105"/>
      <c r="G22" s="106"/>
      <c r="H22" s="107">
        <f>H9+H13+H17</f>
        <v>0</v>
      </c>
    </row>
    <row r="23" spans="1:9">
      <c r="A23" s="92"/>
      <c r="B23" s="108"/>
      <c r="C23" s="109"/>
      <c r="D23" s="110"/>
      <c r="E23" s="92"/>
    </row>
    <row r="24" spans="1:9">
      <c r="A24" s="92"/>
      <c r="B24" s="92"/>
      <c r="C24" s="92"/>
      <c r="E24" s="95"/>
    </row>
    <row r="25" spans="1:9" s="246" customFormat="1">
      <c r="A25" s="124"/>
      <c r="B25" s="72"/>
      <c r="C25" s="53"/>
      <c r="D25" s="53"/>
      <c r="E25" s="72"/>
      <c r="F25" s="54"/>
      <c r="G25" s="96"/>
      <c r="H25" s="54"/>
      <c r="I25" s="53"/>
    </row>
    <row r="26" spans="1:9" s="246" customFormat="1">
      <c r="A26" s="124"/>
      <c r="B26" s="72"/>
      <c r="C26" s="53"/>
      <c r="D26" s="53"/>
      <c r="E26" s="72"/>
      <c r="F26" s="54"/>
      <c r="G26" s="96"/>
      <c r="H26" s="54"/>
      <c r="I26" s="53"/>
    </row>
    <row r="27" spans="1:9" s="246" customFormat="1">
      <c r="A27" s="124"/>
      <c r="B27" s="72"/>
      <c r="C27" s="53"/>
      <c r="D27" s="53"/>
      <c r="E27" s="72"/>
      <c r="F27" s="54"/>
      <c r="G27" s="96"/>
      <c r="H27" s="54"/>
      <c r="I27" s="53"/>
    </row>
    <row r="28" spans="1:9" s="246" customFormat="1">
      <c r="A28" s="124"/>
      <c r="B28" s="72"/>
      <c r="C28" s="53"/>
      <c r="D28" s="53"/>
      <c r="E28" s="72"/>
      <c r="F28" s="54"/>
      <c r="G28" s="96"/>
      <c r="H28" s="54"/>
      <c r="I28" s="53"/>
    </row>
    <row r="29" spans="1:9" s="246" customFormat="1">
      <c r="A29" s="124"/>
      <c r="B29" s="72"/>
      <c r="C29" s="53"/>
      <c r="D29" s="53"/>
      <c r="E29" s="72"/>
      <c r="F29" s="54"/>
      <c r="G29" s="96"/>
      <c r="H29" s="54"/>
      <c r="I29" s="53"/>
    </row>
    <row r="30" spans="1:9" s="246" customFormat="1">
      <c r="A30" s="124"/>
      <c r="B30" s="72"/>
      <c r="C30" s="53"/>
      <c r="D30" s="53"/>
      <c r="E30" s="72"/>
      <c r="F30" s="54"/>
      <c r="G30" s="96"/>
      <c r="H30" s="54"/>
      <c r="I30" s="53"/>
    </row>
    <row r="31" spans="1:9">
      <c r="H31" s="53"/>
    </row>
    <row r="32" spans="1:9">
      <c r="H32" s="53"/>
    </row>
    <row r="33" spans="1:9">
      <c r="H33" s="53"/>
    </row>
    <row r="34" spans="1:9" s="72" customFormat="1">
      <c r="A34" s="124"/>
      <c r="C34" s="53"/>
      <c r="D34" s="53"/>
      <c r="F34" s="54"/>
      <c r="G34" s="96"/>
      <c r="H34" s="53"/>
      <c r="I34" s="53"/>
    </row>
    <row r="35" spans="1:9" s="72" customFormat="1">
      <c r="A35" s="124"/>
      <c r="C35" s="53"/>
      <c r="D35" s="53"/>
      <c r="F35" s="54"/>
      <c r="G35" s="96"/>
      <c r="H35" s="53"/>
      <c r="I35" s="53"/>
    </row>
    <row r="36" spans="1:9" s="72" customFormat="1">
      <c r="A36" s="124"/>
      <c r="C36" s="53"/>
      <c r="D36" s="53"/>
      <c r="F36" s="54"/>
      <c r="G36" s="96"/>
      <c r="H36" s="53"/>
      <c r="I36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0" xr:uid="{00000000-0002-0000-5E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árok93">
    <tabColor rgb="FFFFFF99"/>
  </sheetPr>
  <dimension ref="A1:I144"/>
  <sheetViews>
    <sheetView view="pageBreakPreview" zoomScaleNormal="115" zoomScaleSheetLayoutView="100" workbookViewId="0">
      <selection activeCell="D21" sqref="D21"/>
    </sheetView>
  </sheetViews>
  <sheetFormatPr defaultColWidth="9.109375" defaultRowHeight="13.5" customHeight="1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55" customFormat="1" ht="14.4" thickBot="1">
      <c r="A1" s="130" t="s">
        <v>156</v>
      </c>
      <c r="B1" s="131"/>
      <c r="C1" s="132" t="s">
        <v>2</v>
      </c>
      <c r="D1" s="132"/>
      <c r="E1" s="131"/>
      <c r="F1" s="133"/>
      <c r="G1" s="133"/>
      <c r="H1" s="134" t="s">
        <v>276</v>
      </c>
    </row>
    <row r="2" spans="1:9" s="55" customFormat="1" ht="13.8">
      <c r="A2" s="130"/>
      <c r="B2" s="131"/>
      <c r="C2" s="132"/>
      <c r="D2" s="132"/>
      <c r="E2" s="131"/>
      <c r="F2" s="133"/>
      <c r="G2" s="133"/>
      <c r="H2" s="132"/>
    </row>
    <row r="3" spans="1:9" s="55" customFormat="1" ht="13.8">
      <c r="A3" s="130" t="s">
        <v>158</v>
      </c>
      <c r="B3" s="131"/>
      <c r="C3" s="132" t="s">
        <v>130</v>
      </c>
      <c r="D3" s="132"/>
      <c r="E3" s="131"/>
      <c r="F3" s="133"/>
      <c r="G3" s="133"/>
      <c r="H3" s="132"/>
    </row>
    <row r="4" spans="1:9" ht="13.8">
      <c r="A4" s="65" t="s">
        <v>183</v>
      </c>
      <c r="B4" s="135"/>
      <c r="C4" s="136" t="s">
        <v>421</v>
      </c>
      <c r="D4" s="133"/>
      <c r="E4" s="135"/>
      <c r="F4" s="133"/>
      <c r="G4" s="133"/>
      <c r="H4" s="133"/>
    </row>
    <row r="5" spans="1:9" s="68" customFormat="1" ht="13.5" customHeight="1" thickBot="1">
      <c r="A5" s="1707"/>
      <c r="B5" s="1707"/>
      <c r="C5" s="1707"/>
      <c r="D5" s="1707"/>
      <c r="E5" s="1707"/>
      <c r="F5" s="1707"/>
      <c r="G5" s="1707"/>
      <c r="H5" s="1707"/>
    </row>
    <row r="6" spans="1:9" ht="13.5" customHeight="1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3.5" customHeight="1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 ht="13.5" customHeight="1">
      <c r="A8" s="53"/>
      <c r="B8" s="70"/>
      <c r="C8" s="71"/>
      <c r="D8" s="71"/>
      <c r="F8" s="53"/>
      <c r="G8" s="53"/>
      <c r="H8" s="53"/>
    </row>
    <row r="9" spans="1:9" s="81" customFormat="1" ht="12.75" customHeight="1">
      <c r="A9" s="73"/>
      <c r="B9" s="137">
        <v>451111</v>
      </c>
      <c r="C9" s="75"/>
      <c r="D9" s="76" t="s">
        <v>227</v>
      </c>
      <c r="E9" s="77"/>
      <c r="F9" s="78"/>
      <c r="G9" s="79"/>
      <c r="H9" s="80">
        <f>SUM(H11)</f>
        <v>0</v>
      </c>
    </row>
    <row r="10" spans="1:9" s="81" customFormat="1" ht="12.75" customHeight="1">
      <c r="A10" s="82"/>
      <c r="B10" s="83"/>
      <c r="C10" s="82"/>
      <c r="D10" s="82"/>
      <c r="E10" s="83"/>
      <c r="F10" s="82"/>
      <c r="G10" s="82"/>
      <c r="H10" s="82"/>
    </row>
    <row r="11" spans="1:9" s="81" customFormat="1" ht="27.6">
      <c r="A11" s="173" t="s">
        <v>173</v>
      </c>
      <c r="B11" s="85"/>
      <c r="C11" s="143" t="s">
        <v>422</v>
      </c>
      <c r="D11" s="140" t="s">
        <v>423</v>
      </c>
      <c r="E11" s="191" t="s">
        <v>197</v>
      </c>
      <c r="F11" s="162">
        <v>5</v>
      </c>
      <c r="G11" s="1252"/>
      <c r="H11" s="90">
        <f>ROUND(F11*G11,2)</f>
        <v>0</v>
      </c>
      <c r="I11" s="1252"/>
    </row>
    <row r="12" spans="1:9" s="81" customFormat="1" ht="13.8">
      <c r="A12" s="192"/>
      <c r="B12" s="149"/>
      <c r="C12" s="193"/>
      <c r="D12" s="194"/>
      <c r="E12" s="195"/>
      <c r="F12" s="196"/>
      <c r="G12" s="154"/>
      <c r="H12" s="197"/>
      <c r="I12" s="154"/>
    </row>
    <row r="13" spans="1:9" s="81" customFormat="1" ht="13.8">
      <c r="A13" s="198"/>
      <c r="B13" s="137">
        <v>451120</v>
      </c>
      <c r="C13" s="75"/>
      <c r="D13" s="76" t="s">
        <v>424</v>
      </c>
      <c r="E13" s="199"/>
      <c r="F13" s="200"/>
      <c r="G13" s="79"/>
      <c r="H13" s="80">
        <f>SUM(H15:H16)</f>
        <v>0</v>
      </c>
      <c r="I13" s="79"/>
    </row>
    <row r="14" spans="1:9" s="81" customFormat="1" ht="13.8">
      <c r="A14" s="201"/>
      <c r="B14" s="202"/>
      <c r="C14" s="203"/>
      <c r="D14" s="204"/>
      <c r="E14" s="205"/>
      <c r="F14" s="206"/>
      <c r="G14" s="207"/>
      <c r="H14" s="208"/>
      <c r="I14" s="207"/>
    </row>
    <row r="15" spans="1:9" ht="13.8">
      <c r="A15" s="173" t="s">
        <v>177</v>
      </c>
      <c r="B15" s="85"/>
      <c r="C15" s="143" t="s">
        <v>425</v>
      </c>
      <c r="D15" s="140" t="s">
        <v>426</v>
      </c>
      <c r="E15" s="191" t="s">
        <v>188</v>
      </c>
      <c r="F15" s="162">
        <v>5</v>
      </c>
      <c r="G15" s="1252"/>
      <c r="H15" s="90">
        <f>ROUND(F15*G15,2)</f>
        <v>0</v>
      </c>
      <c r="I15" s="1252"/>
    </row>
    <row r="16" spans="1:9" ht="13.8">
      <c r="A16" s="176" t="s">
        <v>191</v>
      </c>
      <c r="B16" s="97"/>
      <c r="C16" s="143" t="s">
        <v>360</v>
      </c>
      <c r="D16" s="140" t="s">
        <v>361</v>
      </c>
      <c r="E16" s="191" t="s">
        <v>188</v>
      </c>
      <c r="F16" s="162">
        <v>5</v>
      </c>
      <c r="G16" s="1252"/>
      <c r="H16" s="90">
        <f>ROUND(F16*G16,2)</f>
        <v>0</v>
      </c>
      <c r="I16" s="1252"/>
    </row>
    <row r="17" spans="1:9" ht="13.8">
      <c r="A17" s="92"/>
      <c r="B17" s="93"/>
      <c r="C17" s="209"/>
      <c r="D17" s="161"/>
      <c r="E17" s="95"/>
      <c r="G17" s="53"/>
      <c r="H17" s="53"/>
      <c r="I17" s="53"/>
    </row>
    <row r="18" spans="1:9" ht="13.8">
      <c r="A18" s="92"/>
      <c r="B18" s="137">
        <v>452341</v>
      </c>
      <c r="C18" s="75"/>
      <c r="D18" s="76" t="s">
        <v>427</v>
      </c>
      <c r="F18" s="53"/>
      <c r="G18" s="53"/>
      <c r="H18" s="80">
        <f>SUM(H20:H25)</f>
        <v>0</v>
      </c>
      <c r="I18" s="53"/>
    </row>
    <row r="19" spans="1:9" ht="13.8">
      <c r="A19" s="72"/>
      <c r="F19" s="53"/>
      <c r="G19" s="53"/>
      <c r="H19" s="53"/>
      <c r="I19" s="53"/>
    </row>
    <row r="20" spans="1:9" ht="13.8">
      <c r="A20" s="173" t="s">
        <v>191</v>
      </c>
      <c r="B20" s="85"/>
      <c r="C20" s="143" t="s">
        <v>428</v>
      </c>
      <c r="D20" s="140" t="s">
        <v>429</v>
      </c>
      <c r="E20" s="191" t="s">
        <v>176</v>
      </c>
      <c r="F20" s="162">
        <v>50</v>
      </c>
      <c r="G20" s="1252"/>
      <c r="H20" s="90">
        <f>ROUND(F20*G20,2)</f>
        <v>0</v>
      </c>
      <c r="I20" s="1252"/>
    </row>
    <row r="21" spans="1:9" ht="27.6">
      <c r="A21" s="173" t="s">
        <v>198</v>
      </c>
      <c r="B21" s="85"/>
      <c r="C21" s="143" t="s">
        <v>430</v>
      </c>
      <c r="D21" s="140" t="s">
        <v>431</v>
      </c>
      <c r="E21" s="191" t="s">
        <v>180</v>
      </c>
      <c r="F21" s="162">
        <v>35</v>
      </c>
      <c r="G21" s="1252"/>
      <c r="H21" s="90">
        <f t="shared" ref="H21:H25" si="0">ROUND(F21*G21,2)</f>
        <v>0</v>
      </c>
      <c r="I21" s="1252"/>
    </row>
    <row r="22" spans="1:9" ht="27.6">
      <c r="A22" s="173" t="s">
        <v>201</v>
      </c>
      <c r="B22" s="85"/>
      <c r="C22" s="143" t="s">
        <v>432</v>
      </c>
      <c r="D22" s="140" t="s">
        <v>433</v>
      </c>
      <c r="E22" s="191" t="s">
        <v>176</v>
      </c>
      <c r="F22" s="162">
        <v>35</v>
      </c>
      <c r="G22" s="1252"/>
      <c r="H22" s="90">
        <f t="shared" si="0"/>
        <v>0</v>
      </c>
      <c r="I22" s="1252"/>
    </row>
    <row r="23" spans="1:9" ht="27.6">
      <c r="A23" s="173" t="s">
        <v>204</v>
      </c>
      <c r="B23" s="85"/>
      <c r="C23" s="143" t="s">
        <v>434</v>
      </c>
      <c r="D23" s="140" t="s">
        <v>435</v>
      </c>
      <c r="E23" s="191" t="s">
        <v>180</v>
      </c>
      <c r="F23" s="162">
        <v>35</v>
      </c>
      <c r="G23" s="1252"/>
      <c r="H23" s="90">
        <f t="shared" si="0"/>
        <v>0</v>
      </c>
      <c r="I23" s="1252"/>
    </row>
    <row r="24" spans="1:9" ht="27.6">
      <c r="A24" s="173" t="s">
        <v>207</v>
      </c>
      <c r="B24" s="85"/>
      <c r="C24" s="210" t="s">
        <v>436</v>
      </c>
      <c r="D24" s="140" t="s">
        <v>437</v>
      </c>
      <c r="E24" s="191" t="s">
        <v>176</v>
      </c>
      <c r="F24" s="162">
        <v>50</v>
      </c>
      <c r="G24" s="1252"/>
      <c r="H24" s="90">
        <f t="shared" si="0"/>
        <v>0</v>
      </c>
      <c r="I24" s="1252"/>
    </row>
    <row r="25" spans="1:9" s="112" customFormat="1" ht="13.8">
      <c r="A25" s="173" t="s">
        <v>213</v>
      </c>
      <c r="B25" s="85"/>
      <c r="C25" s="143" t="s">
        <v>438</v>
      </c>
      <c r="D25" s="140" t="s">
        <v>439</v>
      </c>
      <c r="E25" s="191" t="s">
        <v>180</v>
      </c>
      <c r="F25" s="162">
        <v>35</v>
      </c>
      <c r="G25" s="1252"/>
      <c r="H25" s="90">
        <f t="shared" si="0"/>
        <v>0</v>
      </c>
      <c r="I25" s="1252"/>
    </row>
    <row r="26" spans="1:9" ht="13.8">
      <c r="A26" s="92"/>
      <c r="B26" s="108"/>
      <c r="D26" s="110"/>
      <c r="E26" s="95"/>
      <c r="H26" s="96"/>
      <c r="I26" s="96"/>
    </row>
    <row r="27" spans="1:9" ht="13.8">
      <c r="A27" s="92"/>
      <c r="B27" s="137">
        <v>453156</v>
      </c>
      <c r="C27" s="75"/>
      <c r="D27" s="76" t="s">
        <v>373</v>
      </c>
      <c r="F27" s="53"/>
      <c r="G27" s="53"/>
      <c r="H27" s="80">
        <f>SUM(H29)</f>
        <v>0</v>
      </c>
      <c r="I27" s="53"/>
    </row>
    <row r="28" spans="1:9" ht="13.8">
      <c r="A28" s="92"/>
      <c r="B28" s="137"/>
      <c r="C28" s="75"/>
      <c r="D28" s="76"/>
      <c r="F28" s="53"/>
      <c r="G28" s="53"/>
      <c r="H28" s="53"/>
      <c r="I28" s="53"/>
    </row>
    <row r="29" spans="1:9" ht="13.8">
      <c r="A29" s="173" t="s">
        <v>219</v>
      </c>
      <c r="B29" s="85"/>
      <c r="C29" s="143" t="s">
        <v>440</v>
      </c>
      <c r="D29" s="140" t="s">
        <v>441</v>
      </c>
      <c r="E29" s="191" t="s">
        <v>180</v>
      </c>
      <c r="F29" s="162">
        <v>5</v>
      </c>
      <c r="G29" s="1252"/>
      <c r="H29" s="90">
        <f>ROUND(F29*G29,2)</f>
        <v>0</v>
      </c>
      <c r="I29" s="1252"/>
    </row>
    <row r="30" spans="1:9" ht="13.8">
      <c r="A30" s="92"/>
      <c r="B30" s="100"/>
      <c r="C30" s="123"/>
      <c r="D30" s="115"/>
      <c r="E30" s="95"/>
    </row>
    <row r="31" spans="1:9" ht="14.4">
      <c r="A31" s="92"/>
      <c r="B31" s="95"/>
      <c r="C31" s="114"/>
      <c r="D31" s="103" t="s">
        <v>181</v>
      </c>
      <c r="E31" s="104"/>
      <c r="F31" s="105"/>
      <c r="G31" s="106"/>
      <c r="H31" s="107">
        <f>H9+H13+H18+H27</f>
        <v>0</v>
      </c>
    </row>
    <row r="32" spans="1:9" ht="13.8">
      <c r="A32" s="92"/>
      <c r="B32" s="108"/>
      <c r="C32" s="109"/>
      <c r="D32" s="110"/>
      <c r="E32" s="92"/>
    </row>
    <row r="33" spans="1:8" ht="13.8">
      <c r="A33" s="92"/>
      <c r="B33" s="108"/>
      <c r="C33" s="109"/>
      <c r="E33" s="95"/>
    </row>
    <row r="34" spans="1:8" ht="13.8">
      <c r="A34" s="92"/>
      <c r="B34" s="108"/>
      <c r="C34" s="109"/>
      <c r="D34" s="110"/>
      <c r="E34" s="95"/>
    </row>
    <row r="35" spans="1:8" s="52" customFormat="1" ht="12.75" customHeight="1">
      <c r="A35" s="92"/>
      <c r="B35" s="108"/>
      <c r="C35" s="109"/>
      <c r="D35" s="110"/>
      <c r="E35" s="95"/>
      <c r="F35" s="54"/>
      <c r="G35" s="96"/>
      <c r="H35" s="54"/>
    </row>
    <row r="36" spans="1:8" s="52" customFormat="1" ht="13.8">
      <c r="A36" s="92"/>
      <c r="B36" s="108"/>
      <c r="C36" s="109"/>
      <c r="D36" s="110"/>
      <c r="E36" s="95"/>
      <c r="F36" s="54"/>
      <c r="G36" s="96"/>
      <c r="H36" s="54"/>
    </row>
    <row r="37" spans="1:8" ht="13.8">
      <c r="A37" s="92"/>
      <c r="B37" s="108"/>
      <c r="C37" s="109"/>
      <c r="D37" s="110"/>
      <c r="E37" s="95"/>
    </row>
    <row r="38" spans="1:8" s="52" customFormat="1" ht="12.75" customHeight="1">
      <c r="A38" s="92"/>
      <c r="B38" s="108"/>
      <c r="C38" s="109"/>
      <c r="D38" s="110"/>
      <c r="E38" s="95"/>
      <c r="F38" s="54"/>
      <c r="G38" s="96"/>
      <c r="H38" s="54"/>
    </row>
    <row r="39" spans="1:8" ht="13.8">
      <c r="A39" s="92"/>
      <c r="B39" s="100"/>
      <c r="C39" s="101"/>
      <c r="D39" s="116"/>
      <c r="E39" s="95"/>
    </row>
    <row r="40" spans="1:8" ht="13.8">
      <c r="A40" s="92"/>
      <c r="B40" s="100"/>
      <c r="C40" s="101"/>
      <c r="D40" s="116"/>
      <c r="E40" s="95"/>
    </row>
    <row r="41" spans="1:8" ht="13.8">
      <c r="A41" s="92"/>
      <c r="B41" s="100"/>
      <c r="C41" s="101"/>
      <c r="D41" s="116"/>
      <c r="E41" s="95"/>
    </row>
    <row r="42" spans="1:8" ht="15.6">
      <c r="A42" s="92"/>
      <c r="B42" s="117"/>
      <c r="C42" s="118"/>
      <c r="D42" s="102"/>
      <c r="E42" s="119"/>
    </row>
    <row r="43" spans="1:8" ht="13.8">
      <c r="A43" s="92"/>
      <c r="B43" s="108"/>
      <c r="C43" s="120"/>
      <c r="D43" s="110"/>
      <c r="E43" s="92"/>
    </row>
    <row r="44" spans="1:8" s="52" customFormat="1" ht="12.75" customHeight="1">
      <c r="A44" s="92"/>
      <c r="B44" s="100"/>
      <c r="C44" s="101"/>
      <c r="D44" s="115"/>
      <c r="E44" s="95"/>
      <c r="F44" s="54"/>
      <c r="G44" s="96"/>
      <c r="H44" s="54"/>
    </row>
    <row r="45" spans="1:8" s="52" customFormat="1" ht="12.75" customHeight="1">
      <c r="A45" s="92"/>
      <c r="B45" s="117"/>
      <c r="C45" s="118"/>
      <c r="D45" s="102"/>
      <c r="E45" s="119"/>
      <c r="F45" s="54"/>
      <c r="G45" s="96"/>
      <c r="H45" s="54"/>
    </row>
    <row r="46" spans="1:8" ht="13.8">
      <c r="A46" s="92"/>
      <c r="B46" s="100"/>
      <c r="C46" s="101"/>
      <c r="D46" s="102"/>
      <c r="E46" s="95"/>
    </row>
    <row r="47" spans="1:8" ht="13.8">
      <c r="A47" s="92"/>
      <c r="B47" s="100"/>
      <c r="C47" s="101"/>
      <c r="D47" s="102"/>
      <c r="E47" s="95"/>
    </row>
    <row r="48" spans="1:8" ht="13.8">
      <c r="A48" s="92"/>
      <c r="B48" s="100"/>
      <c r="C48" s="101"/>
      <c r="D48" s="116"/>
      <c r="E48" s="95"/>
    </row>
    <row r="49" spans="1:8" ht="13.8">
      <c r="A49" s="92"/>
      <c r="B49" s="100"/>
      <c r="C49" s="101"/>
      <c r="D49" s="116"/>
      <c r="E49" s="95"/>
    </row>
    <row r="50" spans="1:8" ht="13.8">
      <c r="A50" s="92"/>
      <c r="B50" s="100"/>
      <c r="C50" s="101"/>
      <c r="D50" s="116"/>
      <c r="E50" s="95"/>
    </row>
    <row r="51" spans="1:8" ht="15.6">
      <c r="A51" s="92"/>
      <c r="B51" s="117"/>
      <c r="C51" s="118"/>
      <c r="D51" s="102"/>
      <c r="E51" s="119"/>
    </row>
    <row r="52" spans="1:8" ht="15.6">
      <c r="A52" s="92"/>
      <c r="B52" s="117"/>
      <c r="C52" s="118"/>
      <c r="D52" s="121"/>
      <c r="E52" s="119"/>
    </row>
    <row r="53" spans="1:8" ht="13.8">
      <c r="A53" s="92"/>
      <c r="B53" s="100"/>
      <c r="C53" s="101"/>
      <c r="D53" s="115"/>
      <c r="E53" s="95"/>
    </row>
    <row r="54" spans="1:8" ht="13.8">
      <c r="A54" s="92"/>
      <c r="B54" s="100"/>
      <c r="C54" s="101"/>
      <c r="D54" s="102"/>
      <c r="E54" s="95"/>
    </row>
    <row r="55" spans="1:8" ht="13.8">
      <c r="A55" s="92"/>
      <c r="B55" s="100"/>
      <c r="C55" s="101"/>
      <c r="D55" s="102"/>
      <c r="E55" s="95"/>
    </row>
    <row r="56" spans="1:8" ht="13.8">
      <c r="A56" s="92"/>
      <c r="B56" s="100"/>
      <c r="C56" s="101"/>
      <c r="D56" s="116"/>
      <c r="E56" s="95"/>
    </row>
    <row r="57" spans="1:8" ht="13.8">
      <c r="A57" s="92"/>
      <c r="B57" s="100"/>
      <c r="C57" s="101"/>
      <c r="D57" s="116"/>
      <c r="E57" s="95"/>
    </row>
    <row r="58" spans="1:8" ht="13.8">
      <c r="A58" s="92"/>
      <c r="B58" s="100"/>
      <c r="C58" s="101"/>
      <c r="D58" s="116"/>
      <c r="E58" s="95"/>
    </row>
    <row r="59" spans="1:8" ht="13.8">
      <c r="A59" s="92"/>
      <c r="B59" s="100"/>
      <c r="C59" s="101"/>
      <c r="D59" s="102"/>
      <c r="E59" s="95"/>
    </row>
    <row r="60" spans="1:8" ht="13.8">
      <c r="A60" s="92"/>
      <c r="B60" s="100"/>
      <c r="C60" s="101"/>
      <c r="D60" s="116"/>
      <c r="E60" s="95"/>
    </row>
    <row r="61" spans="1:8" ht="13.8">
      <c r="A61" s="92"/>
      <c r="B61" s="100"/>
      <c r="C61" s="101"/>
      <c r="D61" s="115"/>
      <c r="E61" s="95"/>
    </row>
    <row r="62" spans="1:8" ht="13.5" customHeight="1">
      <c r="A62" s="92"/>
      <c r="B62" s="100"/>
      <c r="C62" s="101"/>
      <c r="D62" s="102"/>
      <c r="E62" s="95"/>
    </row>
    <row r="63" spans="1:8" ht="13.5" customHeight="1">
      <c r="A63" s="92"/>
      <c r="B63" s="100"/>
      <c r="C63" s="101"/>
      <c r="D63" s="116"/>
      <c r="E63" s="95"/>
    </row>
    <row r="64" spans="1:8" s="52" customFormat="1" ht="13.8">
      <c r="A64" s="92"/>
      <c r="B64" s="100"/>
      <c r="C64" s="101"/>
      <c r="D64" s="116"/>
      <c r="E64" s="95"/>
      <c r="F64" s="54"/>
      <c r="G64" s="96"/>
      <c r="H64" s="54"/>
    </row>
    <row r="65" spans="1:8" s="52" customFormat="1" ht="13.8">
      <c r="A65" s="92"/>
      <c r="B65" s="100"/>
      <c r="C65" s="101"/>
      <c r="D65" s="116"/>
      <c r="E65" s="95"/>
      <c r="F65" s="54"/>
      <c r="G65" s="96"/>
      <c r="H65" s="54"/>
    </row>
    <row r="66" spans="1:8" s="52" customFormat="1" ht="13.8">
      <c r="A66" s="92"/>
      <c r="B66" s="100"/>
      <c r="C66" s="101"/>
      <c r="D66" s="102"/>
      <c r="E66" s="95"/>
      <c r="F66" s="54"/>
      <c r="G66" s="96"/>
      <c r="H66" s="54"/>
    </row>
    <row r="67" spans="1:8" ht="13.5" customHeight="1">
      <c r="A67" s="92"/>
      <c r="B67" s="100"/>
      <c r="C67" s="101"/>
      <c r="D67" s="116"/>
      <c r="E67" s="95"/>
    </row>
    <row r="68" spans="1:8" ht="13.5" customHeight="1">
      <c r="A68" s="92"/>
      <c r="B68" s="100"/>
      <c r="C68" s="101"/>
      <c r="D68" s="115"/>
      <c r="E68" s="95"/>
    </row>
    <row r="69" spans="1:8" s="52" customFormat="1" ht="13.8">
      <c r="A69" s="92"/>
      <c r="B69" s="95"/>
      <c r="C69" s="114"/>
      <c r="D69" s="122"/>
      <c r="E69" s="95"/>
      <c r="F69" s="54"/>
      <c r="G69" s="96"/>
      <c r="H69" s="54"/>
    </row>
    <row r="70" spans="1:8" s="52" customFormat="1" ht="13.8">
      <c r="A70" s="92"/>
      <c r="B70" s="95"/>
      <c r="C70" s="114"/>
      <c r="D70" s="114"/>
      <c r="E70" s="95"/>
      <c r="F70" s="54"/>
      <c r="G70" s="96"/>
      <c r="H70" s="54"/>
    </row>
    <row r="71" spans="1:8" s="52" customFormat="1" ht="13.8">
      <c r="A71" s="92"/>
      <c r="B71" s="108"/>
      <c r="C71" s="120"/>
      <c r="D71" s="110"/>
      <c r="E71" s="92"/>
      <c r="F71" s="54"/>
      <c r="G71" s="96"/>
      <c r="H71" s="54"/>
    </row>
    <row r="72" spans="1:8" s="52" customFormat="1" ht="13.8">
      <c r="A72" s="92"/>
      <c r="B72" s="100"/>
      <c r="C72" s="123"/>
      <c r="D72" s="116"/>
      <c r="E72" s="95"/>
      <c r="F72" s="54"/>
      <c r="G72" s="96"/>
      <c r="H72" s="54"/>
    </row>
    <row r="73" spans="1:8" s="52" customFormat="1" ht="13.8">
      <c r="A73" s="92"/>
      <c r="B73" s="100"/>
      <c r="C73" s="123"/>
      <c r="D73" s="116"/>
      <c r="E73" s="95"/>
      <c r="F73" s="54"/>
      <c r="G73" s="96"/>
      <c r="H73" s="54"/>
    </row>
    <row r="74" spans="1:8" s="52" customFormat="1" ht="13.8">
      <c r="A74" s="92"/>
      <c r="B74" s="95"/>
      <c r="C74" s="114"/>
      <c r="D74" s="122"/>
      <c r="E74" s="95"/>
      <c r="F74" s="54"/>
      <c r="G74" s="96"/>
      <c r="H74" s="54"/>
    </row>
    <row r="75" spans="1:8" s="52" customFormat="1" ht="13.8">
      <c r="A75" s="92"/>
      <c r="B75" s="95"/>
      <c r="C75" s="114"/>
      <c r="D75" s="114"/>
      <c r="E75" s="95"/>
      <c r="F75" s="54"/>
      <c r="G75" s="96"/>
      <c r="H75" s="54"/>
    </row>
    <row r="76" spans="1:8" s="52" customFormat="1" ht="13.8">
      <c r="A76" s="92"/>
      <c r="B76" s="108"/>
      <c r="C76" s="120"/>
      <c r="D76" s="110"/>
      <c r="E76" s="92"/>
      <c r="F76" s="54"/>
      <c r="G76" s="96"/>
      <c r="H76" s="54"/>
    </row>
    <row r="77" spans="1:8" ht="13.5" customHeight="1">
      <c r="A77" s="92"/>
      <c r="B77" s="108"/>
      <c r="C77" s="120"/>
      <c r="D77" s="110"/>
      <c r="E77" s="92"/>
    </row>
    <row r="78" spans="1:8" s="52" customFormat="1" ht="13.8">
      <c r="A78" s="92"/>
      <c r="B78" s="100"/>
      <c r="C78" s="123"/>
      <c r="D78" s="115"/>
      <c r="E78" s="95"/>
      <c r="F78" s="54"/>
      <c r="G78" s="96"/>
      <c r="H78" s="54"/>
    </row>
    <row r="79" spans="1:8" s="52" customFormat="1" ht="13.8">
      <c r="A79" s="92"/>
      <c r="B79" s="100"/>
      <c r="C79" s="123"/>
      <c r="D79" s="116"/>
      <c r="E79" s="95"/>
      <c r="F79" s="54"/>
      <c r="G79" s="96"/>
      <c r="H79" s="54"/>
    </row>
    <row r="80" spans="1:8" ht="13.5" customHeight="1">
      <c r="A80" s="92"/>
      <c r="B80" s="100"/>
      <c r="C80" s="123"/>
      <c r="D80" s="115"/>
      <c r="E80" s="95"/>
    </row>
    <row r="81" spans="1:8" ht="13.5" customHeight="1">
      <c r="A81" s="92"/>
      <c r="B81" s="100"/>
      <c r="C81" s="123"/>
      <c r="D81" s="115"/>
      <c r="E81" s="95"/>
    </row>
    <row r="82" spans="1:8" s="52" customFormat="1" ht="13.8">
      <c r="A82" s="92"/>
      <c r="B82" s="100"/>
      <c r="C82" s="123"/>
      <c r="D82" s="115"/>
      <c r="E82" s="95"/>
      <c r="F82" s="54"/>
      <c r="G82" s="96"/>
      <c r="H82" s="54"/>
    </row>
    <row r="83" spans="1:8" s="52" customFormat="1" ht="13.8">
      <c r="A83" s="92"/>
      <c r="B83" s="100"/>
      <c r="C83" s="123"/>
      <c r="D83" s="116"/>
      <c r="E83" s="95"/>
      <c r="F83" s="54"/>
      <c r="G83" s="96"/>
      <c r="H83" s="54"/>
    </row>
    <row r="84" spans="1:8" ht="13.5" customHeight="1">
      <c r="A84" s="92"/>
      <c r="B84" s="95"/>
      <c r="C84" s="114"/>
      <c r="D84" s="114"/>
      <c r="E84" s="95"/>
    </row>
    <row r="85" spans="1:8" ht="13.5" customHeight="1">
      <c r="B85" s="73"/>
      <c r="C85" s="125"/>
      <c r="D85" s="126"/>
      <c r="E85" s="124"/>
    </row>
    <row r="86" spans="1:8" ht="13.5" customHeight="1">
      <c r="B86" s="83"/>
      <c r="C86" s="127"/>
      <c r="D86" s="82"/>
    </row>
    <row r="89" spans="1:8" ht="13.5" customHeight="1">
      <c r="B89" s="73"/>
      <c r="C89" s="125"/>
      <c r="D89" s="126"/>
      <c r="E89" s="124"/>
    </row>
    <row r="90" spans="1:8" ht="13.5" customHeight="1">
      <c r="B90" s="83"/>
      <c r="C90" s="127"/>
      <c r="D90" s="82"/>
    </row>
    <row r="91" spans="1:8" s="52" customFormat="1" ht="13.8">
      <c r="A91" s="124"/>
      <c r="B91" s="72"/>
      <c r="C91" s="53"/>
      <c r="D91" s="128"/>
      <c r="E91" s="72"/>
      <c r="F91" s="54"/>
      <c r="G91" s="96"/>
      <c r="H91" s="54"/>
    </row>
    <row r="92" spans="1:8" ht="13.5" customHeight="1">
      <c r="D92" s="128"/>
    </row>
    <row r="93" spans="1:8" ht="13.5" customHeight="1">
      <c r="D93" s="128"/>
    </row>
    <row r="94" spans="1:8" ht="13.5" customHeight="1">
      <c r="D94" s="128"/>
    </row>
    <row r="95" spans="1:8" ht="13.5" customHeight="1">
      <c r="D95" s="128"/>
    </row>
    <row r="98" spans="1:9" ht="13.5" customHeight="1">
      <c r="B98" s="83"/>
      <c r="C98" s="127"/>
      <c r="D98" s="82"/>
    </row>
    <row r="99" spans="1:9" ht="13.5" customHeight="1">
      <c r="D99" s="129"/>
    </row>
    <row r="105" spans="1:9" s="113" customFormat="1" ht="13.5" customHeight="1">
      <c r="A105" s="124"/>
      <c r="B105" s="72"/>
      <c r="C105" s="53"/>
      <c r="D105" s="53"/>
      <c r="E105" s="72"/>
      <c r="F105" s="54"/>
      <c r="G105" s="96"/>
      <c r="H105" s="54"/>
      <c r="I105" s="51"/>
    </row>
    <row r="106" spans="1:9" s="113" customFormat="1" ht="13.5" customHeight="1">
      <c r="A106" s="124"/>
      <c r="B106" s="72"/>
      <c r="C106" s="53"/>
      <c r="D106" s="53"/>
      <c r="E106" s="72"/>
      <c r="F106" s="54"/>
      <c r="G106" s="96"/>
      <c r="H106" s="54"/>
      <c r="I106" s="51"/>
    </row>
    <row r="107" spans="1:9" s="113" customFormat="1" ht="13.5" customHeight="1">
      <c r="A107" s="124"/>
      <c r="B107" s="72"/>
      <c r="C107" s="53"/>
      <c r="D107" s="53"/>
      <c r="E107" s="72"/>
      <c r="F107" s="54"/>
      <c r="G107" s="96"/>
      <c r="H107" s="54"/>
      <c r="I107" s="51"/>
    </row>
    <row r="108" spans="1:9" s="113" customFormat="1" ht="13.5" customHeight="1">
      <c r="A108" s="124"/>
      <c r="B108" s="72"/>
      <c r="C108" s="53"/>
      <c r="D108" s="53"/>
      <c r="E108" s="72"/>
      <c r="F108" s="54"/>
      <c r="G108" s="96"/>
      <c r="H108" s="54"/>
      <c r="I108" s="51"/>
    </row>
    <row r="109" spans="1:9" s="113" customFormat="1" ht="13.5" customHeight="1">
      <c r="A109" s="124"/>
      <c r="B109" s="72"/>
      <c r="C109" s="53"/>
      <c r="D109" s="53"/>
      <c r="E109" s="72"/>
      <c r="F109" s="54"/>
      <c r="G109" s="96"/>
      <c r="H109" s="54"/>
      <c r="I109" s="51"/>
    </row>
    <row r="110" spans="1:9" s="113" customFormat="1" ht="13.5" customHeight="1">
      <c r="A110" s="124"/>
      <c r="B110" s="72"/>
      <c r="C110" s="53"/>
      <c r="D110" s="53"/>
      <c r="E110" s="72"/>
      <c r="F110" s="54"/>
      <c r="G110" s="96"/>
      <c r="H110" s="54"/>
      <c r="I110" s="51"/>
    </row>
    <row r="111" spans="1:9" s="113" customFormat="1" ht="13.5" customHeight="1">
      <c r="A111" s="124"/>
      <c r="B111" s="72"/>
      <c r="C111" s="53"/>
      <c r="D111" s="53"/>
      <c r="E111" s="72"/>
      <c r="F111" s="54"/>
      <c r="G111" s="96"/>
      <c r="H111" s="54"/>
      <c r="I111" s="51"/>
    </row>
    <row r="112" spans="1:9" s="113" customFormat="1" ht="13.5" customHeight="1">
      <c r="A112" s="124"/>
      <c r="B112" s="72"/>
      <c r="C112" s="53"/>
      <c r="D112" s="53"/>
      <c r="E112" s="72"/>
      <c r="F112" s="54"/>
      <c r="G112" s="96"/>
      <c r="H112" s="54"/>
      <c r="I112" s="51"/>
    </row>
    <row r="113" spans="1:9" s="113" customFormat="1" ht="13.5" customHeight="1">
      <c r="A113" s="124"/>
      <c r="B113" s="72"/>
      <c r="C113" s="53"/>
      <c r="D113" s="53"/>
      <c r="E113" s="72"/>
      <c r="F113" s="54"/>
      <c r="G113" s="96"/>
      <c r="H113" s="54"/>
      <c r="I113" s="51"/>
    </row>
    <row r="114" spans="1:9" s="113" customFormat="1" ht="13.5" customHeight="1">
      <c r="A114" s="124"/>
      <c r="B114" s="72"/>
      <c r="C114" s="53"/>
      <c r="D114" s="53"/>
      <c r="E114" s="72"/>
      <c r="F114" s="54"/>
      <c r="G114" s="96"/>
      <c r="H114" s="54"/>
      <c r="I114" s="51"/>
    </row>
    <row r="115" spans="1:9" s="113" customFormat="1" ht="13.5" customHeight="1">
      <c r="A115" s="124"/>
      <c r="B115" s="72"/>
      <c r="C115" s="53"/>
      <c r="D115" s="53"/>
      <c r="E115" s="72"/>
      <c r="F115" s="54"/>
      <c r="G115" s="96"/>
      <c r="H115" s="54"/>
      <c r="I115" s="51"/>
    </row>
    <row r="116" spans="1:9" s="113" customFormat="1" ht="13.5" customHeight="1">
      <c r="A116" s="124"/>
      <c r="B116" s="72"/>
      <c r="C116" s="53"/>
      <c r="D116" s="53"/>
      <c r="E116" s="72"/>
      <c r="F116" s="54"/>
      <c r="G116" s="96"/>
      <c r="H116" s="54"/>
      <c r="I116" s="51"/>
    </row>
    <row r="117" spans="1:9" s="113" customFormat="1" ht="13.5" customHeight="1">
      <c r="A117" s="124"/>
      <c r="B117" s="72"/>
      <c r="C117" s="53"/>
      <c r="D117" s="53"/>
      <c r="E117" s="72"/>
      <c r="F117" s="54"/>
      <c r="G117" s="96"/>
      <c r="H117" s="54"/>
      <c r="I117" s="51"/>
    </row>
    <row r="118" spans="1:9" s="113" customFormat="1" ht="13.5" customHeight="1">
      <c r="A118" s="124"/>
      <c r="B118" s="72"/>
      <c r="C118" s="53"/>
      <c r="D118" s="53"/>
      <c r="E118" s="72"/>
      <c r="F118" s="54"/>
      <c r="G118" s="96"/>
      <c r="H118" s="54"/>
      <c r="I118" s="51"/>
    </row>
    <row r="119" spans="1:9" s="113" customFormat="1" ht="13.5" customHeight="1">
      <c r="A119" s="124"/>
      <c r="B119" s="72"/>
      <c r="C119" s="53"/>
      <c r="D119" s="53"/>
      <c r="E119" s="72"/>
      <c r="F119" s="54"/>
      <c r="G119" s="96"/>
      <c r="H119" s="54"/>
      <c r="I119" s="51"/>
    </row>
    <row r="120" spans="1:9" s="113" customFormat="1" ht="13.5" customHeight="1">
      <c r="A120" s="124"/>
      <c r="B120" s="72"/>
      <c r="C120" s="53"/>
      <c r="D120" s="53"/>
      <c r="E120" s="72"/>
      <c r="F120" s="54"/>
      <c r="G120" s="96"/>
      <c r="H120" s="54"/>
      <c r="I120" s="51"/>
    </row>
    <row r="121" spans="1:9" s="113" customFormat="1" ht="13.5" customHeight="1">
      <c r="A121" s="124"/>
      <c r="B121" s="72"/>
      <c r="C121" s="53"/>
      <c r="D121" s="53"/>
      <c r="E121" s="72"/>
      <c r="F121" s="54"/>
      <c r="G121" s="96"/>
      <c r="H121" s="54"/>
      <c r="I121" s="51"/>
    </row>
    <row r="122" spans="1:9" s="113" customFormat="1" ht="13.5" customHeight="1">
      <c r="A122" s="124"/>
      <c r="B122" s="72"/>
      <c r="C122" s="53"/>
      <c r="D122" s="53"/>
      <c r="E122" s="72"/>
      <c r="F122" s="54"/>
      <c r="G122" s="96"/>
      <c r="H122" s="54"/>
      <c r="I122" s="51"/>
    </row>
    <row r="123" spans="1:9" s="113" customFormat="1" ht="13.5" customHeight="1">
      <c r="A123" s="124"/>
      <c r="B123" s="72"/>
      <c r="C123" s="53"/>
      <c r="D123" s="53"/>
      <c r="E123" s="72"/>
      <c r="F123" s="54"/>
      <c r="G123" s="96"/>
      <c r="H123" s="54"/>
      <c r="I123" s="51"/>
    </row>
    <row r="124" spans="1:9" s="113" customFormat="1" ht="13.5" customHeight="1">
      <c r="A124" s="124"/>
      <c r="B124" s="72"/>
      <c r="C124" s="53"/>
      <c r="D124" s="53"/>
      <c r="E124" s="72"/>
      <c r="F124" s="54"/>
      <c r="G124" s="96"/>
      <c r="H124" s="54"/>
      <c r="I124" s="51"/>
    </row>
    <row r="125" spans="1:9" s="113" customFormat="1" ht="13.5" customHeight="1">
      <c r="A125" s="124"/>
      <c r="B125" s="72"/>
      <c r="C125" s="53"/>
      <c r="D125" s="53"/>
      <c r="E125" s="72"/>
      <c r="F125" s="54"/>
      <c r="G125" s="96"/>
      <c r="H125" s="54"/>
      <c r="I125" s="51"/>
    </row>
    <row r="126" spans="1:9" s="113" customFormat="1" ht="13.5" customHeight="1">
      <c r="A126" s="124"/>
      <c r="B126" s="72"/>
      <c r="C126" s="53"/>
      <c r="D126" s="53"/>
      <c r="E126" s="72"/>
      <c r="F126" s="54"/>
      <c r="G126" s="96"/>
      <c r="H126" s="54"/>
      <c r="I126" s="51"/>
    </row>
    <row r="127" spans="1:9" s="113" customFormat="1" ht="13.5" customHeight="1">
      <c r="A127" s="124"/>
      <c r="B127" s="72"/>
      <c r="C127" s="53"/>
      <c r="D127" s="53"/>
      <c r="E127" s="72"/>
      <c r="F127" s="54"/>
      <c r="G127" s="96"/>
      <c r="H127" s="54"/>
      <c r="I127" s="51"/>
    </row>
    <row r="128" spans="1:9" s="113" customFormat="1" ht="13.5" customHeight="1">
      <c r="A128" s="124"/>
      <c r="B128" s="72"/>
      <c r="C128" s="53"/>
      <c r="D128" s="53"/>
      <c r="E128" s="72"/>
      <c r="F128" s="54"/>
      <c r="G128" s="96"/>
      <c r="H128" s="54"/>
      <c r="I128" s="51"/>
    </row>
    <row r="129" spans="1:9" s="113" customFormat="1" ht="13.5" customHeight="1">
      <c r="A129" s="124"/>
      <c r="B129" s="72"/>
      <c r="C129" s="53"/>
      <c r="D129" s="53"/>
      <c r="E129" s="72"/>
      <c r="F129" s="54"/>
      <c r="G129" s="96"/>
      <c r="H129" s="54"/>
      <c r="I129" s="51"/>
    </row>
    <row r="130" spans="1:9" s="113" customFormat="1" ht="13.5" customHeight="1">
      <c r="A130" s="124"/>
      <c r="B130" s="72"/>
      <c r="C130" s="53"/>
      <c r="D130" s="53"/>
      <c r="E130" s="72"/>
      <c r="F130" s="54"/>
      <c r="G130" s="96"/>
      <c r="H130" s="54"/>
      <c r="I130" s="51"/>
    </row>
    <row r="131" spans="1:9" s="113" customFormat="1" ht="13.5" customHeight="1">
      <c r="A131" s="124"/>
      <c r="B131" s="72"/>
      <c r="C131" s="53"/>
      <c r="D131" s="53"/>
      <c r="E131" s="72"/>
      <c r="F131" s="54"/>
      <c r="G131" s="96"/>
      <c r="H131" s="54"/>
      <c r="I131" s="51"/>
    </row>
    <row r="132" spans="1:9" s="113" customFormat="1" ht="13.5" customHeight="1">
      <c r="A132" s="124"/>
      <c r="B132" s="72"/>
      <c r="C132" s="53"/>
      <c r="D132" s="53"/>
      <c r="E132" s="72"/>
      <c r="F132" s="54"/>
      <c r="G132" s="96"/>
      <c r="H132" s="54"/>
      <c r="I132" s="51"/>
    </row>
    <row r="133" spans="1:9" s="113" customFormat="1" ht="13.5" customHeight="1">
      <c r="A133" s="124"/>
      <c r="B133" s="72"/>
      <c r="C133" s="53"/>
      <c r="D133" s="53"/>
      <c r="E133" s="72"/>
      <c r="F133" s="54"/>
      <c r="G133" s="96"/>
      <c r="H133" s="54"/>
      <c r="I133" s="51"/>
    </row>
    <row r="134" spans="1:9" s="113" customFormat="1" ht="13.5" customHeight="1">
      <c r="A134" s="124"/>
      <c r="B134" s="72"/>
      <c r="C134" s="53"/>
      <c r="D134" s="53"/>
      <c r="E134" s="72"/>
      <c r="F134" s="54"/>
      <c r="G134" s="96"/>
      <c r="H134" s="54"/>
      <c r="I134" s="51"/>
    </row>
    <row r="135" spans="1:9" s="113" customFormat="1" ht="13.5" customHeight="1">
      <c r="A135" s="124"/>
      <c r="B135" s="72"/>
      <c r="C135" s="53"/>
      <c r="D135" s="53"/>
      <c r="E135" s="72"/>
      <c r="F135" s="54"/>
      <c r="G135" s="96"/>
      <c r="H135" s="54"/>
      <c r="I135" s="51"/>
    </row>
    <row r="136" spans="1:9" s="113" customFormat="1" ht="13.5" customHeight="1">
      <c r="A136" s="124"/>
      <c r="B136" s="72"/>
      <c r="C136" s="53"/>
      <c r="D136" s="53"/>
      <c r="E136" s="72"/>
      <c r="F136" s="54"/>
      <c r="G136" s="96"/>
      <c r="H136" s="54"/>
      <c r="I136" s="51"/>
    </row>
    <row r="137" spans="1:9" s="113" customFormat="1" ht="13.5" customHeight="1">
      <c r="A137" s="124"/>
      <c r="B137" s="72"/>
      <c r="C137" s="53"/>
      <c r="D137" s="53"/>
      <c r="E137" s="72"/>
      <c r="F137" s="54"/>
      <c r="G137" s="96"/>
      <c r="H137" s="54"/>
      <c r="I137" s="51"/>
    </row>
    <row r="138" spans="1:9" s="113" customFormat="1" ht="13.5" customHeight="1">
      <c r="A138" s="124"/>
      <c r="B138" s="72"/>
      <c r="C138" s="53"/>
      <c r="D138" s="53"/>
      <c r="E138" s="72"/>
      <c r="F138" s="54"/>
      <c r="G138" s="96"/>
      <c r="H138" s="54"/>
      <c r="I138" s="51"/>
    </row>
    <row r="139" spans="1:9" ht="13.5" customHeight="1">
      <c r="H139" s="53"/>
    </row>
    <row r="140" spans="1:9" ht="13.5" customHeight="1">
      <c r="H140" s="53"/>
    </row>
    <row r="141" spans="1:9" ht="13.5" customHeight="1">
      <c r="H141" s="53"/>
    </row>
    <row r="142" spans="1:9" ht="13.5" customHeight="1">
      <c r="H142" s="53"/>
    </row>
    <row r="143" spans="1:9" ht="13.5" customHeight="1">
      <c r="H143" s="53"/>
    </row>
    <row r="144" spans="1:9" ht="13.5" customHeight="1">
      <c r="H144" s="53"/>
    </row>
  </sheetData>
  <sheetProtection password="CC33" sheet="1" objects="1" scenarios="1"/>
  <mergeCells count="8">
    <mergeCell ref="I6:I7"/>
    <mergeCell ref="A5:H5"/>
    <mergeCell ref="A6:C6"/>
    <mergeCell ref="D6:D7"/>
    <mergeCell ref="E6:E7"/>
    <mergeCell ref="F6:F7"/>
    <mergeCell ref="G6:G7"/>
    <mergeCell ref="H6:H7"/>
  </mergeCells>
  <dataValidations count="1">
    <dataValidation type="decimal" operator="equal" allowBlank="1" showInputMessage="1" showErrorMessage="1" error="Neplatný počet desatinných miest" sqref="G11:G29" xr:uid="{00000000-0002-0000-5F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árok3">
    <tabColor rgb="FFFFFF99"/>
  </sheetPr>
  <dimension ref="A1:I48"/>
  <sheetViews>
    <sheetView view="pageBreakPreview" zoomScaleNormal="115" zoomScaleSheetLayoutView="100" workbookViewId="0">
      <selection activeCell="D24" sqref="D24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169" customFormat="1" ht="14.4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132</v>
      </c>
      <c r="D3" s="166" t="s">
        <v>964</v>
      </c>
      <c r="E3" s="165"/>
      <c r="F3" s="167"/>
      <c r="G3" s="167"/>
      <c r="H3" s="166"/>
    </row>
    <row r="4" spans="1:9">
      <c r="A4" s="65" t="s">
        <v>183</v>
      </c>
      <c r="B4" s="170"/>
      <c r="C4" s="171" t="s">
        <v>133</v>
      </c>
      <c r="D4" s="167"/>
      <c r="E4" s="170"/>
      <c r="F4" s="167"/>
      <c r="G4" s="167"/>
      <c r="H4" s="167"/>
    </row>
    <row r="5" spans="1:9" s="68" customFormat="1" ht="14.4" thickBot="1">
      <c r="A5" s="172"/>
      <c r="B5" s="124"/>
      <c r="C5" s="172"/>
      <c r="D5" s="172"/>
      <c r="E5" s="124"/>
      <c r="F5" s="172"/>
      <c r="G5" s="172"/>
      <c r="H5" s="172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185</v>
      </c>
      <c r="F9" s="53"/>
      <c r="G9" s="53"/>
      <c r="H9" s="80">
        <f>SUM(H11:H12)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4"/>
      <c r="C11" s="143" t="s">
        <v>186</v>
      </c>
      <c r="D11" s="140" t="s">
        <v>187</v>
      </c>
      <c r="E11" s="174" t="s">
        <v>188</v>
      </c>
      <c r="F11" s="175">
        <v>150</v>
      </c>
      <c r="G11" s="1252"/>
      <c r="H11" s="90">
        <f t="shared" ref="H11:H12" si="0">ROUND(F11*G11,2)</f>
        <v>0</v>
      </c>
      <c r="I11" s="1252"/>
    </row>
    <row r="12" spans="1:9">
      <c r="A12" s="173" t="s">
        <v>177</v>
      </c>
      <c r="B12" s="84"/>
      <c r="C12" s="143" t="s">
        <v>360</v>
      </c>
      <c r="D12" s="140" t="s">
        <v>361</v>
      </c>
      <c r="E12" s="174" t="s">
        <v>188</v>
      </c>
      <c r="F12" s="175">
        <v>150</v>
      </c>
      <c r="G12" s="1252"/>
      <c r="H12" s="90">
        <f t="shared" si="0"/>
        <v>0</v>
      </c>
      <c r="I12" s="1252"/>
    </row>
    <row r="13" spans="1:9">
      <c r="A13" s="92"/>
      <c r="B13" s="137"/>
      <c r="C13" s="75"/>
      <c r="D13" s="76"/>
      <c r="F13" s="53"/>
      <c r="G13" s="53"/>
      <c r="H13" s="80"/>
      <c r="I13" s="53"/>
    </row>
    <row r="14" spans="1:9" ht="27.6">
      <c r="A14" s="92"/>
      <c r="B14" s="137">
        <v>452332</v>
      </c>
      <c r="C14" s="75"/>
      <c r="D14" s="76" t="s">
        <v>726</v>
      </c>
      <c r="F14" s="53"/>
      <c r="G14" s="53"/>
      <c r="H14" s="80">
        <f>SUM(H16)</f>
        <v>0</v>
      </c>
      <c r="I14" s="53"/>
    </row>
    <row r="15" spans="1:9">
      <c r="A15" s="92"/>
      <c r="B15" s="137"/>
      <c r="C15" s="75"/>
      <c r="D15" s="76"/>
      <c r="F15" s="53"/>
      <c r="G15" s="53"/>
      <c r="H15" s="53"/>
      <c r="I15" s="53"/>
    </row>
    <row r="16" spans="1:9" ht="27.6">
      <c r="A16" s="185">
        <v>3</v>
      </c>
      <c r="B16" s="85"/>
      <c r="C16" s="143" t="s">
        <v>472</v>
      </c>
      <c r="D16" s="140" t="s">
        <v>697</v>
      </c>
      <c r="E16" s="174" t="s">
        <v>197</v>
      </c>
      <c r="F16" s="175">
        <v>100</v>
      </c>
      <c r="G16" s="1252"/>
      <c r="H16" s="90">
        <f>ROUND(F16*G16,2)</f>
        <v>0</v>
      </c>
      <c r="I16" s="1252"/>
    </row>
    <row r="17" spans="1:9">
      <c r="A17" s="189"/>
      <c r="B17" s="97"/>
      <c r="C17" s="177"/>
      <c r="D17" s="178"/>
      <c r="E17" s="179"/>
      <c r="F17" s="180"/>
      <c r="G17" s="79"/>
      <c r="H17" s="79"/>
      <c r="I17" s="79"/>
    </row>
    <row r="18" spans="1:9">
      <c r="A18" s="92"/>
      <c r="B18" s="137">
        <v>453155</v>
      </c>
      <c r="C18" s="75"/>
      <c r="D18" s="76" t="s">
        <v>1254</v>
      </c>
      <c r="F18" s="53"/>
      <c r="G18" s="53"/>
      <c r="H18" s="80">
        <f>SUM(H20:H21)</f>
        <v>0</v>
      </c>
      <c r="I18" s="53"/>
    </row>
    <row r="19" spans="1:9">
      <c r="A19" s="92"/>
      <c r="B19" s="137"/>
      <c r="C19" s="75"/>
      <c r="D19" s="76"/>
      <c r="F19" s="53"/>
      <c r="G19" s="53"/>
      <c r="H19" s="80"/>
      <c r="I19" s="53"/>
    </row>
    <row r="20" spans="1:9">
      <c r="A20" s="185">
        <v>4</v>
      </c>
      <c r="B20" s="85"/>
      <c r="C20" s="143">
        <v>91090201</v>
      </c>
      <c r="D20" s="182" t="s">
        <v>1255</v>
      </c>
      <c r="E20" s="174" t="s">
        <v>176</v>
      </c>
      <c r="F20" s="175">
        <v>600</v>
      </c>
      <c r="G20" s="1252"/>
      <c r="H20" s="90">
        <f>ROUND(F20*G20,2)</f>
        <v>0</v>
      </c>
      <c r="I20" s="1252"/>
    </row>
    <row r="21" spans="1:9">
      <c r="A21" s="185">
        <v>5</v>
      </c>
      <c r="B21" s="85"/>
      <c r="C21" s="143">
        <v>91100203</v>
      </c>
      <c r="D21" s="143" t="s">
        <v>1256</v>
      </c>
      <c r="E21" s="174" t="s">
        <v>180</v>
      </c>
      <c r="F21" s="175">
        <v>6</v>
      </c>
      <c r="G21" s="1252"/>
      <c r="H21" s="90">
        <f>ROUND(F21*G21,2)</f>
        <v>0</v>
      </c>
      <c r="I21" s="1252"/>
    </row>
    <row r="22" spans="1:9">
      <c r="A22" s="189"/>
      <c r="B22" s="97"/>
      <c r="C22" s="177"/>
      <c r="D22" s="177"/>
      <c r="E22" s="179"/>
      <c r="F22" s="180"/>
      <c r="G22" s="79"/>
      <c r="H22" s="79"/>
      <c r="I22" s="79"/>
    </row>
    <row r="23" spans="1:9">
      <c r="A23" s="189"/>
      <c r="B23" s="137">
        <v>453173</v>
      </c>
      <c r="C23" s="75"/>
      <c r="D23" s="76" t="s">
        <v>1257</v>
      </c>
      <c r="E23" s="179"/>
      <c r="F23" s="180"/>
      <c r="G23" s="79"/>
      <c r="H23" s="80">
        <f>SUM(H25:H26)</f>
        <v>0</v>
      </c>
      <c r="I23" s="79"/>
    </row>
    <row r="24" spans="1:9">
      <c r="A24" s="189"/>
      <c r="B24" s="137"/>
      <c r="C24" s="75"/>
      <c r="D24" s="76"/>
      <c r="E24" s="179"/>
      <c r="F24" s="180"/>
      <c r="G24" s="79"/>
      <c r="H24" s="79"/>
      <c r="I24" s="79"/>
    </row>
    <row r="25" spans="1:9">
      <c r="A25" s="185">
        <v>6</v>
      </c>
      <c r="B25" s="173"/>
      <c r="C25" s="143">
        <v>91100207</v>
      </c>
      <c r="D25" s="143" t="s">
        <v>1258</v>
      </c>
      <c r="E25" s="174" t="s">
        <v>180</v>
      </c>
      <c r="F25" s="175">
        <v>9</v>
      </c>
      <c r="G25" s="1252"/>
      <c r="H25" s="90">
        <f>ROUND(F25*G25,2)</f>
        <v>0</v>
      </c>
      <c r="I25" s="1252"/>
    </row>
    <row r="26" spans="1:9">
      <c r="A26" s="185">
        <v>7</v>
      </c>
      <c r="B26" s="173"/>
      <c r="C26" s="143" t="s">
        <v>1259</v>
      </c>
      <c r="D26" s="143" t="s">
        <v>1260</v>
      </c>
      <c r="E26" s="174" t="s">
        <v>180</v>
      </c>
      <c r="F26" s="175">
        <v>1</v>
      </c>
      <c r="G26" s="1252"/>
      <c r="H26" s="90">
        <f>ROUND(F26*G26,2)</f>
        <v>0</v>
      </c>
      <c r="I26" s="1252"/>
    </row>
    <row r="27" spans="1:9">
      <c r="A27" s="53"/>
      <c r="F27" s="53"/>
      <c r="G27" s="53"/>
      <c r="H27" s="53"/>
    </row>
    <row r="28" spans="1:9" ht="14.4">
      <c r="A28" s="53"/>
      <c r="B28" s="95"/>
      <c r="C28" s="114"/>
      <c r="D28" s="103" t="s">
        <v>181</v>
      </c>
      <c r="F28" s="105"/>
      <c r="G28" s="106"/>
      <c r="H28" s="107">
        <f>SUM(H9,H14,H18,H23)</f>
        <v>0</v>
      </c>
    </row>
    <row r="29" spans="1:9">
      <c r="A29" s="53"/>
      <c r="B29" s="70"/>
      <c r="C29" s="71"/>
      <c r="D29" s="71"/>
      <c r="F29" s="53"/>
      <c r="G29" s="53"/>
      <c r="H29" s="53"/>
    </row>
    <row r="30" spans="1:9">
      <c r="A30" s="53"/>
      <c r="F30" s="53"/>
      <c r="G30" s="53"/>
      <c r="H30" s="53"/>
    </row>
    <row r="31" spans="1:9">
      <c r="A31" s="53"/>
      <c r="F31" s="53"/>
      <c r="G31" s="53"/>
      <c r="H31" s="53"/>
    </row>
    <row r="32" spans="1:9">
      <c r="A32" s="53"/>
      <c r="F32" s="53"/>
      <c r="G32" s="53"/>
      <c r="H32" s="53"/>
    </row>
    <row r="33" spans="1:8">
      <c r="A33" s="53"/>
      <c r="F33" s="53"/>
      <c r="G33" s="53"/>
      <c r="H33" s="53"/>
    </row>
    <row r="34" spans="1:8">
      <c r="A34" s="53"/>
      <c r="F34" s="53"/>
      <c r="G34" s="53"/>
      <c r="H34" s="53"/>
    </row>
    <row r="35" spans="1:8">
      <c r="A35" s="53"/>
      <c r="F35" s="53"/>
      <c r="G35" s="53"/>
      <c r="H35" s="53"/>
    </row>
    <row r="36" spans="1:8">
      <c r="A36" s="53"/>
      <c r="F36" s="53"/>
      <c r="G36" s="53"/>
      <c r="H36" s="53"/>
    </row>
    <row r="37" spans="1:8">
      <c r="A37" s="53"/>
      <c r="F37" s="53"/>
      <c r="G37" s="53"/>
      <c r="H37" s="53"/>
    </row>
    <row r="38" spans="1:8">
      <c r="A38" s="53"/>
      <c r="F38" s="53"/>
      <c r="G38" s="53"/>
      <c r="H38" s="53"/>
    </row>
    <row r="39" spans="1:8">
      <c r="A39" s="53"/>
      <c r="F39" s="53"/>
      <c r="G39" s="53"/>
      <c r="H39" s="53"/>
    </row>
    <row r="40" spans="1:8">
      <c r="A40" s="53"/>
      <c r="F40" s="53"/>
      <c r="G40" s="53"/>
      <c r="H40" s="53"/>
    </row>
    <row r="41" spans="1:8">
      <c r="A41" s="53"/>
      <c r="F41" s="53"/>
      <c r="G41" s="53"/>
      <c r="H41" s="53"/>
    </row>
    <row r="42" spans="1:8">
      <c r="A42" s="53"/>
      <c r="F42" s="53"/>
      <c r="G42" s="53"/>
      <c r="H42" s="53"/>
    </row>
    <row r="43" spans="1:8">
      <c r="A43" s="53"/>
      <c r="F43" s="53"/>
      <c r="G43" s="53"/>
      <c r="H43" s="53"/>
    </row>
    <row r="44" spans="1:8">
      <c r="A44" s="53"/>
      <c r="F44" s="53"/>
      <c r="G44" s="53"/>
      <c r="H44" s="53"/>
    </row>
    <row r="45" spans="1:8">
      <c r="A45" s="53"/>
      <c r="F45" s="53"/>
      <c r="G45" s="53"/>
      <c r="H45" s="53"/>
    </row>
    <row r="46" spans="1:8">
      <c r="A46" s="53"/>
      <c r="F46" s="53"/>
      <c r="G46" s="53"/>
      <c r="H46" s="53"/>
    </row>
    <row r="47" spans="1:8">
      <c r="A47" s="53"/>
      <c r="F47" s="53"/>
      <c r="G47" s="53"/>
      <c r="H47" s="53"/>
    </row>
    <row r="48" spans="1:8">
      <c r="A48" s="53"/>
      <c r="F48" s="53"/>
      <c r="G48" s="53"/>
      <c r="H48" s="53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6" xr:uid="{00000000-0002-0000-60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árok4">
    <tabColor rgb="FFFFFF99"/>
  </sheetPr>
  <dimension ref="A1:I52"/>
  <sheetViews>
    <sheetView view="pageBreakPreview" zoomScaleNormal="115" zoomScaleSheetLayoutView="100" workbookViewId="0">
      <selection activeCell="D26" sqref="D26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169" customFormat="1" ht="14.4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134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135</v>
      </c>
      <c r="D4" s="167"/>
      <c r="E4" s="170"/>
      <c r="F4" s="167"/>
      <c r="G4" s="167"/>
      <c r="H4" s="167"/>
    </row>
    <row r="5" spans="1:9" s="68" customFormat="1" ht="14.4" thickBot="1">
      <c r="A5" s="172"/>
      <c r="B5" s="124"/>
      <c r="C5" s="172"/>
      <c r="D5" s="172"/>
      <c r="E5" s="124"/>
      <c r="F5" s="172"/>
      <c r="G5" s="172"/>
      <c r="H5" s="172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185</v>
      </c>
      <c r="F9" s="53"/>
      <c r="G9" s="53"/>
      <c r="H9" s="80">
        <f>SUM(H11:H13)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4"/>
      <c r="C11" s="143" t="s">
        <v>425</v>
      </c>
      <c r="D11" s="140" t="s">
        <v>426</v>
      </c>
      <c r="E11" s="174" t="s">
        <v>188</v>
      </c>
      <c r="F11" s="175">
        <v>20</v>
      </c>
      <c r="G11" s="1252"/>
      <c r="H11" s="90">
        <f>ROUND(F11*G11,2)</f>
        <v>0</v>
      </c>
      <c r="I11" s="1252"/>
    </row>
    <row r="12" spans="1:9">
      <c r="A12" s="173" t="s">
        <v>177</v>
      </c>
      <c r="B12" s="84"/>
      <c r="C12" s="143" t="s">
        <v>186</v>
      </c>
      <c r="D12" s="140" t="s">
        <v>187</v>
      </c>
      <c r="E12" s="174" t="s">
        <v>188</v>
      </c>
      <c r="F12" s="175">
        <v>20</v>
      </c>
      <c r="G12" s="1252"/>
      <c r="H12" s="90">
        <f t="shared" ref="H12:H13" si="0">ROUND(F12*G12,2)</f>
        <v>0</v>
      </c>
      <c r="I12" s="1252"/>
    </row>
    <row r="13" spans="1:9">
      <c r="A13" s="173" t="s">
        <v>191</v>
      </c>
      <c r="B13" s="84"/>
      <c r="C13" s="143" t="s">
        <v>360</v>
      </c>
      <c r="D13" s="140" t="s">
        <v>361</v>
      </c>
      <c r="E13" s="174" t="s">
        <v>188</v>
      </c>
      <c r="F13" s="175">
        <v>40</v>
      </c>
      <c r="G13" s="1252"/>
      <c r="H13" s="90">
        <f t="shared" si="0"/>
        <v>0</v>
      </c>
      <c r="I13" s="1252"/>
    </row>
    <row r="14" spans="1:9">
      <c r="A14" s="92"/>
      <c r="B14" s="100"/>
      <c r="C14" s="115"/>
      <c r="D14" s="115"/>
      <c r="E14" s="95"/>
      <c r="I14" s="96"/>
    </row>
    <row r="15" spans="1:9">
      <c r="A15" s="92"/>
      <c r="B15" s="137">
        <v>453155</v>
      </c>
      <c r="C15" s="75"/>
      <c r="D15" s="76" t="s">
        <v>1254</v>
      </c>
      <c r="F15" s="53"/>
      <c r="G15" s="53"/>
      <c r="H15" s="80">
        <f>SUM(H17:H18)</f>
        <v>0</v>
      </c>
      <c r="I15" s="53"/>
    </row>
    <row r="16" spans="1:9">
      <c r="A16" s="76"/>
      <c r="B16" s="137"/>
      <c r="C16" s="75"/>
      <c r="D16" s="76"/>
      <c r="F16" s="53"/>
      <c r="G16" s="53"/>
      <c r="H16" s="80"/>
      <c r="I16" s="53"/>
    </row>
    <row r="17" spans="1:9">
      <c r="A17" s="173" t="s">
        <v>194</v>
      </c>
      <c r="B17" s="181"/>
      <c r="C17" s="143">
        <v>91090201</v>
      </c>
      <c r="D17" s="182" t="s">
        <v>1255</v>
      </c>
      <c r="E17" s="174" t="s">
        <v>176</v>
      </c>
      <c r="F17" s="175">
        <v>1200</v>
      </c>
      <c r="G17" s="1252"/>
      <c r="H17" s="90">
        <f>ROUND(F17*G17,2)</f>
        <v>0</v>
      </c>
      <c r="I17" s="1252"/>
    </row>
    <row r="18" spans="1:9">
      <c r="A18" s="173" t="s">
        <v>198</v>
      </c>
      <c r="B18" s="181"/>
      <c r="C18" s="143">
        <v>91100203</v>
      </c>
      <c r="D18" s="143" t="s">
        <v>1256</v>
      </c>
      <c r="E18" s="174" t="s">
        <v>180</v>
      </c>
      <c r="F18" s="175">
        <v>4</v>
      </c>
      <c r="G18" s="1252"/>
      <c r="H18" s="90">
        <f>ROUND(F18*G18,2)</f>
        <v>0</v>
      </c>
      <c r="I18" s="1252"/>
    </row>
    <row r="19" spans="1:9">
      <c r="A19" s="176"/>
      <c r="B19" s="137"/>
      <c r="C19" s="177"/>
      <c r="D19" s="177"/>
      <c r="E19" s="179"/>
      <c r="F19" s="180"/>
      <c r="G19" s="79"/>
      <c r="H19" s="53"/>
      <c r="I19" s="79"/>
    </row>
    <row r="20" spans="1:9" ht="27.6">
      <c r="A20" s="92"/>
      <c r="B20" s="137">
        <v>452332</v>
      </c>
      <c r="C20" s="75"/>
      <c r="D20" s="76" t="s">
        <v>726</v>
      </c>
      <c r="F20" s="53"/>
      <c r="G20" s="53"/>
      <c r="H20" s="80">
        <f>SUM(H22)</f>
        <v>0</v>
      </c>
      <c r="I20" s="53"/>
    </row>
    <row r="21" spans="1:9">
      <c r="A21" s="92"/>
      <c r="B21" s="137"/>
      <c r="C21" s="75"/>
      <c r="D21" s="76"/>
      <c r="F21" s="53"/>
      <c r="G21" s="53"/>
      <c r="H21" s="53"/>
      <c r="I21" s="53"/>
    </row>
    <row r="22" spans="1:9" ht="27.6">
      <c r="A22" s="185">
        <v>6</v>
      </c>
      <c r="B22" s="85"/>
      <c r="C22" s="143" t="s">
        <v>472</v>
      </c>
      <c r="D22" s="140" t="s">
        <v>697</v>
      </c>
      <c r="E22" s="174" t="s">
        <v>197</v>
      </c>
      <c r="F22" s="175">
        <v>100</v>
      </c>
      <c r="G22" s="1252"/>
      <c r="H22" s="90">
        <f>ROUND(F22*G22,2)</f>
        <v>0</v>
      </c>
      <c r="I22" s="1252"/>
    </row>
    <row r="23" spans="1:9">
      <c r="A23" s="189"/>
      <c r="B23" s="97"/>
      <c r="C23" s="177"/>
      <c r="D23" s="178"/>
      <c r="E23" s="179"/>
      <c r="F23" s="180"/>
      <c r="G23" s="79"/>
      <c r="H23" s="79"/>
      <c r="I23" s="79"/>
    </row>
    <row r="24" spans="1:9">
      <c r="A24" s="189"/>
      <c r="B24" s="137">
        <v>453173</v>
      </c>
      <c r="C24" s="75"/>
      <c r="D24" s="76" t="s">
        <v>1257</v>
      </c>
      <c r="E24" s="179"/>
      <c r="F24" s="180"/>
      <c r="G24" s="79"/>
      <c r="H24" s="80">
        <f>H26</f>
        <v>0</v>
      </c>
      <c r="I24" s="79"/>
    </row>
    <row r="25" spans="1:9">
      <c r="A25" s="189"/>
      <c r="B25" s="137"/>
      <c r="C25" s="75"/>
      <c r="D25" s="76"/>
      <c r="E25" s="179"/>
      <c r="F25" s="180"/>
      <c r="G25" s="79"/>
      <c r="H25" s="79"/>
      <c r="I25" s="79"/>
    </row>
    <row r="26" spans="1:9">
      <c r="A26" s="185">
        <v>7</v>
      </c>
      <c r="B26" s="173"/>
      <c r="C26" s="143">
        <v>91100207</v>
      </c>
      <c r="D26" s="143" t="s">
        <v>1258</v>
      </c>
      <c r="E26" s="174" t="s">
        <v>180</v>
      </c>
      <c r="F26" s="175">
        <v>12</v>
      </c>
      <c r="G26" s="1252"/>
      <c r="H26" s="90">
        <f>ROUND(F26*G26,2)</f>
        <v>0</v>
      </c>
      <c r="I26" s="1252"/>
    </row>
    <row r="27" spans="1:9">
      <c r="A27" s="114"/>
      <c r="C27" s="186"/>
      <c r="D27" s="187"/>
      <c r="E27" s="179"/>
      <c r="F27" s="53"/>
      <c r="G27" s="53"/>
      <c r="H27" s="53"/>
    </row>
    <row r="28" spans="1:9" ht="14.4">
      <c r="A28" s="92"/>
      <c r="B28" s="95"/>
      <c r="C28" s="114"/>
      <c r="D28" s="103" t="s">
        <v>181</v>
      </c>
      <c r="F28" s="105"/>
      <c r="G28" s="106"/>
      <c r="H28" s="107">
        <f>SUM(H9+H15+H20+H24)</f>
        <v>0</v>
      </c>
    </row>
    <row r="29" spans="1:9">
      <c r="A29" s="54"/>
      <c r="B29" s="190"/>
      <c r="C29" s="54"/>
      <c r="D29" s="54"/>
      <c r="E29" s="190"/>
      <c r="G29" s="54"/>
    </row>
    <row r="30" spans="1:9">
      <c r="A30" s="54"/>
      <c r="B30" s="190"/>
      <c r="C30" s="54"/>
      <c r="D30" s="54"/>
      <c r="E30" s="190"/>
      <c r="G30" s="54"/>
    </row>
    <row r="31" spans="1:9">
      <c r="A31" s="53"/>
      <c r="F31" s="53"/>
      <c r="G31" s="53"/>
      <c r="H31" s="53"/>
    </row>
    <row r="32" spans="1:9">
      <c r="A32" s="53"/>
      <c r="F32" s="53"/>
      <c r="G32" s="53"/>
      <c r="H32" s="53"/>
    </row>
    <row r="33" spans="1:8">
      <c r="A33" s="53"/>
      <c r="F33" s="53"/>
      <c r="G33" s="53"/>
      <c r="H33" s="53"/>
    </row>
    <row r="34" spans="1:8">
      <c r="A34" s="53"/>
      <c r="F34" s="53"/>
      <c r="G34" s="53"/>
      <c r="H34" s="53"/>
    </row>
    <row r="35" spans="1:8">
      <c r="A35" s="53"/>
      <c r="F35" s="53"/>
      <c r="G35" s="53"/>
      <c r="H35" s="53"/>
    </row>
    <row r="36" spans="1:8">
      <c r="A36" s="53"/>
      <c r="F36" s="53"/>
      <c r="G36" s="53"/>
      <c r="H36" s="53"/>
    </row>
    <row r="37" spans="1:8">
      <c r="A37" s="53"/>
      <c r="F37" s="53"/>
      <c r="G37" s="53"/>
      <c r="H37" s="53"/>
    </row>
    <row r="38" spans="1:8">
      <c r="A38" s="53"/>
      <c r="F38" s="53"/>
      <c r="G38" s="53"/>
      <c r="H38" s="53"/>
    </row>
    <row r="39" spans="1:8">
      <c r="A39" s="53"/>
      <c r="F39" s="53"/>
      <c r="G39" s="53"/>
      <c r="H39" s="53"/>
    </row>
    <row r="40" spans="1:8">
      <c r="A40" s="53"/>
      <c r="F40" s="53"/>
      <c r="G40" s="53"/>
      <c r="H40" s="53"/>
    </row>
    <row r="41" spans="1:8">
      <c r="A41" s="53"/>
      <c r="F41" s="53"/>
      <c r="G41" s="53"/>
      <c r="H41" s="53"/>
    </row>
    <row r="42" spans="1:8">
      <c r="A42" s="53"/>
      <c r="F42" s="53"/>
      <c r="G42" s="53"/>
      <c r="H42" s="53"/>
    </row>
    <row r="43" spans="1:8">
      <c r="A43" s="53"/>
      <c r="F43" s="53"/>
      <c r="G43" s="53"/>
      <c r="H43" s="53"/>
    </row>
    <row r="44" spans="1:8">
      <c r="A44" s="53"/>
      <c r="F44" s="53"/>
      <c r="G44" s="53"/>
      <c r="H44" s="53"/>
    </row>
    <row r="45" spans="1:8">
      <c r="A45" s="53"/>
      <c r="F45" s="53"/>
      <c r="G45" s="53"/>
      <c r="H45" s="53"/>
    </row>
    <row r="46" spans="1:8">
      <c r="A46" s="53"/>
      <c r="F46" s="53"/>
      <c r="G46" s="53"/>
      <c r="H46" s="53"/>
    </row>
    <row r="47" spans="1:8">
      <c r="A47" s="53"/>
      <c r="F47" s="53"/>
      <c r="G47" s="53"/>
      <c r="H47" s="53"/>
    </row>
    <row r="48" spans="1:8">
      <c r="A48" s="53"/>
      <c r="F48" s="53"/>
      <c r="G48" s="53"/>
      <c r="H48" s="53"/>
    </row>
    <row r="49" spans="1:8">
      <c r="A49" s="53"/>
      <c r="F49" s="53"/>
      <c r="G49" s="53"/>
      <c r="H49" s="53"/>
    </row>
    <row r="50" spans="1:8">
      <c r="A50" s="53"/>
      <c r="F50" s="53"/>
      <c r="G50" s="53"/>
      <c r="H50" s="53"/>
    </row>
    <row r="51" spans="1:8">
      <c r="A51" s="53"/>
      <c r="F51" s="53"/>
      <c r="G51" s="53"/>
      <c r="H51" s="53"/>
    </row>
    <row r="52" spans="1:8">
      <c r="A52" s="53"/>
      <c r="F52" s="53"/>
      <c r="G52" s="53"/>
      <c r="H52" s="53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6" xr:uid="{00000000-0002-0000-61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árok5">
    <tabColor rgb="FFFF99CC"/>
  </sheetPr>
  <dimension ref="A1:I57"/>
  <sheetViews>
    <sheetView view="pageBreakPreview" zoomScaleNormal="115" zoomScaleSheetLayoutView="100" workbookViewId="0">
      <selection activeCell="E26" sqref="E26"/>
    </sheetView>
  </sheetViews>
  <sheetFormatPr defaultColWidth="9.109375" defaultRowHeight="13.8"/>
  <cols>
    <col min="1" max="1" width="5.33203125" style="124" customWidth="1"/>
    <col min="2" max="2" width="7.5546875" style="72" customWidth="1"/>
    <col min="3" max="3" width="12.6640625" style="53" customWidth="1"/>
    <col min="4" max="4" width="60.6640625" style="53" customWidth="1"/>
    <col min="5" max="5" width="5.33203125" style="72" customWidth="1"/>
    <col min="6" max="6" width="10.6640625" style="54" customWidth="1"/>
    <col min="7" max="7" width="12.6640625" style="96" customWidth="1"/>
    <col min="8" max="8" width="14.6640625" style="54" customWidth="1"/>
    <col min="9" max="9" width="22.6640625" style="51" customWidth="1"/>
    <col min="10" max="16384" width="9.109375" style="51"/>
  </cols>
  <sheetData>
    <row r="1" spans="1:9" s="169" customFormat="1" ht="14.4" thickBot="1">
      <c r="A1" s="164" t="s">
        <v>156</v>
      </c>
      <c r="B1" s="165"/>
      <c r="C1" s="166" t="s">
        <v>2</v>
      </c>
      <c r="D1" s="166"/>
      <c r="E1" s="165"/>
      <c r="F1" s="167"/>
      <c r="G1" s="167"/>
      <c r="H1" s="168" t="s">
        <v>276</v>
      </c>
    </row>
    <row r="2" spans="1:9" s="169" customFormat="1">
      <c r="A2" s="164"/>
      <c r="B2" s="165"/>
      <c r="C2" s="166"/>
      <c r="D2" s="166"/>
      <c r="E2" s="165"/>
      <c r="F2" s="167"/>
      <c r="G2" s="167"/>
      <c r="H2" s="166"/>
    </row>
    <row r="3" spans="1:9" s="169" customFormat="1">
      <c r="A3" s="164" t="s">
        <v>158</v>
      </c>
      <c r="B3" s="165"/>
      <c r="C3" s="166" t="s">
        <v>136</v>
      </c>
      <c r="D3" s="166"/>
      <c r="E3" s="165"/>
      <c r="F3" s="167"/>
      <c r="G3" s="167"/>
      <c r="H3" s="166"/>
    </row>
    <row r="4" spans="1:9">
      <c r="A4" s="65" t="s">
        <v>183</v>
      </c>
      <c r="B4" s="170"/>
      <c r="C4" s="171" t="s">
        <v>1261</v>
      </c>
      <c r="D4" s="167"/>
      <c r="E4" s="170"/>
      <c r="F4" s="167"/>
      <c r="G4" s="167"/>
      <c r="H4" s="167"/>
    </row>
    <row r="5" spans="1:9" s="68" customFormat="1" ht="14.4" thickBot="1">
      <c r="A5" s="172"/>
      <c r="B5" s="124"/>
      <c r="C5" s="172"/>
      <c r="D5" s="172"/>
      <c r="E5" s="124"/>
      <c r="F5" s="172"/>
      <c r="G5" s="172"/>
      <c r="H5" s="172"/>
      <c r="I5" s="51"/>
    </row>
    <row r="6" spans="1:9" ht="14.4" thickBot="1">
      <c r="A6" s="1708" t="s">
        <v>162</v>
      </c>
      <c r="B6" s="1709"/>
      <c r="C6" s="1710"/>
      <c r="D6" s="1711" t="s">
        <v>163</v>
      </c>
      <c r="E6" s="1713" t="s">
        <v>164</v>
      </c>
      <c r="F6" s="1715" t="s">
        <v>165</v>
      </c>
      <c r="G6" s="1704" t="s">
        <v>166</v>
      </c>
      <c r="H6" s="1704" t="s">
        <v>167</v>
      </c>
      <c r="I6" s="1704" t="s">
        <v>1735</v>
      </c>
    </row>
    <row r="7" spans="1:9" ht="14.4" thickBot="1">
      <c r="A7" s="69" t="s">
        <v>168</v>
      </c>
      <c r="B7" s="69" t="s">
        <v>169</v>
      </c>
      <c r="C7" s="69" t="s">
        <v>170</v>
      </c>
      <c r="D7" s="1712"/>
      <c r="E7" s="1714"/>
      <c r="F7" s="1716"/>
      <c r="G7" s="1705"/>
      <c r="H7" s="1705" t="s">
        <v>171</v>
      </c>
      <c r="I7" s="1705"/>
    </row>
    <row r="8" spans="1:9">
      <c r="A8" s="53"/>
      <c r="B8" s="70"/>
      <c r="C8" s="71"/>
      <c r="D8" s="71"/>
      <c r="F8" s="53"/>
      <c r="G8" s="53"/>
      <c r="H8" s="53"/>
    </row>
    <row r="9" spans="1:9">
      <c r="A9" s="92"/>
      <c r="B9" s="137">
        <v>451120</v>
      </c>
      <c r="C9" s="75"/>
      <c r="D9" s="76" t="s">
        <v>185</v>
      </c>
      <c r="F9" s="53"/>
      <c r="G9" s="53"/>
      <c r="H9" s="80">
        <f>SUM(H11:H14)</f>
        <v>0</v>
      </c>
    </row>
    <row r="10" spans="1:9">
      <c r="A10" s="72"/>
      <c r="F10" s="53"/>
      <c r="G10" s="53"/>
      <c r="H10" s="53"/>
    </row>
    <row r="11" spans="1:9">
      <c r="A11" s="173" t="s">
        <v>173</v>
      </c>
      <c r="B11" s="84"/>
      <c r="C11" s="143" t="s">
        <v>425</v>
      </c>
      <c r="D11" s="140" t="s">
        <v>426</v>
      </c>
      <c r="E11" s="174" t="s">
        <v>188</v>
      </c>
      <c r="F11" s="175">
        <v>550</v>
      </c>
      <c r="G11" s="1252"/>
      <c r="H11" s="90">
        <f>ROUND(F11*G11,2)</f>
        <v>0</v>
      </c>
      <c r="I11" s="1252"/>
    </row>
    <row r="12" spans="1:9">
      <c r="A12" s="173" t="s">
        <v>177</v>
      </c>
      <c r="B12" s="84"/>
      <c r="C12" s="143" t="s">
        <v>186</v>
      </c>
      <c r="D12" s="140" t="s">
        <v>187</v>
      </c>
      <c r="E12" s="174" t="s">
        <v>188</v>
      </c>
      <c r="F12" s="175">
        <v>1500</v>
      </c>
      <c r="G12" s="1252"/>
      <c r="H12" s="90">
        <f t="shared" ref="H12:H14" si="0">ROUND(F12*G12,2)</f>
        <v>0</v>
      </c>
      <c r="I12" s="1252"/>
    </row>
    <row r="13" spans="1:9">
      <c r="A13" s="173" t="s">
        <v>191</v>
      </c>
      <c r="B13" s="84"/>
      <c r="C13" s="143" t="s">
        <v>360</v>
      </c>
      <c r="D13" s="140" t="s">
        <v>361</v>
      </c>
      <c r="E13" s="174" t="s">
        <v>188</v>
      </c>
      <c r="F13" s="175">
        <v>2000</v>
      </c>
      <c r="G13" s="1252"/>
      <c r="H13" s="90">
        <f t="shared" si="0"/>
        <v>0</v>
      </c>
      <c r="I13" s="1252"/>
    </row>
    <row r="14" spans="1:9">
      <c r="A14" s="173" t="s">
        <v>194</v>
      </c>
      <c r="B14" s="84"/>
      <c r="C14" s="143" t="s">
        <v>189</v>
      </c>
      <c r="D14" s="140" t="s">
        <v>377</v>
      </c>
      <c r="E14" s="174" t="s">
        <v>176</v>
      </c>
      <c r="F14" s="175">
        <v>700</v>
      </c>
      <c r="G14" s="1252"/>
      <c r="H14" s="90">
        <f t="shared" si="0"/>
        <v>0</v>
      </c>
      <c r="I14" s="1252"/>
    </row>
    <row r="15" spans="1:9">
      <c r="A15" s="176"/>
      <c r="B15" s="83"/>
      <c r="C15" s="177"/>
      <c r="D15" s="178"/>
      <c r="E15" s="179"/>
      <c r="F15" s="180"/>
      <c r="G15" s="79"/>
      <c r="H15" s="79"/>
      <c r="I15" s="79"/>
    </row>
    <row r="16" spans="1:9" ht="27.6">
      <c r="A16" s="92"/>
      <c r="B16" s="137">
        <v>452331</v>
      </c>
      <c r="C16" s="75"/>
      <c r="D16" s="76" t="s">
        <v>1262</v>
      </c>
      <c r="F16" s="53"/>
      <c r="G16" s="53"/>
      <c r="H16" s="80">
        <f>SUM(H18)</f>
        <v>0</v>
      </c>
      <c r="I16" s="53"/>
    </row>
    <row r="17" spans="1:9">
      <c r="A17" s="92"/>
      <c r="B17" s="137"/>
      <c r="C17" s="75"/>
      <c r="D17" s="76"/>
      <c r="F17" s="53"/>
      <c r="G17" s="53"/>
      <c r="H17" s="53"/>
      <c r="I17" s="53"/>
    </row>
    <row r="18" spans="1:9">
      <c r="A18" s="173" t="s">
        <v>198</v>
      </c>
      <c r="B18" s="85"/>
      <c r="C18" s="143" t="s">
        <v>540</v>
      </c>
      <c r="D18" s="140" t="s">
        <v>541</v>
      </c>
      <c r="E18" s="174" t="s">
        <v>176</v>
      </c>
      <c r="F18" s="175">
        <v>230</v>
      </c>
      <c r="G18" s="1252"/>
      <c r="H18" s="90">
        <f>ROUND(F18*G18,2)</f>
        <v>0</v>
      </c>
      <c r="I18" s="1252"/>
    </row>
    <row r="19" spans="1:9">
      <c r="A19" s="92"/>
      <c r="B19" s="100"/>
      <c r="C19" s="115"/>
      <c r="D19" s="115"/>
      <c r="E19" s="95"/>
      <c r="I19" s="96"/>
    </row>
    <row r="20" spans="1:9">
      <c r="A20" s="92"/>
      <c r="B20" s="137">
        <v>453155</v>
      </c>
      <c r="C20" s="75"/>
      <c r="D20" s="76" t="s">
        <v>1254</v>
      </c>
      <c r="F20" s="53"/>
      <c r="G20" s="53"/>
      <c r="H20" s="80">
        <f>SUM(H22:H23)</f>
        <v>0</v>
      </c>
      <c r="I20" s="53"/>
    </row>
    <row r="21" spans="1:9">
      <c r="A21" s="76"/>
      <c r="B21" s="137"/>
      <c r="C21" s="75"/>
      <c r="D21" s="76"/>
      <c r="F21" s="53"/>
      <c r="G21" s="53"/>
      <c r="H21" s="80"/>
      <c r="I21" s="53"/>
    </row>
    <row r="22" spans="1:9">
      <c r="A22" s="173" t="s">
        <v>201</v>
      </c>
      <c r="B22" s="181"/>
      <c r="C22" s="143">
        <v>91090201</v>
      </c>
      <c r="D22" s="182" t="s">
        <v>1255</v>
      </c>
      <c r="E22" s="174" t="s">
        <v>176</v>
      </c>
      <c r="F22" s="175">
        <v>2000</v>
      </c>
      <c r="G22" s="1252"/>
      <c r="H22" s="90">
        <f>ROUND(F22*G22,2)</f>
        <v>0</v>
      </c>
      <c r="I22" s="1252"/>
    </row>
    <row r="23" spans="1:9">
      <c r="A23" s="173" t="s">
        <v>204</v>
      </c>
      <c r="B23" s="181"/>
      <c r="C23" s="143">
        <v>91100203</v>
      </c>
      <c r="D23" s="143" t="s">
        <v>1256</v>
      </c>
      <c r="E23" s="174" t="s">
        <v>180</v>
      </c>
      <c r="F23" s="175">
        <v>14</v>
      </c>
      <c r="G23" s="1252"/>
      <c r="H23" s="90">
        <f>ROUND(F23*G23,2)</f>
        <v>0</v>
      </c>
      <c r="I23" s="1252"/>
    </row>
    <row r="24" spans="1:9">
      <c r="A24" s="114"/>
      <c r="B24" s="137"/>
      <c r="C24" s="183"/>
      <c r="D24" s="184"/>
      <c r="E24" s="179"/>
      <c r="F24" s="53"/>
      <c r="G24" s="53"/>
      <c r="H24" s="53"/>
      <c r="I24" s="53"/>
    </row>
    <row r="25" spans="1:9" ht="27.6">
      <c r="A25" s="92"/>
      <c r="B25" s="137">
        <v>452332</v>
      </c>
      <c r="C25" s="75"/>
      <c r="D25" s="76" t="s">
        <v>726</v>
      </c>
      <c r="F25" s="53"/>
      <c r="G25" s="53"/>
      <c r="H25" s="80">
        <f>SUM(H27)</f>
        <v>0</v>
      </c>
      <c r="I25" s="53"/>
    </row>
    <row r="26" spans="1:9">
      <c r="A26" s="92"/>
      <c r="B26" s="137"/>
      <c r="C26" s="75"/>
      <c r="D26" s="76"/>
      <c r="F26" s="53"/>
      <c r="G26" s="53"/>
      <c r="H26" s="53"/>
      <c r="I26" s="53"/>
    </row>
    <row r="27" spans="1:9" ht="27.6">
      <c r="A27" s="185">
        <v>8</v>
      </c>
      <c r="B27" s="85"/>
      <c r="C27" s="143" t="s">
        <v>472</v>
      </c>
      <c r="D27" s="140" t="s">
        <v>697</v>
      </c>
      <c r="E27" s="174" t="s">
        <v>197</v>
      </c>
      <c r="F27" s="175">
        <v>300</v>
      </c>
      <c r="G27" s="1252"/>
      <c r="H27" s="90">
        <f>ROUND(F27*G27,2)</f>
        <v>0</v>
      </c>
      <c r="I27" s="1252"/>
    </row>
    <row r="28" spans="1:9">
      <c r="A28" s="114"/>
      <c r="C28" s="186"/>
      <c r="D28" s="187"/>
      <c r="E28" s="179"/>
      <c r="F28" s="53"/>
      <c r="G28" s="53"/>
      <c r="H28" s="53"/>
    </row>
    <row r="29" spans="1:9" ht="14.4">
      <c r="A29" s="92"/>
      <c r="B29" s="95"/>
      <c r="C29" s="114"/>
      <c r="D29" s="103" t="s">
        <v>181</v>
      </c>
      <c r="F29" s="105"/>
      <c r="G29" s="106"/>
      <c r="H29" s="107">
        <f>SUM(H9+H16+H20+H25)</f>
        <v>0</v>
      </c>
    </row>
    <row r="32" spans="1:9">
      <c r="A32" s="53"/>
      <c r="F32" s="53"/>
      <c r="G32" s="53"/>
      <c r="H32" s="53"/>
    </row>
    <row r="33" spans="1:9">
      <c r="A33" s="53"/>
      <c r="F33" s="53"/>
      <c r="G33" s="53"/>
      <c r="H33" s="53"/>
    </row>
    <row r="34" spans="1:9">
      <c r="A34" s="53"/>
      <c r="F34" s="53"/>
      <c r="G34" s="53"/>
      <c r="H34" s="53"/>
    </row>
    <row r="35" spans="1:9">
      <c r="A35" s="53"/>
      <c r="F35" s="53"/>
      <c r="G35" s="53"/>
      <c r="H35" s="53"/>
    </row>
    <row r="36" spans="1:9">
      <c r="A36" s="53"/>
      <c r="F36" s="53"/>
      <c r="G36" s="53"/>
      <c r="H36" s="53"/>
    </row>
    <row r="37" spans="1:9">
      <c r="A37" s="53"/>
      <c r="F37" s="53"/>
      <c r="G37" s="53"/>
      <c r="H37" s="53"/>
    </row>
    <row r="38" spans="1:9">
      <c r="A38" s="53"/>
      <c r="F38" s="53"/>
      <c r="G38" s="53"/>
      <c r="H38" s="53"/>
    </row>
    <row r="39" spans="1:9">
      <c r="A39" s="53"/>
      <c r="F39" s="53"/>
      <c r="G39" s="53"/>
      <c r="H39" s="53"/>
    </row>
    <row r="40" spans="1:9">
      <c r="A40" s="96"/>
      <c r="B40" s="188"/>
      <c r="C40" s="96"/>
      <c r="D40" s="96"/>
      <c r="E40" s="188"/>
      <c r="F40" s="96"/>
      <c r="H40" s="96"/>
      <c r="I40" s="96"/>
    </row>
    <row r="41" spans="1:9">
      <c r="A41" s="96"/>
      <c r="B41" s="188"/>
      <c r="C41" s="96"/>
      <c r="D41" s="96"/>
      <c r="E41" s="188"/>
      <c r="F41" s="96"/>
      <c r="H41" s="96"/>
      <c r="I41" s="96"/>
    </row>
    <row r="42" spans="1:9">
      <c r="A42" s="96"/>
      <c r="B42" s="188"/>
      <c r="C42" s="96"/>
      <c r="D42" s="96"/>
      <c r="E42" s="188"/>
      <c r="F42" s="96"/>
      <c r="H42" s="96"/>
      <c r="I42" s="96"/>
    </row>
    <row r="43" spans="1:9">
      <c r="A43" s="96"/>
      <c r="B43" s="188"/>
      <c r="C43" s="96"/>
      <c r="D43" s="96"/>
      <c r="E43" s="188"/>
      <c r="F43" s="96"/>
      <c r="H43" s="96"/>
      <c r="I43" s="96"/>
    </row>
    <row r="44" spans="1:9">
      <c r="A44" s="96"/>
      <c r="B44" s="188"/>
      <c r="C44" s="96"/>
      <c r="D44" s="96"/>
      <c r="E44" s="188"/>
      <c r="F44" s="96"/>
      <c r="H44" s="96"/>
      <c r="I44" s="96"/>
    </row>
    <row r="45" spans="1:9">
      <c r="A45" s="96"/>
      <c r="B45" s="188"/>
      <c r="C45" s="96"/>
      <c r="D45" s="96"/>
      <c r="E45" s="188"/>
      <c r="F45" s="96"/>
      <c r="H45" s="96"/>
      <c r="I45" s="96"/>
    </row>
    <row r="46" spans="1:9">
      <c r="A46" s="96"/>
      <c r="B46" s="188"/>
      <c r="C46" s="96"/>
      <c r="D46" s="96"/>
      <c r="E46" s="188"/>
      <c r="F46" s="96"/>
      <c r="H46" s="96"/>
      <c r="I46" s="96"/>
    </row>
    <row r="47" spans="1:9">
      <c r="A47" s="96"/>
      <c r="B47" s="188"/>
      <c r="C47" s="96"/>
      <c r="D47" s="96"/>
      <c r="E47" s="188"/>
      <c r="F47" s="96"/>
      <c r="H47" s="96"/>
      <c r="I47" s="96"/>
    </row>
    <row r="48" spans="1:9">
      <c r="A48" s="96"/>
      <c r="B48" s="188"/>
      <c r="C48" s="96"/>
      <c r="D48" s="96"/>
      <c r="E48" s="188"/>
      <c r="F48" s="96"/>
      <c r="H48" s="96"/>
      <c r="I48" s="96"/>
    </row>
    <row r="49" spans="1:9">
      <c r="A49" s="96"/>
      <c r="B49" s="188"/>
      <c r="C49" s="96"/>
      <c r="D49" s="96"/>
      <c r="E49" s="188"/>
      <c r="F49" s="96"/>
      <c r="H49" s="96"/>
      <c r="I49" s="96"/>
    </row>
    <row r="50" spans="1:9">
      <c r="A50" s="96"/>
      <c r="B50" s="188"/>
      <c r="C50" s="96"/>
      <c r="D50" s="96"/>
      <c r="E50" s="188"/>
      <c r="F50" s="96"/>
      <c r="H50" s="96"/>
      <c r="I50" s="96"/>
    </row>
    <row r="51" spans="1:9">
      <c r="A51" s="96"/>
      <c r="B51" s="188"/>
      <c r="C51" s="96"/>
      <c r="D51" s="96"/>
      <c r="E51" s="188"/>
      <c r="F51" s="96"/>
      <c r="H51" s="96"/>
      <c r="I51" s="96"/>
    </row>
    <row r="52" spans="1:9">
      <c r="A52" s="96"/>
      <c r="B52" s="188"/>
      <c r="C52" s="96"/>
      <c r="D52" s="96"/>
      <c r="E52" s="188"/>
      <c r="F52" s="96"/>
      <c r="H52" s="96"/>
      <c r="I52" s="96"/>
    </row>
    <row r="53" spans="1:9">
      <c r="A53" s="96"/>
      <c r="B53" s="188"/>
      <c r="C53" s="96"/>
      <c r="D53" s="96"/>
      <c r="E53" s="188"/>
      <c r="F53" s="96"/>
      <c r="H53" s="96"/>
      <c r="I53" s="96"/>
    </row>
    <row r="54" spans="1:9">
      <c r="A54" s="96"/>
      <c r="B54" s="188"/>
      <c r="C54" s="96"/>
      <c r="D54" s="96"/>
      <c r="E54" s="188"/>
      <c r="F54" s="96"/>
      <c r="H54" s="96"/>
      <c r="I54" s="96"/>
    </row>
    <row r="55" spans="1:9">
      <c r="A55" s="96"/>
      <c r="B55" s="188"/>
      <c r="C55" s="96"/>
      <c r="D55" s="96"/>
      <c r="E55" s="188"/>
      <c r="F55" s="96"/>
      <c r="H55" s="96"/>
      <c r="I55" s="96"/>
    </row>
    <row r="56" spans="1:9">
      <c r="A56" s="96"/>
      <c r="B56" s="188"/>
      <c r="C56" s="96"/>
      <c r="D56" s="96"/>
      <c r="E56" s="188"/>
      <c r="F56" s="96"/>
      <c r="H56" s="96"/>
      <c r="I56" s="96"/>
    </row>
    <row r="57" spans="1:9">
      <c r="A57" s="96"/>
      <c r="B57" s="188"/>
      <c r="C57" s="96"/>
      <c r="D57" s="96"/>
      <c r="E57" s="188"/>
      <c r="F57" s="96"/>
      <c r="H57" s="96"/>
      <c r="I57" s="96"/>
    </row>
  </sheetData>
  <sheetProtection password="CC33" sheet="1" objects="1" scenarios="1"/>
  <mergeCells count="7">
    <mergeCell ref="I6:I7"/>
    <mergeCell ref="H6:H7"/>
    <mergeCell ref="A6:C6"/>
    <mergeCell ref="D6:D7"/>
    <mergeCell ref="E6:E7"/>
    <mergeCell ref="F6:F7"/>
    <mergeCell ref="G6:G7"/>
  </mergeCells>
  <dataValidations count="1">
    <dataValidation type="decimal" operator="equal" allowBlank="1" showInputMessage="1" showErrorMessage="1" error="Neplatný počet desatinných miest" sqref="G11:G27" xr:uid="{00000000-0002-0000-6200-000000000000}">
      <formula1>ROUND(G11,2)</formula1>
    </dataValidation>
  </dataValidations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>
    <oddHeader>&amp;R&amp;"-,Normálne"UČS 17</oddHeader>
    <oddFooter>&amp;L&amp;"-,Normálne"Združenie MET Košice&amp;C&amp;"-,Normálne"&amp;P&amp;R&amp;"-,Normálne"DSP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139</vt:i4>
      </vt:variant>
      <vt:variant>
        <vt:lpstr>Pomenované rozsahy</vt:lpstr>
      </vt:variant>
      <vt:variant>
        <vt:i4>268</vt:i4>
      </vt:variant>
    </vt:vector>
  </HeadingPairs>
  <TitlesOfParts>
    <vt:vector size="407" baseType="lpstr">
      <vt:lpstr>Rekapitulácia nákladov UČS</vt:lpstr>
      <vt:lpstr>Všeobecné položky </vt:lpstr>
      <vt:lpstr>UČS 17_rekapitulácia</vt:lpstr>
      <vt:lpstr>UČS 18_rekapitulácia</vt:lpstr>
      <vt:lpstr>PS 17-21-01</vt:lpstr>
      <vt:lpstr>PS 17-21-02</vt:lpstr>
      <vt:lpstr>PS 17-21-03</vt:lpstr>
      <vt:lpstr>PS 17-21-04</vt:lpstr>
      <vt:lpstr>PS 17-21-05</vt:lpstr>
      <vt:lpstr>PS 17-21-06</vt:lpstr>
      <vt:lpstr>PS 17-22-01</vt:lpstr>
      <vt:lpstr>PS 17-22-02</vt:lpstr>
      <vt:lpstr>PS 17-22-11</vt:lpstr>
      <vt:lpstr>PS 17-22-21</vt:lpstr>
      <vt:lpstr>PS 17-22-22</vt:lpstr>
      <vt:lpstr>PS 17-22-23</vt:lpstr>
      <vt:lpstr>PS 17-22-24</vt:lpstr>
      <vt:lpstr>PS 17-22-25</vt:lpstr>
      <vt:lpstr>PS 17-22-26</vt:lpstr>
      <vt:lpstr>PS 17-22-31</vt:lpstr>
      <vt:lpstr>PS 17-22-51</vt:lpstr>
      <vt:lpstr>PS 17-22-61.1</vt:lpstr>
      <vt:lpstr>PS 17-22-61.2</vt:lpstr>
      <vt:lpstr>PS 17-22-61.3</vt:lpstr>
      <vt:lpstr>PS 17-22-61.4</vt:lpstr>
      <vt:lpstr>PS 17-22-61.5</vt:lpstr>
      <vt:lpstr>PS 17-22-61.6</vt:lpstr>
      <vt:lpstr>PS 17-22-61.7</vt:lpstr>
      <vt:lpstr>PS 17-22-61.8</vt:lpstr>
      <vt:lpstr>PS 17-22-71.1</vt:lpstr>
      <vt:lpstr>PS 17-22-71.2</vt:lpstr>
      <vt:lpstr>PS 17-23-41</vt:lpstr>
      <vt:lpstr>PS 17-23-42</vt:lpstr>
      <vt:lpstr>PS 17-23-51</vt:lpstr>
      <vt:lpstr>PS 17-24-01</vt:lpstr>
      <vt:lpstr>PS 17-24-02</vt:lpstr>
      <vt:lpstr>PS 17-24-03</vt:lpstr>
      <vt:lpstr>SO 17-02-01</vt:lpstr>
      <vt:lpstr>SO 17-02-11 </vt:lpstr>
      <vt:lpstr>SO 17-04-01</vt:lpstr>
      <vt:lpstr>SO 17.04.01.1</vt:lpstr>
      <vt:lpstr>SO 17-05-01 </vt:lpstr>
      <vt:lpstr>SO 17-05-01.1</vt:lpstr>
      <vt:lpstr>SO 17-06-01</vt:lpstr>
      <vt:lpstr>SO 17-06-02</vt:lpstr>
      <vt:lpstr>SO 17-06-03</vt:lpstr>
      <vt:lpstr>SO 17-06-04</vt:lpstr>
      <vt:lpstr>SO 17-06-05</vt:lpstr>
      <vt:lpstr>SO 17-06-06</vt:lpstr>
      <vt:lpstr>SO 17-07-03</vt:lpstr>
      <vt:lpstr>SO 17-07-04</vt:lpstr>
      <vt:lpstr>SO 17-07-05</vt:lpstr>
      <vt:lpstr>SO 17-07-06</vt:lpstr>
      <vt:lpstr>SO 17-07-07</vt:lpstr>
      <vt:lpstr>SO 17-07-31 </vt:lpstr>
      <vt:lpstr>SO 17-07-51</vt:lpstr>
      <vt:lpstr>SO 17-07-61 </vt:lpstr>
      <vt:lpstr>SO 17-07-62 </vt:lpstr>
      <vt:lpstr>SO 17-07-62.1</vt:lpstr>
      <vt:lpstr>SO 17-08-01-1</vt:lpstr>
      <vt:lpstr>SO 17-08-01-2</vt:lpstr>
      <vt:lpstr>SO 17-08-01-3</vt:lpstr>
      <vt:lpstr>SO 17-08-01-4</vt:lpstr>
      <vt:lpstr>SO 17-08-01-5</vt:lpstr>
      <vt:lpstr>SO 17-08-11</vt:lpstr>
      <vt:lpstr>SO 17.08.21</vt:lpstr>
      <vt:lpstr>SO 17.08.21.1</vt:lpstr>
      <vt:lpstr>SO 17-09-01.1</vt:lpstr>
      <vt:lpstr>SO 17-09-01.2</vt:lpstr>
      <vt:lpstr>SO 17-09-01.3</vt:lpstr>
      <vt:lpstr>SO 17-09-01.4</vt:lpstr>
      <vt:lpstr>SO 17-09-01.5</vt:lpstr>
      <vt:lpstr>SO 17-09-01.6</vt:lpstr>
      <vt:lpstr>SO 17-09-01.7</vt:lpstr>
      <vt:lpstr>SO 17-09-01.8</vt:lpstr>
      <vt:lpstr>SO 17-12-01</vt:lpstr>
      <vt:lpstr>SO 17-12-03</vt:lpstr>
      <vt:lpstr>SO 17-12-03.1</vt:lpstr>
      <vt:lpstr>SO 17-20-01.1</vt:lpstr>
      <vt:lpstr>SO 17-20-01.2</vt:lpstr>
      <vt:lpstr>SO 17-20-01.3</vt:lpstr>
      <vt:lpstr>SO 17-20-01.4</vt:lpstr>
      <vt:lpstr>SO 17-20-01.5</vt:lpstr>
      <vt:lpstr>SO 17-20-01.6</vt:lpstr>
      <vt:lpstr>SO 17-20-11</vt:lpstr>
      <vt:lpstr>SO 17-20-21.1</vt:lpstr>
      <vt:lpstr>SO 17-20-21.3</vt:lpstr>
      <vt:lpstr>SO 17-23-01</vt:lpstr>
      <vt:lpstr>SO 17-23-02</vt:lpstr>
      <vt:lpstr>SO 17-23-21</vt:lpstr>
      <vt:lpstr>SO 17-23-21.1</vt:lpstr>
      <vt:lpstr>SO 17-23-21.2</vt:lpstr>
      <vt:lpstr>SO 17-23-31</vt:lpstr>
      <vt:lpstr>SO 17-23-41</vt:lpstr>
      <vt:lpstr>SO 17-23-51</vt:lpstr>
      <vt:lpstr>SO 17-23-61</vt:lpstr>
      <vt:lpstr>SO 17-25-01</vt:lpstr>
      <vt:lpstr>SO 17-25-02</vt:lpstr>
      <vt:lpstr>SO 17-25-03</vt:lpstr>
      <vt:lpstr>SO 17-26-01</vt:lpstr>
      <vt:lpstr>SO 17-26-02</vt:lpstr>
      <vt:lpstr>SO 17-26-03</vt:lpstr>
      <vt:lpstr>PS 18-21-01</vt:lpstr>
      <vt:lpstr>PS 18-22-01</vt:lpstr>
      <vt:lpstr>PS 18-22-02</vt:lpstr>
      <vt:lpstr>PS 18-22-11</vt:lpstr>
      <vt:lpstr>PS 18-22-31</vt:lpstr>
      <vt:lpstr>PS 18-22-61</vt:lpstr>
      <vt:lpstr>PS 18-22-71</vt:lpstr>
      <vt:lpstr>PS 18-23-41</vt:lpstr>
      <vt:lpstr>PS 18-23-43</vt:lpstr>
      <vt:lpstr>SO 18-02-01</vt:lpstr>
      <vt:lpstr>SO 18-02-11 </vt:lpstr>
      <vt:lpstr>SO 18-04-01</vt:lpstr>
      <vt:lpstr>SO 18.04.01.1</vt:lpstr>
      <vt:lpstr>SO 18-05-01 </vt:lpstr>
      <vt:lpstr>SO 18-05-01.1</vt:lpstr>
      <vt:lpstr>SO 18-07-01 </vt:lpstr>
      <vt:lpstr>SO 18-07-31</vt:lpstr>
      <vt:lpstr>SO 18-07-51</vt:lpstr>
      <vt:lpstr>SO 18-07-61</vt:lpstr>
      <vt:lpstr>SO 18-07-62</vt:lpstr>
      <vt:lpstr>SO 18-08-01</vt:lpstr>
      <vt:lpstr>SO 18-08-11</vt:lpstr>
      <vt:lpstr>SO 18-09-01</vt:lpstr>
      <vt:lpstr>SO 18-20-01.1</vt:lpstr>
      <vt:lpstr>SO 18-20-01.2</vt:lpstr>
      <vt:lpstr>SO 18-20-01.3</vt:lpstr>
      <vt:lpstr>SO 18-20-01.4</vt:lpstr>
      <vt:lpstr>SO 18-23-01</vt:lpstr>
      <vt:lpstr>SO 18-23-31 </vt:lpstr>
      <vt:lpstr>SO 18-23-41</vt:lpstr>
      <vt:lpstr>SO 18-23-42</vt:lpstr>
      <vt:lpstr>SO 18-23-43</vt:lpstr>
      <vt:lpstr>SO 18-23-51</vt:lpstr>
      <vt:lpstr>SO 18-25-01</vt:lpstr>
      <vt:lpstr>SO 18-26-01</vt:lpstr>
      <vt:lpstr>SO 18-26-02</vt:lpstr>
      <vt:lpstr>SO 18-26-03</vt:lpstr>
      <vt:lpstr>'PS 17-21-01'!Názvy_tlače</vt:lpstr>
      <vt:lpstr>'PS 17-21-02'!Názvy_tlače</vt:lpstr>
      <vt:lpstr>'PS 17-21-03'!Názvy_tlače</vt:lpstr>
      <vt:lpstr>'PS 17-21-04'!Názvy_tlače</vt:lpstr>
      <vt:lpstr>'PS 17-21-05'!Názvy_tlače</vt:lpstr>
      <vt:lpstr>'PS 17-21-06'!Názvy_tlače</vt:lpstr>
      <vt:lpstr>'PS 17-22-01'!Názvy_tlače</vt:lpstr>
      <vt:lpstr>'PS 17-22-02'!Názvy_tlače</vt:lpstr>
      <vt:lpstr>'PS 17-22-11'!Názvy_tlače</vt:lpstr>
      <vt:lpstr>'PS 17-22-21'!Názvy_tlače</vt:lpstr>
      <vt:lpstr>'PS 17-22-22'!Názvy_tlače</vt:lpstr>
      <vt:lpstr>'PS 17-22-23'!Názvy_tlače</vt:lpstr>
      <vt:lpstr>'PS 17-22-24'!Názvy_tlače</vt:lpstr>
      <vt:lpstr>'PS 17-22-25'!Názvy_tlače</vt:lpstr>
      <vt:lpstr>'PS 17-22-26'!Názvy_tlače</vt:lpstr>
      <vt:lpstr>'PS 17-22-31'!Názvy_tlače</vt:lpstr>
      <vt:lpstr>'PS 17-22-51'!Názvy_tlače</vt:lpstr>
      <vt:lpstr>'PS 17-22-61.1'!Názvy_tlače</vt:lpstr>
      <vt:lpstr>'PS 17-22-61.2'!Názvy_tlače</vt:lpstr>
      <vt:lpstr>'PS 17-22-61.3'!Názvy_tlače</vt:lpstr>
      <vt:lpstr>'PS 17-22-61.4'!Názvy_tlače</vt:lpstr>
      <vt:lpstr>'PS 17-22-61.5'!Názvy_tlače</vt:lpstr>
      <vt:lpstr>'PS 17-22-61.6'!Názvy_tlače</vt:lpstr>
      <vt:lpstr>'PS 17-22-61.7'!Názvy_tlače</vt:lpstr>
      <vt:lpstr>'PS 17-22-61.8'!Názvy_tlače</vt:lpstr>
      <vt:lpstr>'PS 17-22-71.1'!Názvy_tlače</vt:lpstr>
      <vt:lpstr>'PS 17-22-71.2'!Názvy_tlače</vt:lpstr>
      <vt:lpstr>'PS 17-23-41'!Názvy_tlače</vt:lpstr>
      <vt:lpstr>'PS 17-23-42'!Názvy_tlače</vt:lpstr>
      <vt:lpstr>'PS 17-23-51'!Názvy_tlače</vt:lpstr>
      <vt:lpstr>'PS 17-24-01'!Názvy_tlače</vt:lpstr>
      <vt:lpstr>'PS 17-24-02'!Názvy_tlače</vt:lpstr>
      <vt:lpstr>'PS 17-24-03'!Názvy_tlače</vt:lpstr>
      <vt:lpstr>'PS 18-21-01'!Názvy_tlače</vt:lpstr>
      <vt:lpstr>'PS 18-22-01'!Názvy_tlače</vt:lpstr>
      <vt:lpstr>'PS 18-22-02'!Názvy_tlače</vt:lpstr>
      <vt:lpstr>'PS 18-22-11'!Názvy_tlače</vt:lpstr>
      <vt:lpstr>'PS 18-22-31'!Názvy_tlače</vt:lpstr>
      <vt:lpstr>'PS 18-22-61'!Názvy_tlače</vt:lpstr>
      <vt:lpstr>'PS 18-22-71'!Názvy_tlače</vt:lpstr>
      <vt:lpstr>'PS 18-23-41'!Názvy_tlače</vt:lpstr>
      <vt:lpstr>'PS 18-23-43'!Názvy_tlače</vt:lpstr>
      <vt:lpstr>'SO 17.04.01.1'!Názvy_tlače</vt:lpstr>
      <vt:lpstr>'SO 17.08.21'!Názvy_tlače</vt:lpstr>
      <vt:lpstr>'SO 17.08.21.1'!Názvy_tlače</vt:lpstr>
      <vt:lpstr>'SO 17-02-01'!Názvy_tlače</vt:lpstr>
      <vt:lpstr>'SO 17-02-11 '!Názvy_tlače</vt:lpstr>
      <vt:lpstr>'SO 17-04-01'!Názvy_tlače</vt:lpstr>
      <vt:lpstr>'SO 17-05-01 '!Názvy_tlače</vt:lpstr>
      <vt:lpstr>'SO 17-05-01.1'!Názvy_tlače</vt:lpstr>
      <vt:lpstr>'SO 17-06-01'!Názvy_tlače</vt:lpstr>
      <vt:lpstr>'SO 17-06-02'!Názvy_tlače</vt:lpstr>
      <vt:lpstr>'SO 17-06-03'!Názvy_tlače</vt:lpstr>
      <vt:lpstr>'SO 17-06-04'!Názvy_tlače</vt:lpstr>
      <vt:lpstr>'SO 17-06-05'!Názvy_tlače</vt:lpstr>
      <vt:lpstr>'SO 17-06-06'!Názvy_tlače</vt:lpstr>
      <vt:lpstr>'SO 17-07-03'!Názvy_tlače</vt:lpstr>
      <vt:lpstr>'SO 17-07-04'!Názvy_tlače</vt:lpstr>
      <vt:lpstr>'SO 17-07-05'!Názvy_tlače</vt:lpstr>
      <vt:lpstr>'SO 17-07-06'!Názvy_tlače</vt:lpstr>
      <vt:lpstr>'SO 17-07-07'!Názvy_tlače</vt:lpstr>
      <vt:lpstr>'SO 17-07-31 '!Názvy_tlače</vt:lpstr>
      <vt:lpstr>'SO 17-07-51'!Názvy_tlače</vt:lpstr>
      <vt:lpstr>'SO 17-07-61 '!Názvy_tlače</vt:lpstr>
      <vt:lpstr>'SO 17-07-62 '!Názvy_tlače</vt:lpstr>
      <vt:lpstr>'SO 17-07-62.1'!Názvy_tlače</vt:lpstr>
      <vt:lpstr>'SO 17-08-01-1'!Názvy_tlače</vt:lpstr>
      <vt:lpstr>'SO 17-08-01-2'!Názvy_tlače</vt:lpstr>
      <vt:lpstr>'SO 17-08-01-3'!Názvy_tlače</vt:lpstr>
      <vt:lpstr>'SO 17-08-01-4'!Názvy_tlače</vt:lpstr>
      <vt:lpstr>'SO 17-08-01-5'!Názvy_tlače</vt:lpstr>
      <vt:lpstr>'SO 17-08-11'!Názvy_tlače</vt:lpstr>
      <vt:lpstr>'SO 17-09-01.1'!Názvy_tlače</vt:lpstr>
      <vt:lpstr>'SO 17-09-01.2'!Názvy_tlače</vt:lpstr>
      <vt:lpstr>'SO 17-09-01.3'!Názvy_tlače</vt:lpstr>
      <vt:lpstr>'SO 17-09-01.4'!Názvy_tlače</vt:lpstr>
      <vt:lpstr>'SO 17-09-01.5'!Názvy_tlače</vt:lpstr>
      <vt:lpstr>'SO 17-09-01.6'!Názvy_tlače</vt:lpstr>
      <vt:lpstr>'SO 17-09-01.7'!Názvy_tlače</vt:lpstr>
      <vt:lpstr>'SO 17-09-01.8'!Názvy_tlače</vt:lpstr>
      <vt:lpstr>'SO 17-12-01'!Názvy_tlače</vt:lpstr>
      <vt:lpstr>'SO 17-12-03'!Názvy_tlače</vt:lpstr>
      <vt:lpstr>'SO 17-12-03.1'!Názvy_tlače</vt:lpstr>
      <vt:lpstr>'SO 17-20-01.1'!Názvy_tlače</vt:lpstr>
      <vt:lpstr>'SO 17-20-01.2'!Názvy_tlače</vt:lpstr>
      <vt:lpstr>'SO 17-20-01.3'!Názvy_tlače</vt:lpstr>
      <vt:lpstr>'SO 17-20-01.4'!Názvy_tlače</vt:lpstr>
      <vt:lpstr>'SO 17-20-01.5'!Názvy_tlače</vt:lpstr>
      <vt:lpstr>'SO 17-20-01.6'!Názvy_tlače</vt:lpstr>
      <vt:lpstr>'SO 17-20-11'!Názvy_tlače</vt:lpstr>
      <vt:lpstr>'SO 17-20-21.1'!Názvy_tlače</vt:lpstr>
      <vt:lpstr>'SO 17-20-21.3'!Názvy_tlače</vt:lpstr>
      <vt:lpstr>'SO 17-23-01'!Názvy_tlače</vt:lpstr>
      <vt:lpstr>'SO 17-23-02'!Názvy_tlače</vt:lpstr>
      <vt:lpstr>'SO 17-23-21'!Názvy_tlače</vt:lpstr>
      <vt:lpstr>'SO 17-23-21.1'!Názvy_tlače</vt:lpstr>
      <vt:lpstr>'SO 17-23-21.2'!Názvy_tlače</vt:lpstr>
      <vt:lpstr>'SO 17-23-31'!Názvy_tlače</vt:lpstr>
      <vt:lpstr>'SO 17-23-41'!Názvy_tlače</vt:lpstr>
      <vt:lpstr>'SO 17-23-51'!Názvy_tlače</vt:lpstr>
      <vt:lpstr>'SO 17-23-61'!Názvy_tlače</vt:lpstr>
      <vt:lpstr>'SO 17-25-01'!Názvy_tlače</vt:lpstr>
      <vt:lpstr>'SO 17-25-02'!Názvy_tlače</vt:lpstr>
      <vt:lpstr>'SO 17-25-03'!Názvy_tlače</vt:lpstr>
      <vt:lpstr>'SO 17-26-01'!Názvy_tlače</vt:lpstr>
      <vt:lpstr>'SO 17-26-02'!Názvy_tlače</vt:lpstr>
      <vt:lpstr>'SO 17-26-03'!Názvy_tlače</vt:lpstr>
      <vt:lpstr>'SO 18.04.01.1'!Názvy_tlače</vt:lpstr>
      <vt:lpstr>'SO 18-02-01'!Názvy_tlače</vt:lpstr>
      <vt:lpstr>'SO 18-02-11 '!Názvy_tlače</vt:lpstr>
      <vt:lpstr>'SO 18-04-01'!Názvy_tlače</vt:lpstr>
      <vt:lpstr>'SO 18-05-01 '!Názvy_tlače</vt:lpstr>
      <vt:lpstr>'SO 18-05-01.1'!Názvy_tlače</vt:lpstr>
      <vt:lpstr>'SO 18-07-01 '!Názvy_tlače</vt:lpstr>
      <vt:lpstr>'SO 18-07-31'!Názvy_tlače</vt:lpstr>
      <vt:lpstr>'SO 18-07-51'!Názvy_tlače</vt:lpstr>
      <vt:lpstr>'SO 18-07-61'!Názvy_tlače</vt:lpstr>
      <vt:lpstr>'SO 18-07-62'!Názvy_tlače</vt:lpstr>
      <vt:lpstr>'SO 18-08-01'!Názvy_tlače</vt:lpstr>
      <vt:lpstr>'SO 18-08-11'!Názvy_tlače</vt:lpstr>
      <vt:lpstr>'SO 18-09-01'!Názvy_tlače</vt:lpstr>
      <vt:lpstr>'SO 18-20-01.1'!Názvy_tlače</vt:lpstr>
      <vt:lpstr>'SO 18-20-01.2'!Názvy_tlače</vt:lpstr>
      <vt:lpstr>'SO 18-20-01.3'!Názvy_tlače</vt:lpstr>
      <vt:lpstr>'SO 18-20-01.4'!Názvy_tlače</vt:lpstr>
      <vt:lpstr>'SO 18-23-01'!Názvy_tlače</vt:lpstr>
      <vt:lpstr>'SO 18-23-31 '!Názvy_tlače</vt:lpstr>
      <vt:lpstr>'SO 18-23-41'!Názvy_tlače</vt:lpstr>
      <vt:lpstr>'SO 18-23-42'!Názvy_tlače</vt:lpstr>
      <vt:lpstr>'SO 18-23-43'!Názvy_tlače</vt:lpstr>
      <vt:lpstr>'SO 18-23-51'!Názvy_tlače</vt:lpstr>
      <vt:lpstr>'SO 18-25-01'!Názvy_tlače</vt:lpstr>
      <vt:lpstr>'SO 18-26-01'!Názvy_tlače</vt:lpstr>
      <vt:lpstr>'SO 18-26-02'!Názvy_tlače</vt:lpstr>
      <vt:lpstr>'SO 18-26-03'!Názvy_tlače</vt:lpstr>
      <vt:lpstr>'UČS 17_rekapitulácia'!Názvy_tlače</vt:lpstr>
      <vt:lpstr>'UČS 18_rekapitulácia'!Názvy_tlače</vt:lpstr>
      <vt:lpstr>'PS 17-21-01'!Oblasť_tlače</vt:lpstr>
      <vt:lpstr>'PS 17-21-02'!Oblasť_tlače</vt:lpstr>
      <vt:lpstr>'PS 17-21-03'!Oblasť_tlače</vt:lpstr>
      <vt:lpstr>'PS 17-21-04'!Oblasť_tlače</vt:lpstr>
      <vt:lpstr>'PS 17-21-05'!Oblasť_tlače</vt:lpstr>
      <vt:lpstr>'PS 17-21-06'!Oblasť_tlače</vt:lpstr>
      <vt:lpstr>'PS 17-22-01'!Oblasť_tlače</vt:lpstr>
      <vt:lpstr>'PS 17-22-02'!Oblasť_tlače</vt:lpstr>
      <vt:lpstr>'PS 17-22-11'!Oblasť_tlače</vt:lpstr>
      <vt:lpstr>'PS 17-22-21'!Oblasť_tlače</vt:lpstr>
      <vt:lpstr>'PS 17-22-22'!Oblasť_tlače</vt:lpstr>
      <vt:lpstr>'PS 17-22-23'!Oblasť_tlače</vt:lpstr>
      <vt:lpstr>'PS 17-22-24'!Oblasť_tlače</vt:lpstr>
      <vt:lpstr>'PS 17-22-25'!Oblasť_tlače</vt:lpstr>
      <vt:lpstr>'PS 17-22-26'!Oblasť_tlače</vt:lpstr>
      <vt:lpstr>'PS 17-22-31'!Oblasť_tlače</vt:lpstr>
      <vt:lpstr>'PS 17-22-51'!Oblasť_tlače</vt:lpstr>
      <vt:lpstr>'PS 17-22-61.4'!Oblasť_tlače</vt:lpstr>
      <vt:lpstr>'PS 17-22-61.8'!Oblasť_tlače</vt:lpstr>
      <vt:lpstr>'PS 17-22-71.1'!Oblasť_tlače</vt:lpstr>
      <vt:lpstr>'PS 17-22-71.2'!Oblasť_tlače</vt:lpstr>
      <vt:lpstr>'PS 17-23-41'!Oblasť_tlače</vt:lpstr>
      <vt:lpstr>'PS 17-23-42'!Oblasť_tlače</vt:lpstr>
      <vt:lpstr>'PS 17-23-51'!Oblasť_tlače</vt:lpstr>
      <vt:lpstr>'PS 17-24-01'!Oblasť_tlače</vt:lpstr>
      <vt:lpstr>'PS 17-24-02'!Oblasť_tlače</vt:lpstr>
      <vt:lpstr>'PS 17-24-03'!Oblasť_tlače</vt:lpstr>
      <vt:lpstr>'PS 18-21-01'!Oblasť_tlače</vt:lpstr>
      <vt:lpstr>'PS 18-22-01'!Oblasť_tlače</vt:lpstr>
      <vt:lpstr>'PS 18-22-02'!Oblasť_tlače</vt:lpstr>
      <vt:lpstr>'PS 18-22-11'!Oblasť_tlače</vt:lpstr>
      <vt:lpstr>'PS 18-22-31'!Oblasť_tlače</vt:lpstr>
      <vt:lpstr>'PS 18-22-61'!Oblasť_tlače</vt:lpstr>
      <vt:lpstr>'PS 18-22-71'!Oblasť_tlače</vt:lpstr>
      <vt:lpstr>'PS 18-23-41'!Oblasť_tlače</vt:lpstr>
      <vt:lpstr>'PS 18-23-43'!Oblasť_tlače</vt:lpstr>
      <vt:lpstr>'SO 17.04.01.1'!Oblasť_tlače</vt:lpstr>
      <vt:lpstr>'SO 17.08.21'!Oblasť_tlače</vt:lpstr>
      <vt:lpstr>'SO 17.08.21.1'!Oblasť_tlače</vt:lpstr>
      <vt:lpstr>'SO 17-02-01'!Oblasť_tlače</vt:lpstr>
      <vt:lpstr>'SO 17-02-11 '!Oblasť_tlače</vt:lpstr>
      <vt:lpstr>'SO 17-04-01'!Oblasť_tlače</vt:lpstr>
      <vt:lpstr>'SO 17-05-01 '!Oblasť_tlače</vt:lpstr>
      <vt:lpstr>'SO 17-05-01.1'!Oblasť_tlače</vt:lpstr>
      <vt:lpstr>'SO 17-06-01'!Oblasť_tlače</vt:lpstr>
      <vt:lpstr>'SO 17-06-02'!Oblasť_tlače</vt:lpstr>
      <vt:lpstr>'SO 17-06-03'!Oblasť_tlače</vt:lpstr>
      <vt:lpstr>'SO 17-06-04'!Oblasť_tlače</vt:lpstr>
      <vt:lpstr>'SO 17-06-05'!Oblasť_tlače</vt:lpstr>
      <vt:lpstr>'SO 17-06-06'!Oblasť_tlače</vt:lpstr>
      <vt:lpstr>'SO 17-07-03'!Oblasť_tlače</vt:lpstr>
      <vt:lpstr>'SO 17-07-04'!Oblasť_tlače</vt:lpstr>
      <vt:lpstr>'SO 17-07-05'!Oblasť_tlače</vt:lpstr>
      <vt:lpstr>'SO 17-07-06'!Oblasť_tlače</vt:lpstr>
      <vt:lpstr>'SO 17-07-07'!Oblasť_tlače</vt:lpstr>
      <vt:lpstr>'SO 17-07-31 '!Oblasť_tlače</vt:lpstr>
      <vt:lpstr>'SO 17-07-51'!Oblasť_tlače</vt:lpstr>
      <vt:lpstr>'SO 17-07-61 '!Oblasť_tlače</vt:lpstr>
      <vt:lpstr>'SO 17-07-62 '!Oblasť_tlače</vt:lpstr>
      <vt:lpstr>'SO 17-07-62.1'!Oblasť_tlače</vt:lpstr>
      <vt:lpstr>'SO 17-08-01-1'!Oblasť_tlače</vt:lpstr>
      <vt:lpstr>'SO 17-08-01-2'!Oblasť_tlače</vt:lpstr>
      <vt:lpstr>'SO 17-08-01-3'!Oblasť_tlače</vt:lpstr>
      <vt:lpstr>'SO 17-08-01-4'!Oblasť_tlače</vt:lpstr>
      <vt:lpstr>'SO 17-08-01-5'!Oblasť_tlače</vt:lpstr>
      <vt:lpstr>'SO 17-08-11'!Oblasť_tlače</vt:lpstr>
      <vt:lpstr>'SO 17-09-01.1'!Oblasť_tlače</vt:lpstr>
      <vt:lpstr>'SO 17-09-01.2'!Oblasť_tlače</vt:lpstr>
      <vt:lpstr>'SO 17-09-01.3'!Oblasť_tlače</vt:lpstr>
      <vt:lpstr>'SO 17-09-01.4'!Oblasť_tlače</vt:lpstr>
      <vt:lpstr>'SO 17-09-01.5'!Oblasť_tlače</vt:lpstr>
      <vt:lpstr>'SO 17-09-01.6'!Oblasť_tlače</vt:lpstr>
      <vt:lpstr>'SO 17-09-01.7'!Oblasť_tlače</vt:lpstr>
      <vt:lpstr>'SO 17-09-01.8'!Oblasť_tlače</vt:lpstr>
      <vt:lpstr>'SO 17-12-01'!Oblasť_tlače</vt:lpstr>
      <vt:lpstr>'SO 17-12-03'!Oblasť_tlače</vt:lpstr>
      <vt:lpstr>'SO 17-12-03.1'!Oblasť_tlače</vt:lpstr>
      <vt:lpstr>'SO 17-20-01.1'!Oblasť_tlače</vt:lpstr>
      <vt:lpstr>'SO 17-20-01.2'!Oblasť_tlače</vt:lpstr>
      <vt:lpstr>'SO 17-20-01.3'!Oblasť_tlače</vt:lpstr>
      <vt:lpstr>'SO 17-20-01.4'!Oblasť_tlače</vt:lpstr>
      <vt:lpstr>'SO 17-20-01.5'!Oblasť_tlače</vt:lpstr>
      <vt:lpstr>'SO 17-20-01.6'!Oblasť_tlače</vt:lpstr>
      <vt:lpstr>'SO 17-20-11'!Oblasť_tlače</vt:lpstr>
      <vt:lpstr>'SO 17-20-21.1'!Oblasť_tlače</vt:lpstr>
      <vt:lpstr>'SO 17-20-21.3'!Oblasť_tlače</vt:lpstr>
      <vt:lpstr>'SO 17-23-01'!Oblasť_tlače</vt:lpstr>
      <vt:lpstr>'SO 17-23-02'!Oblasť_tlače</vt:lpstr>
      <vt:lpstr>'SO 17-23-21'!Oblasť_tlače</vt:lpstr>
      <vt:lpstr>'SO 17-23-21.1'!Oblasť_tlače</vt:lpstr>
      <vt:lpstr>'SO 17-23-21.2'!Oblasť_tlače</vt:lpstr>
      <vt:lpstr>'SO 17-23-31'!Oblasť_tlače</vt:lpstr>
      <vt:lpstr>'SO 17-23-41'!Oblasť_tlače</vt:lpstr>
      <vt:lpstr>'SO 17-23-51'!Oblasť_tlače</vt:lpstr>
      <vt:lpstr>'SO 17-23-61'!Oblasť_tlače</vt:lpstr>
      <vt:lpstr>'SO 17-25-01'!Oblasť_tlače</vt:lpstr>
      <vt:lpstr>'SO 17-25-02'!Oblasť_tlače</vt:lpstr>
      <vt:lpstr>'SO 17-25-03'!Oblasť_tlače</vt:lpstr>
      <vt:lpstr>'SO 17-26-01'!Oblasť_tlače</vt:lpstr>
      <vt:lpstr>'SO 17-26-02'!Oblasť_tlače</vt:lpstr>
      <vt:lpstr>'SO 17-26-03'!Oblasť_tlače</vt:lpstr>
      <vt:lpstr>'SO 18.04.01.1'!Oblasť_tlače</vt:lpstr>
      <vt:lpstr>'SO 18-02-01'!Oblasť_tlače</vt:lpstr>
      <vt:lpstr>'SO 18-02-11 '!Oblasť_tlače</vt:lpstr>
      <vt:lpstr>'SO 18-04-01'!Oblasť_tlače</vt:lpstr>
      <vt:lpstr>'SO 18-05-01 '!Oblasť_tlače</vt:lpstr>
      <vt:lpstr>'SO 18-05-01.1'!Oblasť_tlače</vt:lpstr>
      <vt:lpstr>'SO 18-07-01 '!Oblasť_tlače</vt:lpstr>
      <vt:lpstr>'SO 18-07-31'!Oblasť_tlače</vt:lpstr>
      <vt:lpstr>'SO 18-07-51'!Oblasť_tlače</vt:lpstr>
      <vt:lpstr>'SO 18-07-61'!Oblasť_tlače</vt:lpstr>
      <vt:lpstr>'SO 18-07-62'!Oblasť_tlače</vt:lpstr>
      <vt:lpstr>'SO 18-08-01'!Oblasť_tlače</vt:lpstr>
      <vt:lpstr>'SO 18-08-11'!Oblasť_tlače</vt:lpstr>
      <vt:lpstr>'SO 18-09-01'!Oblasť_tlače</vt:lpstr>
      <vt:lpstr>'SO 18-20-01.1'!Oblasť_tlače</vt:lpstr>
      <vt:lpstr>'SO 18-20-01.2'!Oblasť_tlače</vt:lpstr>
      <vt:lpstr>'SO 18-20-01.3'!Oblasť_tlače</vt:lpstr>
      <vt:lpstr>'SO 18-20-01.4'!Oblasť_tlače</vt:lpstr>
      <vt:lpstr>'SO 18-23-01'!Oblasť_tlače</vt:lpstr>
      <vt:lpstr>'SO 18-23-31 '!Oblasť_tlače</vt:lpstr>
      <vt:lpstr>'SO 18-23-41'!Oblasť_tlače</vt:lpstr>
      <vt:lpstr>'SO 18-23-42'!Oblasť_tlače</vt:lpstr>
      <vt:lpstr>'SO 18-23-43'!Oblasť_tlače</vt:lpstr>
      <vt:lpstr>'SO 18-23-51'!Oblasť_tlače</vt:lpstr>
      <vt:lpstr>'SO 18-25-01'!Oblasť_tlače</vt:lpstr>
      <vt:lpstr>'SO 18-26-01'!Oblasť_tlače</vt:lpstr>
      <vt:lpstr>'SO 18-26-02'!Oblasť_tlače</vt:lpstr>
      <vt:lpstr>'SO 18-26-03'!Oblasť_tlače</vt:lpstr>
      <vt:lpstr>'UČS 17_rekapitulácia'!Oblasť_tlače</vt:lpstr>
      <vt:lpstr>'UČS 18_rekapitulácia'!Oblasť_tlače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Lakatošová</dc:creator>
  <cp:lastModifiedBy>Lucia Štrbová</cp:lastModifiedBy>
  <cp:lastPrinted>2024-01-31T11:11:01Z</cp:lastPrinted>
  <dcterms:created xsi:type="dcterms:W3CDTF">2023-01-12T13:40:24Z</dcterms:created>
  <dcterms:modified xsi:type="dcterms:W3CDTF">2024-05-21T12:21:35Z</dcterms:modified>
</cp:coreProperties>
</file>