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Práca\PPA nové výzvy 52\4.1\EUR-SEB 4.1 Sebechleby\SO 01Rekonštrukcia skladu objemových krmív 1\Aktual rozpočet\"/>
    </mc:Choice>
  </mc:AlternateContent>
  <bookViews>
    <workbookView xWindow="0" yWindow="0" windowWidth="0" windowHeight="0"/>
  </bookViews>
  <sheets>
    <sheet name="Rekapitulácia stavby" sheetId="1" r:id="rId1"/>
    <sheet name="EUS2r - Rekonštrukcia skl..." sheetId="2" r:id="rId2"/>
    <sheet name="EUS2-B - Búracie práce" sheetId="3" r:id="rId3"/>
  </sheets>
  <definedNames>
    <definedName name="_xlnm.Print_Area" localSheetId="0">'Rekapitulácia stavby'!$D$4:$AO$76,'Rekapitulácia stavby'!$C$82:$AQ$97</definedName>
    <definedName name="_xlnm.Print_Titles" localSheetId="0">'Rekapitulácia stavby'!$92:$92</definedName>
    <definedName name="_xlnm._FilterDatabase" localSheetId="1" hidden="1">'EUS2r - Rekonštrukcia skl...'!$C$127:$K$250</definedName>
    <definedName name="_xlnm.Print_Area" localSheetId="1">'EUS2r - Rekonštrukcia skl...'!$C$117:$J$250</definedName>
    <definedName name="_xlnm.Print_Titles" localSheetId="1">'EUS2r - Rekonštrukcia skl...'!$127:$127</definedName>
    <definedName name="_xlnm._FilterDatabase" localSheetId="2" hidden="1">'EUS2-B - Búracie práce'!$C$118:$K$131</definedName>
    <definedName name="_xlnm.Print_Area" localSheetId="2">'EUS2-B - Búracie práce'!$C$106:$J$131</definedName>
    <definedName name="_xlnm.Print_Titles" localSheetId="2">'EUS2-B - Búracie práce'!$118:$118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2"/>
  <c r="BH122"/>
  <c r="BG122"/>
  <c r="BE122"/>
  <c r="T122"/>
  <c r="T121"/>
  <c r="R122"/>
  <c r="R121"/>
  <c r="P122"/>
  <c r="P121"/>
  <c r="F115"/>
  <c r="F113"/>
  <c r="E111"/>
  <c r="F91"/>
  <c r="F89"/>
  <c r="E87"/>
  <c r="J24"/>
  <c r="E24"/>
  <c r="J92"/>
  <c r="J23"/>
  <c r="J21"/>
  <c r="E21"/>
  <c r="J115"/>
  <c r="J20"/>
  <c r="J18"/>
  <c r="E18"/>
  <c r="F116"/>
  <c r="J17"/>
  <c r="J12"/>
  <c r="J89"/>
  <c r="E7"/>
  <c r="E109"/>
  <c i="2" r="J35"/>
  <c r="J34"/>
  <c i="1" r="AY95"/>
  <c i="2" r="J33"/>
  <c i="1" r="AX95"/>
  <c i="2" r="BI250"/>
  <c r="BH250"/>
  <c r="BG250"/>
  <c r="BE250"/>
  <c r="T250"/>
  <c r="R250"/>
  <c r="P250"/>
  <c r="BI249"/>
  <c r="BH249"/>
  <c r="BG249"/>
  <c r="BE249"/>
  <c r="T249"/>
  <c r="R249"/>
  <c r="P249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3"/>
  <c r="BH173"/>
  <c r="BG173"/>
  <c r="BE173"/>
  <c r="T173"/>
  <c r="T172"/>
  <c r="R173"/>
  <c r="R172"/>
  <c r="P173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F124"/>
  <c r="F122"/>
  <c r="E120"/>
  <c r="F89"/>
  <c r="F87"/>
  <c r="E85"/>
  <c r="J22"/>
  <c r="E22"/>
  <c r="J125"/>
  <c r="J21"/>
  <c r="J19"/>
  <c r="E19"/>
  <c r="J89"/>
  <c r="J18"/>
  <c r="J16"/>
  <c r="E16"/>
  <c r="F125"/>
  <c r="J15"/>
  <c r="J10"/>
  <c r="J122"/>
  <c i="1" r="L90"/>
  <c r="AM90"/>
  <c r="AM89"/>
  <c r="L89"/>
  <c r="AM87"/>
  <c r="L87"/>
  <c r="L85"/>
  <c r="L84"/>
  <c i="2" r="BK249"/>
  <c r="J238"/>
  <c r="BK224"/>
  <c r="BK206"/>
  <c r="J185"/>
  <c r="J163"/>
  <c r="J157"/>
  <c r="BK145"/>
  <c r="BK202"/>
  <c r="BK235"/>
  <c r="BK163"/>
  <c r="BK234"/>
  <c r="BK181"/>
  <c r="J139"/>
  <c r="J195"/>
  <c r="J137"/>
  <c r="BK237"/>
  <c r="BK220"/>
  <c r="J200"/>
  <c r="J167"/>
  <c r="BK141"/>
  <c r="BK222"/>
  <c r="BK184"/>
  <c i="3" r="J130"/>
  <c r="J128"/>
  <c r="J127"/>
  <c i="2" r="J246"/>
  <c r="J230"/>
  <c r="J213"/>
  <c r="BK198"/>
  <c r="J171"/>
  <c r="J151"/>
  <c r="BK131"/>
  <c r="J162"/>
  <c r="J148"/>
  <c r="J191"/>
  <c r="BK137"/>
  <c r="J239"/>
  <c r="BK169"/>
  <c r="BK199"/>
  <c r="J186"/>
  <c r="J242"/>
  <c r="J222"/>
  <c r="J212"/>
  <c r="BK187"/>
  <c r="BK166"/>
  <c r="BK139"/>
  <c r="J217"/>
  <c r="J178"/>
  <c r="J134"/>
  <c i="3" r="BK130"/>
  <c r="BK128"/>
  <c i="2" r="J247"/>
  <c r="BK231"/>
  <c r="BK216"/>
  <c r="BK188"/>
  <c r="BK162"/>
  <c r="J146"/>
  <c r="BK225"/>
  <c r="BK243"/>
  <c r="BK182"/>
  <c r="J215"/>
  <c r="BK179"/>
  <c r="J138"/>
  <c r="BK247"/>
  <c r="BK228"/>
  <c r="J214"/>
  <c r="J179"/>
  <c r="J154"/>
  <c i="1" r="AS94"/>
  <c i="2" r="BK250"/>
  <c r="J240"/>
  <c r="BK236"/>
  <c r="BK227"/>
  <c r="BK218"/>
  <c r="J210"/>
  <c r="J202"/>
  <c r="J193"/>
  <c r="J180"/>
  <c r="J169"/>
  <c r="J160"/>
  <c r="BK154"/>
  <c r="BK147"/>
  <c r="BK136"/>
  <c r="J236"/>
  <c r="J205"/>
  <c r="BK155"/>
  <c r="BK213"/>
  <c r="BK189"/>
  <c r="J176"/>
  <c r="J144"/>
  <c r="J233"/>
  <c r="J189"/>
  <c r="J165"/>
  <c r="BK140"/>
  <c r="BK214"/>
  <c r="J196"/>
  <c r="J187"/>
  <c r="J141"/>
  <c r="BK240"/>
  <c r="BK232"/>
  <c r="J221"/>
  <c r="J218"/>
  <c r="BK205"/>
  <c r="BK195"/>
  <c r="BK168"/>
  <c r="J159"/>
  <c r="BK134"/>
  <c r="J225"/>
  <c r="BK185"/>
  <c r="BK153"/>
  <c r="BK146"/>
  <c i="3" r="J126"/>
  <c r="BK131"/>
  <c r="J125"/>
  <c r="BK125"/>
  <c i="2" r="J243"/>
  <c r="BK239"/>
  <c r="J232"/>
  <c r="J229"/>
  <c r="J219"/>
  <c r="BK209"/>
  <c r="BK201"/>
  <c r="J192"/>
  <c r="J184"/>
  <c r="J170"/>
  <c r="BK165"/>
  <c r="BK159"/>
  <c r="BK148"/>
  <c r="J133"/>
  <c r="J231"/>
  <c r="BK156"/>
  <c r="J241"/>
  <c r="J211"/>
  <c r="BK178"/>
  <c r="J143"/>
  <c r="J168"/>
  <c r="BK191"/>
  <c r="BK180"/>
  <c r="BK152"/>
  <c r="BK210"/>
  <c r="J194"/>
  <c r="J147"/>
  <c r="BK246"/>
  <c r="BK238"/>
  <c r="J226"/>
  <c r="BK219"/>
  <c r="BK211"/>
  <c r="J199"/>
  <c r="BK170"/>
  <c r="J161"/>
  <c r="J145"/>
  <c r="J132"/>
  <c r="BK221"/>
  <c r="BK171"/>
  <c r="BK149"/>
  <c i="3" r="J124"/>
  <c r="BK127"/>
  <c r="J131"/>
  <c r="J122"/>
  <c i="2" r="BK241"/>
  <c r="J223"/>
  <c r="BK194"/>
  <c r="BK176"/>
  <c r="BK161"/>
  <c r="BK143"/>
  <c r="BK212"/>
  <c r="J227"/>
  <c r="BK138"/>
  <c r="J182"/>
  <c r="J209"/>
  <c r="J249"/>
  <c r="BK229"/>
  <c r="J206"/>
  <c r="J173"/>
  <c r="J140"/>
  <c r="BK196"/>
  <c r="BK151"/>
  <c i="3" r="BK126"/>
  <c i="2" r="J244"/>
  <c r="J237"/>
  <c r="J220"/>
  <c r="J204"/>
  <c r="BK183"/>
  <c r="BK167"/>
  <c r="J149"/>
  <c r="BK132"/>
  <c r="J201"/>
  <c r="J228"/>
  <c r="BK173"/>
  <c r="J235"/>
  <c r="BK157"/>
  <c r="BK215"/>
  <c r="BK193"/>
  <c r="BK244"/>
  <c r="BK223"/>
  <c r="J216"/>
  <c r="J183"/>
  <c r="BK160"/>
  <c r="BK133"/>
  <c r="J198"/>
  <c r="BK177"/>
  <c r="J136"/>
  <c i="3" r="BK122"/>
  <c r="J129"/>
  <c i="2" r="BK242"/>
  <c r="BK226"/>
  <c r="BK217"/>
  <c r="BK200"/>
  <c r="J181"/>
  <c r="J166"/>
  <c r="J155"/>
  <c r="BK144"/>
  <c r="J234"/>
  <c r="J153"/>
  <c r="BK186"/>
  <c r="BK158"/>
  <c r="J224"/>
  <c r="J158"/>
  <c r="BK233"/>
  <c r="J188"/>
  <c r="J250"/>
  <c r="BK230"/>
  <c r="BK204"/>
  <c r="J177"/>
  <c r="J156"/>
  <c r="J131"/>
  <c r="BK192"/>
  <c r="J152"/>
  <c i="3" r="BK129"/>
  <c r="BK124"/>
  <c i="2" l="1" r="BK135"/>
  <c r="J135"/>
  <c r="J97"/>
  <c r="T135"/>
  <c r="T142"/>
  <c r="BK164"/>
  <c r="J164"/>
  <c r="J100"/>
  <c r="R164"/>
  <c r="R175"/>
  <c r="T190"/>
  <c r="T208"/>
  <c r="P248"/>
  <c r="P130"/>
  <c r="T150"/>
  <c r="BK208"/>
  <c r="J208"/>
  <c r="J108"/>
  <c r="R248"/>
  <c r="P135"/>
  <c r="P142"/>
  <c r="R150"/>
  <c r="T164"/>
  <c r="BK190"/>
  <c r="J190"/>
  <c r="J104"/>
  <c r="R190"/>
  <c r="R208"/>
  <c r="T248"/>
  <c r="BK142"/>
  <c r="J142"/>
  <c r="J98"/>
  <c r="P175"/>
  <c r="P197"/>
  <c r="P203"/>
  <c r="BK245"/>
  <c r="J245"/>
  <c r="J109"/>
  <c r="T130"/>
  <c r="T129"/>
  <c r="P150"/>
  <c r="P208"/>
  <c r="P207"/>
  <c r="P245"/>
  <c r="R130"/>
  <c r="R142"/>
  <c r="P164"/>
  <c r="P190"/>
  <c r="T197"/>
  <c r="T203"/>
  <c r="T245"/>
  <c r="R135"/>
  <c r="BK175"/>
  <c r="BK174"/>
  <c r="J174"/>
  <c r="J102"/>
  <c r="BK197"/>
  <c r="J197"/>
  <c r="J105"/>
  <c r="BK203"/>
  <c r="J203"/>
  <c r="J106"/>
  <c r="BK248"/>
  <c r="J248"/>
  <c r="J110"/>
  <c r="BK130"/>
  <c r="J130"/>
  <c r="J96"/>
  <c r="BK150"/>
  <c r="J150"/>
  <c r="J99"/>
  <c r="T175"/>
  <c r="T174"/>
  <c r="R197"/>
  <c r="R203"/>
  <c r="R245"/>
  <c i="3" r="BK123"/>
  <c r="J123"/>
  <c r="J99"/>
  <c r="P123"/>
  <c r="P120"/>
  <c r="P119"/>
  <c i="1" r="AU96"/>
  <c i="3" r="R123"/>
  <c r="R120"/>
  <c r="R119"/>
  <c r="T123"/>
  <c r="T120"/>
  <c r="T119"/>
  <c i="2" r="BK172"/>
  <c r="J172"/>
  <c r="J101"/>
  <c i="3" r="BK121"/>
  <c r="J121"/>
  <c r="J98"/>
  <c i="2" r="J175"/>
  <c r="J103"/>
  <c r="BK207"/>
  <c r="J207"/>
  <c r="J107"/>
  <c i="3" r="J91"/>
  <c r="J113"/>
  <c r="BF122"/>
  <c r="BF124"/>
  <c r="E85"/>
  <c r="J116"/>
  <c r="BF125"/>
  <c r="BF126"/>
  <c r="BF129"/>
  <c r="BF131"/>
  <c r="BF127"/>
  <c r="BF128"/>
  <c r="BF130"/>
  <c r="F92"/>
  <c i="2" r="BF147"/>
  <c r="BF162"/>
  <c r="BF168"/>
  <c r="BF173"/>
  <c r="BF181"/>
  <c r="BF186"/>
  <c r="BF189"/>
  <c r="BF194"/>
  <c r="BF199"/>
  <c r="BF209"/>
  <c r="BF213"/>
  <c r="BF219"/>
  <c r="BF223"/>
  <c r="J87"/>
  <c r="J90"/>
  <c r="BF132"/>
  <c r="BF133"/>
  <c r="BF134"/>
  <c r="BF137"/>
  <c r="BF140"/>
  <c r="BF153"/>
  <c r="BF155"/>
  <c r="BF157"/>
  <c r="BF159"/>
  <c r="BF167"/>
  <c r="BF176"/>
  <c r="BF192"/>
  <c r="BF201"/>
  <c r="BF214"/>
  <c r="BF217"/>
  <c r="BF235"/>
  <c r="BF240"/>
  <c r="BF242"/>
  <c r="BF244"/>
  <c r="BF250"/>
  <c r="F90"/>
  <c r="BF138"/>
  <c r="BF143"/>
  <c r="BF149"/>
  <c r="BF154"/>
  <c r="BF156"/>
  <c r="BF169"/>
  <c r="BF180"/>
  <c r="BF182"/>
  <c r="BF205"/>
  <c r="BF211"/>
  <c r="BF216"/>
  <c r="BF226"/>
  <c r="BF228"/>
  <c r="J124"/>
  <c r="BF145"/>
  <c r="BF161"/>
  <c r="BF200"/>
  <c r="BF210"/>
  <c r="BF215"/>
  <c r="BF221"/>
  <c r="BF227"/>
  <c r="BF236"/>
  <c r="BF139"/>
  <c r="BF183"/>
  <c r="BF218"/>
  <c r="BF239"/>
  <c r="BF131"/>
  <c r="BF148"/>
  <c r="BF165"/>
  <c r="BF198"/>
  <c r="BF204"/>
  <c r="BF222"/>
  <c r="BF224"/>
  <c r="BF231"/>
  <c r="BF141"/>
  <c r="BF146"/>
  <c r="BF166"/>
  <c r="BF178"/>
  <c r="BF184"/>
  <c r="BF187"/>
  <c r="BF206"/>
  <c r="BF136"/>
  <c r="BF144"/>
  <c r="BF151"/>
  <c r="BF152"/>
  <c r="BF158"/>
  <c r="BF160"/>
  <c r="BF163"/>
  <c r="BF170"/>
  <c r="BF171"/>
  <c r="BF177"/>
  <c r="BF179"/>
  <c r="BF185"/>
  <c r="BF188"/>
  <c r="BF191"/>
  <c r="BF193"/>
  <c r="BF195"/>
  <c r="BF196"/>
  <c r="BF202"/>
  <c r="BF212"/>
  <c r="BF220"/>
  <c r="BF225"/>
  <c r="BF229"/>
  <c r="BF230"/>
  <c r="BF232"/>
  <c r="BF233"/>
  <c r="BF234"/>
  <c r="BF237"/>
  <c r="BF238"/>
  <c r="BF241"/>
  <c r="BF243"/>
  <c r="BF246"/>
  <c r="BF247"/>
  <c r="BF249"/>
  <c r="F34"/>
  <c i="1" r="BC95"/>
  <c i="2" r="F31"/>
  <c i="1" r="AZ95"/>
  <c i="3" r="F33"/>
  <c i="1" r="AZ96"/>
  <c i="2" r="F35"/>
  <c i="1" r="BD95"/>
  <c i="3" r="F37"/>
  <c i="1" r="BD96"/>
  <c i="3" r="F36"/>
  <c i="1" r="BC96"/>
  <c i="2" r="J31"/>
  <c i="1" r="AV95"/>
  <c i="2" r="F33"/>
  <c i="1" r="BB95"/>
  <c i="3" r="J33"/>
  <c i="1" r="AV96"/>
  <c i="3" r="F35"/>
  <c i="1" r="BB96"/>
  <c i="2" l="1" r="R207"/>
  <c r="R129"/>
  <c r="T207"/>
  <c r="T128"/>
  <c r="P174"/>
  <c r="P129"/>
  <c r="P128"/>
  <c i="1" r="AU95"/>
  <c i="2" r="R174"/>
  <c r="R128"/>
  <c r="BK129"/>
  <c r="J129"/>
  <c r="J95"/>
  <c i="3" r="BK120"/>
  <c r="J120"/>
  <c r="J97"/>
  <c i="2" r="BK128"/>
  <c r="J128"/>
  <c r="F32"/>
  <c i="1" r="BA95"/>
  <c r="AU94"/>
  <c r="BB94"/>
  <c r="AX94"/>
  <c r="BC94"/>
  <c r="AY94"/>
  <c r="AZ94"/>
  <c r="W29"/>
  <c i="3" r="F34"/>
  <c i="1" r="BA96"/>
  <c r="BD94"/>
  <c r="W33"/>
  <c i="2" r="J32"/>
  <c i="1" r="AW95"/>
  <c r="AT95"/>
  <c i="2" r="J28"/>
  <c i="1" r="AG95"/>
  <c i="3" r="J34"/>
  <c i="1" r="AW96"/>
  <c r="AT96"/>
  <c i="3" l="1" r="BK119"/>
  <c r="J119"/>
  <c r="J96"/>
  <c i="1" r="AN95"/>
  <c i="2" r="J94"/>
  <c r="J37"/>
  <c i="1" r="BA94"/>
  <c r="AW94"/>
  <c r="AK30"/>
  <c r="W31"/>
  <c r="AV94"/>
  <c r="AK29"/>
  <c r="W32"/>
  <c i="3" l="1" r="J30"/>
  <c i="1" r="AG96"/>
  <c r="W30"/>
  <c r="AT94"/>
  <c i="3" l="1" r="J39"/>
  <c i="1" r="AG94"/>
  <c r="AK26"/>
  <c r="AK35"/>
  <c r="AN96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<sst xmlns="http://schemas.openxmlformats.org/spreadsheetml/2006/main">
  <si>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</si>
  <si>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</si>
  <si>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</si>
  <si>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</si>
  <si>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</si>
  <si>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{051c47ba-6e6c-4369-ac13-f7ea72efd1a7}</t>
  </si>
  <si>
    <t>0,01</t>
  </si>
  <si>
    <t>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</si>
  <si>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</si>
  <si>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</si>
  <si>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</si>
  <si>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</si>
  <si>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</si>
  <si>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EUS2r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</si>
  <si>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</si>
  <si>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</si>
  <si>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skladu objemových krmív 2</t>
  </si>
  <si>
    <t>JKSO:</t>
  </si>
  <si>
    <t>KS:</t>
  </si>
  <si>
    <t>Miesto:</t>
  </si>
  <si>
    <t>Sebechleby</t>
  </si>
  <si>
    <t>Dátum:</t>
  </si>
  <si>
    <t>9. 2. 2024</t>
  </si>
  <si>
    <t>Objednávateľ:</t>
  </si>
  <si>
    <t>IČO:</t>
  </si>
  <si>
    <t>EURO-SEB, s.r.o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</si>
  <si>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</si>
  <si>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</si>
  <si>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</si>
  <si>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</si>
  <si>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</si>
  <si>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</si>
  <si>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</si>
  <si>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</si>
  <si>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</si>
  <si>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</si>
  <si>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</si>
  <si>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</si>
  <si>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</si>
  <si>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</si>
  <si>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</si>
  <si>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</si>
  <si>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</si>
  <si>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</si>
  <si>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</si>
  <si>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</si>
  <si>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</si>
  <si>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</si>
  <si>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</si>
  <si>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</si>
  <si>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</si>
  <si>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</si>
  <si>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</si>
  <si>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</si>
  <si>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</si>
  <si>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</si>
  <si>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</si>
  <si>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</si>
  <si>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</si>
  <si>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</si>
  <si>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</si>
  <si>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</si>
  <si>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</si>
  <si>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</si>
  <si>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</si>
  <si>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</si>
  <si>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</si>
  <si>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</si>
  <si>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</si>
  <si>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</si>
  <si>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</si>
  <si>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</si>
  <si>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</si>
  <si>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</si>
  <si>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IMPORT</t>
  </si>
  <si>
    <t>{00000000-0000-0000-0000-000000000000}</t>
  </si>
  <si>
    <t>/</t>
  </si>
  <si>
    <t>STA</t>
  </si>
  <si>
    <t>1</t>
  </si>
  <si>
    <t>###NOINSERT###</t>
  </si>
  <si>
    <t>EUS2-B</t>
  </si>
  <si>
    <t>Búracie práce</t>
  </si>
  <si>
    <t>{89e924eb-cb7f-4cb3-814b-10ae394c2c38}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</si>
  <si>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</si>
  <si>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</si>
  <si>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</si>
  <si>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</si>
  <si>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</si>
  <si>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</si>
  <si>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 xml:space="preserve">HSV -  Práce a dodávky HSV</t>
  </si>
  <si>
    <t xml:space="preserve">    1 -  Zemné práce</t>
  </si>
  <si>
    <t xml:space="preserve">    2 -  Zakladanie</t>
  </si>
  <si>
    <t xml:space="preserve">    3 -  Zvislé a kompletné konštrukcie</t>
  </si>
  <si>
    <t xml:space="preserve">    6 - Úpravy povrchov, podlahy, osadenie</t>
  </si>
  <si>
    <t xml:space="preserve">    9 - Ostatné konštrukcie a práce-búranie</t>
  </si>
  <si>
    <t xml:space="preserve">    99 -  Presun hmôt HSV</t>
  </si>
  <si>
    <t xml:space="preserve">PSV -  Práce a dodávky PSV</t>
  </si>
  <si>
    <t xml:space="preserve">    764 -  Konštrukcie klampiarske</t>
  </si>
  <si>
    <t xml:space="preserve">    767 -  Konštrukcie doplnkové kovové</t>
  </si>
  <si>
    <t xml:space="preserve">    783 -  Dokončovacie práce</t>
  </si>
  <si>
    <t xml:space="preserve">    784 - Maľby</t>
  </si>
  <si>
    <t xml:space="preserve">M -  Práce a dodávky M</t>
  </si>
  <si>
    <t xml:space="preserve">    21-M - Elektromontáže</t>
  </si>
  <si>
    <t xml:space="preserve">    46-M - Zemné práce vykonávané pri externých montážnych prácach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</si>
  <si>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</si>
  <si>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</si>
  <si>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</si>
  <si>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</si>
  <si>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</si>
  <si>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</si>
  <si>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</si>
  <si>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</si>
  <si>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</si>
  <si>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</si>
  <si>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</si>
  <si>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</si>
  <si>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</si>
  <si>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</si>
  <si>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 Práce a dodávky HSV</t>
  </si>
  <si>
    <t>ROZPOCET</t>
  </si>
  <si>
    <t xml:space="preserve"> Zemné práce</t>
  </si>
  <si>
    <t>2</t>
  </si>
  <si>
    <t>K</t>
  </si>
  <si>
    <t>132211101.S</t>
  </si>
  <si>
    <t xml:space="preserve">Hĺbenie rýh šírky do 600 mm v  hornine tr.3 súdržných - ručným náradím</t>
  </si>
  <si>
    <t>m3</t>
  </si>
  <si>
    <t>4</t>
  </si>
  <si>
    <t>27262963</t>
  </si>
  <si>
    <t>3</t>
  </si>
  <si>
    <t>132211119.S</t>
  </si>
  <si>
    <t>Príplatok za lepivosť pri hĺbení rýh š do 600 mm ručným náradím v hornine tr. 3</t>
  </si>
  <si>
    <t>-1266075306</t>
  </si>
  <si>
    <t>162201102.S</t>
  </si>
  <si>
    <t>Vodorovné premiestnenie výkopku z horniny 1-4 nad 20-50m</t>
  </si>
  <si>
    <t>311078619</t>
  </si>
  <si>
    <t>5</t>
  </si>
  <si>
    <t>167101100.S</t>
  </si>
  <si>
    <t>Nakladanie výkopku tr.1-4 ručne</t>
  </si>
  <si>
    <t>52620260</t>
  </si>
  <si>
    <t xml:space="preserve"> Zakladanie</t>
  </si>
  <si>
    <t>6</t>
  </si>
  <si>
    <t>273351215.S</t>
  </si>
  <si>
    <t>Debnenie stien základových dosiek, zhotovenie-dielce</t>
  </si>
  <si>
    <t>m2</t>
  </si>
  <si>
    <t>-860446636</t>
  </si>
  <si>
    <t>7</t>
  </si>
  <si>
    <t>273351216.S</t>
  </si>
  <si>
    <t>Debnenie stien základových dosiek, odstránenie-dielce</t>
  </si>
  <si>
    <t>1541636218</t>
  </si>
  <si>
    <t>8</t>
  </si>
  <si>
    <t>274321312.S</t>
  </si>
  <si>
    <t>Betón základových pásov, železový (bez výstuže), tr. C 20/25</t>
  </si>
  <si>
    <t>621883229</t>
  </si>
  <si>
    <t>9</t>
  </si>
  <si>
    <t>274351217.S</t>
  </si>
  <si>
    <t>Debnenie stien základových pásov, zhotovenie-tradičné</t>
  </si>
  <si>
    <t>-732797571</t>
  </si>
  <si>
    <t>10</t>
  </si>
  <si>
    <t>274351218.S</t>
  </si>
  <si>
    <t>Debnenie stien základových pásov, odstránenie-tradičné</t>
  </si>
  <si>
    <t>-919854209</t>
  </si>
  <si>
    <t>11</t>
  </si>
  <si>
    <t>274361826.S</t>
  </si>
  <si>
    <t>Výstuž základových pásov z betonárskej ocele B500 (10505), kontinuálne strmienky</t>
  </si>
  <si>
    <t>t</t>
  </si>
  <si>
    <t>2200051</t>
  </si>
  <si>
    <t xml:space="preserve"> Zvislé a kompletné konštrukcie</t>
  </si>
  <si>
    <t>12</t>
  </si>
  <si>
    <t>310239211.S</t>
  </si>
  <si>
    <t>Zamurovanie otvoru s plochou nad 1 do 4 m2 v murive nadzákladného tehlami na maltu vápennocementovú</t>
  </si>
  <si>
    <t>1620080235</t>
  </si>
  <si>
    <t>13</t>
  </si>
  <si>
    <t>311233021.S</t>
  </si>
  <si>
    <t>Murivo nosné (m3) z tehál pálených dierovaných nebrúsených na pero a drážku hrúbky 440 mm, na klasickú maltu</t>
  </si>
  <si>
    <t>1308312769</t>
  </si>
  <si>
    <t>14</t>
  </si>
  <si>
    <t>311321315.S</t>
  </si>
  <si>
    <t>Betón nadzákladových múrov, železový (bez výstuže) tr. C 20/25</t>
  </si>
  <si>
    <t>468142303</t>
  </si>
  <si>
    <t>15</t>
  </si>
  <si>
    <t>311351101.S</t>
  </si>
  <si>
    <t>Debnenie nadzákladových múrov jednostranné, zhotovenie-dielce</t>
  </si>
  <si>
    <t>2002457965</t>
  </si>
  <si>
    <t>16</t>
  </si>
  <si>
    <t>311351102.S</t>
  </si>
  <si>
    <t>Debnenie nadzákladových múrov jednostranné, odstránenie-dielce</t>
  </si>
  <si>
    <t>-6350387</t>
  </si>
  <si>
    <t>17</t>
  </si>
  <si>
    <t>311361821.S</t>
  </si>
  <si>
    <t>Výstuž nadzákladových múrov B500 (10505)</t>
  </si>
  <si>
    <t>-1769036261</t>
  </si>
  <si>
    <t>18</t>
  </si>
  <si>
    <t>311362021.S</t>
  </si>
  <si>
    <t>Výstuž nadzákladových múrov, stien a priečok zo zváraných sietí KARI</t>
  </si>
  <si>
    <t>-216907213</t>
  </si>
  <si>
    <t>Úpravy povrchov, podlahy, osadenie</t>
  </si>
  <si>
    <t>19</t>
  </si>
  <si>
    <t>612460151.S</t>
  </si>
  <si>
    <t>Príprava vnútorného podkladu stien cementovým prednástrekom, hr. 3 mm</t>
  </si>
  <si>
    <t>-850585525</t>
  </si>
  <si>
    <t>20</t>
  </si>
  <si>
    <t>612460243.S</t>
  </si>
  <si>
    <t>Vnútorná omietka stien vápennocementová jadrová (hrubá), hr. 20 mm</t>
  </si>
  <si>
    <t>969688776</t>
  </si>
  <si>
    <t>21</t>
  </si>
  <si>
    <t>612460372.S</t>
  </si>
  <si>
    <t>Vnútorná omietka stien vápennocementová tenkovrstvová, hr. 6 mm</t>
  </si>
  <si>
    <t>820957938</t>
  </si>
  <si>
    <t>22</t>
  </si>
  <si>
    <t>622460151.S</t>
  </si>
  <si>
    <t>Príprava vonkajšieho podkladu stien cementovým prednástrekom, hr. 3 mm</t>
  </si>
  <si>
    <t>1166165291</t>
  </si>
  <si>
    <t>23</t>
  </si>
  <si>
    <t>622460244.S</t>
  </si>
  <si>
    <t>Vonkajšia omietka stien vápennocementová jadrová (hrubá), hr. 25 mm</t>
  </si>
  <si>
    <t>1415733088</t>
  </si>
  <si>
    <t>24</t>
  </si>
  <si>
    <t>622460364.S</t>
  </si>
  <si>
    <t>Vonkajšia omietka stien vápennocementová jednovrstvová, hr. 15 mm</t>
  </si>
  <si>
    <t>-477741433</t>
  </si>
  <si>
    <t>25</t>
  </si>
  <si>
    <t>631315661.S</t>
  </si>
  <si>
    <t>Mazanina z betónu prostého (m3) tr. C 20/25 hr.nad 120 do 240 mm</t>
  </si>
  <si>
    <t>-70862884</t>
  </si>
  <si>
    <t>26</t>
  </si>
  <si>
    <t>631319135.S</t>
  </si>
  <si>
    <t>Príplatok za zníž. obrusnosti s prísadou korundu, pre mazaninu hr. nad 120 do 240 mm (75kg/m3)</t>
  </si>
  <si>
    <t>-1016396694</t>
  </si>
  <si>
    <t>27</t>
  </si>
  <si>
    <t>631362021.S</t>
  </si>
  <si>
    <t>Výstuž mazanín z betónov (z kameniva) a z ľahkých betónov zo zváraných sietí z drôtov typu KARI</t>
  </si>
  <si>
    <t>616603067</t>
  </si>
  <si>
    <t>28</t>
  </si>
  <si>
    <t>631501111.S</t>
  </si>
  <si>
    <t>Násyp s utlačením a urovnaním povrchu z kameniva ťaženého hrubého a drobného</t>
  </si>
  <si>
    <t>-282305233</t>
  </si>
  <si>
    <t>29</t>
  </si>
  <si>
    <t>634601522.S</t>
  </si>
  <si>
    <t>Zaplnenie dilatačných škár v mazaninách tmelom akrylátovým šírky škáry nad 10 do 15 mm</t>
  </si>
  <si>
    <t>m</t>
  </si>
  <si>
    <t>121170913</t>
  </si>
  <si>
    <t>30</t>
  </si>
  <si>
    <t>634920004.S</t>
  </si>
  <si>
    <t>Rezanie dilatačných škár v čiastočne zatvrdnutej betónovej mazanine alebo poteru hĺbky do 10 mm, šírky nad 20 do 30 mm</t>
  </si>
  <si>
    <t>1798864172</t>
  </si>
  <si>
    <t>31</t>
  </si>
  <si>
    <t>642944321.S</t>
  </si>
  <si>
    <t>Dodatočná montáž oceľovej dverovej zárubne, plochy otvoru nad 4,5 m2</t>
  </si>
  <si>
    <t>ks</t>
  </si>
  <si>
    <t>2043801759</t>
  </si>
  <si>
    <t>Ostatné konštrukcie a práce-búranie</t>
  </si>
  <si>
    <t>32</t>
  </si>
  <si>
    <t>911333111.S</t>
  </si>
  <si>
    <t xml:space="preserve">Osadenie ochranného zariadenia  zvodidlo oceľové jednoduché</t>
  </si>
  <si>
    <t>-11183438</t>
  </si>
  <si>
    <t>33</t>
  </si>
  <si>
    <t>M</t>
  </si>
  <si>
    <t>553550000100.S</t>
  </si>
  <si>
    <t>Zvodidlo cestné jednostranné oceľové, komplet</t>
  </si>
  <si>
    <t>-1373479353</t>
  </si>
  <si>
    <t>34</t>
  </si>
  <si>
    <t>941941031.S</t>
  </si>
  <si>
    <t>Montáž lešenia ľahkého pracovného radového s podlahami šírky od 0,80 do 1,00 m, výšky do 10 m</t>
  </si>
  <si>
    <t>-517325621</t>
  </si>
  <si>
    <t>35</t>
  </si>
  <si>
    <t>941941191.S</t>
  </si>
  <si>
    <t>Príplatok za prvý a každý ďalší i začatý mesiac použitia lešenia ľahkého pracovného radového s podlahami šírky od 0,80 do 1,00 m, výšky do 10 m</t>
  </si>
  <si>
    <t>-1983781435</t>
  </si>
  <si>
    <t>36</t>
  </si>
  <si>
    <t>941941192.S</t>
  </si>
  <si>
    <t>Príplatok za prvý a každý ďalší i začatý mesiac použitia lešenia ľahkého pracovného radového s podlahami šírky od 0,80 do 1,00 m, výšky nad 10 do 30 m</t>
  </si>
  <si>
    <t>1212535888</t>
  </si>
  <si>
    <t>37</t>
  </si>
  <si>
    <t>953941322.S</t>
  </si>
  <si>
    <t>Osadenie siete s rámom vonkajšej s plochou do 1,0 m2</t>
  </si>
  <si>
    <t>459807219</t>
  </si>
  <si>
    <t>38</t>
  </si>
  <si>
    <t>553420000065.S</t>
  </si>
  <si>
    <t>Rám drevený so sieťou 800x600</t>
  </si>
  <si>
    <t>1108304468</t>
  </si>
  <si>
    <t>99</t>
  </si>
  <si>
    <t xml:space="preserve"> Presun hmôt HSV</t>
  </si>
  <si>
    <t>47</t>
  </si>
  <si>
    <t>998011002.S</t>
  </si>
  <si>
    <t>Presun hmôt pre budovy (801, 803, 812), zvislá konštr. z tehál, tvárnic, z kovu výšky do 12 m</t>
  </si>
  <si>
    <t>-1796563333</t>
  </si>
  <si>
    <t>PSV</t>
  </si>
  <si>
    <t xml:space="preserve"> Práce a dodávky PSV</t>
  </si>
  <si>
    <t>764</t>
  </si>
  <si>
    <t xml:space="preserve"> Konštrukcie klampiarske</t>
  </si>
  <si>
    <t>48</t>
  </si>
  <si>
    <t>764171231.S</t>
  </si>
  <si>
    <t>Záveterná lišta pozink farebný, r.š. do 370 mm, sklon strechy do 30°</t>
  </si>
  <si>
    <t>-1213967088</t>
  </si>
  <si>
    <t>49</t>
  </si>
  <si>
    <t>764171260.S</t>
  </si>
  <si>
    <t>Čelo hrebenáča - štít pozink farebný, sklon strechy do 30°</t>
  </si>
  <si>
    <t>1522385905</t>
  </si>
  <si>
    <t>50</t>
  </si>
  <si>
    <t>764171266.S</t>
  </si>
  <si>
    <t>Lapač snehu sedlový pozink farebný, r.š. do 307 mm, sklon strechy do 30°</t>
  </si>
  <si>
    <t>-1797906150</t>
  </si>
  <si>
    <t>51</t>
  </si>
  <si>
    <t>764171873.S</t>
  </si>
  <si>
    <t>Hrebenáč rovný s prevetrávacím pásom pozink farebný, r.š. do 410 mm, sklon strechy do 30°</t>
  </si>
  <si>
    <t>1280774459</t>
  </si>
  <si>
    <t>52</t>
  </si>
  <si>
    <t>764175651</t>
  </si>
  <si>
    <t xml:space="preserve">Krytina  trapézový systém T-35, šírka 1075 mm, hr. 0,75 mm, sklon strechy do 30°</t>
  </si>
  <si>
    <t>736064288</t>
  </si>
  <si>
    <t>53</t>
  </si>
  <si>
    <t>764175652</t>
  </si>
  <si>
    <t>Krytina - trapézový systém T-35, šírka 1075 mm, hr. 0,75 mm</t>
  </si>
  <si>
    <t>901467302</t>
  </si>
  <si>
    <t>54</t>
  </si>
  <si>
    <t>764175725.S</t>
  </si>
  <si>
    <t>Krytina trapézová presvetlovací pás sklolaminátový</t>
  </si>
  <si>
    <t>1597235576</t>
  </si>
  <si>
    <t>55</t>
  </si>
  <si>
    <t>764311822.S</t>
  </si>
  <si>
    <t xml:space="preserve">Demontáž krytiny hladkej strešnej z tabúľ 2000 x 1000 mm, so sklonom do 30st.,  -0,00732t</t>
  </si>
  <si>
    <t>2040744347</t>
  </si>
  <si>
    <t>56</t>
  </si>
  <si>
    <t>764359221.S</t>
  </si>
  <si>
    <t>Kotlík žľabový oválny pozink farebný, rozmer (r.š./D) 330/90 mm</t>
  </si>
  <si>
    <t>1748327451</t>
  </si>
  <si>
    <t>57</t>
  </si>
  <si>
    <t>764751113.S</t>
  </si>
  <si>
    <t>Zvodová rúra kruhová pozink farebný vrátane príslušenstva, priemer 120 mm</t>
  </si>
  <si>
    <t>-1631154588</t>
  </si>
  <si>
    <t>58</t>
  </si>
  <si>
    <t>764751133.S</t>
  </si>
  <si>
    <t>Koleno zvodovej rúry pozink farebný, priemer 120 mm</t>
  </si>
  <si>
    <t>864820029</t>
  </si>
  <si>
    <t>59</t>
  </si>
  <si>
    <t>764751143.S</t>
  </si>
  <si>
    <t>Koleno výtokové zvodovej rúry pozink farebný, priemer 120 mm</t>
  </si>
  <si>
    <t>-1864638446</t>
  </si>
  <si>
    <t>60</t>
  </si>
  <si>
    <t>764761122.S</t>
  </si>
  <si>
    <t>Žľab pododkvapový polkruhový pozink farebný vrátane čela, hákov, rohov, kútov, r.š. 330 mm</t>
  </si>
  <si>
    <t>2057380656</t>
  </si>
  <si>
    <t>61</t>
  </si>
  <si>
    <t>998764102.S</t>
  </si>
  <si>
    <t>Presun hmôt pre konštrukcie klampiarske v objektoch výšky nad 6 do 12 m</t>
  </si>
  <si>
    <t>628689767</t>
  </si>
  <si>
    <t>767</t>
  </si>
  <si>
    <t xml:space="preserve"> Konštrukcie doplnkové kovové</t>
  </si>
  <si>
    <t>62</t>
  </si>
  <si>
    <t>767392802.S</t>
  </si>
  <si>
    <t xml:space="preserve">Demontáž krytín z plechov skrutkovaných,  -0,00700t</t>
  </si>
  <si>
    <t>674824686</t>
  </si>
  <si>
    <t>63</t>
  </si>
  <si>
    <t>767651220.S</t>
  </si>
  <si>
    <t>Montáž vrát otočných, osadených do oceľovej zárubne z dielov, s plochou nad 6 do 9 m2</t>
  </si>
  <si>
    <t>-1557570903</t>
  </si>
  <si>
    <t>64</t>
  </si>
  <si>
    <t>553410057800.S</t>
  </si>
  <si>
    <t>Vráta oceľové 4950x4800 mm bez dvierok</t>
  </si>
  <si>
    <t>1993381613</t>
  </si>
  <si>
    <t>65</t>
  </si>
  <si>
    <t>553410061800.S</t>
  </si>
  <si>
    <t>Vráta oceľové 4350x3500 mm</t>
  </si>
  <si>
    <t>-2013746363</t>
  </si>
  <si>
    <t>66</t>
  </si>
  <si>
    <t>767651230.S</t>
  </si>
  <si>
    <t>Montáž vrát otočných, osadených do oceľovej zárubne z dielov, s plochou nad 9 do 13 m2</t>
  </si>
  <si>
    <t>199905733</t>
  </si>
  <si>
    <t>67</t>
  </si>
  <si>
    <t>767991911.S</t>
  </si>
  <si>
    <t>Ostatné opravy samostatným zváraním</t>
  </si>
  <si>
    <t>711831110</t>
  </si>
  <si>
    <t>783</t>
  </si>
  <si>
    <t xml:space="preserve"> Dokončovacie práce</t>
  </si>
  <si>
    <t>68</t>
  </si>
  <si>
    <t>783103812.S</t>
  </si>
  <si>
    <t>Odstránenie starých náterov z oceľových konštrukcií stredných ľahkých C alebo veľmi ľahkých CC oceľovou kefou</t>
  </si>
  <si>
    <t>-1115826233</t>
  </si>
  <si>
    <t>69</t>
  </si>
  <si>
    <t>783125130.S</t>
  </si>
  <si>
    <t>Nátery oceľ.konštr. syntetické ľahkých C alebo veľmi ľahkých CC dvojnásobné - 70μm</t>
  </si>
  <si>
    <t>348503048</t>
  </si>
  <si>
    <t>70</t>
  </si>
  <si>
    <t>783125730.S</t>
  </si>
  <si>
    <t>Nátery oceľ.konštr. syntetické ľahkých C alebo veľmi ľahkých CC základné - 35μm</t>
  </si>
  <si>
    <t>-887197712</t>
  </si>
  <si>
    <t>71</t>
  </si>
  <si>
    <t>783903811.S</t>
  </si>
  <si>
    <t>Ostatné práce odmastenie chemickými rozpúšťadlami</t>
  </si>
  <si>
    <t>-114263811</t>
  </si>
  <si>
    <t>72</t>
  </si>
  <si>
    <t>783904811.S</t>
  </si>
  <si>
    <t>Ostatné práce odmastenie chemickými odhrdzavenie kovových konštrukcií</t>
  </si>
  <si>
    <t>-1185376093</t>
  </si>
  <si>
    <t>784</t>
  </si>
  <si>
    <t>Maľby</t>
  </si>
  <si>
    <t>73</t>
  </si>
  <si>
    <t>784100020.S</t>
  </si>
  <si>
    <t>Maľby akrylátové dvojnásobné strojne nanášané, základné na jemnozrnný podklad výšky nad 3,80 m</t>
  </si>
  <si>
    <t>930196907</t>
  </si>
  <si>
    <t>74</t>
  </si>
  <si>
    <t>784100040.S</t>
  </si>
  <si>
    <t>Maľby akrylátové dvojnásobné strojne nanášané, tónované na jemnozrnný podklad výšky nad 3,80 m</t>
  </si>
  <si>
    <t>-1285900592</t>
  </si>
  <si>
    <t>75</t>
  </si>
  <si>
    <t>784410110.S</t>
  </si>
  <si>
    <t>Penetrovanie jednonásobné jemnozrnných podkladov výšky nad 3,80 m</t>
  </si>
  <si>
    <t>256447026</t>
  </si>
  <si>
    <t xml:space="preserve"> Práce a dodávky M</t>
  </si>
  <si>
    <t>21-M</t>
  </si>
  <si>
    <t>Elektromontáže</t>
  </si>
  <si>
    <t>76</t>
  </si>
  <si>
    <t>210220001.S</t>
  </si>
  <si>
    <t>Uzemňovacie vedenie na povrchu FeZn drôt zvodový Ø 8-10</t>
  </si>
  <si>
    <t>1280312331</t>
  </si>
  <si>
    <t>77</t>
  </si>
  <si>
    <t>354410054700.S</t>
  </si>
  <si>
    <t>Drôt bleskozvodový FeZn, d 8 mm</t>
  </si>
  <si>
    <t>kg</t>
  </si>
  <si>
    <t>128</t>
  </si>
  <si>
    <t>-580711245</t>
  </si>
  <si>
    <t>78</t>
  </si>
  <si>
    <t>210220020.S</t>
  </si>
  <si>
    <t>Uzemňovacie vedenie v zemi FeZn do 120 mm2 vrátane izolácie spojov</t>
  </si>
  <si>
    <t>1182561768</t>
  </si>
  <si>
    <t>79</t>
  </si>
  <si>
    <t>354410058800.S</t>
  </si>
  <si>
    <t>Pásovina uzemňovacia FeZn 30 x 4 mm</t>
  </si>
  <si>
    <t>176815556</t>
  </si>
  <si>
    <t>80</t>
  </si>
  <si>
    <t>210220050.S</t>
  </si>
  <si>
    <t>Označenie zvodov číselnými štítkami</t>
  </si>
  <si>
    <t>1809220576</t>
  </si>
  <si>
    <t>81</t>
  </si>
  <si>
    <t>354410064600.S</t>
  </si>
  <si>
    <t>Štítok orientačný nerezový zemniaci na zvody</t>
  </si>
  <si>
    <t>-441272732</t>
  </si>
  <si>
    <t>82</t>
  </si>
  <si>
    <t>210220102.S</t>
  </si>
  <si>
    <t>Podpery vedenia FeZn na vrchol krovu PV15 A-F +UNI</t>
  </si>
  <si>
    <t>-1238846130</t>
  </si>
  <si>
    <t>83</t>
  </si>
  <si>
    <t>354410033000.S</t>
  </si>
  <si>
    <t>Podpera vedenia FeZn na vrchol krovu označenie PV 15 A</t>
  </si>
  <si>
    <t>-1260980223</t>
  </si>
  <si>
    <t>84</t>
  </si>
  <si>
    <t>210220105.S</t>
  </si>
  <si>
    <t>Podpery vedenia FeZn do muriva PV 01h a PV 01, 02, 03</t>
  </si>
  <si>
    <t>1711664267</t>
  </si>
  <si>
    <t>85</t>
  </si>
  <si>
    <t>311310008520.S</t>
  </si>
  <si>
    <t>Hmoždinka 12x160 rámová KPR</t>
  </si>
  <si>
    <t>1869827843</t>
  </si>
  <si>
    <t>86</t>
  </si>
  <si>
    <t>354410032000.S</t>
  </si>
  <si>
    <t>Podpera vedenia FeZn do muriva označenie PV 01</t>
  </si>
  <si>
    <t>1695241058</t>
  </si>
  <si>
    <t>87</t>
  </si>
  <si>
    <t>210220202.S</t>
  </si>
  <si>
    <t>Zachytávacia tyč FeZn k oceľovému podstavcu JD 10a, JD 15a, JD 20a</t>
  </si>
  <si>
    <t>-70620419</t>
  </si>
  <si>
    <t>88</t>
  </si>
  <si>
    <t>354410022300.S</t>
  </si>
  <si>
    <t>Tyč zachytávacia FeZn k oceľovému podstavcu označenie JD 10 a</t>
  </si>
  <si>
    <t>1888421474</t>
  </si>
  <si>
    <t>89</t>
  </si>
  <si>
    <t>210220220.S</t>
  </si>
  <si>
    <t>Držiak zachytávacej tyče FeZn DJ1-8</t>
  </si>
  <si>
    <t>1128580755</t>
  </si>
  <si>
    <t>90</t>
  </si>
  <si>
    <t>354410023700.S</t>
  </si>
  <si>
    <t>Držiak zachytávacej tyče s platničkou ocelový žiarovo zinkovaný označenie DJ 1 s platničkou</t>
  </si>
  <si>
    <t>1987066249</t>
  </si>
  <si>
    <t>91</t>
  </si>
  <si>
    <t>210220230.S</t>
  </si>
  <si>
    <t>Ochranná strieška FeZn</t>
  </si>
  <si>
    <t>866060708</t>
  </si>
  <si>
    <t>92</t>
  </si>
  <si>
    <t>354410024900.S</t>
  </si>
  <si>
    <t>Strieška FeZn ochranná horná označenie OS 01</t>
  </si>
  <si>
    <t>1840652289</t>
  </si>
  <si>
    <t>93</t>
  </si>
  <si>
    <t>210220241.S</t>
  </si>
  <si>
    <t>Svorka FeZn krížová SK a diagonálna krížová DKS</t>
  </si>
  <si>
    <t>-96016511</t>
  </si>
  <si>
    <t>94</t>
  </si>
  <si>
    <t>354410002500.S</t>
  </si>
  <si>
    <t>Svorka FeZn krížová označenie SK</t>
  </si>
  <si>
    <t>182528202</t>
  </si>
  <si>
    <t>95</t>
  </si>
  <si>
    <t>210220243.S</t>
  </si>
  <si>
    <t>Svorka FeZn spojovacia SS</t>
  </si>
  <si>
    <t>759784880</t>
  </si>
  <si>
    <t>96</t>
  </si>
  <si>
    <t>354410003400.S</t>
  </si>
  <si>
    <t>Svorka FeZn spojovacia označenie SS 2 skrutky s príložkou</t>
  </si>
  <si>
    <t>544584784</t>
  </si>
  <si>
    <t>97</t>
  </si>
  <si>
    <t>210220245.S</t>
  </si>
  <si>
    <t>Svorka FeZn pripojovacia SP</t>
  </si>
  <si>
    <t>-192936007</t>
  </si>
  <si>
    <t>98</t>
  </si>
  <si>
    <t>354410004000.S</t>
  </si>
  <si>
    <t>Svorka FeZn pripájaca označenie SP 1</t>
  </si>
  <si>
    <t>1246869171</t>
  </si>
  <si>
    <t>210220246.S</t>
  </si>
  <si>
    <t>Svorka FeZn na odkvapový žľab SO</t>
  </si>
  <si>
    <t>777501017</t>
  </si>
  <si>
    <t>100</t>
  </si>
  <si>
    <t>354410004200.S</t>
  </si>
  <si>
    <t>Svorka FeZn odkvapová označenie SO</t>
  </si>
  <si>
    <t>1847257018</t>
  </si>
  <si>
    <t>101</t>
  </si>
  <si>
    <t>210220247.S</t>
  </si>
  <si>
    <t>Svorka FeZn skúšobná SZ</t>
  </si>
  <si>
    <t>-374848590</t>
  </si>
  <si>
    <t>102</t>
  </si>
  <si>
    <t>354410004300.S</t>
  </si>
  <si>
    <t>Svorka FeZn skúšobná označenie SZ</t>
  </si>
  <si>
    <t>-1344180209</t>
  </si>
  <si>
    <t>103</t>
  </si>
  <si>
    <t>210220252.S</t>
  </si>
  <si>
    <t>Svorka FeZn odbočovacia spojovacia SR 01, SR 02 (pásovina do 120 mm2)</t>
  </si>
  <si>
    <t>461340190</t>
  </si>
  <si>
    <t>104</t>
  </si>
  <si>
    <t>354410000400.S</t>
  </si>
  <si>
    <t>Svorka FeZn odbočovacia spojovacia označenie SR 01</t>
  </si>
  <si>
    <t>-2019431445</t>
  </si>
  <si>
    <t>105</t>
  </si>
  <si>
    <t>210220260.S</t>
  </si>
  <si>
    <t>Ochranný uholník FeZn OU</t>
  </si>
  <si>
    <t>-1915581989</t>
  </si>
  <si>
    <t>106</t>
  </si>
  <si>
    <t>354410053400.S</t>
  </si>
  <si>
    <t>Uholník ochranný FeZn označenie OU 2 m</t>
  </si>
  <si>
    <t>1615081020</t>
  </si>
  <si>
    <t>107</t>
  </si>
  <si>
    <t>210220261.S</t>
  </si>
  <si>
    <t>Držiak ochranného uholníka FeZn do muriva DUZ</t>
  </si>
  <si>
    <t>930711492</t>
  </si>
  <si>
    <t>108</t>
  </si>
  <si>
    <t>354410053600.S</t>
  </si>
  <si>
    <t>Držiak FeZn ochranného uholníka do muriva označenie DUZ</t>
  </si>
  <si>
    <t>677854234</t>
  </si>
  <si>
    <t>109</t>
  </si>
  <si>
    <t>210220280.S</t>
  </si>
  <si>
    <t>Uzemňovacia tyč FeZn ZT</t>
  </si>
  <si>
    <t>2080526078</t>
  </si>
  <si>
    <t>110</t>
  </si>
  <si>
    <t>354410055700.S</t>
  </si>
  <si>
    <t>Tyč uzemňovacia FeZn označenie ZT 2 m</t>
  </si>
  <si>
    <t>1405293204</t>
  </si>
  <si>
    <t>111</t>
  </si>
  <si>
    <t>998921203.S</t>
  </si>
  <si>
    <t>Presun hmôt pre montáž silnoprúdových rozvodov a zariadení v stavbe (objekte) výšky nad 7 do 24 m</t>
  </si>
  <si>
    <t>%</t>
  </si>
  <si>
    <t>1594140574</t>
  </si>
  <si>
    <t>46-M</t>
  </si>
  <si>
    <t>Zemné práce vykonávané pri externých montážnych prácach</t>
  </si>
  <si>
    <t>112</t>
  </si>
  <si>
    <t>460202153.S</t>
  </si>
  <si>
    <t>Hĺbenie káblovej ryhy strojne 35 cm širokej a 70 cm hlbokej, v zemine triedy 3</t>
  </si>
  <si>
    <t>1227245764</t>
  </si>
  <si>
    <t>113</t>
  </si>
  <si>
    <t>460560153.S</t>
  </si>
  <si>
    <t>Ručný zásyp nezap. káblovej ryhy bez zhutn. zeminy, 35 cm širokej, 70 cm hlbokej v zemine tr. 3</t>
  </si>
  <si>
    <t>-1883206162</t>
  </si>
  <si>
    <t>HZS</t>
  </si>
  <si>
    <t>Hodinové zúčtovacie sadzby</t>
  </si>
  <si>
    <t>114</t>
  </si>
  <si>
    <t>HZS000111.S</t>
  </si>
  <si>
    <t>Stavebno montážne práce menej náročne, pomocné alebo manupulačné (Tr. 1) v rozsahu viac ako 8 hodín</t>
  </si>
  <si>
    <t>hod</t>
  </si>
  <si>
    <t>512</t>
  </si>
  <si>
    <t>381900844</t>
  </si>
  <si>
    <t>115</t>
  </si>
  <si>
    <t>HZS000113.S</t>
  </si>
  <si>
    <t>Stavebno montážne práce náročné ucelené - odborné, tvorivé remeselné (Tr. 3) v rozsahu viac ako 8 hodín</t>
  </si>
  <si>
    <t>-1404959677</t>
  </si>
  <si>
    <t>Objekt:</t>
  </si>
  <si>
    <t>EUS2-B - Búracie práce</t>
  </si>
  <si>
    <t>113307222.S</t>
  </si>
  <si>
    <t xml:space="preserve">Odstránenie podkladu v ploche nad 200 m2 z kameniva hrubého drveného, hr.100 do 200 mm,  -0,23500t</t>
  </si>
  <si>
    <t>348867567</t>
  </si>
  <si>
    <t>961021311.S</t>
  </si>
  <si>
    <t xml:space="preserve">Búranie základov alebo vybúranie otvorov plochy nad 4 m2, z muriva zmiešaného alebo kamenného,  -2,40800t</t>
  </si>
  <si>
    <t>1400911803</t>
  </si>
  <si>
    <t>962032231.S</t>
  </si>
  <si>
    <t xml:space="preserve">Búranie muriva alebo vybúranie otvorov plochy nad 4 m2 nadzákladového z tehál pálených, vápenopieskových, cementových na maltu,  -1,90500t</t>
  </si>
  <si>
    <t>-2010385400</t>
  </si>
  <si>
    <t>965042241.S</t>
  </si>
  <si>
    <t>Búranie podkladov pod dlažby, liatych dlažieb a mazanín,betón,liaty asfalt hr.nad 100 mm, plochy nad 4 m2 -2,20000t</t>
  </si>
  <si>
    <t>-1684797015</t>
  </si>
  <si>
    <t>968071137.S</t>
  </si>
  <si>
    <t>Vyvesenie kovového krídla vrát do suti plochy nad 4 m2</t>
  </si>
  <si>
    <t>-285456773</t>
  </si>
  <si>
    <t>968072559.S</t>
  </si>
  <si>
    <t xml:space="preserve">Vybúranie kovových vrát plochy nad 5 m2,  -0,06600t</t>
  </si>
  <si>
    <t>-1674701173</t>
  </si>
  <si>
    <t>978013191.S</t>
  </si>
  <si>
    <t xml:space="preserve">Otlčenie omietok stien vnútorných vápenných alebo vápennocementových v rozsahu do 100 %,  -0,04600t</t>
  </si>
  <si>
    <t>-980851955</t>
  </si>
  <si>
    <t>978015291.S</t>
  </si>
  <si>
    <t xml:space="preserve">Otlčenie omietok vonkajších priečelí jednoduchých, s vyškriabaním škár, očistením muriva, v rozsahu do 100 %,  -0,05900t</t>
  </si>
  <si>
    <t>1535829363</t>
  </si>
  <si>
    <t>979081111.S</t>
  </si>
  <si>
    <t>Odvoz sutiny a vybúraných hmôt na skládku do 1 km</t>
  </si>
  <si>
    <t>2028746724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</si>
</sst>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5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4" fontId="32" fillId="2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</xf>
    <xf numFmtId="0" fontId="33" fillId="0" borderId="22" xfId="0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34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35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36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37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38</v>
      </c>
      <c r="E29" s="44"/>
      <c r="F29" s="45" t="s">
        <v>39</v>
      </c>
      <c r="G29" s="44"/>
      <c r="H29" s="44"/>
      <c r="I29" s="44"/>
      <c r="J29" s="44"/>
      <c r="K29" s="44"/>
      <c r="L29" s="46">
        <v>0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40</v>
      </c>
      <c r="G30" s="44"/>
      <c r="H30" s="44"/>
      <c r="I30" s="44"/>
      <c r="J30" s="44"/>
      <c r="K30" s="44"/>
      <c r="L30" s="46">
        <v>0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41</v>
      </c>
      <c r="G31" s="44"/>
      <c r="H31" s="44"/>
      <c r="I31" s="44"/>
      <c r="J31" s="44"/>
      <c r="K31" s="44"/>
      <c r="L31" s="52">
        <v>0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42</v>
      </c>
      <c r="G32" s="44"/>
      <c r="H32" s="44"/>
      <c r="I32" s="44"/>
      <c r="J32" s="44"/>
      <c r="K32" s="44"/>
      <c r="L32" s="52">
        <v>0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43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44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45</v>
      </c>
      <c r="U35" s="57"/>
      <c r="V35" s="57"/>
      <c r="W35" s="57"/>
      <c r="X35" s="59" t="s">
        <v>46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47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48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49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50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49</v>
      </c>
      <c r="AI60" s="39"/>
      <c r="AJ60" s="39"/>
      <c r="AK60" s="39"/>
      <c r="AL60" s="39"/>
      <c r="AM60" s="67" t="s">
        <v>50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51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52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49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50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49</v>
      </c>
      <c r="AI75" s="39"/>
      <c r="AJ75" s="39"/>
      <c r="AK75" s="39"/>
      <c r="AL75" s="39"/>
      <c r="AM75" s="67" t="s">
        <v>50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53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EUS2r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Rekonštrukcia skladu objemových krmív 2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Sebechleby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9. 2. 2024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EURO-SEB, s.r.o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83" t="str">
        <f>IF(E17="","",E17)</f>
        <v xml:space="preserve"> </v>
      </c>
      <c r="AN89" s="74"/>
      <c r="AO89" s="74"/>
      <c r="AP89" s="74"/>
      <c r="AQ89" s="37"/>
      <c r="AR89" s="41"/>
      <c r="AS89" s="84" t="s">
        <v>54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55</v>
      </c>
      <c r="D92" s="97"/>
      <c r="E92" s="97"/>
      <c r="F92" s="97"/>
      <c r="G92" s="97"/>
      <c r="H92" s="98"/>
      <c r="I92" s="99" t="s">
        <v>56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57</v>
      </c>
      <c r="AH92" s="97"/>
      <c r="AI92" s="97"/>
      <c r="AJ92" s="97"/>
      <c r="AK92" s="97"/>
      <c r="AL92" s="97"/>
      <c r="AM92" s="97"/>
      <c r="AN92" s="99" t="s">
        <v>58</v>
      </c>
      <c r="AO92" s="97"/>
      <c r="AP92" s="101"/>
      <c r="AQ92" s="102" t="s">
        <v>59</v>
      </c>
      <c r="AR92" s="41"/>
      <c r="AS92" s="103" t="s">
        <v>60</v>
      </c>
      <c r="AT92" s="104" t="s">
        <v>61</v>
      </c>
      <c r="AU92" s="104" t="s">
        <v>62</v>
      </c>
      <c r="AV92" s="104" t="s">
        <v>63</v>
      </c>
      <c r="AW92" s="104" t="s">
        <v>64</v>
      </c>
      <c r="AX92" s="104" t="s">
        <v>65</v>
      </c>
      <c r="AY92" s="104" t="s">
        <v>66</v>
      </c>
      <c r="AZ92" s="104" t="s">
        <v>67</v>
      </c>
      <c r="BA92" s="104" t="s">
        <v>68</v>
      </c>
      <c r="BB92" s="104" t="s">
        <v>69</v>
      </c>
      <c r="BC92" s="104" t="s">
        <v>70</v>
      </c>
      <c r="BD92" s="105" t="s">
        <v>71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72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ROUND(SUM(AG95:AG96),2)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ROUND(SUM(AS95:AS96),2)</f>
        <v>0</v>
      </c>
      <c r="AT94" s="117">
        <f>ROUND(SUM(AV94:AW94),2)</f>
        <v>0</v>
      </c>
      <c r="AU94" s="118">
        <f>ROUND(SUM(AU95:AU96),5)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ROUND(SUM(AZ95:AZ96),2)</f>
        <v>0</v>
      </c>
      <c r="BA94" s="117">
        <f>ROUND(SUM(BA95:BA96),2)</f>
        <v>0</v>
      </c>
      <c r="BB94" s="117">
        <f>ROUND(SUM(BB95:BB96),2)</f>
        <v>0</v>
      </c>
      <c r="BC94" s="117">
        <f>ROUND(SUM(BC95:BC96),2)</f>
        <v>0</v>
      </c>
      <c r="BD94" s="119">
        <f>ROUND(SUM(BD95:BD96),2)</f>
        <v>0</v>
      </c>
      <c r="BE94" s="6"/>
      <c r="BS94" s="120" t="s">
        <v>73</v>
      </c>
      <c r="BT94" s="120" t="s">
        <v>7</v>
      </c>
      <c r="BV94" s="120" t="s">
        <v>74</v>
      </c>
      <c r="BW94" s="120" t="s">
        <v>5</v>
      </c>
      <c r="BX94" s="120" t="s">
        <v>75</v>
      </c>
      <c r="CL94" s="120" t="s">
        <v>1</v>
      </c>
    </row>
    <row r="95" s="7" customFormat="1" ht="24.75" customHeight="1">
      <c r="A95" s="121" t="s">
        <v>76</v>
      </c>
      <c r="B95" s="122"/>
      <c r="C95" s="123"/>
      <c r="D95" s="124" t="s">
        <v>13</v>
      </c>
      <c r="E95" s="124"/>
      <c r="F95" s="124"/>
      <c r="G95" s="124"/>
      <c r="H95" s="124"/>
      <c r="I95" s="125"/>
      <c r="J95" s="124" t="s">
        <v>16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'EUS2r - Rekonštrukcia skl...'!J28</f>
        <v>0</v>
      </c>
      <c r="AH95" s="125"/>
      <c r="AI95" s="125"/>
      <c r="AJ95" s="125"/>
      <c r="AK95" s="125"/>
      <c r="AL95" s="125"/>
      <c r="AM95" s="125"/>
      <c r="AN95" s="126">
        <f>SUM(AG95,AT95)</f>
        <v>0</v>
      </c>
      <c r="AO95" s="125"/>
      <c r="AP95" s="125"/>
      <c r="AQ95" s="127" t="s">
        <v>77</v>
      </c>
      <c r="AR95" s="128"/>
      <c r="AS95" s="129">
        <v>0</v>
      </c>
      <c r="AT95" s="130">
        <f>ROUND(SUM(AV95:AW95),2)</f>
        <v>0</v>
      </c>
      <c r="AU95" s="131">
        <f>'EUS2r - Rekonštrukcia skl...'!P128</f>
        <v>0</v>
      </c>
      <c r="AV95" s="130">
        <f>'EUS2r - Rekonštrukcia skl...'!J31</f>
        <v>0</v>
      </c>
      <c r="AW95" s="130">
        <f>'EUS2r - Rekonštrukcia skl...'!J32</f>
        <v>0</v>
      </c>
      <c r="AX95" s="130">
        <f>'EUS2r - Rekonštrukcia skl...'!J33</f>
        <v>0</v>
      </c>
      <c r="AY95" s="130">
        <f>'EUS2r - Rekonštrukcia skl...'!J34</f>
        <v>0</v>
      </c>
      <c r="AZ95" s="130">
        <f>'EUS2r - Rekonštrukcia skl...'!F31</f>
        <v>0</v>
      </c>
      <c r="BA95" s="130">
        <f>'EUS2r - Rekonštrukcia skl...'!F32</f>
        <v>0</v>
      </c>
      <c r="BB95" s="130">
        <f>'EUS2r - Rekonštrukcia skl...'!F33</f>
        <v>0</v>
      </c>
      <c r="BC95" s="130">
        <f>'EUS2r - Rekonštrukcia skl...'!F34</f>
        <v>0</v>
      </c>
      <c r="BD95" s="132">
        <f>'EUS2r - Rekonštrukcia skl...'!F35</f>
        <v>0</v>
      </c>
      <c r="BE95" s="7"/>
      <c r="BT95" s="133" t="s">
        <v>78</v>
      </c>
      <c r="BU95" s="133" t="s">
        <v>79</v>
      </c>
      <c r="BV95" s="133" t="s">
        <v>74</v>
      </c>
      <c r="BW95" s="133" t="s">
        <v>5</v>
      </c>
      <c r="BX95" s="133" t="s">
        <v>75</v>
      </c>
      <c r="CL95" s="133" t="s">
        <v>1</v>
      </c>
    </row>
    <row r="96" s="7" customFormat="1" ht="16.5" customHeight="1">
      <c r="A96" s="121" t="s">
        <v>76</v>
      </c>
      <c r="B96" s="122"/>
      <c r="C96" s="123"/>
      <c r="D96" s="124" t="s">
        <v>80</v>
      </c>
      <c r="E96" s="124"/>
      <c r="F96" s="124"/>
      <c r="G96" s="124"/>
      <c r="H96" s="124"/>
      <c r="I96" s="125"/>
      <c r="J96" s="124" t="s">
        <v>81</v>
      </c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6">
        <f>'EUS2-B - Búracie práce'!J30</f>
        <v>0</v>
      </c>
      <c r="AH96" s="125"/>
      <c r="AI96" s="125"/>
      <c r="AJ96" s="125"/>
      <c r="AK96" s="125"/>
      <c r="AL96" s="125"/>
      <c r="AM96" s="125"/>
      <c r="AN96" s="126">
        <f>SUM(AG96,AT96)</f>
        <v>0</v>
      </c>
      <c r="AO96" s="125"/>
      <c r="AP96" s="125"/>
      <c r="AQ96" s="127" t="s">
        <v>77</v>
      </c>
      <c r="AR96" s="128"/>
      <c r="AS96" s="134">
        <v>0</v>
      </c>
      <c r="AT96" s="135">
        <f>ROUND(SUM(AV96:AW96),2)</f>
        <v>0</v>
      </c>
      <c r="AU96" s="136">
        <f>'EUS2-B - Búracie práce'!P119</f>
        <v>0</v>
      </c>
      <c r="AV96" s="135">
        <f>'EUS2-B - Búracie práce'!J33</f>
        <v>0</v>
      </c>
      <c r="AW96" s="135">
        <f>'EUS2-B - Búracie práce'!J34</f>
        <v>0</v>
      </c>
      <c r="AX96" s="135">
        <f>'EUS2-B - Búracie práce'!J35</f>
        <v>0</v>
      </c>
      <c r="AY96" s="135">
        <f>'EUS2-B - Búracie práce'!J36</f>
        <v>0</v>
      </c>
      <c r="AZ96" s="135">
        <f>'EUS2-B - Búracie práce'!F33</f>
        <v>0</v>
      </c>
      <c r="BA96" s="135">
        <f>'EUS2-B - Búracie práce'!F34</f>
        <v>0</v>
      </c>
      <c r="BB96" s="135">
        <f>'EUS2-B - Búracie práce'!F35</f>
        <v>0</v>
      </c>
      <c r="BC96" s="135">
        <f>'EUS2-B - Búracie práce'!F36</f>
        <v>0</v>
      </c>
      <c r="BD96" s="137">
        <f>'EUS2-B - Búracie práce'!F37</f>
        <v>0</v>
      </c>
      <c r="BE96" s="7"/>
      <c r="BT96" s="133" t="s">
        <v>78</v>
      </c>
      <c r="BV96" s="133" t="s">
        <v>74</v>
      </c>
      <c r="BW96" s="133" t="s">
        <v>82</v>
      </c>
      <c r="BX96" s="133" t="s">
        <v>5</v>
      </c>
      <c r="CL96" s="133" t="s">
        <v>1</v>
      </c>
      <c r="CM96" s="133" t="s">
        <v>7</v>
      </c>
    </row>
    <row r="97" s="2" customFormat="1" ht="30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  <row r="98" s="2" customFormat="1" ht="6.96" customHeight="1">
      <c r="A98" s="35"/>
      <c r="B98" s="69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41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</row>
  </sheetData>
  <sheetProtection sheet="1" formatColumns="0" formatRows="0" objects="1" scenarios="1" spinCount="100000" saltValue="ISbmVxLu8xz3byuMp+weapKsF9vj2UFoeWeAiCMjRTCdbbbsXi4YIy9gsKyP081302tZBytxqGeGJ1mDLyuZyQ==" hashValue="uKrllak/WRNDLJUPFgyLFw7d1mrV9eq8xg5KuVksJcc3tX5iXbw/GLzGzCZeoqPwcAzM/8uBPaozH0kBCBUKtQ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EUS2r - Rekonštrukcia skl...'!C2" display="/"/>
    <hyperlink ref="A96" location="'EUS2-B - Búracie prác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5</v>
      </c>
    </row>
    <row r="3" hidden="1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17"/>
      <c r="AT3" s="14" t="s">
        <v>7</v>
      </c>
    </row>
    <row r="4" hidden="1" s="1" customFormat="1" ht="24.96" customHeight="1">
      <c r="B4" s="17"/>
      <c r="D4" s="140" t="s">
        <v>83</v>
      </c>
      <c r="L4" s="17"/>
      <c r="M4" s="141" t="s">
        <v>9</v>
      </c>
      <c r="AT4" s="14" t="s">
        <v>4</v>
      </c>
    </row>
    <row r="5" hidden="1" s="1" customFormat="1" ht="6.96" customHeight="1">
      <c r="B5" s="17"/>
      <c r="L5" s="17"/>
    </row>
    <row r="6" hidden="1" s="2" customFormat="1" ht="12" customHeight="1">
      <c r="A6" s="35"/>
      <c r="B6" s="41"/>
      <c r="C6" s="35"/>
      <c r="D6" s="142" t="s">
        <v>15</v>
      </c>
      <c r="E6" s="35"/>
      <c r="F6" s="35"/>
      <c r="G6" s="35"/>
      <c r="H6" s="35"/>
      <c r="I6" s="35"/>
      <c r="J6" s="35"/>
      <c r="K6" s="35"/>
      <c r="L6" s="66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hidden="1" s="2" customFormat="1" ht="16.5" customHeight="1">
      <c r="A7" s="35"/>
      <c r="B7" s="41"/>
      <c r="C7" s="35"/>
      <c r="D7" s="35"/>
      <c r="E7" s="143" t="s">
        <v>16</v>
      </c>
      <c r="F7" s="35"/>
      <c r="G7" s="35"/>
      <c r="H7" s="35"/>
      <c r="I7" s="35"/>
      <c r="J7" s="35"/>
      <c r="K7" s="35"/>
      <c r="L7" s="66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hidden="1" s="2" customFormat="1">
      <c r="A8" s="35"/>
      <c r="B8" s="41"/>
      <c r="C8" s="35"/>
      <c r="D8" s="35"/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12" customHeight="1">
      <c r="A9" s="35"/>
      <c r="B9" s="41"/>
      <c r="C9" s="35"/>
      <c r="D9" s="142" t="s">
        <v>17</v>
      </c>
      <c r="E9" s="35"/>
      <c r="F9" s="144" t="s">
        <v>1</v>
      </c>
      <c r="G9" s="35"/>
      <c r="H9" s="35"/>
      <c r="I9" s="142" t="s">
        <v>18</v>
      </c>
      <c r="J9" s="144" t="s">
        <v>1</v>
      </c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 ht="12" customHeight="1">
      <c r="A10" s="35"/>
      <c r="B10" s="41"/>
      <c r="C10" s="35"/>
      <c r="D10" s="142" t="s">
        <v>19</v>
      </c>
      <c r="E10" s="35"/>
      <c r="F10" s="144" t="s">
        <v>20</v>
      </c>
      <c r="G10" s="35"/>
      <c r="H10" s="35"/>
      <c r="I10" s="142" t="s">
        <v>21</v>
      </c>
      <c r="J10" s="145" t="str">
        <f>'Rekapitulácia stavby'!AN8</f>
        <v>9. 2. 2024</v>
      </c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0.8" customHeight="1">
      <c r="A11" s="35"/>
      <c r="B11" s="41"/>
      <c r="C11" s="35"/>
      <c r="D11" s="35"/>
      <c r="E11" s="35"/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42" t="s">
        <v>23</v>
      </c>
      <c r="E12" s="35"/>
      <c r="F12" s="35"/>
      <c r="G12" s="35"/>
      <c r="H12" s="35"/>
      <c r="I12" s="142" t="s">
        <v>24</v>
      </c>
      <c r="J12" s="144" t="s">
        <v>1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8" customHeight="1">
      <c r="A13" s="35"/>
      <c r="B13" s="41"/>
      <c r="C13" s="35"/>
      <c r="D13" s="35"/>
      <c r="E13" s="144" t="s">
        <v>25</v>
      </c>
      <c r="F13" s="35"/>
      <c r="G13" s="35"/>
      <c r="H13" s="35"/>
      <c r="I13" s="142" t="s">
        <v>26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6.96" customHeigh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2" customHeight="1">
      <c r="A15" s="35"/>
      <c r="B15" s="41"/>
      <c r="C15" s="35"/>
      <c r="D15" s="142" t="s">
        <v>27</v>
      </c>
      <c r="E15" s="35"/>
      <c r="F15" s="35"/>
      <c r="G15" s="35"/>
      <c r="H15" s="35"/>
      <c r="I15" s="142" t="s">
        <v>24</v>
      </c>
      <c r="J15" s="30" t="str">
        <f>'Rekapitulácia stavby'!AN13</f>
        <v>Vyplň údaj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18" customHeight="1">
      <c r="A16" s="35"/>
      <c r="B16" s="41"/>
      <c r="C16" s="35"/>
      <c r="D16" s="35"/>
      <c r="E16" s="30" t="str">
        <f>'Rekapitulácia stavby'!E14</f>
        <v>Vyplň údaj</v>
      </c>
      <c r="F16" s="144"/>
      <c r="G16" s="144"/>
      <c r="H16" s="144"/>
      <c r="I16" s="142" t="s">
        <v>26</v>
      </c>
      <c r="J16" s="30" t="str">
        <f>'Rekapitulácia stavby'!AN14</f>
        <v>Vyplň údaj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6.96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2" customHeight="1">
      <c r="A18" s="35"/>
      <c r="B18" s="41"/>
      <c r="C18" s="35"/>
      <c r="D18" s="142" t="s">
        <v>29</v>
      </c>
      <c r="E18" s="35"/>
      <c r="F18" s="35"/>
      <c r="G18" s="35"/>
      <c r="H18" s="35"/>
      <c r="I18" s="142" t="s">
        <v>24</v>
      </c>
      <c r="J18" s="144" t="str">
        <f>IF('Rekapitulácia stavby'!AN16="","",'Rekapitulácia stavby'!AN16)</f>
        <v/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18" customHeight="1">
      <c r="A19" s="35"/>
      <c r="B19" s="41"/>
      <c r="C19" s="35"/>
      <c r="D19" s="35"/>
      <c r="E19" s="144" t="str">
        <f>IF('Rekapitulácia stavby'!E17="","",'Rekapitulácia stavby'!E17)</f>
        <v xml:space="preserve"> </v>
      </c>
      <c r="F19" s="35"/>
      <c r="G19" s="35"/>
      <c r="H19" s="35"/>
      <c r="I19" s="142" t="s">
        <v>26</v>
      </c>
      <c r="J19" s="144" t="str">
        <f>IF('Rekapitulácia stavby'!AN17="","",'Rekapitulácia stavby'!AN17)</f>
        <v/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2" customHeight="1">
      <c r="A21" s="35"/>
      <c r="B21" s="41"/>
      <c r="C21" s="35"/>
      <c r="D21" s="142" t="s">
        <v>32</v>
      </c>
      <c r="E21" s="35"/>
      <c r="F21" s="35"/>
      <c r="G21" s="35"/>
      <c r="H21" s="35"/>
      <c r="I21" s="142" t="s">
        <v>24</v>
      </c>
      <c r="J21" s="144" t="str">
        <f>IF('Rekapitulácia stavby'!AN19="","",'Rekapitulácia stavby'!AN19)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18" customHeight="1">
      <c r="A22" s="35"/>
      <c r="B22" s="41"/>
      <c r="C22" s="35"/>
      <c r="D22" s="35"/>
      <c r="E22" s="144" t="str">
        <f>IF('Rekapitulácia stavby'!E20="","",'Rekapitulácia stavby'!E20)</f>
        <v xml:space="preserve"> </v>
      </c>
      <c r="F22" s="35"/>
      <c r="G22" s="35"/>
      <c r="H22" s="35"/>
      <c r="I22" s="142" t="s">
        <v>26</v>
      </c>
      <c r="J22" s="144" t="str">
        <f>IF('Rekapitulácia stavby'!AN20="","",'Rekapitulácia stavby'!AN20)</f>
        <v/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2" customHeight="1">
      <c r="A24" s="35"/>
      <c r="B24" s="41"/>
      <c r="C24" s="35"/>
      <c r="D24" s="142" t="s">
        <v>33</v>
      </c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8" customFormat="1" ht="16.5" customHeight="1">
      <c r="A25" s="146"/>
      <c r="B25" s="147"/>
      <c r="C25" s="146"/>
      <c r="D25" s="146"/>
      <c r="E25" s="148" t="s">
        <v>1</v>
      </c>
      <c r="F25" s="148"/>
      <c r="G25" s="148"/>
      <c r="H25" s="148"/>
      <c r="I25" s="146"/>
      <c r="J25" s="146"/>
      <c r="K25" s="146"/>
      <c r="L25" s="149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</row>
    <row r="26" hidden="1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2" customFormat="1" ht="6.96" customHeight="1">
      <c r="A27" s="35"/>
      <c r="B27" s="41"/>
      <c r="C27" s="35"/>
      <c r="D27" s="150"/>
      <c r="E27" s="150"/>
      <c r="F27" s="150"/>
      <c r="G27" s="150"/>
      <c r="H27" s="150"/>
      <c r="I27" s="150"/>
      <c r="J27" s="150"/>
      <c r="K27" s="150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hidden="1" s="2" customFormat="1" ht="25.44" customHeight="1">
      <c r="A28" s="35"/>
      <c r="B28" s="41"/>
      <c r="C28" s="35"/>
      <c r="D28" s="151" t="s">
        <v>34</v>
      </c>
      <c r="E28" s="35"/>
      <c r="F28" s="35"/>
      <c r="G28" s="35"/>
      <c r="H28" s="35"/>
      <c r="I28" s="35"/>
      <c r="J28" s="152">
        <f>ROUND(J128, 2)</f>
        <v>0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50"/>
      <c r="E29" s="150"/>
      <c r="F29" s="150"/>
      <c r="G29" s="150"/>
      <c r="H29" s="150"/>
      <c r="I29" s="150"/>
      <c r="J29" s="150"/>
      <c r="K29" s="150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14.4" customHeight="1">
      <c r="A30" s="35"/>
      <c r="B30" s="41"/>
      <c r="C30" s="35"/>
      <c r="D30" s="35"/>
      <c r="E30" s="35"/>
      <c r="F30" s="153" t="s">
        <v>36</v>
      </c>
      <c r="G30" s="35"/>
      <c r="H30" s="35"/>
      <c r="I30" s="153" t="s">
        <v>35</v>
      </c>
      <c r="J30" s="153" t="s">
        <v>37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14.4" customHeight="1">
      <c r="A31" s="35"/>
      <c r="B31" s="41"/>
      <c r="C31" s="35"/>
      <c r="D31" s="154" t="s">
        <v>38</v>
      </c>
      <c r="E31" s="155" t="s">
        <v>39</v>
      </c>
      <c r="F31" s="156">
        <f>ROUND((SUM(BE128:BE250)),  2)</f>
        <v>0</v>
      </c>
      <c r="G31" s="157"/>
      <c r="H31" s="157"/>
      <c r="I31" s="158">
        <v>0</v>
      </c>
      <c r="J31" s="156">
        <f>ROUND(((SUM(BE128:BE250))*I31),  2)</f>
        <v>0</v>
      </c>
      <c r="K31" s="35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155" t="s">
        <v>40</v>
      </c>
      <c r="F32" s="156">
        <f>ROUND((SUM(BF128:BF250)),  2)</f>
        <v>0</v>
      </c>
      <c r="G32" s="157"/>
      <c r="H32" s="157"/>
      <c r="I32" s="158">
        <v>0</v>
      </c>
      <c r="J32" s="156">
        <f>ROUND(((SUM(BF128:BF250))*I32), 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35"/>
      <c r="E33" s="142" t="s">
        <v>41</v>
      </c>
      <c r="F33" s="159">
        <f>ROUND((SUM(BG128:BG250)),  2)</f>
        <v>0</v>
      </c>
      <c r="G33" s="35"/>
      <c r="H33" s="35"/>
      <c r="I33" s="160">
        <v>0</v>
      </c>
      <c r="J33" s="159">
        <f>0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42" t="s">
        <v>42</v>
      </c>
      <c r="F34" s="159">
        <f>ROUND((SUM(BH128:BH250)),  2)</f>
        <v>0</v>
      </c>
      <c r="G34" s="35"/>
      <c r="H34" s="35"/>
      <c r="I34" s="160">
        <v>0</v>
      </c>
      <c r="J34" s="159">
        <f>0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5" t="s">
        <v>43</v>
      </c>
      <c r="F35" s="156">
        <f>ROUND((SUM(BI128:BI250)),  2)</f>
        <v>0</v>
      </c>
      <c r="G35" s="157"/>
      <c r="H35" s="157"/>
      <c r="I35" s="158">
        <v>0</v>
      </c>
      <c r="J35" s="156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6.96" customHeight="1">
      <c r="A36" s="35"/>
      <c r="B36" s="41"/>
      <c r="C36" s="35"/>
      <c r="D36" s="35"/>
      <c r="E36" s="35"/>
      <c r="F36" s="35"/>
      <c r="G36" s="35"/>
      <c r="H36" s="35"/>
      <c r="I36" s="35"/>
      <c r="J36" s="35"/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25.44" customHeight="1">
      <c r="A37" s="35"/>
      <c r="B37" s="41"/>
      <c r="C37" s="161"/>
      <c r="D37" s="162" t="s">
        <v>44</v>
      </c>
      <c r="E37" s="163"/>
      <c r="F37" s="163"/>
      <c r="G37" s="164" t="s">
        <v>45</v>
      </c>
      <c r="H37" s="165" t="s">
        <v>46</v>
      </c>
      <c r="I37" s="163"/>
      <c r="J37" s="166">
        <f>SUM(J28:J35)</f>
        <v>0</v>
      </c>
      <c r="K37" s="167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1" customFormat="1" ht="14.4" customHeight="1">
      <c r="B39" s="17"/>
      <c r="L39" s="17"/>
    </row>
    <row r="40" hidden="1" s="1" customFormat="1" ht="14.4" customHeight="1">
      <c r="B40" s="17"/>
      <c r="L40" s="17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68" t="s">
        <v>47</v>
      </c>
      <c r="E50" s="169"/>
      <c r="F50" s="169"/>
      <c r="G50" s="168" t="s">
        <v>48</v>
      </c>
      <c r="H50" s="169"/>
      <c r="I50" s="169"/>
      <c r="J50" s="169"/>
      <c r="K50" s="169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70" t="s">
        <v>49</v>
      </c>
      <c r="E61" s="171"/>
      <c r="F61" s="172" t="s">
        <v>50</v>
      </c>
      <c r="G61" s="170" t="s">
        <v>49</v>
      </c>
      <c r="H61" s="171"/>
      <c r="I61" s="171"/>
      <c r="J61" s="173" t="s">
        <v>50</v>
      </c>
      <c r="K61" s="171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68" t="s">
        <v>51</v>
      </c>
      <c r="E65" s="174"/>
      <c r="F65" s="174"/>
      <c r="G65" s="168" t="s">
        <v>52</v>
      </c>
      <c r="H65" s="174"/>
      <c r="I65" s="174"/>
      <c r="J65" s="174"/>
      <c r="K65" s="174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70" t="s">
        <v>49</v>
      </c>
      <c r="E76" s="171"/>
      <c r="F76" s="172" t="s">
        <v>50</v>
      </c>
      <c r="G76" s="170" t="s">
        <v>49</v>
      </c>
      <c r="H76" s="171"/>
      <c r="I76" s="171"/>
      <c r="J76" s="173" t="s">
        <v>50</v>
      </c>
      <c r="K76" s="171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75"/>
      <c r="C77" s="176"/>
      <c r="D77" s="176"/>
      <c r="E77" s="176"/>
      <c r="F77" s="176"/>
      <c r="G77" s="176"/>
      <c r="H77" s="176"/>
      <c r="I77" s="176"/>
      <c r="J77" s="176"/>
      <c r="K77" s="176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hidden="1" s="2" customFormat="1" ht="6.96" customHeight="1">
      <c r="A81" s="35"/>
      <c r="B81" s="177"/>
      <c r="C81" s="178"/>
      <c r="D81" s="178"/>
      <c r="E81" s="178"/>
      <c r="F81" s="178"/>
      <c r="G81" s="178"/>
      <c r="H81" s="178"/>
      <c r="I81" s="178"/>
      <c r="J81" s="178"/>
      <c r="K81" s="178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84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79" t="str">
        <f>E7</f>
        <v>Rekonštrukcia skladu objemových krmív 2</v>
      </c>
      <c r="F85" s="37"/>
      <c r="G85" s="37"/>
      <c r="H85" s="37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2" customHeight="1">
      <c r="A87" s="35"/>
      <c r="B87" s="36"/>
      <c r="C87" s="29" t="s">
        <v>19</v>
      </c>
      <c r="D87" s="37"/>
      <c r="E87" s="37"/>
      <c r="F87" s="24" t="str">
        <f>F10</f>
        <v>Sebechleby</v>
      </c>
      <c r="G87" s="37"/>
      <c r="H87" s="37"/>
      <c r="I87" s="29" t="s">
        <v>21</v>
      </c>
      <c r="J87" s="82" t="str">
        <f>IF(J10="","",J10)</f>
        <v>9. 2. 2024</v>
      </c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5.15" customHeight="1">
      <c r="A89" s="35"/>
      <c r="B89" s="36"/>
      <c r="C89" s="29" t="s">
        <v>23</v>
      </c>
      <c r="D89" s="37"/>
      <c r="E89" s="37"/>
      <c r="F89" s="24" t="str">
        <f>E13</f>
        <v>EURO-SEB, s.r.o</v>
      </c>
      <c r="G89" s="37"/>
      <c r="H89" s="37"/>
      <c r="I89" s="29" t="s">
        <v>29</v>
      </c>
      <c r="J89" s="33" t="str">
        <f>E19</f>
        <v xml:space="preserve"> 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15.15" customHeight="1">
      <c r="A90" s="35"/>
      <c r="B90" s="36"/>
      <c r="C90" s="29" t="s">
        <v>27</v>
      </c>
      <c r="D90" s="37"/>
      <c r="E90" s="37"/>
      <c r="F90" s="24" t="str">
        <f>IF(E16="","",E16)</f>
        <v>Vyplň údaj</v>
      </c>
      <c r="G90" s="37"/>
      <c r="H90" s="37"/>
      <c r="I90" s="29" t="s">
        <v>32</v>
      </c>
      <c r="J90" s="33" t="str">
        <f>E22</f>
        <v xml:space="preserve"> </v>
      </c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0.32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29.28" customHeight="1">
      <c r="A92" s="35"/>
      <c r="B92" s="36"/>
      <c r="C92" s="179" t="s">
        <v>85</v>
      </c>
      <c r="D92" s="180"/>
      <c r="E92" s="180"/>
      <c r="F92" s="180"/>
      <c r="G92" s="180"/>
      <c r="H92" s="180"/>
      <c r="I92" s="180"/>
      <c r="J92" s="181" t="s">
        <v>86</v>
      </c>
      <c r="K92" s="180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2.8" customHeight="1">
      <c r="A94" s="35"/>
      <c r="B94" s="36"/>
      <c r="C94" s="182" t="s">
        <v>87</v>
      </c>
      <c r="D94" s="37"/>
      <c r="E94" s="37"/>
      <c r="F94" s="37"/>
      <c r="G94" s="37"/>
      <c r="H94" s="37"/>
      <c r="I94" s="37"/>
      <c r="J94" s="113">
        <f>J128</f>
        <v>0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4" t="s">
        <v>88</v>
      </c>
    </row>
    <row r="95" hidden="1" s="9" customFormat="1" ht="24.96" customHeight="1">
      <c r="A95" s="9"/>
      <c r="B95" s="183"/>
      <c r="C95" s="184"/>
      <c r="D95" s="185" t="s">
        <v>89</v>
      </c>
      <c r="E95" s="186"/>
      <c r="F95" s="186"/>
      <c r="G95" s="186"/>
      <c r="H95" s="186"/>
      <c r="I95" s="186"/>
      <c r="J95" s="187">
        <f>J129</f>
        <v>0</v>
      </c>
      <c r="K95" s="184"/>
      <c r="L95" s="188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89"/>
      <c r="C96" s="190"/>
      <c r="D96" s="191" t="s">
        <v>90</v>
      </c>
      <c r="E96" s="192"/>
      <c r="F96" s="192"/>
      <c r="G96" s="192"/>
      <c r="H96" s="192"/>
      <c r="I96" s="192"/>
      <c r="J96" s="193">
        <f>J130</f>
        <v>0</v>
      </c>
      <c r="K96" s="190"/>
      <c r="L96" s="194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89"/>
      <c r="C97" s="190"/>
      <c r="D97" s="191" t="s">
        <v>91</v>
      </c>
      <c r="E97" s="192"/>
      <c r="F97" s="192"/>
      <c r="G97" s="192"/>
      <c r="H97" s="192"/>
      <c r="I97" s="192"/>
      <c r="J97" s="193">
        <f>J135</f>
        <v>0</v>
      </c>
      <c r="K97" s="190"/>
      <c r="L97" s="194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89"/>
      <c r="C98" s="190"/>
      <c r="D98" s="191" t="s">
        <v>92</v>
      </c>
      <c r="E98" s="192"/>
      <c r="F98" s="192"/>
      <c r="G98" s="192"/>
      <c r="H98" s="192"/>
      <c r="I98" s="192"/>
      <c r="J98" s="193">
        <f>J142</f>
        <v>0</v>
      </c>
      <c r="K98" s="190"/>
      <c r="L98" s="19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9"/>
      <c r="C99" s="190"/>
      <c r="D99" s="191" t="s">
        <v>93</v>
      </c>
      <c r="E99" s="192"/>
      <c r="F99" s="192"/>
      <c r="G99" s="192"/>
      <c r="H99" s="192"/>
      <c r="I99" s="192"/>
      <c r="J99" s="193">
        <f>J150</f>
        <v>0</v>
      </c>
      <c r="K99" s="190"/>
      <c r="L99" s="19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9"/>
      <c r="C100" s="190"/>
      <c r="D100" s="191" t="s">
        <v>94</v>
      </c>
      <c r="E100" s="192"/>
      <c r="F100" s="192"/>
      <c r="G100" s="192"/>
      <c r="H100" s="192"/>
      <c r="I100" s="192"/>
      <c r="J100" s="193">
        <f>J164</f>
        <v>0</v>
      </c>
      <c r="K100" s="190"/>
      <c r="L100" s="19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9"/>
      <c r="C101" s="190"/>
      <c r="D101" s="191" t="s">
        <v>95</v>
      </c>
      <c r="E101" s="192"/>
      <c r="F101" s="192"/>
      <c r="G101" s="192"/>
      <c r="H101" s="192"/>
      <c r="I101" s="192"/>
      <c r="J101" s="193">
        <f>J172</f>
        <v>0</v>
      </c>
      <c r="K101" s="190"/>
      <c r="L101" s="19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83"/>
      <c r="C102" s="184"/>
      <c r="D102" s="185" t="s">
        <v>96</v>
      </c>
      <c r="E102" s="186"/>
      <c r="F102" s="186"/>
      <c r="G102" s="186"/>
      <c r="H102" s="186"/>
      <c r="I102" s="186"/>
      <c r="J102" s="187">
        <f>J174</f>
        <v>0</v>
      </c>
      <c r="K102" s="184"/>
      <c r="L102" s="18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10" customFormat="1" ht="19.92" customHeight="1">
      <c r="A103" s="10"/>
      <c r="B103" s="189"/>
      <c r="C103" s="190"/>
      <c r="D103" s="191" t="s">
        <v>97</v>
      </c>
      <c r="E103" s="192"/>
      <c r="F103" s="192"/>
      <c r="G103" s="192"/>
      <c r="H103" s="192"/>
      <c r="I103" s="192"/>
      <c r="J103" s="193">
        <f>J175</f>
        <v>0</v>
      </c>
      <c r="K103" s="190"/>
      <c r="L103" s="19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9"/>
      <c r="C104" s="190"/>
      <c r="D104" s="191" t="s">
        <v>98</v>
      </c>
      <c r="E104" s="192"/>
      <c r="F104" s="192"/>
      <c r="G104" s="192"/>
      <c r="H104" s="192"/>
      <c r="I104" s="192"/>
      <c r="J104" s="193">
        <f>J190</f>
        <v>0</v>
      </c>
      <c r="K104" s="190"/>
      <c r="L104" s="19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9"/>
      <c r="C105" s="190"/>
      <c r="D105" s="191" t="s">
        <v>99</v>
      </c>
      <c r="E105" s="192"/>
      <c r="F105" s="192"/>
      <c r="G105" s="192"/>
      <c r="H105" s="192"/>
      <c r="I105" s="192"/>
      <c r="J105" s="193">
        <f>J197</f>
        <v>0</v>
      </c>
      <c r="K105" s="190"/>
      <c r="L105" s="19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9"/>
      <c r="C106" s="190"/>
      <c r="D106" s="191" t="s">
        <v>100</v>
      </c>
      <c r="E106" s="192"/>
      <c r="F106" s="192"/>
      <c r="G106" s="192"/>
      <c r="H106" s="192"/>
      <c r="I106" s="192"/>
      <c r="J106" s="193">
        <f>J203</f>
        <v>0</v>
      </c>
      <c r="K106" s="190"/>
      <c r="L106" s="19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83"/>
      <c r="C107" s="184"/>
      <c r="D107" s="185" t="s">
        <v>101</v>
      </c>
      <c r="E107" s="186"/>
      <c r="F107" s="186"/>
      <c r="G107" s="186"/>
      <c r="H107" s="186"/>
      <c r="I107" s="186"/>
      <c r="J107" s="187">
        <f>J207</f>
        <v>0</v>
      </c>
      <c r="K107" s="184"/>
      <c r="L107" s="188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189"/>
      <c r="C108" s="190"/>
      <c r="D108" s="191" t="s">
        <v>102</v>
      </c>
      <c r="E108" s="192"/>
      <c r="F108" s="192"/>
      <c r="G108" s="192"/>
      <c r="H108" s="192"/>
      <c r="I108" s="192"/>
      <c r="J108" s="193">
        <f>J208</f>
        <v>0</v>
      </c>
      <c r="K108" s="190"/>
      <c r="L108" s="19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89"/>
      <c r="C109" s="190"/>
      <c r="D109" s="191" t="s">
        <v>103</v>
      </c>
      <c r="E109" s="192"/>
      <c r="F109" s="192"/>
      <c r="G109" s="192"/>
      <c r="H109" s="192"/>
      <c r="I109" s="192"/>
      <c r="J109" s="193">
        <f>J245</f>
        <v>0</v>
      </c>
      <c r="K109" s="190"/>
      <c r="L109" s="194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9" customFormat="1" ht="24.96" customHeight="1">
      <c r="A110" s="9"/>
      <c r="B110" s="183"/>
      <c r="C110" s="184"/>
      <c r="D110" s="185" t="s">
        <v>104</v>
      </c>
      <c r="E110" s="186"/>
      <c r="F110" s="186"/>
      <c r="G110" s="186"/>
      <c r="H110" s="186"/>
      <c r="I110" s="186"/>
      <c r="J110" s="187">
        <f>J248</f>
        <v>0</v>
      </c>
      <c r="K110" s="184"/>
      <c r="L110" s="188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hidden="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hidden="1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hidden="1"/>
    <row r="114" hidden="1"/>
    <row r="115" hidden="1"/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105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E7</f>
        <v>Rekonštrukcia skladu objemových krmív 2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19</v>
      </c>
      <c r="D122" s="37"/>
      <c r="E122" s="37"/>
      <c r="F122" s="24" t="str">
        <f>F10</f>
        <v>Sebechleby</v>
      </c>
      <c r="G122" s="37"/>
      <c r="H122" s="37"/>
      <c r="I122" s="29" t="s">
        <v>21</v>
      </c>
      <c r="J122" s="82" t="str">
        <f>IF(J10="","",J10)</f>
        <v>9. 2. 2024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23</v>
      </c>
      <c r="D124" s="37"/>
      <c r="E124" s="37"/>
      <c r="F124" s="24" t="str">
        <f>E13</f>
        <v>EURO-SEB, s.r.o</v>
      </c>
      <c r="G124" s="37"/>
      <c r="H124" s="37"/>
      <c r="I124" s="29" t="s">
        <v>29</v>
      </c>
      <c r="J124" s="33" t="str">
        <f>E19</f>
        <v xml:space="preserve"> 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27</v>
      </c>
      <c r="D125" s="37"/>
      <c r="E125" s="37"/>
      <c r="F125" s="24" t="str">
        <f>IF(E16="","",E16)</f>
        <v>Vyplň údaj</v>
      </c>
      <c r="G125" s="37"/>
      <c r="H125" s="37"/>
      <c r="I125" s="29" t="s">
        <v>32</v>
      </c>
      <c r="J125" s="33" t="str">
        <f>E22</f>
        <v xml:space="preserve"> 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195"/>
      <c r="B127" s="196"/>
      <c r="C127" s="197" t="s">
        <v>106</v>
      </c>
      <c r="D127" s="198" t="s">
        <v>59</v>
      </c>
      <c r="E127" s="198" t="s">
        <v>55</v>
      </c>
      <c r="F127" s="198" t="s">
        <v>56</v>
      </c>
      <c r="G127" s="198" t="s">
        <v>107</v>
      </c>
      <c r="H127" s="198" t="s">
        <v>108</v>
      </c>
      <c r="I127" s="198" t="s">
        <v>109</v>
      </c>
      <c r="J127" s="199" t="s">
        <v>86</v>
      </c>
      <c r="K127" s="200" t="s">
        <v>110</v>
      </c>
      <c r="L127" s="201"/>
      <c r="M127" s="103" t="s">
        <v>1</v>
      </c>
      <c r="N127" s="104" t="s">
        <v>38</v>
      </c>
      <c r="O127" s="104" t="s">
        <v>111</v>
      </c>
      <c r="P127" s="104" t="s">
        <v>112</v>
      </c>
      <c r="Q127" s="104" t="s">
        <v>113</v>
      </c>
      <c r="R127" s="104" t="s">
        <v>114</v>
      </c>
      <c r="S127" s="104" t="s">
        <v>115</v>
      </c>
      <c r="T127" s="105" t="s">
        <v>116</v>
      </c>
      <c r="U127" s="195"/>
      <c r="V127" s="195"/>
      <c r="W127" s="195"/>
      <c r="X127" s="195"/>
      <c r="Y127" s="195"/>
      <c r="Z127" s="195"/>
      <c r="AA127" s="195"/>
      <c r="AB127" s="195"/>
      <c r="AC127" s="195"/>
      <c r="AD127" s="195"/>
      <c r="AE127" s="195"/>
    </row>
    <row r="128" s="2" customFormat="1" ht="22.8" customHeight="1">
      <c r="A128" s="35"/>
      <c r="B128" s="36"/>
      <c r="C128" s="110" t="s">
        <v>87</v>
      </c>
      <c r="D128" s="37"/>
      <c r="E128" s="37"/>
      <c r="F128" s="37"/>
      <c r="G128" s="37"/>
      <c r="H128" s="37"/>
      <c r="I128" s="37"/>
      <c r="J128" s="202">
        <f>BK128</f>
        <v>0</v>
      </c>
      <c r="K128" s="37"/>
      <c r="L128" s="41"/>
      <c r="M128" s="106"/>
      <c r="N128" s="203"/>
      <c r="O128" s="107"/>
      <c r="P128" s="204">
        <f>P129+P174+P207+P248</f>
        <v>0</v>
      </c>
      <c r="Q128" s="107"/>
      <c r="R128" s="204">
        <f>R129+R174+R207+R248</f>
        <v>1097.1643211400001</v>
      </c>
      <c r="S128" s="107"/>
      <c r="T128" s="205">
        <f>T129+T174+T207+T248</f>
        <v>7.4073000000000002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73</v>
      </c>
      <c r="AU128" s="14" t="s">
        <v>88</v>
      </c>
      <c r="BK128" s="206">
        <f>BK129+BK174+BK207+BK248</f>
        <v>0</v>
      </c>
    </row>
    <row r="129" s="12" customFormat="1" ht="25.92" customHeight="1">
      <c r="A129" s="12"/>
      <c r="B129" s="207"/>
      <c r="C129" s="208"/>
      <c r="D129" s="209" t="s">
        <v>73</v>
      </c>
      <c r="E129" s="210" t="s">
        <v>117</v>
      </c>
      <c r="F129" s="210" t="s">
        <v>118</v>
      </c>
      <c r="G129" s="208"/>
      <c r="H129" s="208"/>
      <c r="I129" s="211"/>
      <c r="J129" s="212">
        <f>BK129</f>
        <v>0</v>
      </c>
      <c r="K129" s="208"/>
      <c r="L129" s="213"/>
      <c r="M129" s="214"/>
      <c r="N129" s="215"/>
      <c r="O129" s="215"/>
      <c r="P129" s="216">
        <f>P130+P135+P142+P150+P164+P172</f>
        <v>0</v>
      </c>
      <c r="Q129" s="215"/>
      <c r="R129" s="216">
        <f>R130+R135+R142+R150+R164+R172</f>
        <v>1083.4142190600001</v>
      </c>
      <c r="S129" s="215"/>
      <c r="T129" s="217">
        <f>T130+T135+T142+T150+T164+T172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8" t="s">
        <v>78</v>
      </c>
      <c r="AT129" s="219" t="s">
        <v>73</v>
      </c>
      <c r="AU129" s="219" t="s">
        <v>7</v>
      </c>
      <c r="AY129" s="218" t="s">
        <v>119</v>
      </c>
      <c r="BK129" s="220">
        <f>BK130+BK135+BK142+BK150+BK164+BK172</f>
        <v>0</v>
      </c>
    </row>
    <row r="130" s="12" customFormat="1" ht="22.8" customHeight="1">
      <c r="A130" s="12"/>
      <c r="B130" s="207"/>
      <c r="C130" s="208"/>
      <c r="D130" s="209" t="s">
        <v>73</v>
      </c>
      <c r="E130" s="221" t="s">
        <v>78</v>
      </c>
      <c r="F130" s="221" t="s">
        <v>120</v>
      </c>
      <c r="G130" s="208"/>
      <c r="H130" s="208"/>
      <c r="I130" s="211"/>
      <c r="J130" s="222">
        <f>BK130</f>
        <v>0</v>
      </c>
      <c r="K130" s="208"/>
      <c r="L130" s="213"/>
      <c r="M130" s="214"/>
      <c r="N130" s="215"/>
      <c r="O130" s="215"/>
      <c r="P130" s="216">
        <f>SUM(P131:P134)</f>
        <v>0</v>
      </c>
      <c r="Q130" s="215"/>
      <c r="R130" s="216">
        <f>SUM(R131:R134)</f>
        <v>0</v>
      </c>
      <c r="S130" s="215"/>
      <c r="T130" s="217">
        <f>SUM(T131:T134)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8" t="s">
        <v>78</v>
      </c>
      <c r="AT130" s="219" t="s">
        <v>73</v>
      </c>
      <c r="AU130" s="219" t="s">
        <v>78</v>
      </c>
      <c r="AY130" s="218" t="s">
        <v>119</v>
      </c>
      <c r="BK130" s="220">
        <f>SUM(BK131:BK134)</f>
        <v>0</v>
      </c>
    </row>
    <row r="131" s="2" customFormat="1" ht="24.15" customHeight="1">
      <c r="A131" s="35"/>
      <c r="B131" s="36"/>
      <c r="C131" s="223" t="s">
        <v>121</v>
      </c>
      <c r="D131" s="223" t="s">
        <v>122</v>
      </c>
      <c r="E131" s="224" t="s">
        <v>123</v>
      </c>
      <c r="F131" s="225" t="s">
        <v>124</v>
      </c>
      <c r="G131" s="226" t="s">
        <v>125</v>
      </c>
      <c r="H131" s="227">
        <v>38.969999999999999</v>
      </c>
      <c r="I131" s="228"/>
      <c r="J131" s="229">
        <f>ROUND(I131*H131,2)</f>
        <v>0</v>
      </c>
      <c r="K131" s="230"/>
      <c r="L131" s="41"/>
      <c r="M131" s="231" t="s">
        <v>1</v>
      </c>
      <c r="N131" s="232" t="s">
        <v>40</v>
      </c>
      <c r="O131" s="94"/>
      <c r="P131" s="233">
        <f>O131*H131</f>
        <v>0</v>
      </c>
      <c r="Q131" s="233">
        <v>0</v>
      </c>
      <c r="R131" s="233">
        <f>Q131*H131</f>
        <v>0</v>
      </c>
      <c r="S131" s="233">
        <v>0</v>
      </c>
      <c r="T131" s="234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5" t="s">
        <v>126</v>
      </c>
      <c r="AT131" s="235" t="s">
        <v>122</v>
      </c>
      <c r="AU131" s="235" t="s">
        <v>121</v>
      </c>
      <c r="AY131" s="14" t="s">
        <v>119</v>
      </c>
      <c r="BE131" s="236">
        <f>IF(N131="základná",J131,0)</f>
        <v>0</v>
      </c>
      <c r="BF131" s="236">
        <f>IF(N131="znížená",J131,0)</f>
        <v>0</v>
      </c>
      <c r="BG131" s="236">
        <f>IF(N131="zákl. prenesená",J131,0)</f>
        <v>0</v>
      </c>
      <c r="BH131" s="236">
        <f>IF(N131="zníž. prenesená",J131,0)</f>
        <v>0</v>
      </c>
      <c r="BI131" s="236">
        <f>IF(N131="nulová",J131,0)</f>
        <v>0</v>
      </c>
      <c r="BJ131" s="14" t="s">
        <v>121</v>
      </c>
      <c r="BK131" s="236">
        <f>ROUND(I131*H131,2)</f>
        <v>0</v>
      </c>
      <c r="BL131" s="14" t="s">
        <v>126</v>
      </c>
      <c r="BM131" s="235" t="s">
        <v>127</v>
      </c>
    </row>
    <row r="132" s="2" customFormat="1" ht="24.15" customHeight="1">
      <c r="A132" s="35"/>
      <c r="B132" s="36"/>
      <c r="C132" s="223" t="s">
        <v>128</v>
      </c>
      <c r="D132" s="223" t="s">
        <v>122</v>
      </c>
      <c r="E132" s="224" t="s">
        <v>129</v>
      </c>
      <c r="F132" s="225" t="s">
        <v>130</v>
      </c>
      <c r="G132" s="226" t="s">
        <v>125</v>
      </c>
      <c r="H132" s="227">
        <v>38.969999999999999</v>
      </c>
      <c r="I132" s="228"/>
      <c r="J132" s="229">
        <f>ROUND(I132*H132,2)</f>
        <v>0</v>
      </c>
      <c r="K132" s="230"/>
      <c r="L132" s="41"/>
      <c r="M132" s="231" t="s">
        <v>1</v>
      </c>
      <c r="N132" s="232" t="s">
        <v>40</v>
      </c>
      <c r="O132" s="94"/>
      <c r="P132" s="233">
        <f>O132*H132</f>
        <v>0</v>
      </c>
      <c r="Q132" s="233">
        <v>0</v>
      </c>
      <c r="R132" s="233">
        <f>Q132*H132</f>
        <v>0</v>
      </c>
      <c r="S132" s="233">
        <v>0</v>
      </c>
      <c r="T132" s="23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5" t="s">
        <v>126</v>
      </c>
      <c r="AT132" s="235" t="s">
        <v>122</v>
      </c>
      <c r="AU132" s="235" t="s">
        <v>121</v>
      </c>
      <c r="AY132" s="14" t="s">
        <v>119</v>
      </c>
      <c r="BE132" s="236">
        <f>IF(N132="základná",J132,0)</f>
        <v>0</v>
      </c>
      <c r="BF132" s="236">
        <f>IF(N132="znížená",J132,0)</f>
        <v>0</v>
      </c>
      <c r="BG132" s="236">
        <f>IF(N132="zákl. prenesená",J132,0)</f>
        <v>0</v>
      </c>
      <c r="BH132" s="236">
        <f>IF(N132="zníž. prenesená",J132,0)</f>
        <v>0</v>
      </c>
      <c r="BI132" s="236">
        <f>IF(N132="nulová",J132,0)</f>
        <v>0</v>
      </c>
      <c r="BJ132" s="14" t="s">
        <v>121</v>
      </c>
      <c r="BK132" s="236">
        <f>ROUND(I132*H132,2)</f>
        <v>0</v>
      </c>
      <c r="BL132" s="14" t="s">
        <v>126</v>
      </c>
      <c r="BM132" s="235" t="s">
        <v>131</v>
      </c>
    </row>
    <row r="133" s="2" customFormat="1" ht="24.15" customHeight="1">
      <c r="A133" s="35"/>
      <c r="B133" s="36"/>
      <c r="C133" s="223" t="s">
        <v>126</v>
      </c>
      <c r="D133" s="223" t="s">
        <v>122</v>
      </c>
      <c r="E133" s="224" t="s">
        <v>132</v>
      </c>
      <c r="F133" s="225" t="s">
        <v>133</v>
      </c>
      <c r="G133" s="226" t="s">
        <v>125</v>
      </c>
      <c r="H133" s="227">
        <v>38.969999999999999</v>
      </c>
      <c r="I133" s="228"/>
      <c r="J133" s="229">
        <f>ROUND(I133*H133,2)</f>
        <v>0</v>
      </c>
      <c r="K133" s="230"/>
      <c r="L133" s="41"/>
      <c r="M133" s="231" t="s">
        <v>1</v>
      </c>
      <c r="N133" s="232" t="s">
        <v>40</v>
      </c>
      <c r="O133" s="94"/>
      <c r="P133" s="233">
        <f>O133*H133</f>
        <v>0</v>
      </c>
      <c r="Q133" s="233">
        <v>0</v>
      </c>
      <c r="R133" s="233">
        <f>Q133*H133</f>
        <v>0</v>
      </c>
      <c r="S133" s="233">
        <v>0</v>
      </c>
      <c r="T133" s="234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5" t="s">
        <v>126</v>
      </c>
      <c r="AT133" s="235" t="s">
        <v>122</v>
      </c>
      <c r="AU133" s="235" t="s">
        <v>121</v>
      </c>
      <c r="AY133" s="14" t="s">
        <v>119</v>
      </c>
      <c r="BE133" s="236">
        <f>IF(N133="základná",J133,0)</f>
        <v>0</v>
      </c>
      <c r="BF133" s="236">
        <f>IF(N133="znížená",J133,0)</f>
        <v>0</v>
      </c>
      <c r="BG133" s="236">
        <f>IF(N133="zákl. prenesená",J133,0)</f>
        <v>0</v>
      </c>
      <c r="BH133" s="236">
        <f>IF(N133="zníž. prenesená",J133,0)</f>
        <v>0</v>
      </c>
      <c r="BI133" s="236">
        <f>IF(N133="nulová",J133,0)</f>
        <v>0</v>
      </c>
      <c r="BJ133" s="14" t="s">
        <v>121</v>
      </c>
      <c r="BK133" s="236">
        <f>ROUND(I133*H133,2)</f>
        <v>0</v>
      </c>
      <c r="BL133" s="14" t="s">
        <v>126</v>
      </c>
      <c r="BM133" s="235" t="s">
        <v>134</v>
      </c>
    </row>
    <row r="134" s="2" customFormat="1" ht="16.5" customHeight="1">
      <c r="A134" s="35"/>
      <c r="B134" s="36"/>
      <c r="C134" s="223" t="s">
        <v>135</v>
      </c>
      <c r="D134" s="223" t="s">
        <v>122</v>
      </c>
      <c r="E134" s="224" t="s">
        <v>136</v>
      </c>
      <c r="F134" s="225" t="s">
        <v>137</v>
      </c>
      <c r="G134" s="226" t="s">
        <v>125</v>
      </c>
      <c r="H134" s="227">
        <v>38.969999999999999</v>
      </c>
      <c r="I134" s="228"/>
      <c r="J134" s="229">
        <f>ROUND(I134*H134,2)</f>
        <v>0</v>
      </c>
      <c r="K134" s="230"/>
      <c r="L134" s="41"/>
      <c r="M134" s="231" t="s">
        <v>1</v>
      </c>
      <c r="N134" s="232" t="s">
        <v>40</v>
      </c>
      <c r="O134" s="94"/>
      <c r="P134" s="233">
        <f>O134*H134</f>
        <v>0</v>
      </c>
      <c r="Q134" s="233">
        <v>0</v>
      </c>
      <c r="R134" s="233">
        <f>Q134*H134</f>
        <v>0</v>
      </c>
      <c r="S134" s="233">
        <v>0</v>
      </c>
      <c r="T134" s="23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5" t="s">
        <v>126</v>
      </c>
      <c r="AT134" s="235" t="s">
        <v>122</v>
      </c>
      <c r="AU134" s="235" t="s">
        <v>121</v>
      </c>
      <c r="AY134" s="14" t="s">
        <v>119</v>
      </c>
      <c r="BE134" s="236">
        <f>IF(N134="základná",J134,0)</f>
        <v>0</v>
      </c>
      <c r="BF134" s="236">
        <f>IF(N134="znížená",J134,0)</f>
        <v>0</v>
      </c>
      <c r="BG134" s="236">
        <f>IF(N134="zákl. prenesená",J134,0)</f>
        <v>0</v>
      </c>
      <c r="BH134" s="236">
        <f>IF(N134="zníž. prenesená",J134,0)</f>
        <v>0</v>
      </c>
      <c r="BI134" s="236">
        <f>IF(N134="nulová",J134,0)</f>
        <v>0</v>
      </c>
      <c r="BJ134" s="14" t="s">
        <v>121</v>
      </c>
      <c r="BK134" s="236">
        <f>ROUND(I134*H134,2)</f>
        <v>0</v>
      </c>
      <c r="BL134" s="14" t="s">
        <v>126</v>
      </c>
      <c r="BM134" s="235" t="s">
        <v>138</v>
      </c>
    </row>
    <row r="135" s="12" customFormat="1" ht="22.8" customHeight="1">
      <c r="A135" s="12"/>
      <c r="B135" s="207"/>
      <c r="C135" s="208"/>
      <c r="D135" s="209" t="s">
        <v>73</v>
      </c>
      <c r="E135" s="221" t="s">
        <v>121</v>
      </c>
      <c r="F135" s="221" t="s">
        <v>139</v>
      </c>
      <c r="G135" s="208"/>
      <c r="H135" s="208"/>
      <c r="I135" s="211"/>
      <c r="J135" s="222">
        <f>BK135</f>
        <v>0</v>
      </c>
      <c r="K135" s="208"/>
      <c r="L135" s="213"/>
      <c r="M135" s="214"/>
      <c r="N135" s="215"/>
      <c r="O135" s="215"/>
      <c r="P135" s="216">
        <f>SUM(P136:P141)</f>
        <v>0</v>
      </c>
      <c r="Q135" s="215"/>
      <c r="R135" s="216">
        <f>SUM(R136:R141)</f>
        <v>89.463288300000002</v>
      </c>
      <c r="S135" s="215"/>
      <c r="T135" s="217">
        <f>SUM(T136:T141)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8" t="s">
        <v>78</v>
      </c>
      <c r="AT135" s="219" t="s">
        <v>73</v>
      </c>
      <c r="AU135" s="219" t="s">
        <v>78</v>
      </c>
      <c r="AY135" s="218" t="s">
        <v>119</v>
      </c>
      <c r="BK135" s="220">
        <f>SUM(BK136:BK141)</f>
        <v>0</v>
      </c>
    </row>
    <row r="136" s="2" customFormat="1" ht="21.75" customHeight="1">
      <c r="A136" s="35"/>
      <c r="B136" s="36"/>
      <c r="C136" s="223" t="s">
        <v>140</v>
      </c>
      <c r="D136" s="223" t="s">
        <v>122</v>
      </c>
      <c r="E136" s="224" t="s">
        <v>141</v>
      </c>
      <c r="F136" s="225" t="s">
        <v>142</v>
      </c>
      <c r="G136" s="226" t="s">
        <v>143</v>
      </c>
      <c r="H136" s="227">
        <v>4.0979999999999999</v>
      </c>
      <c r="I136" s="228"/>
      <c r="J136" s="229">
        <f>ROUND(I136*H136,2)</f>
        <v>0</v>
      </c>
      <c r="K136" s="230"/>
      <c r="L136" s="41"/>
      <c r="M136" s="231" t="s">
        <v>1</v>
      </c>
      <c r="N136" s="232" t="s">
        <v>40</v>
      </c>
      <c r="O136" s="94"/>
      <c r="P136" s="233">
        <f>O136*H136</f>
        <v>0</v>
      </c>
      <c r="Q136" s="233">
        <v>0.00067000000000000002</v>
      </c>
      <c r="R136" s="233">
        <f>Q136*H136</f>
        <v>0.00274566</v>
      </c>
      <c r="S136" s="233">
        <v>0</v>
      </c>
      <c r="T136" s="23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5" t="s">
        <v>126</v>
      </c>
      <c r="AT136" s="235" t="s">
        <v>122</v>
      </c>
      <c r="AU136" s="235" t="s">
        <v>121</v>
      </c>
      <c r="AY136" s="14" t="s">
        <v>119</v>
      </c>
      <c r="BE136" s="236">
        <f>IF(N136="základná",J136,0)</f>
        <v>0</v>
      </c>
      <c r="BF136" s="236">
        <f>IF(N136="znížená",J136,0)</f>
        <v>0</v>
      </c>
      <c r="BG136" s="236">
        <f>IF(N136="zákl. prenesená",J136,0)</f>
        <v>0</v>
      </c>
      <c r="BH136" s="236">
        <f>IF(N136="zníž. prenesená",J136,0)</f>
        <v>0</v>
      </c>
      <c r="BI136" s="236">
        <f>IF(N136="nulová",J136,0)</f>
        <v>0</v>
      </c>
      <c r="BJ136" s="14" t="s">
        <v>121</v>
      </c>
      <c r="BK136" s="236">
        <f>ROUND(I136*H136,2)</f>
        <v>0</v>
      </c>
      <c r="BL136" s="14" t="s">
        <v>126</v>
      </c>
      <c r="BM136" s="235" t="s">
        <v>144</v>
      </c>
    </row>
    <row r="137" s="2" customFormat="1" ht="21.75" customHeight="1">
      <c r="A137" s="35"/>
      <c r="B137" s="36"/>
      <c r="C137" s="223" t="s">
        <v>145</v>
      </c>
      <c r="D137" s="223" t="s">
        <v>122</v>
      </c>
      <c r="E137" s="224" t="s">
        <v>146</v>
      </c>
      <c r="F137" s="225" t="s">
        <v>147</v>
      </c>
      <c r="G137" s="226" t="s">
        <v>143</v>
      </c>
      <c r="H137" s="227">
        <v>4.0979999999999999</v>
      </c>
      <c r="I137" s="228"/>
      <c r="J137" s="229">
        <f>ROUND(I137*H137,2)</f>
        <v>0</v>
      </c>
      <c r="K137" s="230"/>
      <c r="L137" s="41"/>
      <c r="M137" s="231" t="s">
        <v>1</v>
      </c>
      <c r="N137" s="232" t="s">
        <v>40</v>
      </c>
      <c r="O137" s="94"/>
      <c r="P137" s="233">
        <f>O137*H137</f>
        <v>0</v>
      </c>
      <c r="Q137" s="233">
        <v>0</v>
      </c>
      <c r="R137" s="233">
        <f>Q137*H137</f>
        <v>0</v>
      </c>
      <c r="S137" s="233">
        <v>0</v>
      </c>
      <c r="T137" s="23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5" t="s">
        <v>126</v>
      </c>
      <c r="AT137" s="235" t="s">
        <v>122</v>
      </c>
      <c r="AU137" s="235" t="s">
        <v>121</v>
      </c>
      <c r="AY137" s="14" t="s">
        <v>119</v>
      </c>
      <c r="BE137" s="236">
        <f>IF(N137="základná",J137,0)</f>
        <v>0</v>
      </c>
      <c r="BF137" s="236">
        <f>IF(N137="znížená",J137,0)</f>
        <v>0</v>
      </c>
      <c r="BG137" s="236">
        <f>IF(N137="zákl. prenesená",J137,0)</f>
        <v>0</v>
      </c>
      <c r="BH137" s="236">
        <f>IF(N137="zníž. prenesená",J137,0)</f>
        <v>0</v>
      </c>
      <c r="BI137" s="236">
        <f>IF(N137="nulová",J137,0)</f>
        <v>0</v>
      </c>
      <c r="BJ137" s="14" t="s">
        <v>121</v>
      </c>
      <c r="BK137" s="236">
        <f>ROUND(I137*H137,2)</f>
        <v>0</v>
      </c>
      <c r="BL137" s="14" t="s">
        <v>126</v>
      </c>
      <c r="BM137" s="235" t="s">
        <v>148</v>
      </c>
    </row>
    <row r="138" s="2" customFormat="1" ht="24.15" customHeight="1">
      <c r="A138" s="35"/>
      <c r="B138" s="36"/>
      <c r="C138" s="223" t="s">
        <v>149</v>
      </c>
      <c r="D138" s="223" t="s">
        <v>122</v>
      </c>
      <c r="E138" s="224" t="s">
        <v>150</v>
      </c>
      <c r="F138" s="225" t="s">
        <v>151</v>
      </c>
      <c r="G138" s="226" t="s">
        <v>125</v>
      </c>
      <c r="H138" s="227">
        <v>38.969999999999999</v>
      </c>
      <c r="I138" s="228"/>
      <c r="J138" s="229">
        <f>ROUND(I138*H138,2)</f>
        <v>0</v>
      </c>
      <c r="K138" s="230"/>
      <c r="L138" s="41"/>
      <c r="M138" s="231" t="s">
        <v>1</v>
      </c>
      <c r="N138" s="232" t="s">
        <v>40</v>
      </c>
      <c r="O138" s="94"/>
      <c r="P138" s="233">
        <f>O138*H138</f>
        <v>0</v>
      </c>
      <c r="Q138" s="233">
        <v>2.2151299999999998</v>
      </c>
      <c r="R138" s="233">
        <f>Q138*H138</f>
        <v>86.323616099999995</v>
      </c>
      <c r="S138" s="233">
        <v>0</v>
      </c>
      <c r="T138" s="234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5" t="s">
        <v>126</v>
      </c>
      <c r="AT138" s="235" t="s">
        <v>122</v>
      </c>
      <c r="AU138" s="235" t="s">
        <v>121</v>
      </c>
      <c r="AY138" s="14" t="s">
        <v>119</v>
      </c>
      <c r="BE138" s="236">
        <f>IF(N138="základná",J138,0)</f>
        <v>0</v>
      </c>
      <c r="BF138" s="236">
        <f>IF(N138="znížená",J138,0)</f>
        <v>0</v>
      </c>
      <c r="BG138" s="236">
        <f>IF(N138="zákl. prenesená",J138,0)</f>
        <v>0</v>
      </c>
      <c r="BH138" s="236">
        <f>IF(N138="zníž. prenesená",J138,0)</f>
        <v>0</v>
      </c>
      <c r="BI138" s="236">
        <f>IF(N138="nulová",J138,0)</f>
        <v>0</v>
      </c>
      <c r="BJ138" s="14" t="s">
        <v>121</v>
      </c>
      <c r="BK138" s="236">
        <f>ROUND(I138*H138,2)</f>
        <v>0</v>
      </c>
      <c r="BL138" s="14" t="s">
        <v>126</v>
      </c>
      <c r="BM138" s="235" t="s">
        <v>152</v>
      </c>
    </row>
    <row r="139" s="2" customFormat="1" ht="21.75" customHeight="1">
      <c r="A139" s="35"/>
      <c r="B139" s="36"/>
      <c r="C139" s="223" t="s">
        <v>153</v>
      </c>
      <c r="D139" s="223" t="s">
        <v>122</v>
      </c>
      <c r="E139" s="224" t="s">
        <v>154</v>
      </c>
      <c r="F139" s="225" t="s">
        <v>155</v>
      </c>
      <c r="G139" s="226" t="s">
        <v>143</v>
      </c>
      <c r="H139" s="227">
        <v>15</v>
      </c>
      <c r="I139" s="228"/>
      <c r="J139" s="229">
        <f>ROUND(I139*H139,2)</f>
        <v>0</v>
      </c>
      <c r="K139" s="230"/>
      <c r="L139" s="41"/>
      <c r="M139" s="231" t="s">
        <v>1</v>
      </c>
      <c r="N139" s="232" t="s">
        <v>40</v>
      </c>
      <c r="O139" s="94"/>
      <c r="P139" s="233">
        <f>O139*H139</f>
        <v>0</v>
      </c>
      <c r="Q139" s="233">
        <v>0.0037699999999999999</v>
      </c>
      <c r="R139" s="233">
        <f>Q139*H139</f>
        <v>0.056549999999999996</v>
      </c>
      <c r="S139" s="233">
        <v>0</v>
      </c>
      <c r="T139" s="23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5" t="s">
        <v>126</v>
      </c>
      <c r="AT139" s="235" t="s">
        <v>122</v>
      </c>
      <c r="AU139" s="235" t="s">
        <v>121</v>
      </c>
      <c r="AY139" s="14" t="s">
        <v>119</v>
      </c>
      <c r="BE139" s="236">
        <f>IF(N139="základná",J139,0)</f>
        <v>0</v>
      </c>
      <c r="BF139" s="236">
        <f>IF(N139="znížená",J139,0)</f>
        <v>0</v>
      </c>
      <c r="BG139" s="236">
        <f>IF(N139="zákl. prenesená",J139,0)</f>
        <v>0</v>
      </c>
      <c r="BH139" s="236">
        <f>IF(N139="zníž. prenesená",J139,0)</f>
        <v>0</v>
      </c>
      <c r="BI139" s="236">
        <f>IF(N139="nulová",J139,0)</f>
        <v>0</v>
      </c>
      <c r="BJ139" s="14" t="s">
        <v>121</v>
      </c>
      <c r="BK139" s="236">
        <f>ROUND(I139*H139,2)</f>
        <v>0</v>
      </c>
      <c r="BL139" s="14" t="s">
        <v>126</v>
      </c>
      <c r="BM139" s="235" t="s">
        <v>156</v>
      </c>
    </row>
    <row r="140" s="2" customFormat="1" ht="24.15" customHeight="1">
      <c r="A140" s="35"/>
      <c r="B140" s="36"/>
      <c r="C140" s="223" t="s">
        <v>157</v>
      </c>
      <c r="D140" s="223" t="s">
        <v>122</v>
      </c>
      <c r="E140" s="224" t="s">
        <v>158</v>
      </c>
      <c r="F140" s="225" t="s">
        <v>159</v>
      </c>
      <c r="G140" s="226" t="s">
        <v>143</v>
      </c>
      <c r="H140" s="227">
        <v>15</v>
      </c>
      <c r="I140" s="228"/>
      <c r="J140" s="229">
        <f>ROUND(I140*H140,2)</f>
        <v>0</v>
      </c>
      <c r="K140" s="230"/>
      <c r="L140" s="41"/>
      <c r="M140" s="231" t="s">
        <v>1</v>
      </c>
      <c r="N140" s="232" t="s">
        <v>40</v>
      </c>
      <c r="O140" s="94"/>
      <c r="P140" s="233">
        <f>O140*H140</f>
        <v>0</v>
      </c>
      <c r="Q140" s="233">
        <v>0</v>
      </c>
      <c r="R140" s="233">
        <f>Q140*H140</f>
        <v>0</v>
      </c>
      <c r="S140" s="233">
        <v>0</v>
      </c>
      <c r="T140" s="23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5" t="s">
        <v>126</v>
      </c>
      <c r="AT140" s="235" t="s">
        <v>122</v>
      </c>
      <c r="AU140" s="235" t="s">
        <v>121</v>
      </c>
      <c r="AY140" s="14" t="s">
        <v>119</v>
      </c>
      <c r="BE140" s="236">
        <f>IF(N140="základná",J140,0)</f>
        <v>0</v>
      </c>
      <c r="BF140" s="236">
        <f>IF(N140="znížená",J140,0)</f>
        <v>0</v>
      </c>
      <c r="BG140" s="236">
        <f>IF(N140="zákl. prenesená",J140,0)</f>
        <v>0</v>
      </c>
      <c r="BH140" s="236">
        <f>IF(N140="zníž. prenesená",J140,0)</f>
        <v>0</v>
      </c>
      <c r="BI140" s="236">
        <f>IF(N140="nulová",J140,0)</f>
        <v>0</v>
      </c>
      <c r="BJ140" s="14" t="s">
        <v>121</v>
      </c>
      <c r="BK140" s="236">
        <f>ROUND(I140*H140,2)</f>
        <v>0</v>
      </c>
      <c r="BL140" s="14" t="s">
        <v>126</v>
      </c>
      <c r="BM140" s="235" t="s">
        <v>160</v>
      </c>
    </row>
    <row r="141" s="2" customFormat="1" ht="24.15" customHeight="1">
      <c r="A141" s="35"/>
      <c r="B141" s="36"/>
      <c r="C141" s="223" t="s">
        <v>161</v>
      </c>
      <c r="D141" s="223" t="s">
        <v>122</v>
      </c>
      <c r="E141" s="224" t="s">
        <v>162</v>
      </c>
      <c r="F141" s="225" t="s">
        <v>163</v>
      </c>
      <c r="G141" s="226" t="s">
        <v>164</v>
      </c>
      <c r="H141" s="227">
        <v>3.0230000000000001</v>
      </c>
      <c r="I141" s="228"/>
      <c r="J141" s="229">
        <f>ROUND(I141*H141,2)</f>
        <v>0</v>
      </c>
      <c r="K141" s="230"/>
      <c r="L141" s="41"/>
      <c r="M141" s="231" t="s">
        <v>1</v>
      </c>
      <c r="N141" s="232" t="s">
        <v>40</v>
      </c>
      <c r="O141" s="94"/>
      <c r="P141" s="233">
        <f>O141*H141</f>
        <v>0</v>
      </c>
      <c r="Q141" s="233">
        <v>1.01898</v>
      </c>
      <c r="R141" s="233">
        <f>Q141*H141</f>
        <v>3.0803765400000001</v>
      </c>
      <c r="S141" s="233">
        <v>0</v>
      </c>
      <c r="T141" s="23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5" t="s">
        <v>126</v>
      </c>
      <c r="AT141" s="235" t="s">
        <v>122</v>
      </c>
      <c r="AU141" s="235" t="s">
        <v>121</v>
      </c>
      <c r="AY141" s="14" t="s">
        <v>119</v>
      </c>
      <c r="BE141" s="236">
        <f>IF(N141="základná",J141,0)</f>
        <v>0</v>
      </c>
      <c r="BF141" s="236">
        <f>IF(N141="znížená",J141,0)</f>
        <v>0</v>
      </c>
      <c r="BG141" s="236">
        <f>IF(N141="zákl. prenesená",J141,0)</f>
        <v>0</v>
      </c>
      <c r="BH141" s="236">
        <f>IF(N141="zníž. prenesená",J141,0)</f>
        <v>0</v>
      </c>
      <c r="BI141" s="236">
        <f>IF(N141="nulová",J141,0)</f>
        <v>0</v>
      </c>
      <c r="BJ141" s="14" t="s">
        <v>121</v>
      </c>
      <c r="BK141" s="236">
        <f>ROUND(I141*H141,2)</f>
        <v>0</v>
      </c>
      <c r="BL141" s="14" t="s">
        <v>126</v>
      </c>
      <c r="BM141" s="235" t="s">
        <v>165</v>
      </c>
    </row>
    <row r="142" s="12" customFormat="1" ht="22.8" customHeight="1">
      <c r="A142" s="12"/>
      <c r="B142" s="207"/>
      <c r="C142" s="208"/>
      <c r="D142" s="209" t="s">
        <v>73</v>
      </c>
      <c r="E142" s="221" t="s">
        <v>128</v>
      </c>
      <c r="F142" s="221" t="s">
        <v>166</v>
      </c>
      <c r="G142" s="208"/>
      <c r="H142" s="208"/>
      <c r="I142" s="211"/>
      <c r="J142" s="222">
        <f>BK142</f>
        <v>0</v>
      </c>
      <c r="K142" s="208"/>
      <c r="L142" s="213"/>
      <c r="M142" s="214"/>
      <c r="N142" s="215"/>
      <c r="O142" s="215"/>
      <c r="P142" s="216">
        <f>SUM(P143:P149)</f>
        <v>0</v>
      </c>
      <c r="Q142" s="215"/>
      <c r="R142" s="216">
        <f>SUM(R143:R149)</f>
        <v>176.68394919000002</v>
      </c>
      <c r="S142" s="215"/>
      <c r="T142" s="217">
        <f>SUM(T143:T149)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8" t="s">
        <v>78</v>
      </c>
      <c r="AT142" s="219" t="s">
        <v>73</v>
      </c>
      <c r="AU142" s="219" t="s">
        <v>78</v>
      </c>
      <c r="AY142" s="218" t="s">
        <v>119</v>
      </c>
      <c r="BK142" s="220">
        <f>SUM(BK143:BK149)</f>
        <v>0</v>
      </c>
    </row>
    <row r="143" s="2" customFormat="1" ht="33" customHeight="1">
      <c r="A143" s="35"/>
      <c r="B143" s="36"/>
      <c r="C143" s="223" t="s">
        <v>167</v>
      </c>
      <c r="D143" s="223" t="s">
        <v>122</v>
      </c>
      <c r="E143" s="224" t="s">
        <v>168</v>
      </c>
      <c r="F143" s="225" t="s">
        <v>169</v>
      </c>
      <c r="G143" s="226" t="s">
        <v>125</v>
      </c>
      <c r="H143" s="227">
        <v>12.5</v>
      </c>
      <c r="I143" s="228"/>
      <c r="J143" s="229">
        <f>ROUND(I143*H143,2)</f>
        <v>0</v>
      </c>
      <c r="K143" s="230"/>
      <c r="L143" s="41"/>
      <c r="M143" s="231" t="s">
        <v>1</v>
      </c>
      <c r="N143" s="232" t="s">
        <v>40</v>
      </c>
      <c r="O143" s="94"/>
      <c r="P143" s="233">
        <f>O143*H143</f>
        <v>0</v>
      </c>
      <c r="Q143" s="233">
        <v>1.6780600000000001</v>
      </c>
      <c r="R143" s="233">
        <f>Q143*H143</f>
        <v>20.975750000000001</v>
      </c>
      <c r="S143" s="233">
        <v>0</v>
      </c>
      <c r="T143" s="23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5" t="s">
        <v>126</v>
      </c>
      <c r="AT143" s="235" t="s">
        <v>122</v>
      </c>
      <c r="AU143" s="235" t="s">
        <v>121</v>
      </c>
      <c r="AY143" s="14" t="s">
        <v>119</v>
      </c>
      <c r="BE143" s="236">
        <f>IF(N143="základná",J143,0)</f>
        <v>0</v>
      </c>
      <c r="BF143" s="236">
        <f>IF(N143="znížená",J143,0)</f>
        <v>0</v>
      </c>
      <c r="BG143" s="236">
        <f>IF(N143="zákl. prenesená",J143,0)</f>
        <v>0</v>
      </c>
      <c r="BH143" s="236">
        <f>IF(N143="zníž. prenesená",J143,0)</f>
        <v>0</v>
      </c>
      <c r="BI143" s="236">
        <f>IF(N143="nulová",J143,0)</f>
        <v>0</v>
      </c>
      <c r="BJ143" s="14" t="s">
        <v>121</v>
      </c>
      <c r="BK143" s="236">
        <f>ROUND(I143*H143,2)</f>
        <v>0</v>
      </c>
      <c r="BL143" s="14" t="s">
        <v>126</v>
      </c>
      <c r="BM143" s="235" t="s">
        <v>170</v>
      </c>
    </row>
    <row r="144" s="2" customFormat="1" ht="37.8" customHeight="1">
      <c r="A144" s="35"/>
      <c r="B144" s="36"/>
      <c r="C144" s="223" t="s">
        <v>171</v>
      </c>
      <c r="D144" s="223" t="s">
        <v>122</v>
      </c>
      <c r="E144" s="224" t="s">
        <v>172</v>
      </c>
      <c r="F144" s="225" t="s">
        <v>173</v>
      </c>
      <c r="G144" s="226" t="s">
        <v>125</v>
      </c>
      <c r="H144" s="227">
        <v>43.200000000000003</v>
      </c>
      <c r="I144" s="228"/>
      <c r="J144" s="229">
        <f>ROUND(I144*H144,2)</f>
        <v>0</v>
      </c>
      <c r="K144" s="230"/>
      <c r="L144" s="41"/>
      <c r="M144" s="231" t="s">
        <v>1</v>
      </c>
      <c r="N144" s="232" t="s">
        <v>40</v>
      </c>
      <c r="O144" s="94"/>
      <c r="P144" s="233">
        <f>O144*H144</f>
        <v>0</v>
      </c>
      <c r="Q144" s="233">
        <v>0.76049</v>
      </c>
      <c r="R144" s="233">
        <f>Q144*H144</f>
        <v>32.853168000000004</v>
      </c>
      <c r="S144" s="233">
        <v>0</v>
      </c>
      <c r="T144" s="23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5" t="s">
        <v>126</v>
      </c>
      <c r="AT144" s="235" t="s">
        <v>122</v>
      </c>
      <c r="AU144" s="235" t="s">
        <v>121</v>
      </c>
      <c r="AY144" s="14" t="s">
        <v>119</v>
      </c>
      <c r="BE144" s="236">
        <f>IF(N144="základná",J144,0)</f>
        <v>0</v>
      </c>
      <c r="BF144" s="236">
        <f>IF(N144="znížená",J144,0)</f>
        <v>0</v>
      </c>
      <c r="BG144" s="236">
        <f>IF(N144="zákl. prenesená",J144,0)</f>
        <v>0</v>
      </c>
      <c r="BH144" s="236">
        <f>IF(N144="zníž. prenesená",J144,0)</f>
        <v>0</v>
      </c>
      <c r="BI144" s="236">
        <f>IF(N144="nulová",J144,0)</f>
        <v>0</v>
      </c>
      <c r="BJ144" s="14" t="s">
        <v>121</v>
      </c>
      <c r="BK144" s="236">
        <f>ROUND(I144*H144,2)</f>
        <v>0</v>
      </c>
      <c r="BL144" s="14" t="s">
        <v>126</v>
      </c>
      <c r="BM144" s="235" t="s">
        <v>174</v>
      </c>
    </row>
    <row r="145" s="2" customFormat="1" ht="24.15" customHeight="1">
      <c r="A145" s="35"/>
      <c r="B145" s="36"/>
      <c r="C145" s="223" t="s">
        <v>175</v>
      </c>
      <c r="D145" s="223" t="s">
        <v>122</v>
      </c>
      <c r="E145" s="224" t="s">
        <v>176</v>
      </c>
      <c r="F145" s="225" t="s">
        <v>177</v>
      </c>
      <c r="G145" s="226" t="s">
        <v>125</v>
      </c>
      <c r="H145" s="227">
        <v>52.950000000000003</v>
      </c>
      <c r="I145" s="228"/>
      <c r="J145" s="229">
        <f>ROUND(I145*H145,2)</f>
        <v>0</v>
      </c>
      <c r="K145" s="230"/>
      <c r="L145" s="41"/>
      <c r="M145" s="231" t="s">
        <v>1</v>
      </c>
      <c r="N145" s="232" t="s">
        <v>40</v>
      </c>
      <c r="O145" s="94"/>
      <c r="P145" s="233">
        <f>O145*H145</f>
        <v>0</v>
      </c>
      <c r="Q145" s="233">
        <v>2.2119</v>
      </c>
      <c r="R145" s="233">
        <f>Q145*H145</f>
        <v>117.12010500000001</v>
      </c>
      <c r="S145" s="233">
        <v>0</v>
      </c>
      <c r="T145" s="23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5" t="s">
        <v>126</v>
      </c>
      <c r="AT145" s="235" t="s">
        <v>122</v>
      </c>
      <c r="AU145" s="235" t="s">
        <v>121</v>
      </c>
      <c r="AY145" s="14" t="s">
        <v>119</v>
      </c>
      <c r="BE145" s="236">
        <f>IF(N145="základná",J145,0)</f>
        <v>0</v>
      </c>
      <c r="BF145" s="236">
        <f>IF(N145="znížená",J145,0)</f>
        <v>0</v>
      </c>
      <c r="BG145" s="236">
        <f>IF(N145="zákl. prenesená",J145,0)</f>
        <v>0</v>
      </c>
      <c r="BH145" s="236">
        <f>IF(N145="zníž. prenesená",J145,0)</f>
        <v>0</v>
      </c>
      <c r="BI145" s="236">
        <f>IF(N145="nulová",J145,0)</f>
        <v>0</v>
      </c>
      <c r="BJ145" s="14" t="s">
        <v>121</v>
      </c>
      <c r="BK145" s="236">
        <f>ROUND(I145*H145,2)</f>
        <v>0</v>
      </c>
      <c r="BL145" s="14" t="s">
        <v>126</v>
      </c>
      <c r="BM145" s="235" t="s">
        <v>178</v>
      </c>
    </row>
    <row r="146" s="2" customFormat="1" ht="24.15" customHeight="1">
      <c r="A146" s="35"/>
      <c r="B146" s="36"/>
      <c r="C146" s="223" t="s">
        <v>179</v>
      </c>
      <c r="D146" s="223" t="s">
        <v>122</v>
      </c>
      <c r="E146" s="224" t="s">
        <v>180</v>
      </c>
      <c r="F146" s="225" t="s">
        <v>181</v>
      </c>
      <c r="G146" s="226" t="s">
        <v>143</v>
      </c>
      <c r="H146" s="227">
        <v>264.75</v>
      </c>
      <c r="I146" s="228"/>
      <c r="J146" s="229">
        <f>ROUND(I146*H146,2)</f>
        <v>0</v>
      </c>
      <c r="K146" s="230"/>
      <c r="L146" s="41"/>
      <c r="M146" s="231" t="s">
        <v>1</v>
      </c>
      <c r="N146" s="232" t="s">
        <v>40</v>
      </c>
      <c r="O146" s="94"/>
      <c r="P146" s="233">
        <f>O146*H146</f>
        <v>0</v>
      </c>
      <c r="Q146" s="233">
        <v>0.00315</v>
      </c>
      <c r="R146" s="233">
        <f>Q146*H146</f>
        <v>0.83396250000000005</v>
      </c>
      <c r="S146" s="233">
        <v>0</v>
      </c>
      <c r="T146" s="23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5" t="s">
        <v>126</v>
      </c>
      <c r="AT146" s="235" t="s">
        <v>122</v>
      </c>
      <c r="AU146" s="235" t="s">
        <v>121</v>
      </c>
      <c r="AY146" s="14" t="s">
        <v>119</v>
      </c>
      <c r="BE146" s="236">
        <f>IF(N146="základná",J146,0)</f>
        <v>0</v>
      </c>
      <c r="BF146" s="236">
        <f>IF(N146="znížená",J146,0)</f>
        <v>0</v>
      </c>
      <c r="BG146" s="236">
        <f>IF(N146="zákl. prenesená",J146,0)</f>
        <v>0</v>
      </c>
      <c r="BH146" s="236">
        <f>IF(N146="zníž. prenesená",J146,0)</f>
        <v>0</v>
      </c>
      <c r="BI146" s="236">
        <f>IF(N146="nulová",J146,0)</f>
        <v>0</v>
      </c>
      <c r="BJ146" s="14" t="s">
        <v>121</v>
      </c>
      <c r="BK146" s="236">
        <f>ROUND(I146*H146,2)</f>
        <v>0</v>
      </c>
      <c r="BL146" s="14" t="s">
        <v>126</v>
      </c>
      <c r="BM146" s="235" t="s">
        <v>182</v>
      </c>
    </row>
    <row r="147" s="2" customFormat="1" ht="24.15" customHeight="1">
      <c r="A147" s="35"/>
      <c r="B147" s="36"/>
      <c r="C147" s="223" t="s">
        <v>183</v>
      </c>
      <c r="D147" s="223" t="s">
        <v>122</v>
      </c>
      <c r="E147" s="224" t="s">
        <v>184</v>
      </c>
      <c r="F147" s="225" t="s">
        <v>185</v>
      </c>
      <c r="G147" s="226" t="s">
        <v>143</v>
      </c>
      <c r="H147" s="227">
        <v>264.75</v>
      </c>
      <c r="I147" s="228"/>
      <c r="J147" s="229">
        <f>ROUND(I147*H147,2)</f>
        <v>0</v>
      </c>
      <c r="K147" s="230"/>
      <c r="L147" s="41"/>
      <c r="M147" s="231" t="s">
        <v>1</v>
      </c>
      <c r="N147" s="232" t="s">
        <v>40</v>
      </c>
      <c r="O147" s="94"/>
      <c r="P147" s="233">
        <f>O147*H147</f>
        <v>0</v>
      </c>
      <c r="Q147" s="233">
        <v>0</v>
      </c>
      <c r="R147" s="233">
        <f>Q147*H147</f>
        <v>0</v>
      </c>
      <c r="S147" s="233">
        <v>0</v>
      </c>
      <c r="T147" s="23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5" t="s">
        <v>126</v>
      </c>
      <c r="AT147" s="235" t="s">
        <v>122</v>
      </c>
      <c r="AU147" s="235" t="s">
        <v>121</v>
      </c>
      <c r="AY147" s="14" t="s">
        <v>119</v>
      </c>
      <c r="BE147" s="236">
        <f>IF(N147="základná",J147,0)</f>
        <v>0</v>
      </c>
      <c r="BF147" s="236">
        <f>IF(N147="znížená",J147,0)</f>
        <v>0</v>
      </c>
      <c r="BG147" s="236">
        <f>IF(N147="zákl. prenesená",J147,0)</f>
        <v>0</v>
      </c>
      <c r="BH147" s="236">
        <f>IF(N147="zníž. prenesená",J147,0)</f>
        <v>0</v>
      </c>
      <c r="BI147" s="236">
        <f>IF(N147="nulová",J147,0)</f>
        <v>0</v>
      </c>
      <c r="BJ147" s="14" t="s">
        <v>121</v>
      </c>
      <c r="BK147" s="236">
        <f>ROUND(I147*H147,2)</f>
        <v>0</v>
      </c>
      <c r="BL147" s="14" t="s">
        <v>126</v>
      </c>
      <c r="BM147" s="235" t="s">
        <v>186</v>
      </c>
    </row>
    <row r="148" s="2" customFormat="1" ht="16.5" customHeight="1">
      <c r="A148" s="35"/>
      <c r="B148" s="36"/>
      <c r="C148" s="223" t="s">
        <v>187</v>
      </c>
      <c r="D148" s="223" t="s">
        <v>122</v>
      </c>
      <c r="E148" s="224" t="s">
        <v>188</v>
      </c>
      <c r="F148" s="225" t="s">
        <v>189</v>
      </c>
      <c r="G148" s="226" t="s">
        <v>164</v>
      </c>
      <c r="H148" s="227">
        <v>1.377</v>
      </c>
      <c r="I148" s="228"/>
      <c r="J148" s="229">
        <f>ROUND(I148*H148,2)</f>
        <v>0</v>
      </c>
      <c r="K148" s="230"/>
      <c r="L148" s="41"/>
      <c r="M148" s="231" t="s">
        <v>1</v>
      </c>
      <c r="N148" s="232" t="s">
        <v>40</v>
      </c>
      <c r="O148" s="94"/>
      <c r="P148" s="233">
        <f>O148*H148</f>
        <v>0</v>
      </c>
      <c r="Q148" s="233">
        <v>1.01521</v>
      </c>
      <c r="R148" s="233">
        <f>Q148*H148</f>
        <v>1.3979441699999999</v>
      </c>
      <c r="S148" s="233">
        <v>0</v>
      </c>
      <c r="T148" s="23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5" t="s">
        <v>126</v>
      </c>
      <c r="AT148" s="235" t="s">
        <v>122</v>
      </c>
      <c r="AU148" s="235" t="s">
        <v>121</v>
      </c>
      <c r="AY148" s="14" t="s">
        <v>119</v>
      </c>
      <c r="BE148" s="236">
        <f>IF(N148="základná",J148,0)</f>
        <v>0</v>
      </c>
      <c r="BF148" s="236">
        <f>IF(N148="znížená",J148,0)</f>
        <v>0</v>
      </c>
      <c r="BG148" s="236">
        <f>IF(N148="zákl. prenesená",J148,0)</f>
        <v>0</v>
      </c>
      <c r="BH148" s="236">
        <f>IF(N148="zníž. prenesená",J148,0)</f>
        <v>0</v>
      </c>
      <c r="BI148" s="236">
        <f>IF(N148="nulová",J148,0)</f>
        <v>0</v>
      </c>
      <c r="BJ148" s="14" t="s">
        <v>121</v>
      </c>
      <c r="BK148" s="236">
        <f>ROUND(I148*H148,2)</f>
        <v>0</v>
      </c>
      <c r="BL148" s="14" t="s">
        <v>126</v>
      </c>
      <c r="BM148" s="235" t="s">
        <v>190</v>
      </c>
    </row>
    <row r="149" s="2" customFormat="1" ht="24.15" customHeight="1">
      <c r="A149" s="35"/>
      <c r="B149" s="36"/>
      <c r="C149" s="223" t="s">
        <v>191</v>
      </c>
      <c r="D149" s="223" t="s">
        <v>122</v>
      </c>
      <c r="E149" s="224" t="s">
        <v>192</v>
      </c>
      <c r="F149" s="225" t="s">
        <v>193</v>
      </c>
      <c r="G149" s="226" t="s">
        <v>164</v>
      </c>
      <c r="H149" s="227">
        <v>2.9119999999999999</v>
      </c>
      <c r="I149" s="228"/>
      <c r="J149" s="229">
        <f>ROUND(I149*H149,2)</f>
        <v>0</v>
      </c>
      <c r="K149" s="230"/>
      <c r="L149" s="41"/>
      <c r="M149" s="231" t="s">
        <v>1</v>
      </c>
      <c r="N149" s="232" t="s">
        <v>40</v>
      </c>
      <c r="O149" s="94"/>
      <c r="P149" s="233">
        <f>O149*H149</f>
        <v>0</v>
      </c>
      <c r="Q149" s="233">
        <v>1.20296</v>
      </c>
      <c r="R149" s="233">
        <f>Q149*H149</f>
        <v>3.5030195200000001</v>
      </c>
      <c r="S149" s="233">
        <v>0</v>
      </c>
      <c r="T149" s="23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5" t="s">
        <v>126</v>
      </c>
      <c r="AT149" s="235" t="s">
        <v>122</v>
      </c>
      <c r="AU149" s="235" t="s">
        <v>121</v>
      </c>
      <c r="AY149" s="14" t="s">
        <v>119</v>
      </c>
      <c r="BE149" s="236">
        <f>IF(N149="základná",J149,0)</f>
        <v>0</v>
      </c>
      <c r="BF149" s="236">
        <f>IF(N149="znížená",J149,0)</f>
        <v>0</v>
      </c>
      <c r="BG149" s="236">
        <f>IF(N149="zákl. prenesená",J149,0)</f>
        <v>0</v>
      </c>
      <c r="BH149" s="236">
        <f>IF(N149="zníž. prenesená",J149,0)</f>
        <v>0</v>
      </c>
      <c r="BI149" s="236">
        <f>IF(N149="nulová",J149,0)</f>
        <v>0</v>
      </c>
      <c r="BJ149" s="14" t="s">
        <v>121</v>
      </c>
      <c r="BK149" s="236">
        <f>ROUND(I149*H149,2)</f>
        <v>0</v>
      </c>
      <c r="BL149" s="14" t="s">
        <v>126</v>
      </c>
      <c r="BM149" s="235" t="s">
        <v>194</v>
      </c>
    </row>
    <row r="150" s="12" customFormat="1" ht="22.8" customHeight="1">
      <c r="A150" s="12"/>
      <c r="B150" s="207"/>
      <c r="C150" s="208"/>
      <c r="D150" s="209" t="s">
        <v>73</v>
      </c>
      <c r="E150" s="221" t="s">
        <v>140</v>
      </c>
      <c r="F150" s="221" t="s">
        <v>195</v>
      </c>
      <c r="G150" s="208"/>
      <c r="H150" s="208"/>
      <c r="I150" s="211"/>
      <c r="J150" s="222">
        <f>BK150</f>
        <v>0</v>
      </c>
      <c r="K150" s="208"/>
      <c r="L150" s="213"/>
      <c r="M150" s="214"/>
      <c r="N150" s="215"/>
      <c r="O150" s="215"/>
      <c r="P150" s="216">
        <f>SUM(P151:P163)</f>
        <v>0</v>
      </c>
      <c r="Q150" s="215"/>
      <c r="R150" s="216">
        <f>SUM(R151:R163)</f>
        <v>769.57810637</v>
      </c>
      <c r="S150" s="215"/>
      <c r="T150" s="217">
        <f>SUM(T151:T163)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8" t="s">
        <v>78</v>
      </c>
      <c r="AT150" s="219" t="s">
        <v>73</v>
      </c>
      <c r="AU150" s="219" t="s">
        <v>78</v>
      </c>
      <c r="AY150" s="218" t="s">
        <v>119</v>
      </c>
      <c r="BK150" s="220">
        <f>SUM(BK151:BK163)</f>
        <v>0</v>
      </c>
    </row>
    <row r="151" s="2" customFormat="1" ht="24.15" customHeight="1">
      <c r="A151" s="35"/>
      <c r="B151" s="36"/>
      <c r="C151" s="223" t="s">
        <v>196</v>
      </c>
      <c r="D151" s="223" t="s">
        <v>122</v>
      </c>
      <c r="E151" s="224" t="s">
        <v>197</v>
      </c>
      <c r="F151" s="225" t="s">
        <v>198</v>
      </c>
      <c r="G151" s="226" t="s">
        <v>143</v>
      </c>
      <c r="H151" s="227">
        <v>415.82999999999998</v>
      </c>
      <c r="I151" s="228"/>
      <c r="J151" s="229">
        <f>ROUND(I151*H151,2)</f>
        <v>0</v>
      </c>
      <c r="K151" s="230"/>
      <c r="L151" s="41"/>
      <c r="M151" s="231" t="s">
        <v>1</v>
      </c>
      <c r="N151" s="232" t="s">
        <v>40</v>
      </c>
      <c r="O151" s="94"/>
      <c r="P151" s="233">
        <f>O151*H151</f>
        <v>0</v>
      </c>
      <c r="Q151" s="233">
        <v>0.0049300000000000004</v>
      </c>
      <c r="R151" s="233">
        <f>Q151*H151</f>
        <v>2.0500419000000001</v>
      </c>
      <c r="S151" s="233">
        <v>0</v>
      </c>
      <c r="T151" s="23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5" t="s">
        <v>126</v>
      </c>
      <c r="AT151" s="235" t="s">
        <v>122</v>
      </c>
      <c r="AU151" s="235" t="s">
        <v>121</v>
      </c>
      <c r="AY151" s="14" t="s">
        <v>119</v>
      </c>
      <c r="BE151" s="236">
        <f>IF(N151="základná",J151,0)</f>
        <v>0</v>
      </c>
      <c r="BF151" s="236">
        <f>IF(N151="znížená",J151,0)</f>
        <v>0</v>
      </c>
      <c r="BG151" s="236">
        <f>IF(N151="zákl. prenesená",J151,0)</f>
        <v>0</v>
      </c>
      <c r="BH151" s="236">
        <f>IF(N151="zníž. prenesená",J151,0)</f>
        <v>0</v>
      </c>
      <c r="BI151" s="236">
        <f>IF(N151="nulová",J151,0)</f>
        <v>0</v>
      </c>
      <c r="BJ151" s="14" t="s">
        <v>121</v>
      </c>
      <c r="BK151" s="236">
        <f>ROUND(I151*H151,2)</f>
        <v>0</v>
      </c>
      <c r="BL151" s="14" t="s">
        <v>126</v>
      </c>
      <c r="BM151" s="235" t="s">
        <v>199</v>
      </c>
    </row>
    <row r="152" s="2" customFormat="1" ht="24.15" customHeight="1">
      <c r="A152" s="35"/>
      <c r="B152" s="36"/>
      <c r="C152" s="223" t="s">
        <v>200</v>
      </c>
      <c r="D152" s="223" t="s">
        <v>122</v>
      </c>
      <c r="E152" s="224" t="s">
        <v>201</v>
      </c>
      <c r="F152" s="225" t="s">
        <v>202</v>
      </c>
      <c r="G152" s="226" t="s">
        <v>143</v>
      </c>
      <c r="H152" s="227">
        <v>415.82999999999998</v>
      </c>
      <c r="I152" s="228"/>
      <c r="J152" s="229">
        <f>ROUND(I152*H152,2)</f>
        <v>0</v>
      </c>
      <c r="K152" s="230"/>
      <c r="L152" s="41"/>
      <c r="M152" s="231" t="s">
        <v>1</v>
      </c>
      <c r="N152" s="232" t="s">
        <v>40</v>
      </c>
      <c r="O152" s="94"/>
      <c r="P152" s="233">
        <f>O152*H152</f>
        <v>0</v>
      </c>
      <c r="Q152" s="233">
        <v>0.0315</v>
      </c>
      <c r="R152" s="233">
        <f>Q152*H152</f>
        <v>13.098644999999999</v>
      </c>
      <c r="S152" s="233">
        <v>0</v>
      </c>
      <c r="T152" s="23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5" t="s">
        <v>126</v>
      </c>
      <c r="AT152" s="235" t="s">
        <v>122</v>
      </c>
      <c r="AU152" s="235" t="s">
        <v>121</v>
      </c>
      <c r="AY152" s="14" t="s">
        <v>119</v>
      </c>
      <c r="BE152" s="236">
        <f>IF(N152="základná",J152,0)</f>
        <v>0</v>
      </c>
      <c r="BF152" s="236">
        <f>IF(N152="znížená",J152,0)</f>
        <v>0</v>
      </c>
      <c r="BG152" s="236">
        <f>IF(N152="zákl. prenesená",J152,0)</f>
        <v>0</v>
      </c>
      <c r="BH152" s="236">
        <f>IF(N152="zníž. prenesená",J152,0)</f>
        <v>0</v>
      </c>
      <c r="BI152" s="236">
        <f>IF(N152="nulová",J152,0)</f>
        <v>0</v>
      </c>
      <c r="BJ152" s="14" t="s">
        <v>121</v>
      </c>
      <c r="BK152" s="236">
        <f>ROUND(I152*H152,2)</f>
        <v>0</v>
      </c>
      <c r="BL152" s="14" t="s">
        <v>126</v>
      </c>
      <c r="BM152" s="235" t="s">
        <v>203</v>
      </c>
    </row>
    <row r="153" s="2" customFormat="1" ht="24.15" customHeight="1">
      <c r="A153" s="35"/>
      <c r="B153" s="36"/>
      <c r="C153" s="223" t="s">
        <v>204</v>
      </c>
      <c r="D153" s="223" t="s">
        <v>122</v>
      </c>
      <c r="E153" s="224" t="s">
        <v>205</v>
      </c>
      <c r="F153" s="225" t="s">
        <v>206</v>
      </c>
      <c r="G153" s="226" t="s">
        <v>143</v>
      </c>
      <c r="H153" s="227">
        <v>415.82999999999998</v>
      </c>
      <c r="I153" s="228"/>
      <c r="J153" s="229">
        <f>ROUND(I153*H153,2)</f>
        <v>0</v>
      </c>
      <c r="K153" s="230"/>
      <c r="L153" s="41"/>
      <c r="M153" s="231" t="s">
        <v>1</v>
      </c>
      <c r="N153" s="232" t="s">
        <v>40</v>
      </c>
      <c r="O153" s="94"/>
      <c r="P153" s="233">
        <f>O153*H153</f>
        <v>0</v>
      </c>
      <c r="Q153" s="233">
        <v>0.0089300000000000004</v>
      </c>
      <c r="R153" s="233">
        <f>Q153*H153</f>
        <v>3.7133619000000002</v>
      </c>
      <c r="S153" s="233">
        <v>0</v>
      </c>
      <c r="T153" s="23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5" t="s">
        <v>126</v>
      </c>
      <c r="AT153" s="235" t="s">
        <v>122</v>
      </c>
      <c r="AU153" s="235" t="s">
        <v>121</v>
      </c>
      <c r="AY153" s="14" t="s">
        <v>119</v>
      </c>
      <c r="BE153" s="236">
        <f>IF(N153="základná",J153,0)</f>
        <v>0</v>
      </c>
      <c r="BF153" s="236">
        <f>IF(N153="znížená",J153,0)</f>
        <v>0</v>
      </c>
      <c r="BG153" s="236">
        <f>IF(N153="zákl. prenesená",J153,0)</f>
        <v>0</v>
      </c>
      <c r="BH153" s="236">
        <f>IF(N153="zníž. prenesená",J153,0)</f>
        <v>0</v>
      </c>
      <c r="BI153" s="236">
        <f>IF(N153="nulová",J153,0)</f>
        <v>0</v>
      </c>
      <c r="BJ153" s="14" t="s">
        <v>121</v>
      </c>
      <c r="BK153" s="236">
        <f>ROUND(I153*H153,2)</f>
        <v>0</v>
      </c>
      <c r="BL153" s="14" t="s">
        <v>126</v>
      </c>
      <c r="BM153" s="235" t="s">
        <v>207</v>
      </c>
    </row>
    <row r="154" s="2" customFormat="1" ht="24.15" customHeight="1">
      <c r="A154" s="35"/>
      <c r="B154" s="36"/>
      <c r="C154" s="223" t="s">
        <v>208</v>
      </c>
      <c r="D154" s="223" t="s">
        <v>122</v>
      </c>
      <c r="E154" s="224" t="s">
        <v>209</v>
      </c>
      <c r="F154" s="225" t="s">
        <v>210</v>
      </c>
      <c r="G154" s="226" t="s">
        <v>143</v>
      </c>
      <c r="H154" s="227">
        <v>678.178</v>
      </c>
      <c r="I154" s="228"/>
      <c r="J154" s="229">
        <f>ROUND(I154*H154,2)</f>
        <v>0</v>
      </c>
      <c r="K154" s="230"/>
      <c r="L154" s="41"/>
      <c r="M154" s="231" t="s">
        <v>1</v>
      </c>
      <c r="N154" s="232" t="s">
        <v>40</v>
      </c>
      <c r="O154" s="94"/>
      <c r="P154" s="233">
        <f>O154*H154</f>
        <v>0</v>
      </c>
      <c r="Q154" s="233">
        <v>0.0049300000000000004</v>
      </c>
      <c r="R154" s="233">
        <f>Q154*H154</f>
        <v>3.3434175400000004</v>
      </c>
      <c r="S154" s="233">
        <v>0</v>
      </c>
      <c r="T154" s="23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5" t="s">
        <v>126</v>
      </c>
      <c r="AT154" s="235" t="s">
        <v>122</v>
      </c>
      <c r="AU154" s="235" t="s">
        <v>121</v>
      </c>
      <c r="AY154" s="14" t="s">
        <v>119</v>
      </c>
      <c r="BE154" s="236">
        <f>IF(N154="základná",J154,0)</f>
        <v>0</v>
      </c>
      <c r="BF154" s="236">
        <f>IF(N154="znížená",J154,0)</f>
        <v>0</v>
      </c>
      <c r="BG154" s="236">
        <f>IF(N154="zákl. prenesená",J154,0)</f>
        <v>0</v>
      </c>
      <c r="BH154" s="236">
        <f>IF(N154="zníž. prenesená",J154,0)</f>
        <v>0</v>
      </c>
      <c r="BI154" s="236">
        <f>IF(N154="nulová",J154,0)</f>
        <v>0</v>
      </c>
      <c r="BJ154" s="14" t="s">
        <v>121</v>
      </c>
      <c r="BK154" s="236">
        <f>ROUND(I154*H154,2)</f>
        <v>0</v>
      </c>
      <c r="BL154" s="14" t="s">
        <v>126</v>
      </c>
      <c r="BM154" s="235" t="s">
        <v>211</v>
      </c>
    </row>
    <row r="155" s="2" customFormat="1" ht="24.15" customHeight="1">
      <c r="A155" s="35"/>
      <c r="B155" s="36"/>
      <c r="C155" s="223" t="s">
        <v>212</v>
      </c>
      <c r="D155" s="223" t="s">
        <v>122</v>
      </c>
      <c r="E155" s="224" t="s">
        <v>213</v>
      </c>
      <c r="F155" s="225" t="s">
        <v>214</v>
      </c>
      <c r="G155" s="226" t="s">
        <v>143</v>
      </c>
      <c r="H155" s="227">
        <v>678.178</v>
      </c>
      <c r="I155" s="228"/>
      <c r="J155" s="229">
        <f>ROUND(I155*H155,2)</f>
        <v>0</v>
      </c>
      <c r="K155" s="230"/>
      <c r="L155" s="41"/>
      <c r="M155" s="231" t="s">
        <v>1</v>
      </c>
      <c r="N155" s="232" t="s">
        <v>40</v>
      </c>
      <c r="O155" s="94"/>
      <c r="P155" s="233">
        <f>O155*H155</f>
        <v>0</v>
      </c>
      <c r="Q155" s="233">
        <v>0.039379999999999998</v>
      </c>
      <c r="R155" s="233">
        <f>Q155*H155</f>
        <v>26.706649639999998</v>
      </c>
      <c r="S155" s="233">
        <v>0</v>
      </c>
      <c r="T155" s="23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5" t="s">
        <v>126</v>
      </c>
      <c r="AT155" s="235" t="s">
        <v>122</v>
      </c>
      <c r="AU155" s="235" t="s">
        <v>121</v>
      </c>
      <c r="AY155" s="14" t="s">
        <v>119</v>
      </c>
      <c r="BE155" s="236">
        <f>IF(N155="základná",J155,0)</f>
        <v>0</v>
      </c>
      <c r="BF155" s="236">
        <f>IF(N155="znížená",J155,0)</f>
        <v>0</v>
      </c>
      <c r="BG155" s="236">
        <f>IF(N155="zákl. prenesená",J155,0)</f>
        <v>0</v>
      </c>
      <c r="BH155" s="236">
        <f>IF(N155="zníž. prenesená",J155,0)</f>
        <v>0</v>
      </c>
      <c r="BI155" s="236">
        <f>IF(N155="nulová",J155,0)</f>
        <v>0</v>
      </c>
      <c r="BJ155" s="14" t="s">
        <v>121</v>
      </c>
      <c r="BK155" s="236">
        <f>ROUND(I155*H155,2)</f>
        <v>0</v>
      </c>
      <c r="BL155" s="14" t="s">
        <v>126</v>
      </c>
      <c r="BM155" s="235" t="s">
        <v>215</v>
      </c>
    </row>
    <row r="156" s="2" customFormat="1" ht="24.15" customHeight="1">
      <c r="A156" s="35"/>
      <c r="B156" s="36"/>
      <c r="C156" s="223" t="s">
        <v>216</v>
      </c>
      <c r="D156" s="223" t="s">
        <v>122</v>
      </c>
      <c r="E156" s="224" t="s">
        <v>217</v>
      </c>
      <c r="F156" s="225" t="s">
        <v>218</v>
      </c>
      <c r="G156" s="226" t="s">
        <v>143</v>
      </c>
      <c r="H156" s="227">
        <v>678.178</v>
      </c>
      <c r="I156" s="228"/>
      <c r="J156" s="229">
        <f>ROUND(I156*H156,2)</f>
        <v>0</v>
      </c>
      <c r="K156" s="230"/>
      <c r="L156" s="41"/>
      <c r="M156" s="231" t="s">
        <v>1</v>
      </c>
      <c r="N156" s="232" t="s">
        <v>40</v>
      </c>
      <c r="O156" s="94"/>
      <c r="P156" s="233">
        <f>O156*H156</f>
        <v>0</v>
      </c>
      <c r="Q156" s="233">
        <v>0.019689999999999999</v>
      </c>
      <c r="R156" s="233">
        <f>Q156*H156</f>
        <v>13.353324819999999</v>
      </c>
      <c r="S156" s="233">
        <v>0</v>
      </c>
      <c r="T156" s="23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5" t="s">
        <v>126</v>
      </c>
      <c r="AT156" s="235" t="s">
        <v>122</v>
      </c>
      <c r="AU156" s="235" t="s">
        <v>121</v>
      </c>
      <c r="AY156" s="14" t="s">
        <v>119</v>
      </c>
      <c r="BE156" s="236">
        <f>IF(N156="základná",J156,0)</f>
        <v>0</v>
      </c>
      <c r="BF156" s="236">
        <f>IF(N156="znížená",J156,0)</f>
        <v>0</v>
      </c>
      <c r="BG156" s="236">
        <f>IF(N156="zákl. prenesená",J156,0)</f>
        <v>0</v>
      </c>
      <c r="BH156" s="236">
        <f>IF(N156="zníž. prenesená",J156,0)</f>
        <v>0</v>
      </c>
      <c r="BI156" s="236">
        <f>IF(N156="nulová",J156,0)</f>
        <v>0</v>
      </c>
      <c r="BJ156" s="14" t="s">
        <v>121</v>
      </c>
      <c r="BK156" s="236">
        <f>ROUND(I156*H156,2)</f>
        <v>0</v>
      </c>
      <c r="BL156" s="14" t="s">
        <v>126</v>
      </c>
      <c r="BM156" s="235" t="s">
        <v>219</v>
      </c>
    </row>
    <row r="157" s="2" customFormat="1" ht="24.15" customHeight="1">
      <c r="A157" s="35"/>
      <c r="B157" s="36"/>
      <c r="C157" s="223" t="s">
        <v>220</v>
      </c>
      <c r="D157" s="223" t="s">
        <v>122</v>
      </c>
      <c r="E157" s="224" t="s">
        <v>221</v>
      </c>
      <c r="F157" s="225" t="s">
        <v>222</v>
      </c>
      <c r="G157" s="226" t="s">
        <v>125</v>
      </c>
      <c r="H157" s="227">
        <v>132.10900000000001</v>
      </c>
      <c r="I157" s="228"/>
      <c r="J157" s="229">
        <f>ROUND(I157*H157,2)</f>
        <v>0</v>
      </c>
      <c r="K157" s="230"/>
      <c r="L157" s="41"/>
      <c r="M157" s="231" t="s">
        <v>1</v>
      </c>
      <c r="N157" s="232" t="s">
        <v>40</v>
      </c>
      <c r="O157" s="94"/>
      <c r="P157" s="233">
        <f>O157*H157</f>
        <v>0</v>
      </c>
      <c r="Q157" s="233">
        <v>2.2404799999999998</v>
      </c>
      <c r="R157" s="233">
        <f>Q157*H157</f>
        <v>295.98757231999997</v>
      </c>
      <c r="S157" s="233">
        <v>0</v>
      </c>
      <c r="T157" s="23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5" t="s">
        <v>126</v>
      </c>
      <c r="AT157" s="235" t="s">
        <v>122</v>
      </c>
      <c r="AU157" s="235" t="s">
        <v>121</v>
      </c>
      <c r="AY157" s="14" t="s">
        <v>119</v>
      </c>
      <c r="BE157" s="236">
        <f>IF(N157="základná",J157,0)</f>
        <v>0</v>
      </c>
      <c r="BF157" s="236">
        <f>IF(N157="znížená",J157,0)</f>
        <v>0</v>
      </c>
      <c r="BG157" s="236">
        <f>IF(N157="zákl. prenesená",J157,0)</f>
        <v>0</v>
      </c>
      <c r="BH157" s="236">
        <f>IF(N157="zníž. prenesená",J157,0)</f>
        <v>0</v>
      </c>
      <c r="BI157" s="236">
        <f>IF(N157="nulová",J157,0)</f>
        <v>0</v>
      </c>
      <c r="BJ157" s="14" t="s">
        <v>121</v>
      </c>
      <c r="BK157" s="236">
        <f>ROUND(I157*H157,2)</f>
        <v>0</v>
      </c>
      <c r="BL157" s="14" t="s">
        <v>126</v>
      </c>
      <c r="BM157" s="235" t="s">
        <v>223</v>
      </c>
    </row>
    <row r="158" s="2" customFormat="1" ht="33" customHeight="1">
      <c r="A158" s="35"/>
      <c r="B158" s="36"/>
      <c r="C158" s="223" t="s">
        <v>224</v>
      </c>
      <c r="D158" s="223" t="s">
        <v>122</v>
      </c>
      <c r="E158" s="224" t="s">
        <v>225</v>
      </c>
      <c r="F158" s="225" t="s">
        <v>226</v>
      </c>
      <c r="G158" s="226" t="s">
        <v>125</v>
      </c>
      <c r="H158" s="227">
        <v>132.10900000000001</v>
      </c>
      <c r="I158" s="228"/>
      <c r="J158" s="229">
        <f>ROUND(I158*H158,2)</f>
        <v>0</v>
      </c>
      <c r="K158" s="230"/>
      <c r="L158" s="41"/>
      <c r="M158" s="231" t="s">
        <v>1</v>
      </c>
      <c r="N158" s="232" t="s">
        <v>40</v>
      </c>
      <c r="O158" s="94"/>
      <c r="P158" s="233">
        <f>O158*H158</f>
        <v>0</v>
      </c>
      <c r="Q158" s="233">
        <v>0.075749999999999998</v>
      </c>
      <c r="R158" s="233">
        <f>Q158*H158</f>
        <v>10.00725675</v>
      </c>
      <c r="S158" s="233">
        <v>0</v>
      </c>
      <c r="T158" s="23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5" t="s">
        <v>126</v>
      </c>
      <c r="AT158" s="235" t="s">
        <v>122</v>
      </c>
      <c r="AU158" s="235" t="s">
        <v>121</v>
      </c>
      <c r="AY158" s="14" t="s">
        <v>119</v>
      </c>
      <c r="BE158" s="236">
        <f>IF(N158="základná",J158,0)</f>
        <v>0</v>
      </c>
      <c r="BF158" s="236">
        <f>IF(N158="znížená",J158,0)</f>
        <v>0</v>
      </c>
      <c r="BG158" s="236">
        <f>IF(N158="zákl. prenesená",J158,0)</f>
        <v>0</v>
      </c>
      <c r="BH158" s="236">
        <f>IF(N158="zníž. prenesená",J158,0)</f>
        <v>0</v>
      </c>
      <c r="BI158" s="236">
        <f>IF(N158="nulová",J158,0)</f>
        <v>0</v>
      </c>
      <c r="BJ158" s="14" t="s">
        <v>121</v>
      </c>
      <c r="BK158" s="236">
        <f>ROUND(I158*H158,2)</f>
        <v>0</v>
      </c>
      <c r="BL158" s="14" t="s">
        <v>126</v>
      </c>
      <c r="BM158" s="235" t="s">
        <v>227</v>
      </c>
    </row>
    <row r="159" s="2" customFormat="1" ht="33" customHeight="1">
      <c r="A159" s="35"/>
      <c r="B159" s="36"/>
      <c r="C159" s="223" t="s">
        <v>228</v>
      </c>
      <c r="D159" s="223" t="s">
        <v>122</v>
      </c>
      <c r="E159" s="224" t="s">
        <v>229</v>
      </c>
      <c r="F159" s="225" t="s">
        <v>230</v>
      </c>
      <c r="G159" s="226" t="s">
        <v>164</v>
      </c>
      <c r="H159" s="227">
        <v>4.2800000000000002</v>
      </c>
      <c r="I159" s="228"/>
      <c r="J159" s="229">
        <f>ROUND(I159*H159,2)</f>
        <v>0</v>
      </c>
      <c r="K159" s="230"/>
      <c r="L159" s="41"/>
      <c r="M159" s="231" t="s">
        <v>1</v>
      </c>
      <c r="N159" s="232" t="s">
        <v>40</v>
      </c>
      <c r="O159" s="94"/>
      <c r="P159" s="233">
        <f>O159*H159</f>
        <v>0</v>
      </c>
      <c r="Q159" s="233">
        <v>1.20296</v>
      </c>
      <c r="R159" s="233">
        <f>Q159*H159</f>
        <v>5.1486688000000003</v>
      </c>
      <c r="S159" s="233">
        <v>0</v>
      </c>
      <c r="T159" s="23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5" t="s">
        <v>126</v>
      </c>
      <c r="AT159" s="235" t="s">
        <v>122</v>
      </c>
      <c r="AU159" s="235" t="s">
        <v>121</v>
      </c>
      <c r="AY159" s="14" t="s">
        <v>119</v>
      </c>
      <c r="BE159" s="236">
        <f>IF(N159="základná",J159,0)</f>
        <v>0</v>
      </c>
      <c r="BF159" s="236">
        <f>IF(N159="znížená",J159,0)</f>
        <v>0</v>
      </c>
      <c r="BG159" s="236">
        <f>IF(N159="zákl. prenesená",J159,0)</f>
        <v>0</v>
      </c>
      <c r="BH159" s="236">
        <f>IF(N159="zníž. prenesená",J159,0)</f>
        <v>0</v>
      </c>
      <c r="BI159" s="236">
        <f>IF(N159="nulová",J159,0)</f>
        <v>0</v>
      </c>
      <c r="BJ159" s="14" t="s">
        <v>121</v>
      </c>
      <c r="BK159" s="236">
        <f>ROUND(I159*H159,2)</f>
        <v>0</v>
      </c>
      <c r="BL159" s="14" t="s">
        <v>126</v>
      </c>
      <c r="BM159" s="235" t="s">
        <v>231</v>
      </c>
    </row>
    <row r="160" s="2" customFormat="1" ht="24.15" customHeight="1">
      <c r="A160" s="35"/>
      <c r="B160" s="36"/>
      <c r="C160" s="223" t="s">
        <v>232</v>
      </c>
      <c r="D160" s="223" t="s">
        <v>122</v>
      </c>
      <c r="E160" s="224" t="s">
        <v>233</v>
      </c>
      <c r="F160" s="225" t="s">
        <v>234</v>
      </c>
      <c r="G160" s="226" t="s">
        <v>125</v>
      </c>
      <c r="H160" s="227">
        <v>231.191</v>
      </c>
      <c r="I160" s="228"/>
      <c r="J160" s="229">
        <f>ROUND(I160*H160,2)</f>
        <v>0</v>
      </c>
      <c r="K160" s="230"/>
      <c r="L160" s="41"/>
      <c r="M160" s="231" t="s">
        <v>1</v>
      </c>
      <c r="N160" s="232" t="s">
        <v>40</v>
      </c>
      <c r="O160" s="94"/>
      <c r="P160" s="233">
        <f>O160*H160</f>
        <v>0</v>
      </c>
      <c r="Q160" s="233">
        <v>1.7126999999999999</v>
      </c>
      <c r="R160" s="233">
        <f>Q160*H160</f>
        <v>395.96082569999999</v>
      </c>
      <c r="S160" s="233">
        <v>0</v>
      </c>
      <c r="T160" s="23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5" t="s">
        <v>126</v>
      </c>
      <c r="AT160" s="235" t="s">
        <v>122</v>
      </c>
      <c r="AU160" s="235" t="s">
        <v>121</v>
      </c>
      <c r="AY160" s="14" t="s">
        <v>119</v>
      </c>
      <c r="BE160" s="236">
        <f>IF(N160="základná",J160,0)</f>
        <v>0</v>
      </c>
      <c r="BF160" s="236">
        <f>IF(N160="znížená",J160,0)</f>
        <v>0</v>
      </c>
      <c r="BG160" s="236">
        <f>IF(N160="zákl. prenesená",J160,0)</f>
        <v>0</v>
      </c>
      <c r="BH160" s="236">
        <f>IF(N160="zníž. prenesená",J160,0)</f>
        <v>0</v>
      </c>
      <c r="BI160" s="236">
        <f>IF(N160="nulová",J160,0)</f>
        <v>0</v>
      </c>
      <c r="BJ160" s="14" t="s">
        <v>121</v>
      </c>
      <c r="BK160" s="236">
        <f>ROUND(I160*H160,2)</f>
        <v>0</v>
      </c>
      <c r="BL160" s="14" t="s">
        <v>126</v>
      </c>
      <c r="BM160" s="235" t="s">
        <v>235</v>
      </c>
    </row>
    <row r="161" s="2" customFormat="1" ht="24.15" customHeight="1">
      <c r="A161" s="35"/>
      <c r="B161" s="36"/>
      <c r="C161" s="223" t="s">
        <v>236</v>
      </c>
      <c r="D161" s="223" t="s">
        <v>122</v>
      </c>
      <c r="E161" s="224" t="s">
        <v>237</v>
      </c>
      <c r="F161" s="225" t="s">
        <v>238</v>
      </c>
      <c r="G161" s="226" t="s">
        <v>239</v>
      </c>
      <c r="H161" s="227">
        <v>147.56</v>
      </c>
      <c r="I161" s="228"/>
      <c r="J161" s="229">
        <f>ROUND(I161*H161,2)</f>
        <v>0</v>
      </c>
      <c r="K161" s="230"/>
      <c r="L161" s="41"/>
      <c r="M161" s="231" t="s">
        <v>1</v>
      </c>
      <c r="N161" s="232" t="s">
        <v>40</v>
      </c>
      <c r="O161" s="94"/>
      <c r="P161" s="233">
        <f>O161*H161</f>
        <v>0</v>
      </c>
      <c r="Q161" s="233">
        <v>0.00019000000000000001</v>
      </c>
      <c r="R161" s="233">
        <f>Q161*H161</f>
        <v>0.028036400000000003</v>
      </c>
      <c r="S161" s="233">
        <v>0</v>
      </c>
      <c r="T161" s="23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5" t="s">
        <v>126</v>
      </c>
      <c r="AT161" s="235" t="s">
        <v>122</v>
      </c>
      <c r="AU161" s="235" t="s">
        <v>121</v>
      </c>
      <c r="AY161" s="14" t="s">
        <v>119</v>
      </c>
      <c r="BE161" s="236">
        <f>IF(N161="základná",J161,0)</f>
        <v>0</v>
      </c>
      <c r="BF161" s="236">
        <f>IF(N161="znížená",J161,0)</f>
        <v>0</v>
      </c>
      <c r="BG161" s="236">
        <f>IF(N161="zákl. prenesená",J161,0)</f>
        <v>0</v>
      </c>
      <c r="BH161" s="236">
        <f>IF(N161="zníž. prenesená",J161,0)</f>
        <v>0</v>
      </c>
      <c r="BI161" s="236">
        <f>IF(N161="nulová",J161,0)</f>
        <v>0</v>
      </c>
      <c r="BJ161" s="14" t="s">
        <v>121</v>
      </c>
      <c r="BK161" s="236">
        <f>ROUND(I161*H161,2)</f>
        <v>0</v>
      </c>
      <c r="BL161" s="14" t="s">
        <v>126</v>
      </c>
      <c r="BM161" s="235" t="s">
        <v>240</v>
      </c>
    </row>
    <row r="162" s="2" customFormat="1" ht="37.8" customHeight="1">
      <c r="A162" s="35"/>
      <c r="B162" s="36"/>
      <c r="C162" s="223" t="s">
        <v>241</v>
      </c>
      <c r="D162" s="223" t="s">
        <v>122</v>
      </c>
      <c r="E162" s="224" t="s">
        <v>242</v>
      </c>
      <c r="F162" s="225" t="s">
        <v>243</v>
      </c>
      <c r="G162" s="226" t="s">
        <v>239</v>
      </c>
      <c r="H162" s="227">
        <v>147.56</v>
      </c>
      <c r="I162" s="228"/>
      <c r="J162" s="229">
        <f>ROUND(I162*H162,2)</f>
        <v>0</v>
      </c>
      <c r="K162" s="230"/>
      <c r="L162" s="41"/>
      <c r="M162" s="231" t="s">
        <v>1</v>
      </c>
      <c r="N162" s="232" t="s">
        <v>40</v>
      </c>
      <c r="O162" s="94"/>
      <c r="P162" s="233">
        <f>O162*H162</f>
        <v>0</v>
      </c>
      <c r="Q162" s="233">
        <v>1.0000000000000001E-05</v>
      </c>
      <c r="R162" s="233">
        <f>Q162*H162</f>
        <v>0.0014756000000000001</v>
      </c>
      <c r="S162" s="233">
        <v>0</v>
      </c>
      <c r="T162" s="23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5" t="s">
        <v>126</v>
      </c>
      <c r="AT162" s="235" t="s">
        <v>122</v>
      </c>
      <c r="AU162" s="235" t="s">
        <v>121</v>
      </c>
      <c r="AY162" s="14" t="s">
        <v>119</v>
      </c>
      <c r="BE162" s="236">
        <f>IF(N162="základná",J162,0)</f>
        <v>0</v>
      </c>
      <c r="BF162" s="236">
        <f>IF(N162="znížená",J162,0)</f>
        <v>0</v>
      </c>
      <c r="BG162" s="236">
        <f>IF(N162="zákl. prenesená",J162,0)</f>
        <v>0</v>
      </c>
      <c r="BH162" s="236">
        <f>IF(N162="zníž. prenesená",J162,0)</f>
        <v>0</v>
      </c>
      <c r="BI162" s="236">
        <f>IF(N162="nulová",J162,0)</f>
        <v>0</v>
      </c>
      <c r="BJ162" s="14" t="s">
        <v>121</v>
      </c>
      <c r="BK162" s="236">
        <f>ROUND(I162*H162,2)</f>
        <v>0</v>
      </c>
      <c r="BL162" s="14" t="s">
        <v>126</v>
      </c>
      <c r="BM162" s="235" t="s">
        <v>244</v>
      </c>
    </row>
    <row r="163" s="2" customFormat="1" ht="24.15" customHeight="1">
      <c r="A163" s="35"/>
      <c r="B163" s="36"/>
      <c r="C163" s="223" t="s">
        <v>245</v>
      </c>
      <c r="D163" s="223" t="s">
        <v>122</v>
      </c>
      <c r="E163" s="224" t="s">
        <v>246</v>
      </c>
      <c r="F163" s="225" t="s">
        <v>247</v>
      </c>
      <c r="G163" s="226" t="s">
        <v>248</v>
      </c>
      <c r="H163" s="227">
        <v>3</v>
      </c>
      <c r="I163" s="228"/>
      <c r="J163" s="229">
        <f>ROUND(I163*H163,2)</f>
        <v>0</v>
      </c>
      <c r="K163" s="230"/>
      <c r="L163" s="41"/>
      <c r="M163" s="231" t="s">
        <v>1</v>
      </c>
      <c r="N163" s="232" t="s">
        <v>40</v>
      </c>
      <c r="O163" s="94"/>
      <c r="P163" s="233">
        <f>O163*H163</f>
        <v>0</v>
      </c>
      <c r="Q163" s="233">
        <v>0.059610000000000003</v>
      </c>
      <c r="R163" s="233">
        <f>Q163*H163</f>
        <v>0.17883000000000002</v>
      </c>
      <c r="S163" s="233">
        <v>0</v>
      </c>
      <c r="T163" s="23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5" t="s">
        <v>126</v>
      </c>
      <c r="AT163" s="235" t="s">
        <v>122</v>
      </c>
      <c r="AU163" s="235" t="s">
        <v>121</v>
      </c>
      <c r="AY163" s="14" t="s">
        <v>119</v>
      </c>
      <c r="BE163" s="236">
        <f>IF(N163="základná",J163,0)</f>
        <v>0</v>
      </c>
      <c r="BF163" s="236">
        <f>IF(N163="znížená",J163,0)</f>
        <v>0</v>
      </c>
      <c r="BG163" s="236">
        <f>IF(N163="zákl. prenesená",J163,0)</f>
        <v>0</v>
      </c>
      <c r="BH163" s="236">
        <f>IF(N163="zníž. prenesená",J163,0)</f>
        <v>0</v>
      </c>
      <c r="BI163" s="236">
        <f>IF(N163="nulová",J163,0)</f>
        <v>0</v>
      </c>
      <c r="BJ163" s="14" t="s">
        <v>121</v>
      </c>
      <c r="BK163" s="236">
        <f>ROUND(I163*H163,2)</f>
        <v>0</v>
      </c>
      <c r="BL163" s="14" t="s">
        <v>126</v>
      </c>
      <c r="BM163" s="235" t="s">
        <v>249</v>
      </c>
    </row>
    <row r="164" s="12" customFormat="1" ht="22.8" customHeight="1">
      <c r="A164" s="12"/>
      <c r="B164" s="207"/>
      <c r="C164" s="208"/>
      <c r="D164" s="209" t="s">
        <v>73</v>
      </c>
      <c r="E164" s="221" t="s">
        <v>153</v>
      </c>
      <c r="F164" s="221" t="s">
        <v>250</v>
      </c>
      <c r="G164" s="208"/>
      <c r="H164" s="208"/>
      <c r="I164" s="211"/>
      <c r="J164" s="222">
        <f>BK164</f>
        <v>0</v>
      </c>
      <c r="K164" s="208"/>
      <c r="L164" s="213"/>
      <c r="M164" s="214"/>
      <c r="N164" s="215"/>
      <c r="O164" s="215"/>
      <c r="P164" s="216">
        <f>SUM(P165:P171)</f>
        <v>0</v>
      </c>
      <c r="Q164" s="215"/>
      <c r="R164" s="216">
        <f>SUM(R165:R171)</f>
        <v>47.688875200000005</v>
      </c>
      <c r="S164" s="215"/>
      <c r="T164" s="217">
        <f>SUM(T165:T171)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8" t="s">
        <v>78</v>
      </c>
      <c r="AT164" s="219" t="s">
        <v>73</v>
      </c>
      <c r="AU164" s="219" t="s">
        <v>78</v>
      </c>
      <c r="AY164" s="218" t="s">
        <v>119</v>
      </c>
      <c r="BK164" s="220">
        <f>SUM(BK165:BK171)</f>
        <v>0</v>
      </c>
    </row>
    <row r="165" s="2" customFormat="1" ht="24.15" customHeight="1">
      <c r="A165" s="35"/>
      <c r="B165" s="36"/>
      <c r="C165" s="223" t="s">
        <v>251</v>
      </c>
      <c r="D165" s="223" t="s">
        <v>122</v>
      </c>
      <c r="E165" s="224" t="s">
        <v>252</v>
      </c>
      <c r="F165" s="225" t="s">
        <v>253</v>
      </c>
      <c r="G165" s="226" t="s">
        <v>239</v>
      </c>
      <c r="H165" s="227">
        <v>407.60000000000002</v>
      </c>
      <c r="I165" s="228"/>
      <c r="J165" s="229">
        <f>ROUND(I165*H165,2)</f>
        <v>0</v>
      </c>
      <c r="K165" s="230"/>
      <c r="L165" s="41"/>
      <c r="M165" s="231" t="s">
        <v>1</v>
      </c>
      <c r="N165" s="232" t="s">
        <v>40</v>
      </c>
      <c r="O165" s="94"/>
      <c r="P165" s="233">
        <f>O165*H165</f>
        <v>0</v>
      </c>
      <c r="Q165" s="233">
        <v>0.05756</v>
      </c>
      <c r="R165" s="233">
        <f>Q165*H165</f>
        <v>23.461456000000002</v>
      </c>
      <c r="S165" s="233">
        <v>0</v>
      </c>
      <c r="T165" s="23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5" t="s">
        <v>126</v>
      </c>
      <c r="AT165" s="235" t="s">
        <v>122</v>
      </c>
      <c r="AU165" s="235" t="s">
        <v>121</v>
      </c>
      <c r="AY165" s="14" t="s">
        <v>119</v>
      </c>
      <c r="BE165" s="236">
        <f>IF(N165="základná",J165,0)</f>
        <v>0</v>
      </c>
      <c r="BF165" s="236">
        <f>IF(N165="znížená",J165,0)</f>
        <v>0</v>
      </c>
      <c r="BG165" s="236">
        <f>IF(N165="zákl. prenesená",J165,0)</f>
        <v>0</v>
      </c>
      <c r="BH165" s="236">
        <f>IF(N165="zníž. prenesená",J165,0)</f>
        <v>0</v>
      </c>
      <c r="BI165" s="236">
        <f>IF(N165="nulová",J165,0)</f>
        <v>0</v>
      </c>
      <c r="BJ165" s="14" t="s">
        <v>121</v>
      </c>
      <c r="BK165" s="236">
        <f>ROUND(I165*H165,2)</f>
        <v>0</v>
      </c>
      <c r="BL165" s="14" t="s">
        <v>126</v>
      </c>
      <c r="BM165" s="235" t="s">
        <v>254</v>
      </c>
    </row>
    <row r="166" s="2" customFormat="1" ht="16.5" customHeight="1">
      <c r="A166" s="35"/>
      <c r="B166" s="36"/>
      <c r="C166" s="237" t="s">
        <v>255</v>
      </c>
      <c r="D166" s="237" t="s">
        <v>256</v>
      </c>
      <c r="E166" s="238" t="s">
        <v>257</v>
      </c>
      <c r="F166" s="239" t="s">
        <v>258</v>
      </c>
      <c r="G166" s="240" t="s">
        <v>239</v>
      </c>
      <c r="H166" s="241">
        <v>407.60000000000002</v>
      </c>
      <c r="I166" s="242"/>
      <c r="J166" s="243">
        <f>ROUND(I166*H166,2)</f>
        <v>0</v>
      </c>
      <c r="K166" s="244"/>
      <c r="L166" s="245"/>
      <c r="M166" s="246" t="s">
        <v>1</v>
      </c>
      <c r="N166" s="247" t="s">
        <v>40</v>
      </c>
      <c r="O166" s="94"/>
      <c r="P166" s="233">
        <f>O166*H166</f>
        <v>0</v>
      </c>
      <c r="Q166" s="233">
        <v>0.012500000000000001</v>
      </c>
      <c r="R166" s="233">
        <f>Q166*H166</f>
        <v>5.0950000000000006</v>
      </c>
      <c r="S166" s="233">
        <v>0</v>
      </c>
      <c r="T166" s="23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5" t="s">
        <v>149</v>
      </c>
      <c r="AT166" s="235" t="s">
        <v>256</v>
      </c>
      <c r="AU166" s="235" t="s">
        <v>121</v>
      </c>
      <c r="AY166" s="14" t="s">
        <v>119</v>
      </c>
      <c r="BE166" s="236">
        <f>IF(N166="základná",J166,0)</f>
        <v>0</v>
      </c>
      <c r="BF166" s="236">
        <f>IF(N166="znížená",J166,0)</f>
        <v>0</v>
      </c>
      <c r="BG166" s="236">
        <f>IF(N166="zákl. prenesená",J166,0)</f>
        <v>0</v>
      </c>
      <c r="BH166" s="236">
        <f>IF(N166="zníž. prenesená",J166,0)</f>
        <v>0</v>
      </c>
      <c r="BI166" s="236">
        <f>IF(N166="nulová",J166,0)</f>
        <v>0</v>
      </c>
      <c r="BJ166" s="14" t="s">
        <v>121</v>
      </c>
      <c r="BK166" s="236">
        <f>ROUND(I166*H166,2)</f>
        <v>0</v>
      </c>
      <c r="BL166" s="14" t="s">
        <v>126</v>
      </c>
      <c r="BM166" s="235" t="s">
        <v>259</v>
      </c>
    </row>
    <row r="167" s="2" customFormat="1" ht="33" customHeight="1">
      <c r="A167" s="35"/>
      <c r="B167" s="36"/>
      <c r="C167" s="223" t="s">
        <v>260</v>
      </c>
      <c r="D167" s="223" t="s">
        <v>122</v>
      </c>
      <c r="E167" s="224" t="s">
        <v>261</v>
      </c>
      <c r="F167" s="225" t="s">
        <v>262</v>
      </c>
      <c r="G167" s="226" t="s">
        <v>143</v>
      </c>
      <c r="H167" s="227">
        <v>717.36000000000001</v>
      </c>
      <c r="I167" s="228"/>
      <c r="J167" s="229">
        <f>ROUND(I167*H167,2)</f>
        <v>0</v>
      </c>
      <c r="K167" s="230"/>
      <c r="L167" s="41"/>
      <c r="M167" s="231" t="s">
        <v>1</v>
      </c>
      <c r="N167" s="232" t="s">
        <v>40</v>
      </c>
      <c r="O167" s="94"/>
      <c r="P167" s="233">
        <f>O167*H167</f>
        <v>0</v>
      </c>
      <c r="Q167" s="233">
        <v>0.02572</v>
      </c>
      <c r="R167" s="233">
        <f>Q167*H167</f>
        <v>18.450499199999999</v>
      </c>
      <c r="S167" s="233">
        <v>0</v>
      </c>
      <c r="T167" s="23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5" t="s">
        <v>126</v>
      </c>
      <c r="AT167" s="235" t="s">
        <v>122</v>
      </c>
      <c r="AU167" s="235" t="s">
        <v>121</v>
      </c>
      <c r="AY167" s="14" t="s">
        <v>119</v>
      </c>
      <c r="BE167" s="236">
        <f>IF(N167="základná",J167,0)</f>
        <v>0</v>
      </c>
      <c r="BF167" s="236">
        <f>IF(N167="znížená",J167,0)</f>
        <v>0</v>
      </c>
      <c r="BG167" s="236">
        <f>IF(N167="zákl. prenesená",J167,0)</f>
        <v>0</v>
      </c>
      <c r="BH167" s="236">
        <f>IF(N167="zníž. prenesená",J167,0)</f>
        <v>0</v>
      </c>
      <c r="BI167" s="236">
        <f>IF(N167="nulová",J167,0)</f>
        <v>0</v>
      </c>
      <c r="BJ167" s="14" t="s">
        <v>121</v>
      </c>
      <c r="BK167" s="236">
        <f>ROUND(I167*H167,2)</f>
        <v>0</v>
      </c>
      <c r="BL167" s="14" t="s">
        <v>126</v>
      </c>
      <c r="BM167" s="235" t="s">
        <v>263</v>
      </c>
    </row>
    <row r="168" s="2" customFormat="1" ht="44.25" customHeight="1">
      <c r="A168" s="35"/>
      <c r="B168" s="36"/>
      <c r="C168" s="223" t="s">
        <v>264</v>
      </c>
      <c r="D168" s="223" t="s">
        <v>122</v>
      </c>
      <c r="E168" s="224" t="s">
        <v>265</v>
      </c>
      <c r="F168" s="225" t="s">
        <v>266</v>
      </c>
      <c r="G168" s="226" t="s">
        <v>143</v>
      </c>
      <c r="H168" s="227">
        <v>2152.0799999999999</v>
      </c>
      <c r="I168" s="228"/>
      <c r="J168" s="229">
        <f>ROUND(I168*H168,2)</f>
        <v>0</v>
      </c>
      <c r="K168" s="230"/>
      <c r="L168" s="41"/>
      <c r="M168" s="231" t="s">
        <v>1</v>
      </c>
      <c r="N168" s="232" t="s">
        <v>40</v>
      </c>
      <c r="O168" s="94"/>
      <c r="P168" s="233">
        <f>O168*H168</f>
        <v>0</v>
      </c>
      <c r="Q168" s="233">
        <v>0</v>
      </c>
      <c r="R168" s="233">
        <f>Q168*H168</f>
        <v>0</v>
      </c>
      <c r="S168" s="233">
        <v>0</v>
      </c>
      <c r="T168" s="23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5" t="s">
        <v>126</v>
      </c>
      <c r="AT168" s="235" t="s">
        <v>122</v>
      </c>
      <c r="AU168" s="235" t="s">
        <v>121</v>
      </c>
      <c r="AY168" s="14" t="s">
        <v>119</v>
      </c>
      <c r="BE168" s="236">
        <f>IF(N168="základná",J168,0)</f>
        <v>0</v>
      </c>
      <c r="BF168" s="236">
        <f>IF(N168="znížená",J168,0)</f>
        <v>0</v>
      </c>
      <c r="BG168" s="236">
        <f>IF(N168="zákl. prenesená",J168,0)</f>
        <v>0</v>
      </c>
      <c r="BH168" s="236">
        <f>IF(N168="zníž. prenesená",J168,0)</f>
        <v>0</v>
      </c>
      <c r="BI168" s="236">
        <f>IF(N168="nulová",J168,0)</f>
        <v>0</v>
      </c>
      <c r="BJ168" s="14" t="s">
        <v>121</v>
      </c>
      <c r="BK168" s="236">
        <f>ROUND(I168*H168,2)</f>
        <v>0</v>
      </c>
      <c r="BL168" s="14" t="s">
        <v>126</v>
      </c>
      <c r="BM168" s="235" t="s">
        <v>267</v>
      </c>
    </row>
    <row r="169" s="2" customFormat="1" ht="44.25" customHeight="1">
      <c r="A169" s="35"/>
      <c r="B169" s="36"/>
      <c r="C169" s="223" t="s">
        <v>268</v>
      </c>
      <c r="D169" s="223" t="s">
        <v>122</v>
      </c>
      <c r="E169" s="224" t="s">
        <v>269</v>
      </c>
      <c r="F169" s="225" t="s">
        <v>270</v>
      </c>
      <c r="G169" s="226" t="s">
        <v>143</v>
      </c>
      <c r="H169" s="227">
        <v>717.36000000000001</v>
      </c>
      <c r="I169" s="228"/>
      <c r="J169" s="229">
        <f>ROUND(I169*H169,2)</f>
        <v>0</v>
      </c>
      <c r="K169" s="230"/>
      <c r="L169" s="41"/>
      <c r="M169" s="231" t="s">
        <v>1</v>
      </c>
      <c r="N169" s="232" t="s">
        <v>40</v>
      </c>
      <c r="O169" s="94"/>
      <c r="P169" s="233">
        <f>O169*H169</f>
        <v>0</v>
      </c>
      <c r="Q169" s="233">
        <v>0</v>
      </c>
      <c r="R169" s="233">
        <f>Q169*H169</f>
        <v>0</v>
      </c>
      <c r="S169" s="233">
        <v>0</v>
      </c>
      <c r="T169" s="23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5" t="s">
        <v>126</v>
      </c>
      <c r="AT169" s="235" t="s">
        <v>122</v>
      </c>
      <c r="AU169" s="235" t="s">
        <v>121</v>
      </c>
      <c r="AY169" s="14" t="s">
        <v>119</v>
      </c>
      <c r="BE169" s="236">
        <f>IF(N169="základná",J169,0)</f>
        <v>0</v>
      </c>
      <c r="BF169" s="236">
        <f>IF(N169="znížená",J169,0)</f>
        <v>0</v>
      </c>
      <c r="BG169" s="236">
        <f>IF(N169="zákl. prenesená",J169,0)</f>
        <v>0</v>
      </c>
      <c r="BH169" s="236">
        <f>IF(N169="zníž. prenesená",J169,0)</f>
        <v>0</v>
      </c>
      <c r="BI169" s="236">
        <f>IF(N169="nulová",J169,0)</f>
        <v>0</v>
      </c>
      <c r="BJ169" s="14" t="s">
        <v>121</v>
      </c>
      <c r="BK169" s="236">
        <f>ROUND(I169*H169,2)</f>
        <v>0</v>
      </c>
      <c r="BL169" s="14" t="s">
        <v>126</v>
      </c>
      <c r="BM169" s="235" t="s">
        <v>271</v>
      </c>
    </row>
    <row r="170" s="2" customFormat="1" ht="24.15" customHeight="1">
      <c r="A170" s="35"/>
      <c r="B170" s="36"/>
      <c r="C170" s="223" t="s">
        <v>272</v>
      </c>
      <c r="D170" s="223" t="s">
        <v>122</v>
      </c>
      <c r="E170" s="224" t="s">
        <v>273</v>
      </c>
      <c r="F170" s="225" t="s">
        <v>274</v>
      </c>
      <c r="G170" s="226" t="s">
        <v>248</v>
      </c>
      <c r="H170" s="227">
        <v>16</v>
      </c>
      <c r="I170" s="228"/>
      <c r="J170" s="229">
        <f>ROUND(I170*H170,2)</f>
        <v>0</v>
      </c>
      <c r="K170" s="230"/>
      <c r="L170" s="41"/>
      <c r="M170" s="231" t="s">
        <v>1</v>
      </c>
      <c r="N170" s="232" t="s">
        <v>40</v>
      </c>
      <c r="O170" s="94"/>
      <c r="P170" s="233">
        <f>O170*H170</f>
        <v>0</v>
      </c>
      <c r="Q170" s="233">
        <v>0.042020000000000002</v>
      </c>
      <c r="R170" s="233">
        <f>Q170*H170</f>
        <v>0.67232000000000003</v>
      </c>
      <c r="S170" s="233">
        <v>0</v>
      </c>
      <c r="T170" s="23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5" t="s">
        <v>126</v>
      </c>
      <c r="AT170" s="235" t="s">
        <v>122</v>
      </c>
      <c r="AU170" s="235" t="s">
        <v>121</v>
      </c>
      <c r="AY170" s="14" t="s">
        <v>119</v>
      </c>
      <c r="BE170" s="236">
        <f>IF(N170="základná",J170,0)</f>
        <v>0</v>
      </c>
      <c r="BF170" s="236">
        <f>IF(N170="znížená",J170,0)</f>
        <v>0</v>
      </c>
      <c r="BG170" s="236">
        <f>IF(N170="zákl. prenesená",J170,0)</f>
        <v>0</v>
      </c>
      <c r="BH170" s="236">
        <f>IF(N170="zníž. prenesená",J170,0)</f>
        <v>0</v>
      </c>
      <c r="BI170" s="236">
        <f>IF(N170="nulová",J170,0)</f>
        <v>0</v>
      </c>
      <c r="BJ170" s="14" t="s">
        <v>121</v>
      </c>
      <c r="BK170" s="236">
        <f>ROUND(I170*H170,2)</f>
        <v>0</v>
      </c>
      <c r="BL170" s="14" t="s">
        <v>126</v>
      </c>
      <c r="BM170" s="235" t="s">
        <v>275</v>
      </c>
    </row>
    <row r="171" s="2" customFormat="1" ht="16.5" customHeight="1">
      <c r="A171" s="35"/>
      <c r="B171" s="36"/>
      <c r="C171" s="237" t="s">
        <v>276</v>
      </c>
      <c r="D171" s="237" t="s">
        <v>256</v>
      </c>
      <c r="E171" s="238" t="s">
        <v>277</v>
      </c>
      <c r="F171" s="239" t="s">
        <v>278</v>
      </c>
      <c r="G171" s="240" t="s">
        <v>143</v>
      </c>
      <c r="H171" s="241">
        <v>7.6799999999999997</v>
      </c>
      <c r="I171" s="242"/>
      <c r="J171" s="243">
        <f>ROUND(I171*H171,2)</f>
        <v>0</v>
      </c>
      <c r="K171" s="244"/>
      <c r="L171" s="245"/>
      <c r="M171" s="246" t="s">
        <v>1</v>
      </c>
      <c r="N171" s="247" t="s">
        <v>40</v>
      </c>
      <c r="O171" s="94"/>
      <c r="P171" s="233">
        <f>O171*H171</f>
        <v>0</v>
      </c>
      <c r="Q171" s="233">
        <v>0.00125</v>
      </c>
      <c r="R171" s="233">
        <f>Q171*H171</f>
        <v>0.0095999999999999992</v>
      </c>
      <c r="S171" s="233">
        <v>0</v>
      </c>
      <c r="T171" s="23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5" t="s">
        <v>149</v>
      </c>
      <c r="AT171" s="235" t="s">
        <v>256</v>
      </c>
      <c r="AU171" s="235" t="s">
        <v>121</v>
      </c>
      <c r="AY171" s="14" t="s">
        <v>119</v>
      </c>
      <c r="BE171" s="236">
        <f>IF(N171="základná",J171,0)</f>
        <v>0</v>
      </c>
      <c r="BF171" s="236">
        <f>IF(N171="znížená",J171,0)</f>
        <v>0</v>
      </c>
      <c r="BG171" s="236">
        <f>IF(N171="zákl. prenesená",J171,0)</f>
        <v>0</v>
      </c>
      <c r="BH171" s="236">
        <f>IF(N171="zníž. prenesená",J171,0)</f>
        <v>0</v>
      </c>
      <c r="BI171" s="236">
        <f>IF(N171="nulová",J171,0)</f>
        <v>0</v>
      </c>
      <c r="BJ171" s="14" t="s">
        <v>121</v>
      </c>
      <c r="BK171" s="236">
        <f>ROUND(I171*H171,2)</f>
        <v>0</v>
      </c>
      <c r="BL171" s="14" t="s">
        <v>126</v>
      </c>
      <c r="BM171" s="235" t="s">
        <v>279</v>
      </c>
    </row>
    <row r="172" s="12" customFormat="1" ht="22.8" customHeight="1">
      <c r="A172" s="12"/>
      <c r="B172" s="207"/>
      <c r="C172" s="208"/>
      <c r="D172" s="209" t="s">
        <v>73</v>
      </c>
      <c r="E172" s="221" t="s">
        <v>280</v>
      </c>
      <c r="F172" s="221" t="s">
        <v>281</v>
      </c>
      <c r="G172" s="208"/>
      <c r="H172" s="208"/>
      <c r="I172" s="211"/>
      <c r="J172" s="222">
        <f>BK172</f>
        <v>0</v>
      </c>
      <c r="K172" s="208"/>
      <c r="L172" s="213"/>
      <c r="M172" s="214"/>
      <c r="N172" s="215"/>
      <c r="O172" s="215"/>
      <c r="P172" s="216">
        <f>P173</f>
        <v>0</v>
      </c>
      <c r="Q172" s="215"/>
      <c r="R172" s="216">
        <f>R173</f>
        <v>0</v>
      </c>
      <c r="S172" s="215"/>
      <c r="T172" s="217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8" t="s">
        <v>78</v>
      </c>
      <c r="AT172" s="219" t="s">
        <v>73</v>
      </c>
      <c r="AU172" s="219" t="s">
        <v>78</v>
      </c>
      <c r="AY172" s="218" t="s">
        <v>119</v>
      </c>
      <c r="BK172" s="220">
        <f>BK173</f>
        <v>0</v>
      </c>
    </row>
    <row r="173" s="2" customFormat="1" ht="24.15" customHeight="1">
      <c r="A173" s="35"/>
      <c r="B173" s="36"/>
      <c r="C173" s="223" t="s">
        <v>282</v>
      </c>
      <c r="D173" s="223" t="s">
        <v>122</v>
      </c>
      <c r="E173" s="224" t="s">
        <v>283</v>
      </c>
      <c r="F173" s="225" t="s">
        <v>284</v>
      </c>
      <c r="G173" s="226" t="s">
        <v>164</v>
      </c>
      <c r="H173" s="227">
        <v>815</v>
      </c>
      <c r="I173" s="228"/>
      <c r="J173" s="229">
        <f>ROUND(I173*H173,2)</f>
        <v>0</v>
      </c>
      <c r="K173" s="230"/>
      <c r="L173" s="41"/>
      <c r="M173" s="231" t="s">
        <v>1</v>
      </c>
      <c r="N173" s="232" t="s">
        <v>40</v>
      </c>
      <c r="O173" s="94"/>
      <c r="P173" s="233">
        <f>O173*H173</f>
        <v>0</v>
      </c>
      <c r="Q173" s="233">
        <v>0</v>
      </c>
      <c r="R173" s="233">
        <f>Q173*H173</f>
        <v>0</v>
      </c>
      <c r="S173" s="233">
        <v>0</v>
      </c>
      <c r="T173" s="23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5" t="s">
        <v>126</v>
      </c>
      <c r="AT173" s="235" t="s">
        <v>122</v>
      </c>
      <c r="AU173" s="235" t="s">
        <v>121</v>
      </c>
      <c r="AY173" s="14" t="s">
        <v>119</v>
      </c>
      <c r="BE173" s="236">
        <f>IF(N173="základná",J173,0)</f>
        <v>0</v>
      </c>
      <c r="BF173" s="236">
        <f>IF(N173="znížená",J173,0)</f>
        <v>0</v>
      </c>
      <c r="BG173" s="236">
        <f>IF(N173="zákl. prenesená",J173,0)</f>
        <v>0</v>
      </c>
      <c r="BH173" s="236">
        <f>IF(N173="zníž. prenesená",J173,0)</f>
        <v>0</v>
      </c>
      <c r="BI173" s="236">
        <f>IF(N173="nulová",J173,0)</f>
        <v>0</v>
      </c>
      <c r="BJ173" s="14" t="s">
        <v>121</v>
      </c>
      <c r="BK173" s="236">
        <f>ROUND(I173*H173,2)</f>
        <v>0</v>
      </c>
      <c r="BL173" s="14" t="s">
        <v>126</v>
      </c>
      <c r="BM173" s="235" t="s">
        <v>285</v>
      </c>
    </row>
    <row r="174" s="12" customFormat="1" ht="25.92" customHeight="1">
      <c r="A174" s="12"/>
      <c r="B174" s="207"/>
      <c r="C174" s="208"/>
      <c r="D174" s="209" t="s">
        <v>73</v>
      </c>
      <c r="E174" s="210" t="s">
        <v>286</v>
      </c>
      <c r="F174" s="210" t="s">
        <v>287</v>
      </c>
      <c r="G174" s="208"/>
      <c r="H174" s="208"/>
      <c r="I174" s="211"/>
      <c r="J174" s="212">
        <f>BK174</f>
        <v>0</v>
      </c>
      <c r="K174" s="208"/>
      <c r="L174" s="213"/>
      <c r="M174" s="214"/>
      <c r="N174" s="215"/>
      <c r="O174" s="215"/>
      <c r="P174" s="216">
        <f>P175+P190+P197+P203</f>
        <v>0</v>
      </c>
      <c r="Q174" s="215"/>
      <c r="R174" s="216">
        <f>R175+R190+R197+R203</f>
        <v>13.497822079999999</v>
      </c>
      <c r="S174" s="215"/>
      <c r="T174" s="217">
        <f>T175+T190+T197+T203</f>
        <v>7.4073000000000002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8" t="s">
        <v>121</v>
      </c>
      <c r="AT174" s="219" t="s">
        <v>73</v>
      </c>
      <c r="AU174" s="219" t="s">
        <v>7</v>
      </c>
      <c r="AY174" s="218" t="s">
        <v>119</v>
      </c>
      <c r="BK174" s="220">
        <f>BK175+BK190+BK197+BK203</f>
        <v>0</v>
      </c>
    </row>
    <row r="175" s="12" customFormat="1" ht="22.8" customHeight="1">
      <c r="A175" s="12"/>
      <c r="B175" s="207"/>
      <c r="C175" s="208"/>
      <c r="D175" s="209" t="s">
        <v>73</v>
      </c>
      <c r="E175" s="221" t="s">
        <v>288</v>
      </c>
      <c r="F175" s="221" t="s">
        <v>289</v>
      </c>
      <c r="G175" s="208"/>
      <c r="H175" s="208"/>
      <c r="I175" s="211"/>
      <c r="J175" s="222">
        <f>BK175</f>
        <v>0</v>
      </c>
      <c r="K175" s="208"/>
      <c r="L175" s="213"/>
      <c r="M175" s="214"/>
      <c r="N175" s="215"/>
      <c r="O175" s="215"/>
      <c r="P175" s="216">
        <f>SUM(P176:P189)</f>
        <v>0</v>
      </c>
      <c r="Q175" s="215"/>
      <c r="R175" s="216">
        <f>SUM(R176:R189)</f>
        <v>10.735656000000001</v>
      </c>
      <c r="S175" s="215"/>
      <c r="T175" s="217">
        <f>SUM(T176:T189)</f>
        <v>7.1553000000000004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8" t="s">
        <v>121</v>
      </c>
      <c r="AT175" s="219" t="s">
        <v>73</v>
      </c>
      <c r="AU175" s="219" t="s">
        <v>78</v>
      </c>
      <c r="AY175" s="218" t="s">
        <v>119</v>
      </c>
      <c r="BK175" s="220">
        <f>SUM(BK176:BK189)</f>
        <v>0</v>
      </c>
    </row>
    <row r="176" s="2" customFormat="1" ht="24.15" customHeight="1">
      <c r="A176" s="35"/>
      <c r="B176" s="36"/>
      <c r="C176" s="223" t="s">
        <v>290</v>
      </c>
      <c r="D176" s="223" t="s">
        <v>122</v>
      </c>
      <c r="E176" s="224" t="s">
        <v>291</v>
      </c>
      <c r="F176" s="225" t="s">
        <v>292</v>
      </c>
      <c r="G176" s="226" t="s">
        <v>239</v>
      </c>
      <c r="H176" s="227">
        <v>40</v>
      </c>
      <c r="I176" s="228"/>
      <c r="J176" s="229">
        <f>ROUND(I176*H176,2)</f>
        <v>0</v>
      </c>
      <c r="K176" s="230"/>
      <c r="L176" s="41"/>
      <c r="M176" s="231" t="s">
        <v>1</v>
      </c>
      <c r="N176" s="232" t="s">
        <v>40</v>
      </c>
      <c r="O176" s="94"/>
      <c r="P176" s="233">
        <f>O176*H176</f>
        <v>0</v>
      </c>
      <c r="Q176" s="233">
        <v>0.00032000000000000003</v>
      </c>
      <c r="R176" s="233">
        <f>Q176*H176</f>
        <v>0.012800000000000001</v>
      </c>
      <c r="S176" s="233">
        <v>0</v>
      </c>
      <c r="T176" s="23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5" t="s">
        <v>183</v>
      </c>
      <c r="AT176" s="235" t="s">
        <v>122</v>
      </c>
      <c r="AU176" s="235" t="s">
        <v>121</v>
      </c>
      <c r="AY176" s="14" t="s">
        <v>119</v>
      </c>
      <c r="BE176" s="236">
        <f>IF(N176="základná",J176,0)</f>
        <v>0</v>
      </c>
      <c r="BF176" s="236">
        <f>IF(N176="znížená",J176,0)</f>
        <v>0</v>
      </c>
      <c r="BG176" s="236">
        <f>IF(N176="zákl. prenesená",J176,0)</f>
        <v>0</v>
      </c>
      <c r="BH176" s="236">
        <f>IF(N176="zníž. prenesená",J176,0)</f>
        <v>0</v>
      </c>
      <c r="BI176" s="236">
        <f>IF(N176="nulová",J176,0)</f>
        <v>0</v>
      </c>
      <c r="BJ176" s="14" t="s">
        <v>121</v>
      </c>
      <c r="BK176" s="236">
        <f>ROUND(I176*H176,2)</f>
        <v>0</v>
      </c>
      <c r="BL176" s="14" t="s">
        <v>183</v>
      </c>
      <c r="BM176" s="235" t="s">
        <v>293</v>
      </c>
    </row>
    <row r="177" s="2" customFormat="1" ht="24.15" customHeight="1">
      <c r="A177" s="35"/>
      <c r="B177" s="36"/>
      <c r="C177" s="223" t="s">
        <v>294</v>
      </c>
      <c r="D177" s="223" t="s">
        <v>122</v>
      </c>
      <c r="E177" s="224" t="s">
        <v>295</v>
      </c>
      <c r="F177" s="225" t="s">
        <v>296</v>
      </c>
      <c r="G177" s="226" t="s">
        <v>248</v>
      </c>
      <c r="H177" s="227">
        <v>2</v>
      </c>
      <c r="I177" s="228"/>
      <c r="J177" s="229">
        <f>ROUND(I177*H177,2)</f>
        <v>0</v>
      </c>
      <c r="K177" s="230"/>
      <c r="L177" s="41"/>
      <c r="M177" s="231" t="s">
        <v>1</v>
      </c>
      <c r="N177" s="232" t="s">
        <v>40</v>
      </c>
      <c r="O177" s="94"/>
      <c r="P177" s="233">
        <f>O177*H177</f>
        <v>0</v>
      </c>
      <c r="Q177" s="233">
        <v>0.00016000000000000001</v>
      </c>
      <c r="R177" s="233">
        <f>Q177*H177</f>
        <v>0.00032000000000000003</v>
      </c>
      <c r="S177" s="233">
        <v>0</v>
      </c>
      <c r="T177" s="23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5" t="s">
        <v>183</v>
      </c>
      <c r="AT177" s="235" t="s">
        <v>122</v>
      </c>
      <c r="AU177" s="235" t="s">
        <v>121</v>
      </c>
      <c r="AY177" s="14" t="s">
        <v>119</v>
      </c>
      <c r="BE177" s="236">
        <f>IF(N177="základná",J177,0)</f>
        <v>0</v>
      </c>
      <c r="BF177" s="236">
        <f>IF(N177="znížená",J177,0)</f>
        <v>0</v>
      </c>
      <c r="BG177" s="236">
        <f>IF(N177="zákl. prenesená",J177,0)</f>
        <v>0</v>
      </c>
      <c r="BH177" s="236">
        <f>IF(N177="zníž. prenesená",J177,0)</f>
        <v>0</v>
      </c>
      <c r="BI177" s="236">
        <f>IF(N177="nulová",J177,0)</f>
        <v>0</v>
      </c>
      <c r="BJ177" s="14" t="s">
        <v>121</v>
      </c>
      <c r="BK177" s="236">
        <f>ROUND(I177*H177,2)</f>
        <v>0</v>
      </c>
      <c r="BL177" s="14" t="s">
        <v>183</v>
      </c>
      <c r="BM177" s="235" t="s">
        <v>297</v>
      </c>
    </row>
    <row r="178" s="2" customFormat="1" ht="24.15" customHeight="1">
      <c r="A178" s="35"/>
      <c r="B178" s="36"/>
      <c r="C178" s="223" t="s">
        <v>298</v>
      </c>
      <c r="D178" s="223" t="s">
        <v>122</v>
      </c>
      <c r="E178" s="224" t="s">
        <v>299</v>
      </c>
      <c r="F178" s="225" t="s">
        <v>300</v>
      </c>
      <c r="G178" s="226" t="s">
        <v>239</v>
      </c>
      <c r="H178" s="227">
        <v>94</v>
      </c>
      <c r="I178" s="228"/>
      <c r="J178" s="229">
        <f>ROUND(I178*H178,2)</f>
        <v>0</v>
      </c>
      <c r="K178" s="230"/>
      <c r="L178" s="41"/>
      <c r="M178" s="231" t="s">
        <v>1</v>
      </c>
      <c r="N178" s="232" t="s">
        <v>40</v>
      </c>
      <c r="O178" s="94"/>
      <c r="P178" s="233">
        <f>O178*H178</f>
        <v>0</v>
      </c>
      <c r="Q178" s="233">
        <v>0.0012999999999999999</v>
      </c>
      <c r="R178" s="233">
        <f>Q178*H178</f>
        <v>0.12219999999999999</v>
      </c>
      <c r="S178" s="233">
        <v>0</v>
      </c>
      <c r="T178" s="23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5" t="s">
        <v>183</v>
      </c>
      <c r="AT178" s="235" t="s">
        <v>122</v>
      </c>
      <c r="AU178" s="235" t="s">
        <v>121</v>
      </c>
      <c r="AY178" s="14" t="s">
        <v>119</v>
      </c>
      <c r="BE178" s="236">
        <f>IF(N178="základná",J178,0)</f>
        <v>0</v>
      </c>
      <c r="BF178" s="236">
        <f>IF(N178="znížená",J178,0)</f>
        <v>0</v>
      </c>
      <c r="BG178" s="236">
        <f>IF(N178="zákl. prenesená",J178,0)</f>
        <v>0</v>
      </c>
      <c r="BH178" s="236">
        <f>IF(N178="zníž. prenesená",J178,0)</f>
        <v>0</v>
      </c>
      <c r="BI178" s="236">
        <f>IF(N178="nulová",J178,0)</f>
        <v>0</v>
      </c>
      <c r="BJ178" s="14" t="s">
        <v>121</v>
      </c>
      <c r="BK178" s="236">
        <f>ROUND(I178*H178,2)</f>
        <v>0</v>
      </c>
      <c r="BL178" s="14" t="s">
        <v>183</v>
      </c>
      <c r="BM178" s="235" t="s">
        <v>301</v>
      </c>
    </row>
    <row r="179" s="2" customFormat="1" ht="24.15" customHeight="1">
      <c r="A179" s="35"/>
      <c r="B179" s="36"/>
      <c r="C179" s="223" t="s">
        <v>302</v>
      </c>
      <c r="D179" s="223" t="s">
        <v>122</v>
      </c>
      <c r="E179" s="224" t="s">
        <v>303</v>
      </c>
      <c r="F179" s="225" t="s">
        <v>304</v>
      </c>
      <c r="G179" s="226" t="s">
        <v>239</v>
      </c>
      <c r="H179" s="227">
        <v>47</v>
      </c>
      <c r="I179" s="228"/>
      <c r="J179" s="229">
        <f>ROUND(I179*H179,2)</f>
        <v>0</v>
      </c>
      <c r="K179" s="230"/>
      <c r="L179" s="41"/>
      <c r="M179" s="231" t="s">
        <v>1</v>
      </c>
      <c r="N179" s="232" t="s">
        <v>40</v>
      </c>
      <c r="O179" s="94"/>
      <c r="P179" s="233">
        <f>O179*H179</f>
        <v>0</v>
      </c>
      <c r="Q179" s="233">
        <v>0.0022499999999999998</v>
      </c>
      <c r="R179" s="233">
        <f>Q179*H179</f>
        <v>0.10575</v>
      </c>
      <c r="S179" s="233">
        <v>0</v>
      </c>
      <c r="T179" s="23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5" t="s">
        <v>183</v>
      </c>
      <c r="AT179" s="235" t="s">
        <v>122</v>
      </c>
      <c r="AU179" s="235" t="s">
        <v>121</v>
      </c>
      <c r="AY179" s="14" t="s">
        <v>119</v>
      </c>
      <c r="BE179" s="236">
        <f>IF(N179="základná",J179,0)</f>
        <v>0</v>
      </c>
      <c r="BF179" s="236">
        <f>IF(N179="znížená",J179,0)</f>
        <v>0</v>
      </c>
      <c r="BG179" s="236">
        <f>IF(N179="zákl. prenesená",J179,0)</f>
        <v>0</v>
      </c>
      <c r="BH179" s="236">
        <f>IF(N179="zníž. prenesená",J179,0)</f>
        <v>0</v>
      </c>
      <c r="BI179" s="236">
        <f>IF(N179="nulová",J179,0)</f>
        <v>0</v>
      </c>
      <c r="BJ179" s="14" t="s">
        <v>121</v>
      </c>
      <c r="BK179" s="236">
        <f>ROUND(I179*H179,2)</f>
        <v>0</v>
      </c>
      <c r="BL179" s="14" t="s">
        <v>183</v>
      </c>
      <c r="BM179" s="235" t="s">
        <v>305</v>
      </c>
    </row>
    <row r="180" s="2" customFormat="1" ht="24.15" customHeight="1">
      <c r="A180" s="35"/>
      <c r="B180" s="36"/>
      <c r="C180" s="223" t="s">
        <v>306</v>
      </c>
      <c r="D180" s="223" t="s">
        <v>122</v>
      </c>
      <c r="E180" s="224" t="s">
        <v>307</v>
      </c>
      <c r="F180" s="225" t="s">
        <v>308</v>
      </c>
      <c r="G180" s="226" t="s">
        <v>143</v>
      </c>
      <c r="H180" s="227">
        <v>937.5</v>
      </c>
      <c r="I180" s="228"/>
      <c r="J180" s="229">
        <f>ROUND(I180*H180,2)</f>
        <v>0</v>
      </c>
      <c r="K180" s="230"/>
      <c r="L180" s="41"/>
      <c r="M180" s="231" t="s">
        <v>1</v>
      </c>
      <c r="N180" s="232" t="s">
        <v>40</v>
      </c>
      <c r="O180" s="94"/>
      <c r="P180" s="233">
        <f>O180*H180</f>
        <v>0</v>
      </c>
      <c r="Q180" s="233">
        <v>0.010460000000000001</v>
      </c>
      <c r="R180" s="233">
        <f>Q180*H180</f>
        <v>9.8062500000000004</v>
      </c>
      <c r="S180" s="233">
        <v>0</v>
      </c>
      <c r="T180" s="234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5" t="s">
        <v>183</v>
      </c>
      <c r="AT180" s="235" t="s">
        <v>122</v>
      </c>
      <c r="AU180" s="235" t="s">
        <v>121</v>
      </c>
      <c r="AY180" s="14" t="s">
        <v>119</v>
      </c>
      <c r="BE180" s="236">
        <f>IF(N180="základná",J180,0)</f>
        <v>0</v>
      </c>
      <c r="BF180" s="236">
        <f>IF(N180="znížená",J180,0)</f>
        <v>0</v>
      </c>
      <c r="BG180" s="236">
        <f>IF(N180="zákl. prenesená",J180,0)</f>
        <v>0</v>
      </c>
      <c r="BH180" s="236">
        <f>IF(N180="zníž. prenesená",J180,0)</f>
        <v>0</v>
      </c>
      <c r="BI180" s="236">
        <f>IF(N180="nulová",J180,0)</f>
        <v>0</v>
      </c>
      <c r="BJ180" s="14" t="s">
        <v>121</v>
      </c>
      <c r="BK180" s="236">
        <f>ROUND(I180*H180,2)</f>
        <v>0</v>
      </c>
      <c r="BL180" s="14" t="s">
        <v>183</v>
      </c>
      <c r="BM180" s="235" t="s">
        <v>309</v>
      </c>
    </row>
    <row r="181" s="2" customFormat="1" ht="24.15" customHeight="1">
      <c r="A181" s="35"/>
      <c r="B181" s="36"/>
      <c r="C181" s="223" t="s">
        <v>310</v>
      </c>
      <c r="D181" s="223" t="s">
        <v>122</v>
      </c>
      <c r="E181" s="224" t="s">
        <v>311</v>
      </c>
      <c r="F181" s="225" t="s">
        <v>312</v>
      </c>
      <c r="G181" s="226" t="s">
        <v>143</v>
      </c>
      <c r="H181" s="227">
        <v>30.600000000000001</v>
      </c>
      <c r="I181" s="228"/>
      <c r="J181" s="229">
        <f>ROUND(I181*H181,2)</f>
        <v>0</v>
      </c>
      <c r="K181" s="230"/>
      <c r="L181" s="41"/>
      <c r="M181" s="231" t="s">
        <v>1</v>
      </c>
      <c r="N181" s="232" t="s">
        <v>40</v>
      </c>
      <c r="O181" s="94"/>
      <c r="P181" s="233">
        <f>O181*H181</f>
        <v>0</v>
      </c>
      <c r="Q181" s="233">
        <v>0.010460000000000001</v>
      </c>
      <c r="R181" s="233">
        <f>Q181*H181</f>
        <v>0.32007600000000003</v>
      </c>
      <c r="S181" s="233">
        <v>0</v>
      </c>
      <c r="T181" s="234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5" t="s">
        <v>183</v>
      </c>
      <c r="AT181" s="235" t="s">
        <v>122</v>
      </c>
      <c r="AU181" s="235" t="s">
        <v>121</v>
      </c>
      <c r="AY181" s="14" t="s">
        <v>119</v>
      </c>
      <c r="BE181" s="236">
        <f>IF(N181="základná",J181,0)</f>
        <v>0</v>
      </c>
      <c r="BF181" s="236">
        <f>IF(N181="znížená",J181,0)</f>
        <v>0</v>
      </c>
      <c r="BG181" s="236">
        <f>IF(N181="zákl. prenesená",J181,0)</f>
        <v>0</v>
      </c>
      <c r="BH181" s="236">
        <f>IF(N181="zníž. prenesená",J181,0)</f>
        <v>0</v>
      </c>
      <c r="BI181" s="236">
        <f>IF(N181="nulová",J181,0)</f>
        <v>0</v>
      </c>
      <c r="BJ181" s="14" t="s">
        <v>121</v>
      </c>
      <c r="BK181" s="236">
        <f>ROUND(I181*H181,2)</f>
        <v>0</v>
      </c>
      <c r="BL181" s="14" t="s">
        <v>183</v>
      </c>
      <c r="BM181" s="235" t="s">
        <v>313</v>
      </c>
    </row>
    <row r="182" s="2" customFormat="1" ht="16.5" customHeight="1">
      <c r="A182" s="35"/>
      <c r="B182" s="36"/>
      <c r="C182" s="223" t="s">
        <v>314</v>
      </c>
      <c r="D182" s="223" t="s">
        <v>122</v>
      </c>
      <c r="E182" s="224" t="s">
        <v>315</v>
      </c>
      <c r="F182" s="225" t="s">
        <v>316</v>
      </c>
      <c r="G182" s="226" t="s">
        <v>143</v>
      </c>
      <c r="H182" s="227">
        <v>40</v>
      </c>
      <c r="I182" s="228"/>
      <c r="J182" s="229">
        <f>ROUND(I182*H182,2)</f>
        <v>0</v>
      </c>
      <c r="K182" s="230"/>
      <c r="L182" s="41"/>
      <c r="M182" s="231" t="s">
        <v>1</v>
      </c>
      <c r="N182" s="232" t="s">
        <v>40</v>
      </c>
      <c r="O182" s="94"/>
      <c r="P182" s="233">
        <f>O182*H182</f>
        <v>0</v>
      </c>
      <c r="Q182" s="233">
        <v>0.0032200000000000002</v>
      </c>
      <c r="R182" s="233">
        <f>Q182*H182</f>
        <v>0.1288</v>
      </c>
      <c r="S182" s="233">
        <v>0</v>
      </c>
      <c r="T182" s="23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5" t="s">
        <v>183</v>
      </c>
      <c r="AT182" s="235" t="s">
        <v>122</v>
      </c>
      <c r="AU182" s="235" t="s">
        <v>121</v>
      </c>
      <c r="AY182" s="14" t="s">
        <v>119</v>
      </c>
      <c r="BE182" s="236">
        <f>IF(N182="základná",J182,0)</f>
        <v>0</v>
      </c>
      <c r="BF182" s="236">
        <f>IF(N182="znížená",J182,0)</f>
        <v>0</v>
      </c>
      <c r="BG182" s="236">
        <f>IF(N182="zákl. prenesená",J182,0)</f>
        <v>0</v>
      </c>
      <c r="BH182" s="236">
        <f>IF(N182="zníž. prenesená",J182,0)</f>
        <v>0</v>
      </c>
      <c r="BI182" s="236">
        <f>IF(N182="nulová",J182,0)</f>
        <v>0</v>
      </c>
      <c r="BJ182" s="14" t="s">
        <v>121</v>
      </c>
      <c r="BK182" s="236">
        <f>ROUND(I182*H182,2)</f>
        <v>0</v>
      </c>
      <c r="BL182" s="14" t="s">
        <v>183</v>
      </c>
      <c r="BM182" s="235" t="s">
        <v>317</v>
      </c>
    </row>
    <row r="183" s="2" customFormat="1" ht="24.15" customHeight="1">
      <c r="A183" s="35"/>
      <c r="B183" s="36"/>
      <c r="C183" s="223" t="s">
        <v>318</v>
      </c>
      <c r="D183" s="223" t="s">
        <v>122</v>
      </c>
      <c r="E183" s="224" t="s">
        <v>319</v>
      </c>
      <c r="F183" s="225" t="s">
        <v>320</v>
      </c>
      <c r="G183" s="226" t="s">
        <v>143</v>
      </c>
      <c r="H183" s="227">
        <v>977.5</v>
      </c>
      <c r="I183" s="228"/>
      <c r="J183" s="229">
        <f>ROUND(I183*H183,2)</f>
        <v>0</v>
      </c>
      <c r="K183" s="230"/>
      <c r="L183" s="41"/>
      <c r="M183" s="231" t="s">
        <v>1</v>
      </c>
      <c r="N183" s="232" t="s">
        <v>40</v>
      </c>
      <c r="O183" s="94"/>
      <c r="P183" s="233">
        <f>O183*H183</f>
        <v>0</v>
      </c>
      <c r="Q183" s="233">
        <v>0</v>
      </c>
      <c r="R183" s="233">
        <f>Q183*H183</f>
        <v>0</v>
      </c>
      <c r="S183" s="233">
        <v>0.0073200000000000001</v>
      </c>
      <c r="T183" s="234">
        <f>S183*H183</f>
        <v>7.1553000000000004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5" t="s">
        <v>183</v>
      </c>
      <c r="AT183" s="235" t="s">
        <v>122</v>
      </c>
      <c r="AU183" s="235" t="s">
        <v>121</v>
      </c>
      <c r="AY183" s="14" t="s">
        <v>119</v>
      </c>
      <c r="BE183" s="236">
        <f>IF(N183="základná",J183,0)</f>
        <v>0</v>
      </c>
      <c r="BF183" s="236">
        <f>IF(N183="znížená",J183,0)</f>
        <v>0</v>
      </c>
      <c r="BG183" s="236">
        <f>IF(N183="zákl. prenesená",J183,0)</f>
        <v>0</v>
      </c>
      <c r="BH183" s="236">
        <f>IF(N183="zníž. prenesená",J183,0)</f>
        <v>0</v>
      </c>
      <c r="BI183" s="236">
        <f>IF(N183="nulová",J183,0)</f>
        <v>0</v>
      </c>
      <c r="BJ183" s="14" t="s">
        <v>121</v>
      </c>
      <c r="BK183" s="236">
        <f>ROUND(I183*H183,2)</f>
        <v>0</v>
      </c>
      <c r="BL183" s="14" t="s">
        <v>183</v>
      </c>
      <c r="BM183" s="235" t="s">
        <v>321</v>
      </c>
    </row>
    <row r="184" s="2" customFormat="1" ht="24.15" customHeight="1">
      <c r="A184" s="35"/>
      <c r="B184" s="36"/>
      <c r="C184" s="223" t="s">
        <v>322</v>
      </c>
      <c r="D184" s="223" t="s">
        <v>122</v>
      </c>
      <c r="E184" s="224" t="s">
        <v>323</v>
      </c>
      <c r="F184" s="225" t="s">
        <v>324</v>
      </c>
      <c r="G184" s="226" t="s">
        <v>248</v>
      </c>
      <c r="H184" s="227">
        <v>8</v>
      </c>
      <c r="I184" s="228"/>
      <c r="J184" s="229">
        <f>ROUND(I184*H184,2)</f>
        <v>0</v>
      </c>
      <c r="K184" s="230"/>
      <c r="L184" s="41"/>
      <c r="M184" s="231" t="s">
        <v>1</v>
      </c>
      <c r="N184" s="232" t="s">
        <v>40</v>
      </c>
      <c r="O184" s="94"/>
      <c r="P184" s="233">
        <f>O184*H184</f>
        <v>0</v>
      </c>
      <c r="Q184" s="233">
        <v>0.0011100000000000001</v>
      </c>
      <c r="R184" s="233">
        <f>Q184*H184</f>
        <v>0.0088800000000000007</v>
      </c>
      <c r="S184" s="233">
        <v>0</v>
      </c>
      <c r="T184" s="234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5" t="s">
        <v>183</v>
      </c>
      <c r="AT184" s="235" t="s">
        <v>122</v>
      </c>
      <c r="AU184" s="235" t="s">
        <v>121</v>
      </c>
      <c r="AY184" s="14" t="s">
        <v>119</v>
      </c>
      <c r="BE184" s="236">
        <f>IF(N184="základná",J184,0)</f>
        <v>0</v>
      </c>
      <c r="BF184" s="236">
        <f>IF(N184="znížená",J184,0)</f>
        <v>0</v>
      </c>
      <c r="BG184" s="236">
        <f>IF(N184="zákl. prenesená",J184,0)</f>
        <v>0</v>
      </c>
      <c r="BH184" s="236">
        <f>IF(N184="zníž. prenesená",J184,0)</f>
        <v>0</v>
      </c>
      <c r="BI184" s="236">
        <f>IF(N184="nulová",J184,0)</f>
        <v>0</v>
      </c>
      <c r="BJ184" s="14" t="s">
        <v>121</v>
      </c>
      <c r="BK184" s="236">
        <f>ROUND(I184*H184,2)</f>
        <v>0</v>
      </c>
      <c r="BL184" s="14" t="s">
        <v>183</v>
      </c>
      <c r="BM184" s="235" t="s">
        <v>325</v>
      </c>
    </row>
    <row r="185" s="2" customFormat="1" ht="24.15" customHeight="1">
      <c r="A185" s="35"/>
      <c r="B185" s="36"/>
      <c r="C185" s="223" t="s">
        <v>326</v>
      </c>
      <c r="D185" s="223" t="s">
        <v>122</v>
      </c>
      <c r="E185" s="224" t="s">
        <v>327</v>
      </c>
      <c r="F185" s="225" t="s">
        <v>328</v>
      </c>
      <c r="G185" s="226" t="s">
        <v>239</v>
      </c>
      <c r="H185" s="227">
        <v>48</v>
      </c>
      <c r="I185" s="228"/>
      <c r="J185" s="229">
        <f>ROUND(I185*H185,2)</f>
        <v>0</v>
      </c>
      <c r="K185" s="230"/>
      <c r="L185" s="41"/>
      <c r="M185" s="231" t="s">
        <v>1</v>
      </c>
      <c r="N185" s="232" t="s">
        <v>40</v>
      </c>
      <c r="O185" s="94"/>
      <c r="P185" s="233">
        <f>O185*H185</f>
        <v>0</v>
      </c>
      <c r="Q185" s="233">
        <v>0.0027299999999999998</v>
      </c>
      <c r="R185" s="233">
        <f>Q185*H185</f>
        <v>0.13103999999999999</v>
      </c>
      <c r="S185" s="233">
        <v>0</v>
      </c>
      <c r="T185" s="234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5" t="s">
        <v>183</v>
      </c>
      <c r="AT185" s="235" t="s">
        <v>122</v>
      </c>
      <c r="AU185" s="235" t="s">
        <v>121</v>
      </c>
      <c r="AY185" s="14" t="s">
        <v>119</v>
      </c>
      <c r="BE185" s="236">
        <f>IF(N185="základná",J185,0)</f>
        <v>0</v>
      </c>
      <c r="BF185" s="236">
        <f>IF(N185="znížená",J185,0)</f>
        <v>0</v>
      </c>
      <c r="BG185" s="236">
        <f>IF(N185="zákl. prenesená",J185,0)</f>
        <v>0</v>
      </c>
      <c r="BH185" s="236">
        <f>IF(N185="zníž. prenesená",J185,0)</f>
        <v>0</v>
      </c>
      <c r="BI185" s="236">
        <f>IF(N185="nulová",J185,0)</f>
        <v>0</v>
      </c>
      <c r="BJ185" s="14" t="s">
        <v>121</v>
      </c>
      <c r="BK185" s="236">
        <f>ROUND(I185*H185,2)</f>
        <v>0</v>
      </c>
      <c r="BL185" s="14" t="s">
        <v>183</v>
      </c>
      <c r="BM185" s="235" t="s">
        <v>329</v>
      </c>
    </row>
    <row r="186" s="2" customFormat="1" ht="21.75" customHeight="1">
      <c r="A186" s="35"/>
      <c r="B186" s="36"/>
      <c r="C186" s="223" t="s">
        <v>330</v>
      </c>
      <c r="D186" s="223" t="s">
        <v>122</v>
      </c>
      <c r="E186" s="224" t="s">
        <v>331</v>
      </c>
      <c r="F186" s="225" t="s">
        <v>332</v>
      </c>
      <c r="G186" s="226" t="s">
        <v>248</v>
      </c>
      <c r="H186" s="227">
        <v>16</v>
      </c>
      <c r="I186" s="228"/>
      <c r="J186" s="229">
        <f>ROUND(I186*H186,2)</f>
        <v>0</v>
      </c>
      <c r="K186" s="230"/>
      <c r="L186" s="41"/>
      <c r="M186" s="231" t="s">
        <v>1</v>
      </c>
      <c r="N186" s="232" t="s">
        <v>40</v>
      </c>
      <c r="O186" s="94"/>
      <c r="P186" s="233">
        <f>O186*H186</f>
        <v>0</v>
      </c>
      <c r="Q186" s="233">
        <v>0.00038999999999999999</v>
      </c>
      <c r="R186" s="233">
        <f>Q186*H186</f>
        <v>0.0062399999999999999</v>
      </c>
      <c r="S186" s="233">
        <v>0</v>
      </c>
      <c r="T186" s="234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5" t="s">
        <v>183</v>
      </c>
      <c r="AT186" s="235" t="s">
        <v>122</v>
      </c>
      <c r="AU186" s="235" t="s">
        <v>121</v>
      </c>
      <c r="AY186" s="14" t="s">
        <v>119</v>
      </c>
      <c r="BE186" s="236">
        <f>IF(N186="základná",J186,0)</f>
        <v>0</v>
      </c>
      <c r="BF186" s="236">
        <f>IF(N186="znížená",J186,0)</f>
        <v>0</v>
      </c>
      <c r="BG186" s="236">
        <f>IF(N186="zákl. prenesená",J186,0)</f>
        <v>0</v>
      </c>
      <c r="BH186" s="236">
        <f>IF(N186="zníž. prenesená",J186,0)</f>
        <v>0</v>
      </c>
      <c r="BI186" s="236">
        <f>IF(N186="nulová",J186,0)</f>
        <v>0</v>
      </c>
      <c r="BJ186" s="14" t="s">
        <v>121</v>
      </c>
      <c r="BK186" s="236">
        <f>ROUND(I186*H186,2)</f>
        <v>0</v>
      </c>
      <c r="BL186" s="14" t="s">
        <v>183</v>
      </c>
      <c r="BM186" s="235" t="s">
        <v>333</v>
      </c>
    </row>
    <row r="187" s="2" customFormat="1" ht="24.15" customHeight="1">
      <c r="A187" s="35"/>
      <c r="B187" s="36"/>
      <c r="C187" s="223" t="s">
        <v>334</v>
      </c>
      <c r="D187" s="223" t="s">
        <v>122</v>
      </c>
      <c r="E187" s="224" t="s">
        <v>335</v>
      </c>
      <c r="F187" s="225" t="s">
        <v>336</v>
      </c>
      <c r="G187" s="226" t="s">
        <v>248</v>
      </c>
      <c r="H187" s="227">
        <v>8</v>
      </c>
      <c r="I187" s="228"/>
      <c r="J187" s="229">
        <f>ROUND(I187*H187,2)</f>
        <v>0</v>
      </c>
      <c r="K187" s="230"/>
      <c r="L187" s="41"/>
      <c r="M187" s="231" t="s">
        <v>1</v>
      </c>
      <c r="N187" s="232" t="s">
        <v>40</v>
      </c>
      <c r="O187" s="94"/>
      <c r="P187" s="233">
        <f>O187*H187</f>
        <v>0</v>
      </c>
      <c r="Q187" s="233">
        <v>0.00038999999999999999</v>
      </c>
      <c r="R187" s="233">
        <f>Q187*H187</f>
        <v>0.0031199999999999999</v>
      </c>
      <c r="S187" s="233">
        <v>0</v>
      </c>
      <c r="T187" s="234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5" t="s">
        <v>183</v>
      </c>
      <c r="AT187" s="235" t="s">
        <v>122</v>
      </c>
      <c r="AU187" s="235" t="s">
        <v>121</v>
      </c>
      <c r="AY187" s="14" t="s">
        <v>119</v>
      </c>
      <c r="BE187" s="236">
        <f>IF(N187="základná",J187,0)</f>
        <v>0</v>
      </c>
      <c r="BF187" s="236">
        <f>IF(N187="znížená",J187,0)</f>
        <v>0</v>
      </c>
      <c r="BG187" s="236">
        <f>IF(N187="zákl. prenesená",J187,0)</f>
        <v>0</v>
      </c>
      <c r="BH187" s="236">
        <f>IF(N187="zníž. prenesená",J187,0)</f>
        <v>0</v>
      </c>
      <c r="BI187" s="236">
        <f>IF(N187="nulová",J187,0)</f>
        <v>0</v>
      </c>
      <c r="BJ187" s="14" t="s">
        <v>121</v>
      </c>
      <c r="BK187" s="236">
        <f>ROUND(I187*H187,2)</f>
        <v>0</v>
      </c>
      <c r="BL187" s="14" t="s">
        <v>183</v>
      </c>
      <c r="BM187" s="235" t="s">
        <v>337</v>
      </c>
    </row>
    <row r="188" s="2" customFormat="1" ht="24.15" customHeight="1">
      <c r="A188" s="35"/>
      <c r="B188" s="36"/>
      <c r="C188" s="223" t="s">
        <v>338</v>
      </c>
      <c r="D188" s="223" t="s">
        <v>122</v>
      </c>
      <c r="E188" s="224" t="s">
        <v>339</v>
      </c>
      <c r="F188" s="225" t="s">
        <v>340</v>
      </c>
      <c r="G188" s="226" t="s">
        <v>239</v>
      </c>
      <c r="H188" s="227">
        <v>54</v>
      </c>
      <c r="I188" s="228"/>
      <c r="J188" s="229">
        <f>ROUND(I188*H188,2)</f>
        <v>0</v>
      </c>
      <c r="K188" s="230"/>
      <c r="L188" s="41"/>
      <c r="M188" s="231" t="s">
        <v>1</v>
      </c>
      <c r="N188" s="232" t="s">
        <v>40</v>
      </c>
      <c r="O188" s="94"/>
      <c r="P188" s="233">
        <f>O188*H188</f>
        <v>0</v>
      </c>
      <c r="Q188" s="233">
        <v>0.00167</v>
      </c>
      <c r="R188" s="233">
        <f>Q188*H188</f>
        <v>0.090179999999999996</v>
      </c>
      <c r="S188" s="233">
        <v>0</v>
      </c>
      <c r="T188" s="234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5" t="s">
        <v>183</v>
      </c>
      <c r="AT188" s="235" t="s">
        <v>122</v>
      </c>
      <c r="AU188" s="235" t="s">
        <v>121</v>
      </c>
      <c r="AY188" s="14" t="s">
        <v>119</v>
      </c>
      <c r="BE188" s="236">
        <f>IF(N188="základná",J188,0)</f>
        <v>0</v>
      </c>
      <c r="BF188" s="236">
        <f>IF(N188="znížená",J188,0)</f>
        <v>0</v>
      </c>
      <c r="BG188" s="236">
        <f>IF(N188="zákl. prenesená",J188,0)</f>
        <v>0</v>
      </c>
      <c r="BH188" s="236">
        <f>IF(N188="zníž. prenesená",J188,0)</f>
        <v>0</v>
      </c>
      <c r="BI188" s="236">
        <f>IF(N188="nulová",J188,0)</f>
        <v>0</v>
      </c>
      <c r="BJ188" s="14" t="s">
        <v>121</v>
      </c>
      <c r="BK188" s="236">
        <f>ROUND(I188*H188,2)</f>
        <v>0</v>
      </c>
      <c r="BL188" s="14" t="s">
        <v>183</v>
      </c>
      <c r="BM188" s="235" t="s">
        <v>341</v>
      </c>
    </row>
    <row r="189" s="2" customFormat="1" ht="24.15" customHeight="1">
      <c r="A189" s="35"/>
      <c r="B189" s="36"/>
      <c r="C189" s="223" t="s">
        <v>342</v>
      </c>
      <c r="D189" s="223" t="s">
        <v>122</v>
      </c>
      <c r="E189" s="224" t="s">
        <v>343</v>
      </c>
      <c r="F189" s="225" t="s">
        <v>344</v>
      </c>
      <c r="G189" s="226" t="s">
        <v>164</v>
      </c>
      <c r="H189" s="227">
        <v>10.736000000000001</v>
      </c>
      <c r="I189" s="228"/>
      <c r="J189" s="229">
        <f>ROUND(I189*H189,2)</f>
        <v>0</v>
      </c>
      <c r="K189" s="230"/>
      <c r="L189" s="41"/>
      <c r="M189" s="231" t="s">
        <v>1</v>
      </c>
      <c r="N189" s="232" t="s">
        <v>40</v>
      </c>
      <c r="O189" s="94"/>
      <c r="P189" s="233">
        <f>O189*H189</f>
        <v>0</v>
      </c>
      <c r="Q189" s="233">
        <v>0</v>
      </c>
      <c r="R189" s="233">
        <f>Q189*H189</f>
        <v>0</v>
      </c>
      <c r="S189" s="233">
        <v>0</v>
      </c>
      <c r="T189" s="234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5" t="s">
        <v>183</v>
      </c>
      <c r="AT189" s="235" t="s">
        <v>122</v>
      </c>
      <c r="AU189" s="235" t="s">
        <v>121</v>
      </c>
      <c r="AY189" s="14" t="s">
        <v>119</v>
      </c>
      <c r="BE189" s="236">
        <f>IF(N189="základná",J189,0)</f>
        <v>0</v>
      </c>
      <c r="BF189" s="236">
        <f>IF(N189="znížená",J189,0)</f>
        <v>0</v>
      </c>
      <c r="BG189" s="236">
        <f>IF(N189="zákl. prenesená",J189,0)</f>
        <v>0</v>
      </c>
      <c r="BH189" s="236">
        <f>IF(N189="zníž. prenesená",J189,0)</f>
        <v>0</v>
      </c>
      <c r="BI189" s="236">
        <f>IF(N189="nulová",J189,0)</f>
        <v>0</v>
      </c>
      <c r="BJ189" s="14" t="s">
        <v>121</v>
      </c>
      <c r="BK189" s="236">
        <f>ROUND(I189*H189,2)</f>
        <v>0</v>
      </c>
      <c r="BL189" s="14" t="s">
        <v>183</v>
      </c>
      <c r="BM189" s="235" t="s">
        <v>345</v>
      </c>
    </row>
    <row r="190" s="12" customFormat="1" ht="22.8" customHeight="1">
      <c r="A190" s="12"/>
      <c r="B190" s="207"/>
      <c r="C190" s="208"/>
      <c r="D190" s="209" t="s">
        <v>73</v>
      </c>
      <c r="E190" s="221" t="s">
        <v>346</v>
      </c>
      <c r="F190" s="221" t="s">
        <v>347</v>
      </c>
      <c r="G190" s="208"/>
      <c r="H190" s="208"/>
      <c r="I190" s="211"/>
      <c r="J190" s="222">
        <f>BK190</f>
        <v>0</v>
      </c>
      <c r="K190" s="208"/>
      <c r="L190" s="213"/>
      <c r="M190" s="214"/>
      <c r="N190" s="215"/>
      <c r="O190" s="215"/>
      <c r="P190" s="216">
        <f>SUM(P191:P196)</f>
        <v>0</v>
      </c>
      <c r="Q190" s="215"/>
      <c r="R190" s="216">
        <f>SUM(R191:R196)</f>
        <v>1.60572</v>
      </c>
      <c r="S190" s="215"/>
      <c r="T190" s="217">
        <f>SUM(T191:T196)</f>
        <v>0.252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8" t="s">
        <v>121</v>
      </c>
      <c r="AT190" s="219" t="s">
        <v>73</v>
      </c>
      <c r="AU190" s="219" t="s">
        <v>78</v>
      </c>
      <c r="AY190" s="218" t="s">
        <v>119</v>
      </c>
      <c r="BK190" s="220">
        <f>SUM(BK191:BK196)</f>
        <v>0</v>
      </c>
    </row>
    <row r="191" s="2" customFormat="1" ht="21.75" customHeight="1">
      <c r="A191" s="35"/>
      <c r="B191" s="36"/>
      <c r="C191" s="223" t="s">
        <v>348</v>
      </c>
      <c r="D191" s="223" t="s">
        <v>122</v>
      </c>
      <c r="E191" s="224" t="s">
        <v>349</v>
      </c>
      <c r="F191" s="225" t="s">
        <v>350</v>
      </c>
      <c r="G191" s="226" t="s">
        <v>143</v>
      </c>
      <c r="H191" s="227">
        <v>36</v>
      </c>
      <c r="I191" s="228"/>
      <c r="J191" s="229">
        <f>ROUND(I191*H191,2)</f>
        <v>0</v>
      </c>
      <c r="K191" s="230"/>
      <c r="L191" s="41"/>
      <c r="M191" s="231" t="s">
        <v>1</v>
      </c>
      <c r="N191" s="232" t="s">
        <v>40</v>
      </c>
      <c r="O191" s="94"/>
      <c r="P191" s="233">
        <f>O191*H191</f>
        <v>0</v>
      </c>
      <c r="Q191" s="233">
        <v>0</v>
      </c>
      <c r="R191" s="233">
        <f>Q191*H191</f>
        <v>0</v>
      </c>
      <c r="S191" s="233">
        <v>0.0070000000000000001</v>
      </c>
      <c r="T191" s="234">
        <f>S191*H191</f>
        <v>0.252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5" t="s">
        <v>183</v>
      </c>
      <c r="AT191" s="235" t="s">
        <v>122</v>
      </c>
      <c r="AU191" s="235" t="s">
        <v>121</v>
      </c>
      <c r="AY191" s="14" t="s">
        <v>119</v>
      </c>
      <c r="BE191" s="236">
        <f>IF(N191="základná",J191,0)</f>
        <v>0</v>
      </c>
      <c r="BF191" s="236">
        <f>IF(N191="znížená",J191,0)</f>
        <v>0</v>
      </c>
      <c r="BG191" s="236">
        <f>IF(N191="zákl. prenesená",J191,0)</f>
        <v>0</v>
      </c>
      <c r="BH191" s="236">
        <f>IF(N191="zníž. prenesená",J191,0)</f>
        <v>0</v>
      </c>
      <c r="BI191" s="236">
        <f>IF(N191="nulová",J191,0)</f>
        <v>0</v>
      </c>
      <c r="BJ191" s="14" t="s">
        <v>121</v>
      </c>
      <c r="BK191" s="236">
        <f>ROUND(I191*H191,2)</f>
        <v>0</v>
      </c>
      <c r="BL191" s="14" t="s">
        <v>183</v>
      </c>
      <c r="BM191" s="235" t="s">
        <v>351</v>
      </c>
    </row>
    <row r="192" s="2" customFormat="1" ht="24.15" customHeight="1">
      <c r="A192" s="35"/>
      <c r="B192" s="36"/>
      <c r="C192" s="223" t="s">
        <v>352</v>
      </c>
      <c r="D192" s="223" t="s">
        <v>122</v>
      </c>
      <c r="E192" s="224" t="s">
        <v>353</v>
      </c>
      <c r="F192" s="225" t="s">
        <v>354</v>
      </c>
      <c r="G192" s="226" t="s">
        <v>248</v>
      </c>
      <c r="H192" s="227">
        <v>4</v>
      </c>
      <c r="I192" s="228"/>
      <c r="J192" s="229">
        <f>ROUND(I192*H192,2)</f>
        <v>0</v>
      </c>
      <c r="K192" s="230"/>
      <c r="L192" s="41"/>
      <c r="M192" s="231" t="s">
        <v>1</v>
      </c>
      <c r="N192" s="232" t="s">
        <v>40</v>
      </c>
      <c r="O192" s="94"/>
      <c r="P192" s="233">
        <f>O192*H192</f>
        <v>0</v>
      </c>
      <c r="Q192" s="233">
        <v>0.00032000000000000003</v>
      </c>
      <c r="R192" s="233">
        <f>Q192*H192</f>
        <v>0.0012800000000000001</v>
      </c>
      <c r="S192" s="233">
        <v>0</v>
      </c>
      <c r="T192" s="234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5" t="s">
        <v>183</v>
      </c>
      <c r="AT192" s="235" t="s">
        <v>122</v>
      </c>
      <c r="AU192" s="235" t="s">
        <v>121</v>
      </c>
      <c r="AY192" s="14" t="s">
        <v>119</v>
      </c>
      <c r="BE192" s="236">
        <f>IF(N192="základná",J192,0)</f>
        <v>0</v>
      </c>
      <c r="BF192" s="236">
        <f>IF(N192="znížená",J192,0)</f>
        <v>0</v>
      </c>
      <c r="BG192" s="236">
        <f>IF(N192="zákl. prenesená",J192,0)</f>
        <v>0</v>
      </c>
      <c r="BH192" s="236">
        <f>IF(N192="zníž. prenesená",J192,0)</f>
        <v>0</v>
      </c>
      <c r="BI192" s="236">
        <f>IF(N192="nulová",J192,0)</f>
        <v>0</v>
      </c>
      <c r="BJ192" s="14" t="s">
        <v>121</v>
      </c>
      <c r="BK192" s="236">
        <f>ROUND(I192*H192,2)</f>
        <v>0</v>
      </c>
      <c r="BL192" s="14" t="s">
        <v>183</v>
      </c>
      <c r="BM192" s="235" t="s">
        <v>355</v>
      </c>
    </row>
    <row r="193" s="2" customFormat="1" ht="16.5" customHeight="1">
      <c r="A193" s="35"/>
      <c r="B193" s="36"/>
      <c r="C193" s="237" t="s">
        <v>356</v>
      </c>
      <c r="D193" s="237" t="s">
        <v>256</v>
      </c>
      <c r="E193" s="238" t="s">
        <v>357</v>
      </c>
      <c r="F193" s="239" t="s">
        <v>358</v>
      </c>
      <c r="G193" s="240" t="s">
        <v>248</v>
      </c>
      <c r="H193" s="241">
        <v>1</v>
      </c>
      <c r="I193" s="242"/>
      <c r="J193" s="243">
        <f>ROUND(I193*H193,2)</f>
        <v>0</v>
      </c>
      <c r="K193" s="244"/>
      <c r="L193" s="245"/>
      <c r="M193" s="246" t="s">
        <v>1</v>
      </c>
      <c r="N193" s="247" t="s">
        <v>40</v>
      </c>
      <c r="O193" s="94"/>
      <c r="P193" s="233">
        <f>O193*H193</f>
        <v>0</v>
      </c>
      <c r="Q193" s="233">
        <v>0.76000000000000001</v>
      </c>
      <c r="R193" s="233">
        <f>Q193*H193</f>
        <v>0.76000000000000001</v>
      </c>
      <c r="S193" s="233">
        <v>0</v>
      </c>
      <c r="T193" s="234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5" t="s">
        <v>251</v>
      </c>
      <c r="AT193" s="235" t="s">
        <v>256</v>
      </c>
      <c r="AU193" s="235" t="s">
        <v>121</v>
      </c>
      <c r="AY193" s="14" t="s">
        <v>119</v>
      </c>
      <c r="BE193" s="236">
        <f>IF(N193="základná",J193,0)</f>
        <v>0</v>
      </c>
      <c r="BF193" s="236">
        <f>IF(N193="znížená",J193,0)</f>
        <v>0</v>
      </c>
      <c r="BG193" s="236">
        <f>IF(N193="zákl. prenesená",J193,0)</f>
        <v>0</v>
      </c>
      <c r="BH193" s="236">
        <f>IF(N193="zníž. prenesená",J193,0)</f>
        <v>0</v>
      </c>
      <c r="BI193" s="236">
        <f>IF(N193="nulová",J193,0)</f>
        <v>0</v>
      </c>
      <c r="BJ193" s="14" t="s">
        <v>121</v>
      </c>
      <c r="BK193" s="236">
        <f>ROUND(I193*H193,2)</f>
        <v>0</v>
      </c>
      <c r="BL193" s="14" t="s">
        <v>183</v>
      </c>
      <c r="BM193" s="235" t="s">
        <v>359</v>
      </c>
    </row>
    <row r="194" s="2" customFormat="1" ht="16.5" customHeight="1">
      <c r="A194" s="35"/>
      <c r="B194" s="36"/>
      <c r="C194" s="237" t="s">
        <v>360</v>
      </c>
      <c r="D194" s="237" t="s">
        <v>256</v>
      </c>
      <c r="E194" s="238" t="s">
        <v>361</v>
      </c>
      <c r="F194" s="239" t="s">
        <v>362</v>
      </c>
      <c r="G194" s="240" t="s">
        <v>248</v>
      </c>
      <c r="H194" s="241">
        <v>2</v>
      </c>
      <c r="I194" s="242"/>
      <c r="J194" s="243">
        <f>ROUND(I194*H194,2)</f>
        <v>0</v>
      </c>
      <c r="K194" s="244"/>
      <c r="L194" s="245"/>
      <c r="M194" s="246" t="s">
        <v>1</v>
      </c>
      <c r="N194" s="247" t="s">
        <v>40</v>
      </c>
      <c r="O194" s="94"/>
      <c r="P194" s="233">
        <f>O194*H194</f>
        <v>0</v>
      </c>
      <c r="Q194" s="233">
        <v>0.4173</v>
      </c>
      <c r="R194" s="233">
        <f>Q194*H194</f>
        <v>0.83460000000000001</v>
      </c>
      <c r="S194" s="233">
        <v>0</v>
      </c>
      <c r="T194" s="234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5" t="s">
        <v>251</v>
      </c>
      <c r="AT194" s="235" t="s">
        <v>256</v>
      </c>
      <c r="AU194" s="235" t="s">
        <v>121</v>
      </c>
      <c r="AY194" s="14" t="s">
        <v>119</v>
      </c>
      <c r="BE194" s="236">
        <f>IF(N194="základná",J194,0)</f>
        <v>0</v>
      </c>
      <c r="BF194" s="236">
        <f>IF(N194="znížená",J194,0)</f>
        <v>0</v>
      </c>
      <c r="BG194" s="236">
        <f>IF(N194="zákl. prenesená",J194,0)</f>
        <v>0</v>
      </c>
      <c r="BH194" s="236">
        <f>IF(N194="zníž. prenesená",J194,0)</f>
        <v>0</v>
      </c>
      <c r="BI194" s="236">
        <f>IF(N194="nulová",J194,0)</f>
        <v>0</v>
      </c>
      <c r="BJ194" s="14" t="s">
        <v>121</v>
      </c>
      <c r="BK194" s="236">
        <f>ROUND(I194*H194,2)</f>
        <v>0</v>
      </c>
      <c r="BL194" s="14" t="s">
        <v>183</v>
      </c>
      <c r="BM194" s="235" t="s">
        <v>363</v>
      </c>
    </row>
    <row r="195" s="2" customFormat="1" ht="24.15" customHeight="1">
      <c r="A195" s="35"/>
      <c r="B195" s="36"/>
      <c r="C195" s="223" t="s">
        <v>364</v>
      </c>
      <c r="D195" s="223" t="s">
        <v>122</v>
      </c>
      <c r="E195" s="224" t="s">
        <v>365</v>
      </c>
      <c r="F195" s="225" t="s">
        <v>366</v>
      </c>
      <c r="G195" s="226" t="s">
        <v>248</v>
      </c>
      <c r="H195" s="227">
        <v>2</v>
      </c>
      <c r="I195" s="228"/>
      <c r="J195" s="229">
        <f>ROUND(I195*H195,2)</f>
        <v>0</v>
      </c>
      <c r="K195" s="230"/>
      <c r="L195" s="41"/>
      <c r="M195" s="231" t="s">
        <v>1</v>
      </c>
      <c r="N195" s="232" t="s">
        <v>40</v>
      </c>
      <c r="O195" s="94"/>
      <c r="P195" s="233">
        <f>O195*H195</f>
        <v>0</v>
      </c>
      <c r="Q195" s="233">
        <v>0.00032000000000000003</v>
      </c>
      <c r="R195" s="233">
        <f>Q195*H195</f>
        <v>0.00064000000000000005</v>
      </c>
      <c r="S195" s="233">
        <v>0</v>
      </c>
      <c r="T195" s="234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5" t="s">
        <v>183</v>
      </c>
      <c r="AT195" s="235" t="s">
        <v>122</v>
      </c>
      <c r="AU195" s="235" t="s">
        <v>121</v>
      </c>
      <c r="AY195" s="14" t="s">
        <v>119</v>
      </c>
      <c r="BE195" s="236">
        <f>IF(N195="základná",J195,0)</f>
        <v>0</v>
      </c>
      <c r="BF195" s="236">
        <f>IF(N195="znížená",J195,0)</f>
        <v>0</v>
      </c>
      <c r="BG195" s="236">
        <f>IF(N195="zákl. prenesená",J195,0)</f>
        <v>0</v>
      </c>
      <c r="BH195" s="236">
        <f>IF(N195="zníž. prenesená",J195,0)</f>
        <v>0</v>
      </c>
      <c r="BI195" s="236">
        <f>IF(N195="nulová",J195,0)</f>
        <v>0</v>
      </c>
      <c r="BJ195" s="14" t="s">
        <v>121</v>
      </c>
      <c r="BK195" s="236">
        <f>ROUND(I195*H195,2)</f>
        <v>0</v>
      </c>
      <c r="BL195" s="14" t="s">
        <v>183</v>
      </c>
      <c r="BM195" s="235" t="s">
        <v>367</v>
      </c>
    </row>
    <row r="196" s="2" customFormat="1" ht="16.5" customHeight="1">
      <c r="A196" s="35"/>
      <c r="B196" s="36"/>
      <c r="C196" s="223" t="s">
        <v>368</v>
      </c>
      <c r="D196" s="223" t="s">
        <v>122</v>
      </c>
      <c r="E196" s="224" t="s">
        <v>369</v>
      </c>
      <c r="F196" s="225" t="s">
        <v>370</v>
      </c>
      <c r="G196" s="226" t="s">
        <v>239</v>
      </c>
      <c r="H196" s="227">
        <v>40</v>
      </c>
      <c r="I196" s="228"/>
      <c r="J196" s="229">
        <f>ROUND(I196*H196,2)</f>
        <v>0</v>
      </c>
      <c r="K196" s="230"/>
      <c r="L196" s="41"/>
      <c r="M196" s="231" t="s">
        <v>1</v>
      </c>
      <c r="N196" s="232" t="s">
        <v>40</v>
      </c>
      <c r="O196" s="94"/>
      <c r="P196" s="233">
        <f>O196*H196</f>
        <v>0</v>
      </c>
      <c r="Q196" s="233">
        <v>0.00023000000000000001</v>
      </c>
      <c r="R196" s="233">
        <f>Q196*H196</f>
        <v>0.0091999999999999998</v>
      </c>
      <c r="S196" s="233">
        <v>0</v>
      </c>
      <c r="T196" s="234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5" t="s">
        <v>183</v>
      </c>
      <c r="AT196" s="235" t="s">
        <v>122</v>
      </c>
      <c r="AU196" s="235" t="s">
        <v>121</v>
      </c>
      <c r="AY196" s="14" t="s">
        <v>119</v>
      </c>
      <c r="BE196" s="236">
        <f>IF(N196="základná",J196,0)</f>
        <v>0</v>
      </c>
      <c r="BF196" s="236">
        <f>IF(N196="znížená",J196,0)</f>
        <v>0</v>
      </c>
      <c r="BG196" s="236">
        <f>IF(N196="zákl. prenesená",J196,0)</f>
        <v>0</v>
      </c>
      <c r="BH196" s="236">
        <f>IF(N196="zníž. prenesená",J196,0)</f>
        <v>0</v>
      </c>
      <c r="BI196" s="236">
        <f>IF(N196="nulová",J196,0)</f>
        <v>0</v>
      </c>
      <c r="BJ196" s="14" t="s">
        <v>121</v>
      </c>
      <c r="BK196" s="236">
        <f>ROUND(I196*H196,2)</f>
        <v>0</v>
      </c>
      <c r="BL196" s="14" t="s">
        <v>183</v>
      </c>
      <c r="BM196" s="235" t="s">
        <v>371</v>
      </c>
    </row>
    <row r="197" s="12" customFormat="1" ht="22.8" customHeight="1">
      <c r="A197" s="12"/>
      <c r="B197" s="207"/>
      <c r="C197" s="208"/>
      <c r="D197" s="209" t="s">
        <v>73</v>
      </c>
      <c r="E197" s="221" t="s">
        <v>372</v>
      </c>
      <c r="F197" s="221" t="s">
        <v>373</v>
      </c>
      <c r="G197" s="208"/>
      <c r="H197" s="208"/>
      <c r="I197" s="211"/>
      <c r="J197" s="222">
        <f>BK197</f>
        <v>0</v>
      </c>
      <c r="K197" s="208"/>
      <c r="L197" s="213"/>
      <c r="M197" s="214"/>
      <c r="N197" s="215"/>
      <c r="O197" s="215"/>
      <c r="P197" s="216">
        <f>SUM(P198:P202)</f>
        <v>0</v>
      </c>
      <c r="Q197" s="215"/>
      <c r="R197" s="216">
        <f>SUM(R198:R202)</f>
        <v>0.32499999999999996</v>
      </c>
      <c r="S197" s="215"/>
      <c r="T197" s="217">
        <f>SUM(T198:T202)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8" t="s">
        <v>121</v>
      </c>
      <c r="AT197" s="219" t="s">
        <v>73</v>
      </c>
      <c r="AU197" s="219" t="s">
        <v>78</v>
      </c>
      <c r="AY197" s="218" t="s">
        <v>119</v>
      </c>
      <c r="BK197" s="220">
        <f>SUM(BK198:BK202)</f>
        <v>0</v>
      </c>
    </row>
    <row r="198" s="2" customFormat="1" ht="37.8" customHeight="1">
      <c r="A198" s="35"/>
      <c r="B198" s="36"/>
      <c r="C198" s="223" t="s">
        <v>374</v>
      </c>
      <c r="D198" s="223" t="s">
        <v>122</v>
      </c>
      <c r="E198" s="224" t="s">
        <v>375</v>
      </c>
      <c r="F198" s="225" t="s">
        <v>376</v>
      </c>
      <c r="G198" s="226" t="s">
        <v>143</v>
      </c>
      <c r="H198" s="227">
        <v>650</v>
      </c>
      <c r="I198" s="228"/>
      <c r="J198" s="229">
        <f>ROUND(I198*H198,2)</f>
        <v>0</v>
      </c>
      <c r="K198" s="230"/>
      <c r="L198" s="41"/>
      <c r="M198" s="231" t="s">
        <v>1</v>
      </c>
      <c r="N198" s="232" t="s">
        <v>40</v>
      </c>
      <c r="O198" s="94"/>
      <c r="P198" s="233">
        <f>O198*H198</f>
        <v>0</v>
      </c>
      <c r="Q198" s="233">
        <v>0</v>
      </c>
      <c r="R198" s="233">
        <f>Q198*H198</f>
        <v>0</v>
      </c>
      <c r="S198" s="233">
        <v>0</v>
      </c>
      <c r="T198" s="234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5" t="s">
        <v>183</v>
      </c>
      <c r="AT198" s="235" t="s">
        <v>122</v>
      </c>
      <c r="AU198" s="235" t="s">
        <v>121</v>
      </c>
      <c r="AY198" s="14" t="s">
        <v>119</v>
      </c>
      <c r="BE198" s="236">
        <f>IF(N198="základná",J198,0)</f>
        <v>0</v>
      </c>
      <c r="BF198" s="236">
        <f>IF(N198="znížená",J198,0)</f>
        <v>0</v>
      </c>
      <c r="BG198" s="236">
        <f>IF(N198="zákl. prenesená",J198,0)</f>
        <v>0</v>
      </c>
      <c r="BH198" s="236">
        <f>IF(N198="zníž. prenesená",J198,0)</f>
        <v>0</v>
      </c>
      <c r="BI198" s="236">
        <f>IF(N198="nulová",J198,0)</f>
        <v>0</v>
      </c>
      <c r="BJ198" s="14" t="s">
        <v>121</v>
      </c>
      <c r="BK198" s="236">
        <f>ROUND(I198*H198,2)</f>
        <v>0</v>
      </c>
      <c r="BL198" s="14" t="s">
        <v>183</v>
      </c>
      <c r="BM198" s="235" t="s">
        <v>377</v>
      </c>
    </row>
    <row r="199" s="2" customFormat="1" ht="24.15" customHeight="1">
      <c r="A199" s="35"/>
      <c r="B199" s="36"/>
      <c r="C199" s="223" t="s">
        <v>378</v>
      </c>
      <c r="D199" s="223" t="s">
        <v>122</v>
      </c>
      <c r="E199" s="224" t="s">
        <v>379</v>
      </c>
      <c r="F199" s="225" t="s">
        <v>380</v>
      </c>
      <c r="G199" s="226" t="s">
        <v>143</v>
      </c>
      <c r="H199" s="227">
        <v>650</v>
      </c>
      <c r="I199" s="228"/>
      <c r="J199" s="229">
        <f>ROUND(I199*H199,2)</f>
        <v>0</v>
      </c>
      <c r="K199" s="230"/>
      <c r="L199" s="41"/>
      <c r="M199" s="231" t="s">
        <v>1</v>
      </c>
      <c r="N199" s="232" t="s">
        <v>40</v>
      </c>
      <c r="O199" s="94"/>
      <c r="P199" s="233">
        <f>O199*H199</f>
        <v>0</v>
      </c>
      <c r="Q199" s="233">
        <v>0.00025999999999999998</v>
      </c>
      <c r="R199" s="233">
        <f>Q199*H199</f>
        <v>0.16899999999999998</v>
      </c>
      <c r="S199" s="233">
        <v>0</v>
      </c>
      <c r="T199" s="234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5" t="s">
        <v>183</v>
      </c>
      <c r="AT199" s="235" t="s">
        <v>122</v>
      </c>
      <c r="AU199" s="235" t="s">
        <v>121</v>
      </c>
      <c r="AY199" s="14" t="s">
        <v>119</v>
      </c>
      <c r="BE199" s="236">
        <f>IF(N199="základná",J199,0)</f>
        <v>0</v>
      </c>
      <c r="BF199" s="236">
        <f>IF(N199="znížená",J199,0)</f>
        <v>0</v>
      </c>
      <c r="BG199" s="236">
        <f>IF(N199="zákl. prenesená",J199,0)</f>
        <v>0</v>
      </c>
      <c r="BH199" s="236">
        <f>IF(N199="zníž. prenesená",J199,0)</f>
        <v>0</v>
      </c>
      <c r="BI199" s="236">
        <f>IF(N199="nulová",J199,0)</f>
        <v>0</v>
      </c>
      <c r="BJ199" s="14" t="s">
        <v>121</v>
      </c>
      <c r="BK199" s="236">
        <f>ROUND(I199*H199,2)</f>
        <v>0</v>
      </c>
      <c r="BL199" s="14" t="s">
        <v>183</v>
      </c>
      <c r="BM199" s="235" t="s">
        <v>381</v>
      </c>
    </row>
    <row r="200" s="2" customFormat="1" ht="24.15" customHeight="1">
      <c r="A200" s="35"/>
      <c r="B200" s="36"/>
      <c r="C200" s="223" t="s">
        <v>382</v>
      </c>
      <c r="D200" s="223" t="s">
        <v>122</v>
      </c>
      <c r="E200" s="224" t="s">
        <v>383</v>
      </c>
      <c r="F200" s="225" t="s">
        <v>384</v>
      </c>
      <c r="G200" s="226" t="s">
        <v>143</v>
      </c>
      <c r="H200" s="227">
        <v>650</v>
      </c>
      <c r="I200" s="228"/>
      <c r="J200" s="229">
        <f>ROUND(I200*H200,2)</f>
        <v>0</v>
      </c>
      <c r="K200" s="230"/>
      <c r="L200" s="41"/>
      <c r="M200" s="231" t="s">
        <v>1</v>
      </c>
      <c r="N200" s="232" t="s">
        <v>40</v>
      </c>
      <c r="O200" s="94"/>
      <c r="P200" s="233">
        <f>O200*H200</f>
        <v>0</v>
      </c>
      <c r="Q200" s="233">
        <v>0.00017000000000000001</v>
      </c>
      <c r="R200" s="233">
        <f>Q200*H200</f>
        <v>0.11050000000000002</v>
      </c>
      <c r="S200" s="233">
        <v>0</v>
      </c>
      <c r="T200" s="234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5" t="s">
        <v>183</v>
      </c>
      <c r="AT200" s="235" t="s">
        <v>122</v>
      </c>
      <c r="AU200" s="235" t="s">
        <v>121</v>
      </c>
      <c r="AY200" s="14" t="s">
        <v>119</v>
      </c>
      <c r="BE200" s="236">
        <f>IF(N200="základná",J200,0)</f>
        <v>0</v>
      </c>
      <c r="BF200" s="236">
        <f>IF(N200="znížená",J200,0)</f>
        <v>0</v>
      </c>
      <c r="BG200" s="236">
        <f>IF(N200="zákl. prenesená",J200,0)</f>
        <v>0</v>
      </c>
      <c r="BH200" s="236">
        <f>IF(N200="zníž. prenesená",J200,0)</f>
        <v>0</v>
      </c>
      <c r="BI200" s="236">
        <f>IF(N200="nulová",J200,0)</f>
        <v>0</v>
      </c>
      <c r="BJ200" s="14" t="s">
        <v>121</v>
      </c>
      <c r="BK200" s="236">
        <f>ROUND(I200*H200,2)</f>
        <v>0</v>
      </c>
      <c r="BL200" s="14" t="s">
        <v>183</v>
      </c>
      <c r="BM200" s="235" t="s">
        <v>385</v>
      </c>
    </row>
    <row r="201" s="2" customFormat="1" ht="21.75" customHeight="1">
      <c r="A201" s="35"/>
      <c r="B201" s="36"/>
      <c r="C201" s="223" t="s">
        <v>386</v>
      </c>
      <c r="D201" s="223" t="s">
        <v>122</v>
      </c>
      <c r="E201" s="224" t="s">
        <v>387</v>
      </c>
      <c r="F201" s="225" t="s">
        <v>388</v>
      </c>
      <c r="G201" s="226" t="s">
        <v>143</v>
      </c>
      <c r="H201" s="227">
        <v>650</v>
      </c>
      <c r="I201" s="228"/>
      <c r="J201" s="229">
        <f>ROUND(I201*H201,2)</f>
        <v>0</v>
      </c>
      <c r="K201" s="230"/>
      <c r="L201" s="41"/>
      <c r="M201" s="231" t="s">
        <v>1</v>
      </c>
      <c r="N201" s="232" t="s">
        <v>40</v>
      </c>
      <c r="O201" s="94"/>
      <c r="P201" s="233">
        <f>O201*H201</f>
        <v>0</v>
      </c>
      <c r="Q201" s="233">
        <v>6.9999999999999994E-05</v>
      </c>
      <c r="R201" s="233">
        <f>Q201*H201</f>
        <v>0.045499999999999999</v>
      </c>
      <c r="S201" s="233">
        <v>0</v>
      </c>
      <c r="T201" s="234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5" t="s">
        <v>183</v>
      </c>
      <c r="AT201" s="235" t="s">
        <v>122</v>
      </c>
      <c r="AU201" s="235" t="s">
        <v>121</v>
      </c>
      <c r="AY201" s="14" t="s">
        <v>119</v>
      </c>
      <c r="BE201" s="236">
        <f>IF(N201="základná",J201,0)</f>
        <v>0</v>
      </c>
      <c r="BF201" s="236">
        <f>IF(N201="znížená",J201,0)</f>
        <v>0</v>
      </c>
      <c r="BG201" s="236">
        <f>IF(N201="zákl. prenesená",J201,0)</f>
        <v>0</v>
      </c>
      <c r="BH201" s="236">
        <f>IF(N201="zníž. prenesená",J201,0)</f>
        <v>0</v>
      </c>
      <c r="BI201" s="236">
        <f>IF(N201="nulová",J201,0)</f>
        <v>0</v>
      </c>
      <c r="BJ201" s="14" t="s">
        <v>121</v>
      </c>
      <c r="BK201" s="236">
        <f>ROUND(I201*H201,2)</f>
        <v>0</v>
      </c>
      <c r="BL201" s="14" t="s">
        <v>183</v>
      </c>
      <c r="BM201" s="235" t="s">
        <v>389</v>
      </c>
    </row>
    <row r="202" s="2" customFormat="1" ht="24.15" customHeight="1">
      <c r="A202" s="35"/>
      <c r="B202" s="36"/>
      <c r="C202" s="223" t="s">
        <v>390</v>
      </c>
      <c r="D202" s="223" t="s">
        <v>122</v>
      </c>
      <c r="E202" s="224" t="s">
        <v>391</v>
      </c>
      <c r="F202" s="225" t="s">
        <v>392</v>
      </c>
      <c r="G202" s="226" t="s">
        <v>143</v>
      </c>
      <c r="H202" s="227">
        <v>650</v>
      </c>
      <c r="I202" s="228"/>
      <c r="J202" s="229">
        <f>ROUND(I202*H202,2)</f>
        <v>0</v>
      </c>
      <c r="K202" s="230"/>
      <c r="L202" s="41"/>
      <c r="M202" s="231" t="s">
        <v>1</v>
      </c>
      <c r="N202" s="232" t="s">
        <v>40</v>
      </c>
      <c r="O202" s="94"/>
      <c r="P202" s="233">
        <f>O202*H202</f>
        <v>0</v>
      </c>
      <c r="Q202" s="233">
        <v>0</v>
      </c>
      <c r="R202" s="233">
        <f>Q202*H202</f>
        <v>0</v>
      </c>
      <c r="S202" s="233">
        <v>0</v>
      </c>
      <c r="T202" s="234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5" t="s">
        <v>183</v>
      </c>
      <c r="AT202" s="235" t="s">
        <v>122</v>
      </c>
      <c r="AU202" s="235" t="s">
        <v>121</v>
      </c>
      <c r="AY202" s="14" t="s">
        <v>119</v>
      </c>
      <c r="BE202" s="236">
        <f>IF(N202="základná",J202,0)</f>
        <v>0</v>
      </c>
      <c r="BF202" s="236">
        <f>IF(N202="znížená",J202,0)</f>
        <v>0</v>
      </c>
      <c r="BG202" s="236">
        <f>IF(N202="zákl. prenesená",J202,0)</f>
        <v>0</v>
      </c>
      <c r="BH202" s="236">
        <f>IF(N202="zníž. prenesená",J202,0)</f>
        <v>0</v>
      </c>
      <c r="BI202" s="236">
        <f>IF(N202="nulová",J202,0)</f>
        <v>0</v>
      </c>
      <c r="BJ202" s="14" t="s">
        <v>121</v>
      </c>
      <c r="BK202" s="236">
        <f>ROUND(I202*H202,2)</f>
        <v>0</v>
      </c>
      <c r="BL202" s="14" t="s">
        <v>183</v>
      </c>
      <c r="BM202" s="235" t="s">
        <v>393</v>
      </c>
    </row>
    <row r="203" s="12" customFormat="1" ht="22.8" customHeight="1">
      <c r="A203" s="12"/>
      <c r="B203" s="207"/>
      <c r="C203" s="208"/>
      <c r="D203" s="209" t="s">
        <v>73</v>
      </c>
      <c r="E203" s="221" t="s">
        <v>394</v>
      </c>
      <c r="F203" s="221" t="s">
        <v>395</v>
      </c>
      <c r="G203" s="208"/>
      <c r="H203" s="208"/>
      <c r="I203" s="211"/>
      <c r="J203" s="222">
        <f>BK203</f>
        <v>0</v>
      </c>
      <c r="K203" s="208"/>
      <c r="L203" s="213"/>
      <c r="M203" s="214"/>
      <c r="N203" s="215"/>
      <c r="O203" s="215"/>
      <c r="P203" s="216">
        <f>SUM(P204:P206)</f>
        <v>0</v>
      </c>
      <c r="Q203" s="215"/>
      <c r="R203" s="216">
        <f>SUM(R204:R206)</f>
        <v>0.83144607999999998</v>
      </c>
      <c r="S203" s="215"/>
      <c r="T203" s="217">
        <f>SUM(T204:T206)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8" t="s">
        <v>121</v>
      </c>
      <c r="AT203" s="219" t="s">
        <v>73</v>
      </c>
      <c r="AU203" s="219" t="s">
        <v>78</v>
      </c>
      <c r="AY203" s="218" t="s">
        <v>119</v>
      </c>
      <c r="BK203" s="220">
        <f>SUM(BK204:BK206)</f>
        <v>0</v>
      </c>
    </row>
    <row r="204" s="2" customFormat="1" ht="33" customHeight="1">
      <c r="A204" s="35"/>
      <c r="B204" s="36"/>
      <c r="C204" s="223" t="s">
        <v>396</v>
      </c>
      <c r="D204" s="223" t="s">
        <v>122</v>
      </c>
      <c r="E204" s="224" t="s">
        <v>397</v>
      </c>
      <c r="F204" s="225" t="s">
        <v>398</v>
      </c>
      <c r="G204" s="226" t="s">
        <v>143</v>
      </c>
      <c r="H204" s="227">
        <v>1094.008</v>
      </c>
      <c r="I204" s="228"/>
      <c r="J204" s="229">
        <f>ROUND(I204*H204,2)</f>
        <v>0</v>
      </c>
      <c r="K204" s="230"/>
      <c r="L204" s="41"/>
      <c r="M204" s="231" t="s">
        <v>1</v>
      </c>
      <c r="N204" s="232" t="s">
        <v>40</v>
      </c>
      <c r="O204" s="94"/>
      <c r="P204" s="233">
        <f>O204*H204</f>
        <v>0</v>
      </c>
      <c r="Q204" s="233">
        <v>0.00031</v>
      </c>
      <c r="R204" s="233">
        <f>Q204*H204</f>
        <v>0.33914248000000002</v>
      </c>
      <c r="S204" s="233">
        <v>0</v>
      </c>
      <c r="T204" s="234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5" t="s">
        <v>183</v>
      </c>
      <c r="AT204" s="235" t="s">
        <v>122</v>
      </c>
      <c r="AU204" s="235" t="s">
        <v>121</v>
      </c>
      <c r="AY204" s="14" t="s">
        <v>119</v>
      </c>
      <c r="BE204" s="236">
        <f>IF(N204="základná",J204,0)</f>
        <v>0</v>
      </c>
      <c r="BF204" s="236">
        <f>IF(N204="znížená",J204,0)</f>
        <v>0</v>
      </c>
      <c r="BG204" s="236">
        <f>IF(N204="zákl. prenesená",J204,0)</f>
        <v>0</v>
      </c>
      <c r="BH204" s="236">
        <f>IF(N204="zníž. prenesená",J204,0)</f>
        <v>0</v>
      </c>
      <c r="BI204" s="236">
        <f>IF(N204="nulová",J204,0)</f>
        <v>0</v>
      </c>
      <c r="BJ204" s="14" t="s">
        <v>121</v>
      </c>
      <c r="BK204" s="236">
        <f>ROUND(I204*H204,2)</f>
        <v>0</v>
      </c>
      <c r="BL204" s="14" t="s">
        <v>183</v>
      </c>
      <c r="BM204" s="235" t="s">
        <v>399</v>
      </c>
    </row>
    <row r="205" s="2" customFormat="1" ht="33" customHeight="1">
      <c r="A205" s="35"/>
      <c r="B205" s="36"/>
      <c r="C205" s="223" t="s">
        <v>400</v>
      </c>
      <c r="D205" s="223" t="s">
        <v>122</v>
      </c>
      <c r="E205" s="224" t="s">
        <v>401</v>
      </c>
      <c r="F205" s="225" t="s">
        <v>402</v>
      </c>
      <c r="G205" s="226" t="s">
        <v>143</v>
      </c>
      <c r="H205" s="227">
        <v>1094.008</v>
      </c>
      <c r="I205" s="228"/>
      <c r="J205" s="229">
        <f>ROUND(I205*H205,2)</f>
        <v>0</v>
      </c>
      <c r="K205" s="230"/>
      <c r="L205" s="41"/>
      <c r="M205" s="231" t="s">
        <v>1</v>
      </c>
      <c r="N205" s="232" t="s">
        <v>40</v>
      </c>
      <c r="O205" s="94"/>
      <c r="P205" s="233">
        <f>O205*H205</f>
        <v>0</v>
      </c>
      <c r="Q205" s="233">
        <v>0.00035</v>
      </c>
      <c r="R205" s="233">
        <f>Q205*H205</f>
        <v>0.38290279999999999</v>
      </c>
      <c r="S205" s="233">
        <v>0</v>
      </c>
      <c r="T205" s="234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5" t="s">
        <v>183</v>
      </c>
      <c r="AT205" s="235" t="s">
        <v>122</v>
      </c>
      <c r="AU205" s="235" t="s">
        <v>121</v>
      </c>
      <c r="AY205" s="14" t="s">
        <v>119</v>
      </c>
      <c r="BE205" s="236">
        <f>IF(N205="základná",J205,0)</f>
        <v>0</v>
      </c>
      <c r="BF205" s="236">
        <f>IF(N205="znížená",J205,0)</f>
        <v>0</v>
      </c>
      <c r="BG205" s="236">
        <f>IF(N205="zákl. prenesená",J205,0)</f>
        <v>0</v>
      </c>
      <c r="BH205" s="236">
        <f>IF(N205="zníž. prenesená",J205,0)</f>
        <v>0</v>
      </c>
      <c r="BI205" s="236">
        <f>IF(N205="nulová",J205,0)</f>
        <v>0</v>
      </c>
      <c r="BJ205" s="14" t="s">
        <v>121</v>
      </c>
      <c r="BK205" s="236">
        <f>ROUND(I205*H205,2)</f>
        <v>0</v>
      </c>
      <c r="BL205" s="14" t="s">
        <v>183</v>
      </c>
      <c r="BM205" s="235" t="s">
        <v>403</v>
      </c>
    </row>
    <row r="206" s="2" customFormat="1" ht="24.15" customHeight="1">
      <c r="A206" s="35"/>
      <c r="B206" s="36"/>
      <c r="C206" s="223" t="s">
        <v>404</v>
      </c>
      <c r="D206" s="223" t="s">
        <v>122</v>
      </c>
      <c r="E206" s="224" t="s">
        <v>405</v>
      </c>
      <c r="F206" s="225" t="s">
        <v>406</v>
      </c>
      <c r="G206" s="226" t="s">
        <v>143</v>
      </c>
      <c r="H206" s="227">
        <v>1094.008</v>
      </c>
      <c r="I206" s="228"/>
      <c r="J206" s="229">
        <f>ROUND(I206*H206,2)</f>
        <v>0</v>
      </c>
      <c r="K206" s="230"/>
      <c r="L206" s="41"/>
      <c r="M206" s="231" t="s">
        <v>1</v>
      </c>
      <c r="N206" s="232" t="s">
        <v>40</v>
      </c>
      <c r="O206" s="94"/>
      <c r="P206" s="233">
        <f>O206*H206</f>
        <v>0</v>
      </c>
      <c r="Q206" s="233">
        <v>0.00010000000000000001</v>
      </c>
      <c r="R206" s="233">
        <f>Q206*H206</f>
        <v>0.10940080000000001</v>
      </c>
      <c r="S206" s="233">
        <v>0</v>
      </c>
      <c r="T206" s="234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5" t="s">
        <v>183</v>
      </c>
      <c r="AT206" s="235" t="s">
        <v>122</v>
      </c>
      <c r="AU206" s="235" t="s">
        <v>121</v>
      </c>
      <c r="AY206" s="14" t="s">
        <v>119</v>
      </c>
      <c r="BE206" s="236">
        <f>IF(N206="základná",J206,0)</f>
        <v>0</v>
      </c>
      <c r="BF206" s="236">
        <f>IF(N206="znížená",J206,0)</f>
        <v>0</v>
      </c>
      <c r="BG206" s="236">
        <f>IF(N206="zákl. prenesená",J206,0)</f>
        <v>0</v>
      </c>
      <c r="BH206" s="236">
        <f>IF(N206="zníž. prenesená",J206,0)</f>
        <v>0</v>
      </c>
      <c r="BI206" s="236">
        <f>IF(N206="nulová",J206,0)</f>
        <v>0</v>
      </c>
      <c r="BJ206" s="14" t="s">
        <v>121</v>
      </c>
      <c r="BK206" s="236">
        <f>ROUND(I206*H206,2)</f>
        <v>0</v>
      </c>
      <c r="BL206" s="14" t="s">
        <v>183</v>
      </c>
      <c r="BM206" s="235" t="s">
        <v>407</v>
      </c>
    </row>
    <row r="207" s="12" customFormat="1" ht="25.92" customHeight="1">
      <c r="A207" s="12"/>
      <c r="B207" s="207"/>
      <c r="C207" s="208"/>
      <c r="D207" s="209" t="s">
        <v>73</v>
      </c>
      <c r="E207" s="210" t="s">
        <v>256</v>
      </c>
      <c r="F207" s="210" t="s">
        <v>408</v>
      </c>
      <c r="G207" s="208"/>
      <c r="H207" s="208"/>
      <c r="I207" s="211"/>
      <c r="J207" s="212">
        <f>BK207</f>
        <v>0</v>
      </c>
      <c r="K207" s="208"/>
      <c r="L207" s="213"/>
      <c r="M207" s="214"/>
      <c r="N207" s="215"/>
      <c r="O207" s="215"/>
      <c r="P207" s="216">
        <f>P208+P245</f>
        <v>0</v>
      </c>
      <c r="Q207" s="215"/>
      <c r="R207" s="216">
        <f>R208+R245</f>
        <v>0.25228</v>
      </c>
      <c r="S207" s="215"/>
      <c r="T207" s="217">
        <f>T208+T245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8" t="s">
        <v>128</v>
      </c>
      <c r="AT207" s="219" t="s">
        <v>73</v>
      </c>
      <c r="AU207" s="219" t="s">
        <v>7</v>
      </c>
      <c r="AY207" s="218" t="s">
        <v>119</v>
      </c>
      <c r="BK207" s="220">
        <f>BK208+BK245</f>
        <v>0</v>
      </c>
    </row>
    <row r="208" s="12" customFormat="1" ht="22.8" customHeight="1">
      <c r="A208" s="12"/>
      <c r="B208" s="207"/>
      <c r="C208" s="208"/>
      <c r="D208" s="209" t="s">
        <v>73</v>
      </c>
      <c r="E208" s="221" t="s">
        <v>409</v>
      </c>
      <c r="F208" s="221" t="s">
        <v>410</v>
      </c>
      <c r="G208" s="208"/>
      <c r="H208" s="208"/>
      <c r="I208" s="211"/>
      <c r="J208" s="222">
        <f>BK208</f>
        <v>0</v>
      </c>
      <c r="K208" s="208"/>
      <c r="L208" s="213"/>
      <c r="M208" s="214"/>
      <c r="N208" s="215"/>
      <c r="O208" s="215"/>
      <c r="P208" s="216">
        <f>SUM(P209:P244)</f>
        <v>0</v>
      </c>
      <c r="Q208" s="215"/>
      <c r="R208" s="216">
        <f>SUM(R209:R244)</f>
        <v>0.25228</v>
      </c>
      <c r="S208" s="215"/>
      <c r="T208" s="217">
        <f>SUM(T209:T244)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8" t="s">
        <v>128</v>
      </c>
      <c r="AT208" s="219" t="s">
        <v>73</v>
      </c>
      <c r="AU208" s="219" t="s">
        <v>78</v>
      </c>
      <c r="AY208" s="218" t="s">
        <v>119</v>
      </c>
      <c r="BK208" s="220">
        <f>SUM(BK209:BK244)</f>
        <v>0</v>
      </c>
    </row>
    <row r="209" s="2" customFormat="1" ht="24.15" customHeight="1">
      <c r="A209" s="35"/>
      <c r="B209" s="36"/>
      <c r="C209" s="223" t="s">
        <v>411</v>
      </c>
      <c r="D209" s="223" t="s">
        <v>122</v>
      </c>
      <c r="E209" s="224" t="s">
        <v>412</v>
      </c>
      <c r="F209" s="225" t="s">
        <v>413</v>
      </c>
      <c r="G209" s="226" t="s">
        <v>239</v>
      </c>
      <c r="H209" s="227">
        <v>86.200000000000003</v>
      </c>
      <c r="I209" s="228"/>
      <c r="J209" s="229">
        <f>ROUND(I209*H209,2)</f>
        <v>0</v>
      </c>
      <c r="K209" s="230"/>
      <c r="L209" s="41"/>
      <c r="M209" s="231" t="s">
        <v>1</v>
      </c>
      <c r="N209" s="232" t="s">
        <v>40</v>
      </c>
      <c r="O209" s="94"/>
      <c r="P209" s="233">
        <f>O209*H209</f>
        <v>0</v>
      </c>
      <c r="Q209" s="233">
        <v>0</v>
      </c>
      <c r="R209" s="233">
        <f>Q209*H209</f>
        <v>0</v>
      </c>
      <c r="S209" s="233">
        <v>0</v>
      </c>
      <c r="T209" s="234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5" t="s">
        <v>356</v>
      </c>
      <c r="AT209" s="235" t="s">
        <v>122</v>
      </c>
      <c r="AU209" s="235" t="s">
        <v>121</v>
      </c>
      <c r="AY209" s="14" t="s">
        <v>119</v>
      </c>
      <c r="BE209" s="236">
        <f>IF(N209="základná",J209,0)</f>
        <v>0</v>
      </c>
      <c r="BF209" s="236">
        <f>IF(N209="znížená",J209,0)</f>
        <v>0</v>
      </c>
      <c r="BG209" s="236">
        <f>IF(N209="zákl. prenesená",J209,0)</f>
        <v>0</v>
      </c>
      <c r="BH209" s="236">
        <f>IF(N209="zníž. prenesená",J209,0)</f>
        <v>0</v>
      </c>
      <c r="BI209" s="236">
        <f>IF(N209="nulová",J209,0)</f>
        <v>0</v>
      </c>
      <c r="BJ209" s="14" t="s">
        <v>121</v>
      </c>
      <c r="BK209" s="236">
        <f>ROUND(I209*H209,2)</f>
        <v>0</v>
      </c>
      <c r="BL209" s="14" t="s">
        <v>356</v>
      </c>
      <c r="BM209" s="235" t="s">
        <v>414</v>
      </c>
    </row>
    <row r="210" s="2" customFormat="1" ht="16.5" customHeight="1">
      <c r="A210" s="35"/>
      <c r="B210" s="36"/>
      <c r="C210" s="237" t="s">
        <v>415</v>
      </c>
      <c r="D210" s="237" t="s">
        <v>256</v>
      </c>
      <c r="E210" s="238" t="s">
        <v>416</v>
      </c>
      <c r="F210" s="239" t="s">
        <v>417</v>
      </c>
      <c r="G210" s="240" t="s">
        <v>418</v>
      </c>
      <c r="H210" s="241">
        <v>34.479999999999997</v>
      </c>
      <c r="I210" s="242"/>
      <c r="J210" s="243">
        <f>ROUND(I210*H210,2)</f>
        <v>0</v>
      </c>
      <c r="K210" s="244"/>
      <c r="L210" s="245"/>
      <c r="M210" s="246" t="s">
        <v>1</v>
      </c>
      <c r="N210" s="247" t="s">
        <v>40</v>
      </c>
      <c r="O210" s="94"/>
      <c r="P210" s="233">
        <f>O210*H210</f>
        <v>0</v>
      </c>
      <c r="Q210" s="233">
        <v>0.001</v>
      </c>
      <c r="R210" s="233">
        <f>Q210*H210</f>
        <v>0.034479999999999997</v>
      </c>
      <c r="S210" s="233">
        <v>0</v>
      </c>
      <c r="T210" s="234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5" t="s">
        <v>419</v>
      </c>
      <c r="AT210" s="235" t="s">
        <v>256</v>
      </c>
      <c r="AU210" s="235" t="s">
        <v>121</v>
      </c>
      <c r="AY210" s="14" t="s">
        <v>119</v>
      </c>
      <c r="BE210" s="236">
        <f>IF(N210="základná",J210,0)</f>
        <v>0</v>
      </c>
      <c r="BF210" s="236">
        <f>IF(N210="znížená",J210,0)</f>
        <v>0</v>
      </c>
      <c r="BG210" s="236">
        <f>IF(N210="zákl. prenesená",J210,0)</f>
        <v>0</v>
      </c>
      <c r="BH210" s="236">
        <f>IF(N210="zníž. prenesená",J210,0)</f>
        <v>0</v>
      </c>
      <c r="BI210" s="236">
        <f>IF(N210="nulová",J210,0)</f>
        <v>0</v>
      </c>
      <c r="BJ210" s="14" t="s">
        <v>121</v>
      </c>
      <c r="BK210" s="236">
        <f>ROUND(I210*H210,2)</f>
        <v>0</v>
      </c>
      <c r="BL210" s="14" t="s">
        <v>419</v>
      </c>
      <c r="BM210" s="235" t="s">
        <v>420</v>
      </c>
    </row>
    <row r="211" s="2" customFormat="1" ht="24.15" customHeight="1">
      <c r="A211" s="35"/>
      <c r="B211" s="36"/>
      <c r="C211" s="223" t="s">
        <v>421</v>
      </c>
      <c r="D211" s="223" t="s">
        <v>122</v>
      </c>
      <c r="E211" s="224" t="s">
        <v>422</v>
      </c>
      <c r="F211" s="225" t="s">
        <v>423</v>
      </c>
      <c r="G211" s="226" t="s">
        <v>239</v>
      </c>
      <c r="H211" s="227">
        <v>120</v>
      </c>
      <c r="I211" s="228"/>
      <c r="J211" s="229">
        <f>ROUND(I211*H211,2)</f>
        <v>0</v>
      </c>
      <c r="K211" s="230"/>
      <c r="L211" s="41"/>
      <c r="M211" s="231" t="s">
        <v>1</v>
      </c>
      <c r="N211" s="232" t="s">
        <v>40</v>
      </c>
      <c r="O211" s="94"/>
      <c r="P211" s="233">
        <f>O211*H211</f>
        <v>0</v>
      </c>
      <c r="Q211" s="233">
        <v>0</v>
      </c>
      <c r="R211" s="233">
        <f>Q211*H211</f>
        <v>0</v>
      </c>
      <c r="S211" s="233">
        <v>0</v>
      </c>
      <c r="T211" s="234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5" t="s">
        <v>356</v>
      </c>
      <c r="AT211" s="235" t="s">
        <v>122</v>
      </c>
      <c r="AU211" s="235" t="s">
        <v>121</v>
      </c>
      <c r="AY211" s="14" t="s">
        <v>119</v>
      </c>
      <c r="BE211" s="236">
        <f>IF(N211="základná",J211,0)</f>
        <v>0</v>
      </c>
      <c r="BF211" s="236">
        <f>IF(N211="znížená",J211,0)</f>
        <v>0</v>
      </c>
      <c r="BG211" s="236">
        <f>IF(N211="zákl. prenesená",J211,0)</f>
        <v>0</v>
      </c>
      <c r="BH211" s="236">
        <f>IF(N211="zníž. prenesená",J211,0)</f>
        <v>0</v>
      </c>
      <c r="BI211" s="236">
        <f>IF(N211="nulová",J211,0)</f>
        <v>0</v>
      </c>
      <c r="BJ211" s="14" t="s">
        <v>121</v>
      </c>
      <c r="BK211" s="236">
        <f>ROUND(I211*H211,2)</f>
        <v>0</v>
      </c>
      <c r="BL211" s="14" t="s">
        <v>356</v>
      </c>
      <c r="BM211" s="235" t="s">
        <v>424</v>
      </c>
    </row>
    <row r="212" s="2" customFormat="1" ht="16.5" customHeight="1">
      <c r="A212" s="35"/>
      <c r="B212" s="36"/>
      <c r="C212" s="237" t="s">
        <v>425</v>
      </c>
      <c r="D212" s="237" t="s">
        <v>256</v>
      </c>
      <c r="E212" s="238" t="s">
        <v>426</v>
      </c>
      <c r="F212" s="239" t="s">
        <v>427</v>
      </c>
      <c r="G212" s="240" t="s">
        <v>418</v>
      </c>
      <c r="H212" s="241">
        <v>120</v>
      </c>
      <c r="I212" s="242"/>
      <c r="J212" s="243">
        <f>ROUND(I212*H212,2)</f>
        <v>0</v>
      </c>
      <c r="K212" s="244"/>
      <c r="L212" s="245"/>
      <c r="M212" s="246" t="s">
        <v>1</v>
      </c>
      <c r="N212" s="247" t="s">
        <v>40</v>
      </c>
      <c r="O212" s="94"/>
      <c r="P212" s="233">
        <f>O212*H212</f>
        <v>0</v>
      </c>
      <c r="Q212" s="233">
        <v>0.001</v>
      </c>
      <c r="R212" s="233">
        <f>Q212*H212</f>
        <v>0.12</v>
      </c>
      <c r="S212" s="233">
        <v>0</v>
      </c>
      <c r="T212" s="234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5" t="s">
        <v>419</v>
      </c>
      <c r="AT212" s="235" t="s">
        <v>256</v>
      </c>
      <c r="AU212" s="235" t="s">
        <v>121</v>
      </c>
      <c r="AY212" s="14" t="s">
        <v>119</v>
      </c>
      <c r="BE212" s="236">
        <f>IF(N212="základná",J212,0)</f>
        <v>0</v>
      </c>
      <c r="BF212" s="236">
        <f>IF(N212="znížená",J212,0)</f>
        <v>0</v>
      </c>
      <c r="BG212" s="236">
        <f>IF(N212="zákl. prenesená",J212,0)</f>
        <v>0</v>
      </c>
      <c r="BH212" s="236">
        <f>IF(N212="zníž. prenesená",J212,0)</f>
        <v>0</v>
      </c>
      <c r="BI212" s="236">
        <f>IF(N212="nulová",J212,0)</f>
        <v>0</v>
      </c>
      <c r="BJ212" s="14" t="s">
        <v>121</v>
      </c>
      <c r="BK212" s="236">
        <f>ROUND(I212*H212,2)</f>
        <v>0</v>
      </c>
      <c r="BL212" s="14" t="s">
        <v>419</v>
      </c>
      <c r="BM212" s="235" t="s">
        <v>428</v>
      </c>
    </row>
    <row r="213" s="2" customFormat="1" ht="16.5" customHeight="1">
      <c r="A213" s="35"/>
      <c r="B213" s="36"/>
      <c r="C213" s="223" t="s">
        <v>429</v>
      </c>
      <c r="D213" s="223" t="s">
        <v>122</v>
      </c>
      <c r="E213" s="224" t="s">
        <v>430</v>
      </c>
      <c r="F213" s="225" t="s">
        <v>431</v>
      </c>
      <c r="G213" s="226" t="s">
        <v>248</v>
      </c>
      <c r="H213" s="227">
        <v>4</v>
      </c>
      <c r="I213" s="228"/>
      <c r="J213" s="229">
        <f>ROUND(I213*H213,2)</f>
        <v>0</v>
      </c>
      <c r="K213" s="230"/>
      <c r="L213" s="41"/>
      <c r="M213" s="231" t="s">
        <v>1</v>
      </c>
      <c r="N213" s="232" t="s">
        <v>40</v>
      </c>
      <c r="O213" s="94"/>
      <c r="P213" s="233">
        <f>O213*H213</f>
        <v>0</v>
      </c>
      <c r="Q213" s="233">
        <v>0</v>
      </c>
      <c r="R213" s="233">
        <f>Q213*H213</f>
        <v>0</v>
      </c>
      <c r="S213" s="233">
        <v>0</v>
      </c>
      <c r="T213" s="234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5" t="s">
        <v>356</v>
      </c>
      <c r="AT213" s="235" t="s">
        <v>122</v>
      </c>
      <c r="AU213" s="235" t="s">
        <v>121</v>
      </c>
      <c r="AY213" s="14" t="s">
        <v>119</v>
      </c>
      <c r="BE213" s="236">
        <f>IF(N213="základná",J213,0)</f>
        <v>0</v>
      </c>
      <c r="BF213" s="236">
        <f>IF(N213="znížená",J213,0)</f>
        <v>0</v>
      </c>
      <c r="BG213" s="236">
        <f>IF(N213="zákl. prenesená",J213,0)</f>
        <v>0</v>
      </c>
      <c r="BH213" s="236">
        <f>IF(N213="zníž. prenesená",J213,0)</f>
        <v>0</v>
      </c>
      <c r="BI213" s="236">
        <f>IF(N213="nulová",J213,0)</f>
        <v>0</v>
      </c>
      <c r="BJ213" s="14" t="s">
        <v>121</v>
      </c>
      <c r="BK213" s="236">
        <f>ROUND(I213*H213,2)</f>
        <v>0</v>
      </c>
      <c r="BL213" s="14" t="s">
        <v>356</v>
      </c>
      <c r="BM213" s="235" t="s">
        <v>432</v>
      </c>
    </row>
    <row r="214" s="2" customFormat="1" ht="16.5" customHeight="1">
      <c r="A214" s="35"/>
      <c r="B214" s="36"/>
      <c r="C214" s="237" t="s">
        <v>433</v>
      </c>
      <c r="D214" s="237" t="s">
        <v>256</v>
      </c>
      <c r="E214" s="238" t="s">
        <v>434</v>
      </c>
      <c r="F214" s="239" t="s">
        <v>435</v>
      </c>
      <c r="G214" s="240" t="s">
        <v>248</v>
      </c>
      <c r="H214" s="241">
        <v>4</v>
      </c>
      <c r="I214" s="242"/>
      <c r="J214" s="243">
        <f>ROUND(I214*H214,2)</f>
        <v>0</v>
      </c>
      <c r="K214" s="244"/>
      <c r="L214" s="245"/>
      <c r="M214" s="246" t="s">
        <v>1</v>
      </c>
      <c r="N214" s="247" t="s">
        <v>40</v>
      </c>
      <c r="O214" s="94"/>
      <c r="P214" s="233">
        <f>O214*H214</f>
        <v>0</v>
      </c>
      <c r="Q214" s="233">
        <v>3.0000000000000001E-05</v>
      </c>
      <c r="R214" s="233">
        <f>Q214*H214</f>
        <v>0.00012</v>
      </c>
      <c r="S214" s="233">
        <v>0</v>
      </c>
      <c r="T214" s="234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5" t="s">
        <v>419</v>
      </c>
      <c r="AT214" s="235" t="s">
        <v>256</v>
      </c>
      <c r="AU214" s="235" t="s">
        <v>121</v>
      </c>
      <c r="AY214" s="14" t="s">
        <v>119</v>
      </c>
      <c r="BE214" s="236">
        <f>IF(N214="základná",J214,0)</f>
        <v>0</v>
      </c>
      <c r="BF214" s="236">
        <f>IF(N214="znížená",J214,0)</f>
        <v>0</v>
      </c>
      <c r="BG214" s="236">
        <f>IF(N214="zákl. prenesená",J214,0)</f>
        <v>0</v>
      </c>
      <c r="BH214" s="236">
        <f>IF(N214="zníž. prenesená",J214,0)</f>
        <v>0</v>
      </c>
      <c r="BI214" s="236">
        <f>IF(N214="nulová",J214,0)</f>
        <v>0</v>
      </c>
      <c r="BJ214" s="14" t="s">
        <v>121</v>
      </c>
      <c r="BK214" s="236">
        <f>ROUND(I214*H214,2)</f>
        <v>0</v>
      </c>
      <c r="BL214" s="14" t="s">
        <v>419</v>
      </c>
      <c r="BM214" s="235" t="s">
        <v>436</v>
      </c>
    </row>
    <row r="215" s="2" customFormat="1" ht="21.75" customHeight="1">
      <c r="A215" s="35"/>
      <c r="B215" s="36"/>
      <c r="C215" s="223" t="s">
        <v>437</v>
      </c>
      <c r="D215" s="223" t="s">
        <v>122</v>
      </c>
      <c r="E215" s="224" t="s">
        <v>438</v>
      </c>
      <c r="F215" s="225" t="s">
        <v>439</v>
      </c>
      <c r="G215" s="226" t="s">
        <v>248</v>
      </c>
      <c r="H215" s="227">
        <v>12</v>
      </c>
      <c r="I215" s="228"/>
      <c r="J215" s="229">
        <f>ROUND(I215*H215,2)</f>
        <v>0</v>
      </c>
      <c r="K215" s="230"/>
      <c r="L215" s="41"/>
      <c r="M215" s="231" t="s">
        <v>1</v>
      </c>
      <c r="N215" s="232" t="s">
        <v>40</v>
      </c>
      <c r="O215" s="94"/>
      <c r="P215" s="233">
        <f>O215*H215</f>
        <v>0</v>
      </c>
      <c r="Q215" s="233">
        <v>0</v>
      </c>
      <c r="R215" s="233">
        <f>Q215*H215</f>
        <v>0</v>
      </c>
      <c r="S215" s="233">
        <v>0</v>
      </c>
      <c r="T215" s="234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5" t="s">
        <v>356</v>
      </c>
      <c r="AT215" s="235" t="s">
        <v>122</v>
      </c>
      <c r="AU215" s="235" t="s">
        <v>121</v>
      </c>
      <c r="AY215" s="14" t="s">
        <v>119</v>
      </c>
      <c r="BE215" s="236">
        <f>IF(N215="základná",J215,0)</f>
        <v>0</v>
      </c>
      <c r="BF215" s="236">
        <f>IF(N215="znížená",J215,0)</f>
        <v>0</v>
      </c>
      <c r="BG215" s="236">
        <f>IF(N215="zákl. prenesená",J215,0)</f>
        <v>0</v>
      </c>
      <c r="BH215" s="236">
        <f>IF(N215="zníž. prenesená",J215,0)</f>
        <v>0</v>
      </c>
      <c r="BI215" s="236">
        <f>IF(N215="nulová",J215,0)</f>
        <v>0</v>
      </c>
      <c r="BJ215" s="14" t="s">
        <v>121</v>
      </c>
      <c r="BK215" s="236">
        <f>ROUND(I215*H215,2)</f>
        <v>0</v>
      </c>
      <c r="BL215" s="14" t="s">
        <v>356</v>
      </c>
      <c r="BM215" s="235" t="s">
        <v>440</v>
      </c>
    </row>
    <row r="216" s="2" customFormat="1" ht="24.15" customHeight="1">
      <c r="A216" s="35"/>
      <c r="B216" s="36"/>
      <c r="C216" s="237" t="s">
        <v>441</v>
      </c>
      <c r="D216" s="237" t="s">
        <v>256</v>
      </c>
      <c r="E216" s="238" t="s">
        <v>442</v>
      </c>
      <c r="F216" s="239" t="s">
        <v>443</v>
      </c>
      <c r="G216" s="240" t="s">
        <v>248</v>
      </c>
      <c r="H216" s="241">
        <v>12</v>
      </c>
      <c r="I216" s="242"/>
      <c r="J216" s="243">
        <f>ROUND(I216*H216,2)</f>
        <v>0</v>
      </c>
      <c r="K216" s="244"/>
      <c r="L216" s="245"/>
      <c r="M216" s="246" t="s">
        <v>1</v>
      </c>
      <c r="N216" s="247" t="s">
        <v>40</v>
      </c>
      <c r="O216" s="94"/>
      <c r="P216" s="233">
        <f>O216*H216</f>
        <v>0</v>
      </c>
      <c r="Q216" s="233">
        <v>0.00033</v>
      </c>
      <c r="R216" s="233">
        <f>Q216*H216</f>
        <v>0.00396</v>
      </c>
      <c r="S216" s="233">
        <v>0</v>
      </c>
      <c r="T216" s="234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5" t="s">
        <v>419</v>
      </c>
      <c r="AT216" s="235" t="s">
        <v>256</v>
      </c>
      <c r="AU216" s="235" t="s">
        <v>121</v>
      </c>
      <c r="AY216" s="14" t="s">
        <v>119</v>
      </c>
      <c r="BE216" s="236">
        <f>IF(N216="základná",J216,0)</f>
        <v>0</v>
      </c>
      <c r="BF216" s="236">
        <f>IF(N216="znížená",J216,0)</f>
        <v>0</v>
      </c>
      <c r="BG216" s="236">
        <f>IF(N216="zákl. prenesená",J216,0)</f>
        <v>0</v>
      </c>
      <c r="BH216" s="236">
        <f>IF(N216="zníž. prenesená",J216,0)</f>
        <v>0</v>
      </c>
      <c r="BI216" s="236">
        <f>IF(N216="nulová",J216,0)</f>
        <v>0</v>
      </c>
      <c r="BJ216" s="14" t="s">
        <v>121</v>
      </c>
      <c r="BK216" s="236">
        <f>ROUND(I216*H216,2)</f>
        <v>0</v>
      </c>
      <c r="BL216" s="14" t="s">
        <v>419</v>
      </c>
      <c r="BM216" s="235" t="s">
        <v>444</v>
      </c>
    </row>
    <row r="217" s="2" customFormat="1" ht="24.15" customHeight="1">
      <c r="A217" s="35"/>
      <c r="B217" s="36"/>
      <c r="C217" s="223" t="s">
        <v>445</v>
      </c>
      <c r="D217" s="223" t="s">
        <v>122</v>
      </c>
      <c r="E217" s="224" t="s">
        <v>446</v>
      </c>
      <c r="F217" s="225" t="s">
        <v>447</v>
      </c>
      <c r="G217" s="226" t="s">
        <v>248</v>
      </c>
      <c r="H217" s="227">
        <v>16</v>
      </c>
      <c r="I217" s="228"/>
      <c r="J217" s="229">
        <f>ROUND(I217*H217,2)</f>
        <v>0</v>
      </c>
      <c r="K217" s="230"/>
      <c r="L217" s="41"/>
      <c r="M217" s="231" t="s">
        <v>1</v>
      </c>
      <c r="N217" s="232" t="s">
        <v>40</v>
      </c>
      <c r="O217" s="94"/>
      <c r="P217" s="233">
        <f>O217*H217</f>
        <v>0</v>
      </c>
      <c r="Q217" s="233">
        <v>0</v>
      </c>
      <c r="R217" s="233">
        <f>Q217*H217</f>
        <v>0</v>
      </c>
      <c r="S217" s="233">
        <v>0</v>
      </c>
      <c r="T217" s="234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5" t="s">
        <v>356</v>
      </c>
      <c r="AT217" s="235" t="s">
        <v>122</v>
      </c>
      <c r="AU217" s="235" t="s">
        <v>121</v>
      </c>
      <c r="AY217" s="14" t="s">
        <v>119</v>
      </c>
      <c r="BE217" s="236">
        <f>IF(N217="základná",J217,0)</f>
        <v>0</v>
      </c>
      <c r="BF217" s="236">
        <f>IF(N217="znížená",J217,0)</f>
        <v>0</v>
      </c>
      <c r="BG217" s="236">
        <f>IF(N217="zákl. prenesená",J217,0)</f>
        <v>0</v>
      </c>
      <c r="BH217" s="236">
        <f>IF(N217="zníž. prenesená",J217,0)</f>
        <v>0</v>
      </c>
      <c r="BI217" s="236">
        <f>IF(N217="nulová",J217,0)</f>
        <v>0</v>
      </c>
      <c r="BJ217" s="14" t="s">
        <v>121</v>
      </c>
      <c r="BK217" s="236">
        <f>ROUND(I217*H217,2)</f>
        <v>0</v>
      </c>
      <c r="BL217" s="14" t="s">
        <v>356</v>
      </c>
      <c r="BM217" s="235" t="s">
        <v>448</v>
      </c>
    </row>
    <row r="218" s="2" customFormat="1" ht="16.5" customHeight="1">
      <c r="A218" s="35"/>
      <c r="B218" s="36"/>
      <c r="C218" s="237" t="s">
        <v>449</v>
      </c>
      <c r="D218" s="237" t="s">
        <v>256</v>
      </c>
      <c r="E218" s="238" t="s">
        <v>450</v>
      </c>
      <c r="F218" s="239" t="s">
        <v>451</v>
      </c>
      <c r="G218" s="240" t="s">
        <v>248</v>
      </c>
      <c r="H218" s="241">
        <v>16</v>
      </c>
      <c r="I218" s="242"/>
      <c r="J218" s="243">
        <f>ROUND(I218*H218,2)</f>
        <v>0</v>
      </c>
      <c r="K218" s="244"/>
      <c r="L218" s="245"/>
      <c r="M218" s="246" t="s">
        <v>1</v>
      </c>
      <c r="N218" s="247" t="s">
        <v>40</v>
      </c>
      <c r="O218" s="94"/>
      <c r="P218" s="233">
        <f>O218*H218</f>
        <v>0</v>
      </c>
      <c r="Q218" s="233">
        <v>0</v>
      </c>
      <c r="R218" s="233">
        <f>Q218*H218</f>
        <v>0</v>
      </c>
      <c r="S218" s="233">
        <v>0</v>
      </c>
      <c r="T218" s="234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5" t="s">
        <v>419</v>
      </c>
      <c r="AT218" s="235" t="s">
        <v>256</v>
      </c>
      <c r="AU218" s="235" t="s">
        <v>121</v>
      </c>
      <c r="AY218" s="14" t="s">
        <v>119</v>
      </c>
      <c r="BE218" s="236">
        <f>IF(N218="základná",J218,0)</f>
        <v>0</v>
      </c>
      <c r="BF218" s="236">
        <f>IF(N218="znížená",J218,0)</f>
        <v>0</v>
      </c>
      <c r="BG218" s="236">
        <f>IF(N218="zákl. prenesená",J218,0)</f>
        <v>0</v>
      </c>
      <c r="BH218" s="236">
        <f>IF(N218="zníž. prenesená",J218,0)</f>
        <v>0</v>
      </c>
      <c r="BI218" s="236">
        <f>IF(N218="nulová",J218,0)</f>
        <v>0</v>
      </c>
      <c r="BJ218" s="14" t="s">
        <v>121</v>
      </c>
      <c r="BK218" s="236">
        <f>ROUND(I218*H218,2)</f>
        <v>0</v>
      </c>
      <c r="BL218" s="14" t="s">
        <v>419</v>
      </c>
      <c r="BM218" s="235" t="s">
        <v>452</v>
      </c>
    </row>
    <row r="219" s="2" customFormat="1" ht="21.75" customHeight="1">
      <c r="A219" s="35"/>
      <c r="B219" s="36"/>
      <c r="C219" s="237" t="s">
        <v>453</v>
      </c>
      <c r="D219" s="237" t="s">
        <v>256</v>
      </c>
      <c r="E219" s="238" t="s">
        <v>454</v>
      </c>
      <c r="F219" s="239" t="s">
        <v>455</v>
      </c>
      <c r="G219" s="240" t="s">
        <v>248</v>
      </c>
      <c r="H219" s="241">
        <v>16</v>
      </c>
      <c r="I219" s="242"/>
      <c r="J219" s="243">
        <f>ROUND(I219*H219,2)</f>
        <v>0</v>
      </c>
      <c r="K219" s="244"/>
      <c r="L219" s="245"/>
      <c r="M219" s="246" t="s">
        <v>1</v>
      </c>
      <c r="N219" s="247" t="s">
        <v>40</v>
      </c>
      <c r="O219" s="94"/>
      <c r="P219" s="233">
        <f>O219*H219</f>
        <v>0</v>
      </c>
      <c r="Q219" s="233">
        <v>0.00014999999999999999</v>
      </c>
      <c r="R219" s="233">
        <f>Q219*H219</f>
        <v>0.0023999999999999998</v>
      </c>
      <c r="S219" s="233">
        <v>0</v>
      </c>
      <c r="T219" s="234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5" t="s">
        <v>419</v>
      </c>
      <c r="AT219" s="235" t="s">
        <v>256</v>
      </c>
      <c r="AU219" s="235" t="s">
        <v>121</v>
      </c>
      <c r="AY219" s="14" t="s">
        <v>119</v>
      </c>
      <c r="BE219" s="236">
        <f>IF(N219="základná",J219,0)</f>
        <v>0</v>
      </c>
      <c r="BF219" s="236">
        <f>IF(N219="znížená",J219,0)</f>
        <v>0</v>
      </c>
      <c r="BG219" s="236">
        <f>IF(N219="zákl. prenesená",J219,0)</f>
        <v>0</v>
      </c>
      <c r="BH219" s="236">
        <f>IF(N219="zníž. prenesená",J219,0)</f>
        <v>0</v>
      </c>
      <c r="BI219" s="236">
        <f>IF(N219="nulová",J219,0)</f>
        <v>0</v>
      </c>
      <c r="BJ219" s="14" t="s">
        <v>121</v>
      </c>
      <c r="BK219" s="236">
        <f>ROUND(I219*H219,2)</f>
        <v>0</v>
      </c>
      <c r="BL219" s="14" t="s">
        <v>419</v>
      </c>
      <c r="BM219" s="235" t="s">
        <v>456</v>
      </c>
    </row>
    <row r="220" s="2" customFormat="1" ht="24.15" customHeight="1">
      <c r="A220" s="35"/>
      <c r="B220" s="36"/>
      <c r="C220" s="223" t="s">
        <v>457</v>
      </c>
      <c r="D220" s="223" t="s">
        <v>122</v>
      </c>
      <c r="E220" s="224" t="s">
        <v>458</v>
      </c>
      <c r="F220" s="225" t="s">
        <v>459</v>
      </c>
      <c r="G220" s="226" t="s">
        <v>248</v>
      </c>
      <c r="H220" s="227">
        <v>4</v>
      </c>
      <c r="I220" s="228"/>
      <c r="J220" s="229">
        <f>ROUND(I220*H220,2)</f>
        <v>0</v>
      </c>
      <c r="K220" s="230"/>
      <c r="L220" s="41"/>
      <c r="M220" s="231" t="s">
        <v>1</v>
      </c>
      <c r="N220" s="232" t="s">
        <v>40</v>
      </c>
      <c r="O220" s="94"/>
      <c r="P220" s="233">
        <f>O220*H220</f>
        <v>0</v>
      </c>
      <c r="Q220" s="233">
        <v>0</v>
      </c>
      <c r="R220" s="233">
        <f>Q220*H220</f>
        <v>0</v>
      </c>
      <c r="S220" s="233">
        <v>0</v>
      </c>
      <c r="T220" s="234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5" t="s">
        <v>356</v>
      </c>
      <c r="AT220" s="235" t="s">
        <v>122</v>
      </c>
      <c r="AU220" s="235" t="s">
        <v>121</v>
      </c>
      <c r="AY220" s="14" t="s">
        <v>119</v>
      </c>
      <c r="BE220" s="236">
        <f>IF(N220="základná",J220,0)</f>
        <v>0</v>
      </c>
      <c r="BF220" s="236">
        <f>IF(N220="znížená",J220,0)</f>
        <v>0</v>
      </c>
      <c r="BG220" s="236">
        <f>IF(N220="zákl. prenesená",J220,0)</f>
        <v>0</v>
      </c>
      <c r="BH220" s="236">
        <f>IF(N220="zníž. prenesená",J220,0)</f>
        <v>0</v>
      </c>
      <c r="BI220" s="236">
        <f>IF(N220="nulová",J220,0)</f>
        <v>0</v>
      </c>
      <c r="BJ220" s="14" t="s">
        <v>121</v>
      </c>
      <c r="BK220" s="236">
        <f>ROUND(I220*H220,2)</f>
        <v>0</v>
      </c>
      <c r="BL220" s="14" t="s">
        <v>356</v>
      </c>
      <c r="BM220" s="235" t="s">
        <v>460</v>
      </c>
    </row>
    <row r="221" s="2" customFormat="1" ht="24.15" customHeight="1">
      <c r="A221" s="35"/>
      <c r="B221" s="36"/>
      <c r="C221" s="237" t="s">
        <v>461</v>
      </c>
      <c r="D221" s="237" t="s">
        <v>256</v>
      </c>
      <c r="E221" s="238" t="s">
        <v>462</v>
      </c>
      <c r="F221" s="239" t="s">
        <v>463</v>
      </c>
      <c r="G221" s="240" t="s">
        <v>248</v>
      </c>
      <c r="H221" s="241">
        <v>4</v>
      </c>
      <c r="I221" s="242"/>
      <c r="J221" s="243">
        <f>ROUND(I221*H221,2)</f>
        <v>0</v>
      </c>
      <c r="K221" s="244"/>
      <c r="L221" s="245"/>
      <c r="M221" s="246" t="s">
        <v>1</v>
      </c>
      <c r="N221" s="247" t="s">
        <v>40</v>
      </c>
      <c r="O221" s="94"/>
      <c r="P221" s="233">
        <f>O221*H221</f>
        <v>0</v>
      </c>
      <c r="Q221" s="233">
        <v>0.0022899999999999999</v>
      </c>
      <c r="R221" s="233">
        <f>Q221*H221</f>
        <v>0.0091599999999999997</v>
      </c>
      <c r="S221" s="233">
        <v>0</v>
      </c>
      <c r="T221" s="234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5" t="s">
        <v>419</v>
      </c>
      <c r="AT221" s="235" t="s">
        <v>256</v>
      </c>
      <c r="AU221" s="235" t="s">
        <v>121</v>
      </c>
      <c r="AY221" s="14" t="s">
        <v>119</v>
      </c>
      <c r="BE221" s="236">
        <f>IF(N221="základná",J221,0)</f>
        <v>0</v>
      </c>
      <c r="BF221" s="236">
        <f>IF(N221="znížená",J221,0)</f>
        <v>0</v>
      </c>
      <c r="BG221" s="236">
        <f>IF(N221="zákl. prenesená",J221,0)</f>
        <v>0</v>
      </c>
      <c r="BH221" s="236">
        <f>IF(N221="zníž. prenesená",J221,0)</f>
        <v>0</v>
      </c>
      <c r="BI221" s="236">
        <f>IF(N221="nulová",J221,0)</f>
        <v>0</v>
      </c>
      <c r="BJ221" s="14" t="s">
        <v>121</v>
      </c>
      <c r="BK221" s="236">
        <f>ROUND(I221*H221,2)</f>
        <v>0</v>
      </c>
      <c r="BL221" s="14" t="s">
        <v>419</v>
      </c>
      <c r="BM221" s="235" t="s">
        <v>464</v>
      </c>
    </row>
    <row r="222" s="2" customFormat="1" ht="16.5" customHeight="1">
      <c r="A222" s="35"/>
      <c r="B222" s="36"/>
      <c r="C222" s="223" t="s">
        <v>465</v>
      </c>
      <c r="D222" s="223" t="s">
        <v>122</v>
      </c>
      <c r="E222" s="224" t="s">
        <v>466</v>
      </c>
      <c r="F222" s="225" t="s">
        <v>467</v>
      </c>
      <c r="G222" s="226" t="s">
        <v>248</v>
      </c>
      <c r="H222" s="227">
        <v>4</v>
      </c>
      <c r="I222" s="228"/>
      <c r="J222" s="229">
        <f>ROUND(I222*H222,2)</f>
        <v>0</v>
      </c>
      <c r="K222" s="230"/>
      <c r="L222" s="41"/>
      <c r="M222" s="231" t="s">
        <v>1</v>
      </c>
      <c r="N222" s="232" t="s">
        <v>40</v>
      </c>
      <c r="O222" s="94"/>
      <c r="P222" s="233">
        <f>O222*H222</f>
        <v>0</v>
      </c>
      <c r="Q222" s="233">
        <v>0</v>
      </c>
      <c r="R222" s="233">
        <f>Q222*H222</f>
        <v>0</v>
      </c>
      <c r="S222" s="233">
        <v>0</v>
      </c>
      <c r="T222" s="234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5" t="s">
        <v>356</v>
      </c>
      <c r="AT222" s="235" t="s">
        <v>122</v>
      </c>
      <c r="AU222" s="235" t="s">
        <v>121</v>
      </c>
      <c r="AY222" s="14" t="s">
        <v>119</v>
      </c>
      <c r="BE222" s="236">
        <f>IF(N222="základná",J222,0)</f>
        <v>0</v>
      </c>
      <c r="BF222" s="236">
        <f>IF(N222="znížená",J222,0)</f>
        <v>0</v>
      </c>
      <c r="BG222" s="236">
        <f>IF(N222="zákl. prenesená",J222,0)</f>
        <v>0</v>
      </c>
      <c r="BH222" s="236">
        <f>IF(N222="zníž. prenesená",J222,0)</f>
        <v>0</v>
      </c>
      <c r="BI222" s="236">
        <f>IF(N222="nulová",J222,0)</f>
        <v>0</v>
      </c>
      <c r="BJ222" s="14" t="s">
        <v>121</v>
      </c>
      <c r="BK222" s="236">
        <f>ROUND(I222*H222,2)</f>
        <v>0</v>
      </c>
      <c r="BL222" s="14" t="s">
        <v>356</v>
      </c>
      <c r="BM222" s="235" t="s">
        <v>468</v>
      </c>
    </row>
    <row r="223" s="2" customFormat="1" ht="24.15" customHeight="1">
      <c r="A223" s="35"/>
      <c r="B223" s="36"/>
      <c r="C223" s="237" t="s">
        <v>469</v>
      </c>
      <c r="D223" s="237" t="s">
        <v>256</v>
      </c>
      <c r="E223" s="238" t="s">
        <v>470</v>
      </c>
      <c r="F223" s="239" t="s">
        <v>471</v>
      </c>
      <c r="G223" s="240" t="s">
        <v>248</v>
      </c>
      <c r="H223" s="241">
        <v>4</v>
      </c>
      <c r="I223" s="242"/>
      <c r="J223" s="243">
        <f>ROUND(I223*H223,2)</f>
        <v>0</v>
      </c>
      <c r="K223" s="244"/>
      <c r="L223" s="245"/>
      <c r="M223" s="246" t="s">
        <v>1</v>
      </c>
      <c r="N223" s="247" t="s">
        <v>40</v>
      </c>
      <c r="O223" s="94"/>
      <c r="P223" s="233">
        <f>O223*H223</f>
        <v>0</v>
      </c>
      <c r="Q223" s="233">
        <v>0.00036000000000000002</v>
      </c>
      <c r="R223" s="233">
        <f>Q223*H223</f>
        <v>0.0014400000000000001</v>
      </c>
      <c r="S223" s="233">
        <v>0</v>
      </c>
      <c r="T223" s="234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5" t="s">
        <v>419</v>
      </c>
      <c r="AT223" s="235" t="s">
        <v>256</v>
      </c>
      <c r="AU223" s="235" t="s">
        <v>121</v>
      </c>
      <c r="AY223" s="14" t="s">
        <v>119</v>
      </c>
      <c r="BE223" s="236">
        <f>IF(N223="základná",J223,0)</f>
        <v>0</v>
      </c>
      <c r="BF223" s="236">
        <f>IF(N223="znížená",J223,0)</f>
        <v>0</v>
      </c>
      <c r="BG223" s="236">
        <f>IF(N223="zákl. prenesená",J223,0)</f>
        <v>0</v>
      </c>
      <c r="BH223" s="236">
        <f>IF(N223="zníž. prenesená",J223,0)</f>
        <v>0</v>
      </c>
      <c r="BI223" s="236">
        <f>IF(N223="nulová",J223,0)</f>
        <v>0</v>
      </c>
      <c r="BJ223" s="14" t="s">
        <v>121</v>
      </c>
      <c r="BK223" s="236">
        <f>ROUND(I223*H223,2)</f>
        <v>0</v>
      </c>
      <c r="BL223" s="14" t="s">
        <v>419</v>
      </c>
      <c r="BM223" s="235" t="s">
        <v>472</v>
      </c>
    </row>
    <row r="224" s="2" customFormat="1" ht="16.5" customHeight="1">
      <c r="A224" s="35"/>
      <c r="B224" s="36"/>
      <c r="C224" s="223" t="s">
        <v>473</v>
      </c>
      <c r="D224" s="223" t="s">
        <v>122</v>
      </c>
      <c r="E224" s="224" t="s">
        <v>474</v>
      </c>
      <c r="F224" s="225" t="s">
        <v>475</v>
      </c>
      <c r="G224" s="226" t="s">
        <v>248</v>
      </c>
      <c r="H224" s="227">
        <v>4</v>
      </c>
      <c r="I224" s="228"/>
      <c r="J224" s="229">
        <f>ROUND(I224*H224,2)</f>
        <v>0</v>
      </c>
      <c r="K224" s="230"/>
      <c r="L224" s="41"/>
      <c r="M224" s="231" t="s">
        <v>1</v>
      </c>
      <c r="N224" s="232" t="s">
        <v>40</v>
      </c>
      <c r="O224" s="94"/>
      <c r="P224" s="233">
        <f>O224*H224</f>
        <v>0</v>
      </c>
      <c r="Q224" s="233">
        <v>0</v>
      </c>
      <c r="R224" s="233">
        <f>Q224*H224</f>
        <v>0</v>
      </c>
      <c r="S224" s="233">
        <v>0</v>
      </c>
      <c r="T224" s="234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5" t="s">
        <v>356</v>
      </c>
      <c r="AT224" s="235" t="s">
        <v>122</v>
      </c>
      <c r="AU224" s="235" t="s">
        <v>121</v>
      </c>
      <c r="AY224" s="14" t="s">
        <v>119</v>
      </c>
      <c r="BE224" s="236">
        <f>IF(N224="základná",J224,0)</f>
        <v>0</v>
      </c>
      <c r="BF224" s="236">
        <f>IF(N224="znížená",J224,0)</f>
        <v>0</v>
      </c>
      <c r="BG224" s="236">
        <f>IF(N224="zákl. prenesená",J224,0)</f>
        <v>0</v>
      </c>
      <c r="BH224" s="236">
        <f>IF(N224="zníž. prenesená",J224,0)</f>
        <v>0</v>
      </c>
      <c r="BI224" s="236">
        <f>IF(N224="nulová",J224,0)</f>
        <v>0</v>
      </c>
      <c r="BJ224" s="14" t="s">
        <v>121</v>
      </c>
      <c r="BK224" s="236">
        <f>ROUND(I224*H224,2)</f>
        <v>0</v>
      </c>
      <c r="BL224" s="14" t="s">
        <v>356</v>
      </c>
      <c r="BM224" s="235" t="s">
        <v>476</v>
      </c>
    </row>
    <row r="225" s="2" customFormat="1" ht="16.5" customHeight="1">
      <c r="A225" s="35"/>
      <c r="B225" s="36"/>
      <c r="C225" s="237" t="s">
        <v>477</v>
      </c>
      <c r="D225" s="237" t="s">
        <v>256</v>
      </c>
      <c r="E225" s="238" t="s">
        <v>478</v>
      </c>
      <c r="F225" s="239" t="s">
        <v>479</v>
      </c>
      <c r="G225" s="240" t="s">
        <v>248</v>
      </c>
      <c r="H225" s="241">
        <v>4</v>
      </c>
      <c r="I225" s="242"/>
      <c r="J225" s="243">
        <f>ROUND(I225*H225,2)</f>
        <v>0</v>
      </c>
      <c r="K225" s="244"/>
      <c r="L225" s="245"/>
      <c r="M225" s="246" t="s">
        <v>1</v>
      </c>
      <c r="N225" s="247" t="s">
        <v>40</v>
      </c>
      <c r="O225" s="94"/>
      <c r="P225" s="233">
        <f>O225*H225</f>
        <v>0</v>
      </c>
      <c r="Q225" s="233">
        <v>0.00017000000000000001</v>
      </c>
      <c r="R225" s="233">
        <f>Q225*H225</f>
        <v>0.00068000000000000005</v>
      </c>
      <c r="S225" s="233">
        <v>0</v>
      </c>
      <c r="T225" s="234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5" t="s">
        <v>419</v>
      </c>
      <c r="AT225" s="235" t="s">
        <v>256</v>
      </c>
      <c r="AU225" s="235" t="s">
        <v>121</v>
      </c>
      <c r="AY225" s="14" t="s">
        <v>119</v>
      </c>
      <c r="BE225" s="236">
        <f>IF(N225="základná",J225,0)</f>
        <v>0</v>
      </c>
      <c r="BF225" s="236">
        <f>IF(N225="znížená",J225,0)</f>
        <v>0</v>
      </c>
      <c r="BG225" s="236">
        <f>IF(N225="zákl. prenesená",J225,0)</f>
        <v>0</v>
      </c>
      <c r="BH225" s="236">
        <f>IF(N225="zníž. prenesená",J225,0)</f>
        <v>0</v>
      </c>
      <c r="BI225" s="236">
        <f>IF(N225="nulová",J225,0)</f>
        <v>0</v>
      </c>
      <c r="BJ225" s="14" t="s">
        <v>121</v>
      </c>
      <c r="BK225" s="236">
        <f>ROUND(I225*H225,2)</f>
        <v>0</v>
      </c>
      <c r="BL225" s="14" t="s">
        <v>419</v>
      </c>
      <c r="BM225" s="235" t="s">
        <v>480</v>
      </c>
    </row>
    <row r="226" s="2" customFormat="1" ht="21.75" customHeight="1">
      <c r="A226" s="35"/>
      <c r="B226" s="36"/>
      <c r="C226" s="223" t="s">
        <v>481</v>
      </c>
      <c r="D226" s="223" t="s">
        <v>122</v>
      </c>
      <c r="E226" s="224" t="s">
        <v>482</v>
      </c>
      <c r="F226" s="225" t="s">
        <v>483</v>
      </c>
      <c r="G226" s="226" t="s">
        <v>248</v>
      </c>
      <c r="H226" s="227">
        <v>4</v>
      </c>
      <c r="I226" s="228"/>
      <c r="J226" s="229">
        <f>ROUND(I226*H226,2)</f>
        <v>0</v>
      </c>
      <c r="K226" s="230"/>
      <c r="L226" s="41"/>
      <c r="M226" s="231" t="s">
        <v>1</v>
      </c>
      <c r="N226" s="232" t="s">
        <v>40</v>
      </c>
      <c r="O226" s="94"/>
      <c r="P226" s="233">
        <f>O226*H226</f>
        <v>0</v>
      </c>
      <c r="Q226" s="233">
        <v>0</v>
      </c>
      <c r="R226" s="233">
        <f>Q226*H226</f>
        <v>0</v>
      </c>
      <c r="S226" s="233">
        <v>0</v>
      </c>
      <c r="T226" s="234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5" t="s">
        <v>356</v>
      </c>
      <c r="AT226" s="235" t="s">
        <v>122</v>
      </c>
      <c r="AU226" s="235" t="s">
        <v>121</v>
      </c>
      <c r="AY226" s="14" t="s">
        <v>119</v>
      </c>
      <c r="BE226" s="236">
        <f>IF(N226="základná",J226,0)</f>
        <v>0</v>
      </c>
      <c r="BF226" s="236">
        <f>IF(N226="znížená",J226,0)</f>
        <v>0</v>
      </c>
      <c r="BG226" s="236">
        <f>IF(N226="zákl. prenesená",J226,0)</f>
        <v>0</v>
      </c>
      <c r="BH226" s="236">
        <f>IF(N226="zníž. prenesená",J226,0)</f>
        <v>0</v>
      </c>
      <c r="BI226" s="236">
        <f>IF(N226="nulová",J226,0)</f>
        <v>0</v>
      </c>
      <c r="BJ226" s="14" t="s">
        <v>121</v>
      </c>
      <c r="BK226" s="236">
        <f>ROUND(I226*H226,2)</f>
        <v>0</v>
      </c>
      <c r="BL226" s="14" t="s">
        <v>356</v>
      </c>
      <c r="BM226" s="235" t="s">
        <v>484</v>
      </c>
    </row>
    <row r="227" s="2" customFormat="1" ht="16.5" customHeight="1">
      <c r="A227" s="35"/>
      <c r="B227" s="36"/>
      <c r="C227" s="237" t="s">
        <v>485</v>
      </c>
      <c r="D227" s="237" t="s">
        <v>256</v>
      </c>
      <c r="E227" s="238" t="s">
        <v>486</v>
      </c>
      <c r="F227" s="239" t="s">
        <v>487</v>
      </c>
      <c r="G227" s="240" t="s">
        <v>248</v>
      </c>
      <c r="H227" s="241">
        <v>4</v>
      </c>
      <c r="I227" s="242"/>
      <c r="J227" s="243">
        <f>ROUND(I227*H227,2)</f>
        <v>0</v>
      </c>
      <c r="K227" s="244"/>
      <c r="L227" s="245"/>
      <c r="M227" s="246" t="s">
        <v>1</v>
      </c>
      <c r="N227" s="247" t="s">
        <v>40</v>
      </c>
      <c r="O227" s="94"/>
      <c r="P227" s="233">
        <f>O227*H227</f>
        <v>0</v>
      </c>
      <c r="Q227" s="233">
        <v>0.00022000000000000001</v>
      </c>
      <c r="R227" s="233">
        <f>Q227*H227</f>
        <v>0.00088000000000000003</v>
      </c>
      <c r="S227" s="233">
        <v>0</v>
      </c>
      <c r="T227" s="234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5" t="s">
        <v>419</v>
      </c>
      <c r="AT227" s="235" t="s">
        <v>256</v>
      </c>
      <c r="AU227" s="235" t="s">
        <v>121</v>
      </c>
      <c r="AY227" s="14" t="s">
        <v>119</v>
      </c>
      <c r="BE227" s="236">
        <f>IF(N227="základná",J227,0)</f>
        <v>0</v>
      </c>
      <c r="BF227" s="236">
        <f>IF(N227="znížená",J227,0)</f>
        <v>0</v>
      </c>
      <c r="BG227" s="236">
        <f>IF(N227="zákl. prenesená",J227,0)</f>
        <v>0</v>
      </c>
      <c r="BH227" s="236">
        <f>IF(N227="zníž. prenesená",J227,0)</f>
        <v>0</v>
      </c>
      <c r="BI227" s="236">
        <f>IF(N227="nulová",J227,0)</f>
        <v>0</v>
      </c>
      <c r="BJ227" s="14" t="s">
        <v>121</v>
      </c>
      <c r="BK227" s="236">
        <f>ROUND(I227*H227,2)</f>
        <v>0</v>
      </c>
      <c r="BL227" s="14" t="s">
        <v>419</v>
      </c>
      <c r="BM227" s="235" t="s">
        <v>488</v>
      </c>
    </row>
    <row r="228" s="2" customFormat="1" ht="16.5" customHeight="1">
      <c r="A228" s="35"/>
      <c r="B228" s="36"/>
      <c r="C228" s="223" t="s">
        <v>489</v>
      </c>
      <c r="D228" s="223" t="s">
        <v>122</v>
      </c>
      <c r="E228" s="224" t="s">
        <v>490</v>
      </c>
      <c r="F228" s="225" t="s">
        <v>491</v>
      </c>
      <c r="G228" s="226" t="s">
        <v>248</v>
      </c>
      <c r="H228" s="227">
        <v>24</v>
      </c>
      <c r="I228" s="228"/>
      <c r="J228" s="229">
        <f>ROUND(I228*H228,2)</f>
        <v>0</v>
      </c>
      <c r="K228" s="230"/>
      <c r="L228" s="41"/>
      <c r="M228" s="231" t="s">
        <v>1</v>
      </c>
      <c r="N228" s="232" t="s">
        <v>40</v>
      </c>
      <c r="O228" s="94"/>
      <c r="P228" s="233">
        <f>O228*H228</f>
        <v>0</v>
      </c>
      <c r="Q228" s="233">
        <v>0</v>
      </c>
      <c r="R228" s="233">
        <f>Q228*H228</f>
        <v>0</v>
      </c>
      <c r="S228" s="233">
        <v>0</v>
      </c>
      <c r="T228" s="234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5" t="s">
        <v>356</v>
      </c>
      <c r="AT228" s="235" t="s">
        <v>122</v>
      </c>
      <c r="AU228" s="235" t="s">
        <v>121</v>
      </c>
      <c r="AY228" s="14" t="s">
        <v>119</v>
      </c>
      <c r="BE228" s="236">
        <f>IF(N228="základná",J228,0)</f>
        <v>0</v>
      </c>
      <c r="BF228" s="236">
        <f>IF(N228="znížená",J228,0)</f>
        <v>0</v>
      </c>
      <c r="BG228" s="236">
        <f>IF(N228="zákl. prenesená",J228,0)</f>
        <v>0</v>
      </c>
      <c r="BH228" s="236">
        <f>IF(N228="zníž. prenesená",J228,0)</f>
        <v>0</v>
      </c>
      <c r="BI228" s="236">
        <f>IF(N228="nulová",J228,0)</f>
        <v>0</v>
      </c>
      <c r="BJ228" s="14" t="s">
        <v>121</v>
      </c>
      <c r="BK228" s="236">
        <f>ROUND(I228*H228,2)</f>
        <v>0</v>
      </c>
      <c r="BL228" s="14" t="s">
        <v>356</v>
      </c>
      <c r="BM228" s="235" t="s">
        <v>492</v>
      </c>
    </row>
    <row r="229" s="2" customFormat="1" ht="24.15" customHeight="1">
      <c r="A229" s="35"/>
      <c r="B229" s="36"/>
      <c r="C229" s="237" t="s">
        <v>493</v>
      </c>
      <c r="D229" s="237" t="s">
        <v>256</v>
      </c>
      <c r="E229" s="238" t="s">
        <v>494</v>
      </c>
      <c r="F229" s="239" t="s">
        <v>495</v>
      </c>
      <c r="G229" s="240" t="s">
        <v>248</v>
      </c>
      <c r="H229" s="241">
        <v>24</v>
      </c>
      <c r="I229" s="242"/>
      <c r="J229" s="243">
        <f>ROUND(I229*H229,2)</f>
        <v>0</v>
      </c>
      <c r="K229" s="244"/>
      <c r="L229" s="245"/>
      <c r="M229" s="246" t="s">
        <v>1</v>
      </c>
      <c r="N229" s="247" t="s">
        <v>40</v>
      </c>
      <c r="O229" s="94"/>
      <c r="P229" s="233">
        <f>O229*H229</f>
        <v>0</v>
      </c>
      <c r="Q229" s="233">
        <v>0.00016000000000000001</v>
      </c>
      <c r="R229" s="233">
        <f>Q229*H229</f>
        <v>0.0038400000000000005</v>
      </c>
      <c r="S229" s="233">
        <v>0</v>
      </c>
      <c r="T229" s="234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5" t="s">
        <v>419</v>
      </c>
      <c r="AT229" s="235" t="s">
        <v>256</v>
      </c>
      <c r="AU229" s="235" t="s">
        <v>121</v>
      </c>
      <c r="AY229" s="14" t="s">
        <v>119</v>
      </c>
      <c r="BE229" s="236">
        <f>IF(N229="základná",J229,0)</f>
        <v>0</v>
      </c>
      <c r="BF229" s="236">
        <f>IF(N229="znížená",J229,0)</f>
        <v>0</v>
      </c>
      <c r="BG229" s="236">
        <f>IF(N229="zákl. prenesená",J229,0)</f>
        <v>0</v>
      </c>
      <c r="BH229" s="236">
        <f>IF(N229="zníž. prenesená",J229,0)</f>
        <v>0</v>
      </c>
      <c r="BI229" s="236">
        <f>IF(N229="nulová",J229,0)</f>
        <v>0</v>
      </c>
      <c r="BJ229" s="14" t="s">
        <v>121</v>
      </c>
      <c r="BK229" s="236">
        <f>ROUND(I229*H229,2)</f>
        <v>0</v>
      </c>
      <c r="BL229" s="14" t="s">
        <v>419</v>
      </c>
      <c r="BM229" s="235" t="s">
        <v>496</v>
      </c>
    </row>
    <row r="230" s="2" customFormat="1" ht="16.5" customHeight="1">
      <c r="A230" s="35"/>
      <c r="B230" s="36"/>
      <c r="C230" s="223" t="s">
        <v>497</v>
      </c>
      <c r="D230" s="223" t="s">
        <v>122</v>
      </c>
      <c r="E230" s="224" t="s">
        <v>498</v>
      </c>
      <c r="F230" s="225" t="s">
        <v>499</v>
      </c>
      <c r="G230" s="226" t="s">
        <v>248</v>
      </c>
      <c r="H230" s="227">
        <v>4</v>
      </c>
      <c r="I230" s="228"/>
      <c r="J230" s="229">
        <f>ROUND(I230*H230,2)</f>
        <v>0</v>
      </c>
      <c r="K230" s="230"/>
      <c r="L230" s="41"/>
      <c r="M230" s="231" t="s">
        <v>1</v>
      </c>
      <c r="N230" s="232" t="s">
        <v>40</v>
      </c>
      <c r="O230" s="94"/>
      <c r="P230" s="233">
        <f>O230*H230</f>
        <v>0</v>
      </c>
      <c r="Q230" s="233">
        <v>0</v>
      </c>
      <c r="R230" s="233">
        <f>Q230*H230</f>
        <v>0</v>
      </c>
      <c r="S230" s="233">
        <v>0</v>
      </c>
      <c r="T230" s="234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5" t="s">
        <v>356</v>
      </c>
      <c r="AT230" s="235" t="s">
        <v>122</v>
      </c>
      <c r="AU230" s="235" t="s">
        <v>121</v>
      </c>
      <c r="AY230" s="14" t="s">
        <v>119</v>
      </c>
      <c r="BE230" s="236">
        <f>IF(N230="základná",J230,0)</f>
        <v>0</v>
      </c>
      <c r="BF230" s="236">
        <f>IF(N230="znížená",J230,0)</f>
        <v>0</v>
      </c>
      <c r="BG230" s="236">
        <f>IF(N230="zákl. prenesená",J230,0)</f>
        <v>0</v>
      </c>
      <c r="BH230" s="236">
        <f>IF(N230="zníž. prenesená",J230,0)</f>
        <v>0</v>
      </c>
      <c r="BI230" s="236">
        <f>IF(N230="nulová",J230,0)</f>
        <v>0</v>
      </c>
      <c r="BJ230" s="14" t="s">
        <v>121</v>
      </c>
      <c r="BK230" s="236">
        <f>ROUND(I230*H230,2)</f>
        <v>0</v>
      </c>
      <c r="BL230" s="14" t="s">
        <v>356</v>
      </c>
      <c r="BM230" s="235" t="s">
        <v>500</v>
      </c>
    </row>
    <row r="231" s="2" customFormat="1" ht="16.5" customHeight="1">
      <c r="A231" s="35"/>
      <c r="B231" s="36"/>
      <c r="C231" s="237" t="s">
        <v>501</v>
      </c>
      <c r="D231" s="237" t="s">
        <v>256</v>
      </c>
      <c r="E231" s="238" t="s">
        <v>502</v>
      </c>
      <c r="F231" s="239" t="s">
        <v>503</v>
      </c>
      <c r="G231" s="240" t="s">
        <v>248</v>
      </c>
      <c r="H231" s="241">
        <v>4</v>
      </c>
      <c r="I231" s="242"/>
      <c r="J231" s="243">
        <f>ROUND(I231*H231,2)</f>
        <v>0</v>
      </c>
      <c r="K231" s="244"/>
      <c r="L231" s="245"/>
      <c r="M231" s="246" t="s">
        <v>1</v>
      </c>
      <c r="N231" s="247" t="s">
        <v>40</v>
      </c>
      <c r="O231" s="94"/>
      <c r="P231" s="233">
        <f>O231*H231</f>
        <v>0</v>
      </c>
      <c r="Q231" s="233">
        <v>0.00014999999999999999</v>
      </c>
      <c r="R231" s="233">
        <f>Q231*H231</f>
        <v>0.00059999999999999995</v>
      </c>
      <c r="S231" s="233">
        <v>0</v>
      </c>
      <c r="T231" s="234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35" t="s">
        <v>419</v>
      </c>
      <c r="AT231" s="235" t="s">
        <v>256</v>
      </c>
      <c r="AU231" s="235" t="s">
        <v>121</v>
      </c>
      <c r="AY231" s="14" t="s">
        <v>119</v>
      </c>
      <c r="BE231" s="236">
        <f>IF(N231="základná",J231,0)</f>
        <v>0</v>
      </c>
      <c r="BF231" s="236">
        <f>IF(N231="znížená",J231,0)</f>
        <v>0</v>
      </c>
      <c r="BG231" s="236">
        <f>IF(N231="zákl. prenesená",J231,0)</f>
        <v>0</v>
      </c>
      <c r="BH231" s="236">
        <f>IF(N231="zníž. prenesená",J231,0)</f>
        <v>0</v>
      </c>
      <c r="BI231" s="236">
        <f>IF(N231="nulová",J231,0)</f>
        <v>0</v>
      </c>
      <c r="BJ231" s="14" t="s">
        <v>121</v>
      </c>
      <c r="BK231" s="236">
        <f>ROUND(I231*H231,2)</f>
        <v>0</v>
      </c>
      <c r="BL231" s="14" t="s">
        <v>419</v>
      </c>
      <c r="BM231" s="235" t="s">
        <v>504</v>
      </c>
    </row>
    <row r="232" s="2" customFormat="1" ht="16.5" customHeight="1">
      <c r="A232" s="35"/>
      <c r="B232" s="36"/>
      <c r="C232" s="223" t="s">
        <v>280</v>
      </c>
      <c r="D232" s="223" t="s">
        <v>122</v>
      </c>
      <c r="E232" s="224" t="s">
        <v>505</v>
      </c>
      <c r="F232" s="225" t="s">
        <v>506</v>
      </c>
      <c r="G232" s="226" t="s">
        <v>248</v>
      </c>
      <c r="H232" s="227">
        <v>4</v>
      </c>
      <c r="I232" s="228"/>
      <c r="J232" s="229">
        <f>ROUND(I232*H232,2)</f>
        <v>0</v>
      </c>
      <c r="K232" s="230"/>
      <c r="L232" s="41"/>
      <c r="M232" s="231" t="s">
        <v>1</v>
      </c>
      <c r="N232" s="232" t="s">
        <v>40</v>
      </c>
      <c r="O232" s="94"/>
      <c r="P232" s="233">
        <f>O232*H232</f>
        <v>0</v>
      </c>
      <c r="Q232" s="233">
        <v>0</v>
      </c>
      <c r="R232" s="233">
        <f>Q232*H232</f>
        <v>0</v>
      </c>
      <c r="S232" s="233">
        <v>0</v>
      </c>
      <c r="T232" s="234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35" t="s">
        <v>356</v>
      </c>
      <c r="AT232" s="235" t="s">
        <v>122</v>
      </c>
      <c r="AU232" s="235" t="s">
        <v>121</v>
      </c>
      <c r="AY232" s="14" t="s">
        <v>119</v>
      </c>
      <c r="BE232" s="236">
        <f>IF(N232="základná",J232,0)</f>
        <v>0</v>
      </c>
      <c r="BF232" s="236">
        <f>IF(N232="znížená",J232,0)</f>
        <v>0</v>
      </c>
      <c r="BG232" s="236">
        <f>IF(N232="zákl. prenesená",J232,0)</f>
        <v>0</v>
      </c>
      <c r="BH232" s="236">
        <f>IF(N232="zníž. prenesená",J232,0)</f>
        <v>0</v>
      </c>
      <c r="BI232" s="236">
        <f>IF(N232="nulová",J232,0)</f>
        <v>0</v>
      </c>
      <c r="BJ232" s="14" t="s">
        <v>121</v>
      </c>
      <c r="BK232" s="236">
        <f>ROUND(I232*H232,2)</f>
        <v>0</v>
      </c>
      <c r="BL232" s="14" t="s">
        <v>356</v>
      </c>
      <c r="BM232" s="235" t="s">
        <v>507</v>
      </c>
    </row>
    <row r="233" s="2" customFormat="1" ht="16.5" customHeight="1">
      <c r="A233" s="35"/>
      <c r="B233" s="36"/>
      <c r="C233" s="237" t="s">
        <v>508</v>
      </c>
      <c r="D233" s="237" t="s">
        <v>256</v>
      </c>
      <c r="E233" s="238" t="s">
        <v>509</v>
      </c>
      <c r="F233" s="239" t="s">
        <v>510</v>
      </c>
      <c r="G233" s="240" t="s">
        <v>248</v>
      </c>
      <c r="H233" s="241">
        <v>4</v>
      </c>
      <c r="I233" s="242"/>
      <c r="J233" s="243">
        <f>ROUND(I233*H233,2)</f>
        <v>0</v>
      </c>
      <c r="K233" s="244"/>
      <c r="L233" s="245"/>
      <c r="M233" s="246" t="s">
        <v>1</v>
      </c>
      <c r="N233" s="247" t="s">
        <v>40</v>
      </c>
      <c r="O233" s="94"/>
      <c r="P233" s="233">
        <f>O233*H233</f>
        <v>0</v>
      </c>
      <c r="Q233" s="233">
        <v>0.00029</v>
      </c>
      <c r="R233" s="233">
        <f>Q233*H233</f>
        <v>0.00116</v>
      </c>
      <c r="S233" s="233">
        <v>0</v>
      </c>
      <c r="T233" s="234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35" t="s">
        <v>419</v>
      </c>
      <c r="AT233" s="235" t="s">
        <v>256</v>
      </c>
      <c r="AU233" s="235" t="s">
        <v>121</v>
      </c>
      <c r="AY233" s="14" t="s">
        <v>119</v>
      </c>
      <c r="BE233" s="236">
        <f>IF(N233="základná",J233,0)</f>
        <v>0</v>
      </c>
      <c r="BF233" s="236">
        <f>IF(N233="znížená",J233,0)</f>
        <v>0</v>
      </c>
      <c r="BG233" s="236">
        <f>IF(N233="zákl. prenesená",J233,0)</f>
        <v>0</v>
      </c>
      <c r="BH233" s="236">
        <f>IF(N233="zníž. prenesená",J233,0)</f>
        <v>0</v>
      </c>
      <c r="BI233" s="236">
        <f>IF(N233="nulová",J233,0)</f>
        <v>0</v>
      </c>
      <c r="BJ233" s="14" t="s">
        <v>121</v>
      </c>
      <c r="BK233" s="236">
        <f>ROUND(I233*H233,2)</f>
        <v>0</v>
      </c>
      <c r="BL233" s="14" t="s">
        <v>419</v>
      </c>
      <c r="BM233" s="235" t="s">
        <v>511</v>
      </c>
    </row>
    <row r="234" s="2" customFormat="1" ht="16.5" customHeight="1">
      <c r="A234" s="35"/>
      <c r="B234" s="36"/>
      <c r="C234" s="223" t="s">
        <v>512</v>
      </c>
      <c r="D234" s="223" t="s">
        <v>122</v>
      </c>
      <c r="E234" s="224" t="s">
        <v>513</v>
      </c>
      <c r="F234" s="225" t="s">
        <v>514</v>
      </c>
      <c r="G234" s="226" t="s">
        <v>248</v>
      </c>
      <c r="H234" s="227">
        <v>4</v>
      </c>
      <c r="I234" s="228"/>
      <c r="J234" s="229">
        <f>ROUND(I234*H234,2)</f>
        <v>0</v>
      </c>
      <c r="K234" s="230"/>
      <c r="L234" s="41"/>
      <c r="M234" s="231" t="s">
        <v>1</v>
      </c>
      <c r="N234" s="232" t="s">
        <v>40</v>
      </c>
      <c r="O234" s="94"/>
      <c r="P234" s="233">
        <f>O234*H234</f>
        <v>0</v>
      </c>
      <c r="Q234" s="233">
        <v>0</v>
      </c>
      <c r="R234" s="233">
        <f>Q234*H234</f>
        <v>0</v>
      </c>
      <c r="S234" s="233">
        <v>0</v>
      </c>
      <c r="T234" s="234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35" t="s">
        <v>356</v>
      </c>
      <c r="AT234" s="235" t="s">
        <v>122</v>
      </c>
      <c r="AU234" s="235" t="s">
        <v>121</v>
      </c>
      <c r="AY234" s="14" t="s">
        <v>119</v>
      </c>
      <c r="BE234" s="236">
        <f>IF(N234="základná",J234,0)</f>
        <v>0</v>
      </c>
      <c r="BF234" s="236">
        <f>IF(N234="znížená",J234,0)</f>
        <v>0</v>
      </c>
      <c r="BG234" s="236">
        <f>IF(N234="zákl. prenesená",J234,0)</f>
        <v>0</v>
      </c>
      <c r="BH234" s="236">
        <f>IF(N234="zníž. prenesená",J234,0)</f>
        <v>0</v>
      </c>
      <c r="BI234" s="236">
        <f>IF(N234="nulová",J234,0)</f>
        <v>0</v>
      </c>
      <c r="BJ234" s="14" t="s">
        <v>121</v>
      </c>
      <c r="BK234" s="236">
        <f>ROUND(I234*H234,2)</f>
        <v>0</v>
      </c>
      <c r="BL234" s="14" t="s">
        <v>356</v>
      </c>
      <c r="BM234" s="235" t="s">
        <v>515</v>
      </c>
    </row>
    <row r="235" s="2" customFormat="1" ht="16.5" customHeight="1">
      <c r="A235" s="35"/>
      <c r="B235" s="36"/>
      <c r="C235" s="237" t="s">
        <v>516</v>
      </c>
      <c r="D235" s="237" t="s">
        <v>256</v>
      </c>
      <c r="E235" s="238" t="s">
        <v>517</v>
      </c>
      <c r="F235" s="239" t="s">
        <v>518</v>
      </c>
      <c r="G235" s="240" t="s">
        <v>248</v>
      </c>
      <c r="H235" s="241">
        <v>4</v>
      </c>
      <c r="I235" s="242"/>
      <c r="J235" s="243">
        <f>ROUND(I235*H235,2)</f>
        <v>0</v>
      </c>
      <c r="K235" s="244"/>
      <c r="L235" s="245"/>
      <c r="M235" s="246" t="s">
        <v>1</v>
      </c>
      <c r="N235" s="247" t="s">
        <v>40</v>
      </c>
      <c r="O235" s="94"/>
      <c r="P235" s="233">
        <f>O235*H235</f>
        <v>0</v>
      </c>
      <c r="Q235" s="233">
        <v>0.00017000000000000001</v>
      </c>
      <c r="R235" s="233">
        <f>Q235*H235</f>
        <v>0.00068000000000000005</v>
      </c>
      <c r="S235" s="233">
        <v>0</v>
      </c>
      <c r="T235" s="234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35" t="s">
        <v>419</v>
      </c>
      <c r="AT235" s="235" t="s">
        <v>256</v>
      </c>
      <c r="AU235" s="235" t="s">
        <v>121</v>
      </c>
      <c r="AY235" s="14" t="s">
        <v>119</v>
      </c>
      <c r="BE235" s="236">
        <f>IF(N235="základná",J235,0)</f>
        <v>0</v>
      </c>
      <c r="BF235" s="236">
        <f>IF(N235="znížená",J235,0)</f>
        <v>0</v>
      </c>
      <c r="BG235" s="236">
        <f>IF(N235="zákl. prenesená",J235,0)</f>
        <v>0</v>
      </c>
      <c r="BH235" s="236">
        <f>IF(N235="zníž. prenesená",J235,0)</f>
        <v>0</v>
      </c>
      <c r="BI235" s="236">
        <f>IF(N235="nulová",J235,0)</f>
        <v>0</v>
      </c>
      <c r="BJ235" s="14" t="s">
        <v>121</v>
      </c>
      <c r="BK235" s="236">
        <f>ROUND(I235*H235,2)</f>
        <v>0</v>
      </c>
      <c r="BL235" s="14" t="s">
        <v>419</v>
      </c>
      <c r="BM235" s="235" t="s">
        <v>519</v>
      </c>
    </row>
    <row r="236" s="2" customFormat="1" ht="24.15" customHeight="1">
      <c r="A236" s="35"/>
      <c r="B236" s="36"/>
      <c r="C236" s="223" t="s">
        <v>520</v>
      </c>
      <c r="D236" s="223" t="s">
        <v>122</v>
      </c>
      <c r="E236" s="224" t="s">
        <v>521</v>
      </c>
      <c r="F236" s="225" t="s">
        <v>522</v>
      </c>
      <c r="G236" s="226" t="s">
        <v>248</v>
      </c>
      <c r="H236" s="227">
        <v>4</v>
      </c>
      <c r="I236" s="228"/>
      <c r="J236" s="229">
        <f>ROUND(I236*H236,2)</f>
        <v>0</v>
      </c>
      <c r="K236" s="230"/>
      <c r="L236" s="41"/>
      <c r="M236" s="231" t="s">
        <v>1</v>
      </c>
      <c r="N236" s="232" t="s">
        <v>40</v>
      </c>
      <c r="O236" s="94"/>
      <c r="P236" s="233">
        <f>O236*H236</f>
        <v>0</v>
      </c>
      <c r="Q236" s="233">
        <v>0</v>
      </c>
      <c r="R236" s="233">
        <f>Q236*H236</f>
        <v>0</v>
      </c>
      <c r="S236" s="233">
        <v>0</v>
      </c>
      <c r="T236" s="234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35" t="s">
        <v>356</v>
      </c>
      <c r="AT236" s="235" t="s">
        <v>122</v>
      </c>
      <c r="AU236" s="235" t="s">
        <v>121</v>
      </c>
      <c r="AY236" s="14" t="s">
        <v>119</v>
      </c>
      <c r="BE236" s="236">
        <f>IF(N236="základná",J236,0)</f>
        <v>0</v>
      </c>
      <c r="BF236" s="236">
        <f>IF(N236="znížená",J236,0)</f>
        <v>0</v>
      </c>
      <c r="BG236" s="236">
        <f>IF(N236="zákl. prenesená",J236,0)</f>
        <v>0</v>
      </c>
      <c r="BH236" s="236">
        <f>IF(N236="zníž. prenesená",J236,0)</f>
        <v>0</v>
      </c>
      <c r="BI236" s="236">
        <f>IF(N236="nulová",J236,0)</f>
        <v>0</v>
      </c>
      <c r="BJ236" s="14" t="s">
        <v>121</v>
      </c>
      <c r="BK236" s="236">
        <f>ROUND(I236*H236,2)</f>
        <v>0</v>
      </c>
      <c r="BL236" s="14" t="s">
        <v>356</v>
      </c>
      <c r="BM236" s="235" t="s">
        <v>523</v>
      </c>
    </row>
    <row r="237" s="2" customFormat="1" ht="21.75" customHeight="1">
      <c r="A237" s="35"/>
      <c r="B237" s="36"/>
      <c r="C237" s="237" t="s">
        <v>524</v>
      </c>
      <c r="D237" s="237" t="s">
        <v>256</v>
      </c>
      <c r="E237" s="238" t="s">
        <v>525</v>
      </c>
      <c r="F237" s="239" t="s">
        <v>526</v>
      </c>
      <c r="G237" s="240" t="s">
        <v>248</v>
      </c>
      <c r="H237" s="241">
        <v>4</v>
      </c>
      <c r="I237" s="242"/>
      <c r="J237" s="243">
        <f>ROUND(I237*H237,2)</f>
        <v>0</v>
      </c>
      <c r="K237" s="244"/>
      <c r="L237" s="245"/>
      <c r="M237" s="246" t="s">
        <v>1</v>
      </c>
      <c r="N237" s="247" t="s">
        <v>40</v>
      </c>
      <c r="O237" s="94"/>
      <c r="P237" s="233">
        <f>O237*H237</f>
        <v>0</v>
      </c>
      <c r="Q237" s="233">
        <v>0.00016000000000000001</v>
      </c>
      <c r="R237" s="233">
        <f>Q237*H237</f>
        <v>0.00064000000000000005</v>
      </c>
      <c r="S237" s="233">
        <v>0</v>
      </c>
      <c r="T237" s="234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35" t="s">
        <v>419</v>
      </c>
      <c r="AT237" s="235" t="s">
        <v>256</v>
      </c>
      <c r="AU237" s="235" t="s">
        <v>121</v>
      </c>
      <c r="AY237" s="14" t="s">
        <v>119</v>
      </c>
      <c r="BE237" s="236">
        <f>IF(N237="základná",J237,0)</f>
        <v>0</v>
      </c>
      <c r="BF237" s="236">
        <f>IF(N237="znížená",J237,0)</f>
        <v>0</v>
      </c>
      <c r="BG237" s="236">
        <f>IF(N237="zákl. prenesená",J237,0)</f>
        <v>0</v>
      </c>
      <c r="BH237" s="236">
        <f>IF(N237="zníž. prenesená",J237,0)</f>
        <v>0</v>
      </c>
      <c r="BI237" s="236">
        <f>IF(N237="nulová",J237,0)</f>
        <v>0</v>
      </c>
      <c r="BJ237" s="14" t="s">
        <v>121</v>
      </c>
      <c r="BK237" s="236">
        <f>ROUND(I237*H237,2)</f>
        <v>0</v>
      </c>
      <c r="BL237" s="14" t="s">
        <v>419</v>
      </c>
      <c r="BM237" s="235" t="s">
        <v>527</v>
      </c>
    </row>
    <row r="238" s="2" customFormat="1" ht="16.5" customHeight="1">
      <c r="A238" s="35"/>
      <c r="B238" s="36"/>
      <c r="C238" s="223" t="s">
        <v>528</v>
      </c>
      <c r="D238" s="223" t="s">
        <v>122</v>
      </c>
      <c r="E238" s="224" t="s">
        <v>529</v>
      </c>
      <c r="F238" s="225" t="s">
        <v>530</v>
      </c>
      <c r="G238" s="226" t="s">
        <v>248</v>
      </c>
      <c r="H238" s="227">
        <v>4</v>
      </c>
      <c r="I238" s="228"/>
      <c r="J238" s="229">
        <f>ROUND(I238*H238,2)</f>
        <v>0</v>
      </c>
      <c r="K238" s="230"/>
      <c r="L238" s="41"/>
      <c r="M238" s="231" t="s">
        <v>1</v>
      </c>
      <c r="N238" s="232" t="s">
        <v>40</v>
      </c>
      <c r="O238" s="94"/>
      <c r="P238" s="233">
        <f>O238*H238</f>
        <v>0</v>
      </c>
      <c r="Q238" s="233">
        <v>0</v>
      </c>
      <c r="R238" s="233">
        <f>Q238*H238</f>
        <v>0</v>
      </c>
      <c r="S238" s="233">
        <v>0</v>
      </c>
      <c r="T238" s="234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35" t="s">
        <v>356</v>
      </c>
      <c r="AT238" s="235" t="s">
        <v>122</v>
      </c>
      <c r="AU238" s="235" t="s">
        <v>121</v>
      </c>
      <c r="AY238" s="14" t="s">
        <v>119</v>
      </c>
      <c r="BE238" s="236">
        <f>IF(N238="základná",J238,0)</f>
        <v>0</v>
      </c>
      <c r="BF238" s="236">
        <f>IF(N238="znížená",J238,0)</f>
        <v>0</v>
      </c>
      <c r="BG238" s="236">
        <f>IF(N238="zákl. prenesená",J238,0)</f>
        <v>0</v>
      </c>
      <c r="BH238" s="236">
        <f>IF(N238="zníž. prenesená",J238,0)</f>
        <v>0</v>
      </c>
      <c r="BI238" s="236">
        <f>IF(N238="nulová",J238,0)</f>
        <v>0</v>
      </c>
      <c r="BJ238" s="14" t="s">
        <v>121</v>
      </c>
      <c r="BK238" s="236">
        <f>ROUND(I238*H238,2)</f>
        <v>0</v>
      </c>
      <c r="BL238" s="14" t="s">
        <v>356</v>
      </c>
      <c r="BM238" s="235" t="s">
        <v>531</v>
      </c>
    </row>
    <row r="239" s="2" customFormat="1" ht="16.5" customHeight="1">
      <c r="A239" s="35"/>
      <c r="B239" s="36"/>
      <c r="C239" s="237" t="s">
        <v>532</v>
      </c>
      <c r="D239" s="237" t="s">
        <v>256</v>
      </c>
      <c r="E239" s="238" t="s">
        <v>533</v>
      </c>
      <c r="F239" s="239" t="s">
        <v>534</v>
      </c>
      <c r="G239" s="240" t="s">
        <v>248</v>
      </c>
      <c r="H239" s="241">
        <v>4</v>
      </c>
      <c r="I239" s="242"/>
      <c r="J239" s="243">
        <f>ROUND(I239*H239,2)</f>
        <v>0</v>
      </c>
      <c r="K239" s="244"/>
      <c r="L239" s="245"/>
      <c r="M239" s="246" t="s">
        <v>1</v>
      </c>
      <c r="N239" s="247" t="s">
        <v>40</v>
      </c>
      <c r="O239" s="94"/>
      <c r="P239" s="233">
        <f>O239*H239</f>
        <v>0</v>
      </c>
      <c r="Q239" s="233">
        <v>0.0019599999999999999</v>
      </c>
      <c r="R239" s="233">
        <f>Q239*H239</f>
        <v>0.0078399999999999997</v>
      </c>
      <c r="S239" s="233">
        <v>0</v>
      </c>
      <c r="T239" s="234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35" t="s">
        <v>419</v>
      </c>
      <c r="AT239" s="235" t="s">
        <v>256</v>
      </c>
      <c r="AU239" s="235" t="s">
        <v>121</v>
      </c>
      <c r="AY239" s="14" t="s">
        <v>119</v>
      </c>
      <c r="BE239" s="236">
        <f>IF(N239="základná",J239,0)</f>
        <v>0</v>
      </c>
      <c r="BF239" s="236">
        <f>IF(N239="znížená",J239,0)</f>
        <v>0</v>
      </c>
      <c r="BG239" s="236">
        <f>IF(N239="zákl. prenesená",J239,0)</f>
        <v>0</v>
      </c>
      <c r="BH239" s="236">
        <f>IF(N239="zníž. prenesená",J239,0)</f>
        <v>0</v>
      </c>
      <c r="BI239" s="236">
        <f>IF(N239="nulová",J239,0)</f>
        <v>0</v>
      </c>
      <c r="BJ239" s="14" t="s">
        <v>121</v>
      </c>
      <c r="BK239" s="236">
        <f>ROUND(I239*H239,2)</f>
        <v>0</v>
      </c>
      <c r="BL239" s="14" t="s">
        <v>419</v>
      </c>
      <c r="BM239" s="235" t="s">
        <v>535</v>
      </c>
    </row>
    <row r="240" s="2" customFormat="1" ht="21.75" customHeight="1">
      <c r="A240" s="35"/>
      <c r="B240" s="36"/>
      <c r="C240" s="223" t="s">
        <v>536</v>
      </c>
      <c r="D240" s="223" t="s">
        <v>122</v>
      </c>
      <c r="E240" s="224" t="s">
        <v>537</v>
      </c>
      <c r="F240" s="225" t="s">
        <v>538</v>
      </c>
      <c r="G240" s="226" t="s">
        <v>248</v>
      </c>
      <c r="H240" s="227">
        <v>4</v>
      </c>
      <c r="I240" s="228"/>
      <c r="J240" s="229">
        <f>ROUND(I240*H240,2)</f>
        <v>0</v>
      </c>
      <c r="K240" s="230"/>
      <c r="L240" s="41"/>
      <c r="M240" s="231" t="s">
        <v>1</v>
      </c>
      <c r="N240" s="232" t="s">
        <v>40</v>
      </c>
      <c r="O240" s="94"/>
      <c r="P240" s="233">
        <f>O240*H240</f>
        <v>0</v>
      </c>
      <c r="Q240" s="233">
        <v>0</v>
      </c>
      <c r="R240" s="233">
        <f>Q240*H240</f>
        <v>0</v>
      </c>
      <c r="S240" s="233">
        <v>0</v>
      </c>
      <c r="T240" s="234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35" t="s">
        <v>356</v>
      </c>
      <c r="AT240" s="235" t="s">
        <v>122</v>
      </c>
      <c r="AU240" s="235" t="s">
        <v>121</v>
      </c>
      <c r="AY240" s="14" t="s">
        <v>119</v>
      </c>
      <c r="BE240" s="236">
        <f>IF(N240="základná",J240,0)</f>
        <v>0</v>
      </c>
      <c r="BF240" s="236">
        <f>IF(N240="znížená",J240,0)</f>
        <v>0</v>
      </c>
      <c r="BG240" s="236">
        <f>IF(N240="zákl. prenesená",J240,0)</f>
        <v>0</v>
      </c>
      <c r="BH240" s="236">
        <f>IF(N240="zníž. prenesená",J240,0)</f>
        <v>0</v>
      </c>
      <c r="BI240" s="236">
        <f>IF(N240="nulová",J240,0)</f>
        <v>0</v>
      </c>
      <c r="BJ240" s="14" t="s">
        <v>121</v>
      </c>
      <c r="BK240" s="236">
        <f>ROUND(I240*H240,2)</f>
        <v>0</v>
      </c>
      <c r="BL240" s="14" t="s">
        <v>356</v>
      </c>
      <c r="BM240" s="235" t="s">
        <v>539</v>
      </c>
    </row>
    <row r="241" s="2" customFormat="1" ht="24.15" customHeight="1">
      <c r="A241" s="35"/>
      <c r="B241" s="36"/>
      <c r="C241" s="237" t="s">
        <v>540</v>
      </c>
      <c r="D241" s="237" t="s">
        <v>256</v>
      </c>
      <c r="E241" s="238" t="s">
        <v>541</v>
      </c>
      <c r="F241" s="239" t="s">
        <v>542</v>
      </c>
      <c r="G241" s="240" t="s">
        <v>248</v>
      </c>
      <c r="H241" s="241">
        <v>4</v>
      </c>
      <c r="I241" s="242"/>
      <c r="J241" s="243">
        <f>ROUND(I241*H241,2)</f>
        <v>0</v>
      </c>
      <c r="K241" s="244"/>
      <c r="L241" s="245"/>
      <c r="M241" s="246" t="s">
        <v>1</v>
      </c>
      <c r="N241" s="247" t="s">
        <v>40</v>
      </c>
      <c r="O241" s="94"/>
      <c r="P241" s="233">
        <f>O241*H241</f>
        <v>0</v>
      </c>
      <c r="Q241" s="233">
        <v>0.00024000000000000001</v>
      </c>
      <c r="R241" s="233">
        <f>Q241*H241</f>
        <v>0.00096000000000000002</v>
      </c>
      <c r="S241" s="233">
        <v>0</v>
      </c>
      <c r="T241" s="234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35" t="s">
        <v>419</v>
      </c>
      <c r="AT241" s="235" t="s">
        <v>256</v>
      </c>
      <c r="AU241" s="235" t="s">
        <v>121</v>
      </c>
      <c r="AY241" s="14" t="s">
        <v>119</v>
      </c>
      <c r="BE241" s="236">
        <f>IF(N241="základná",J241,0)</f>
        <v>0</v>
      </c>
      <c r="BF241" s="236">
        <f>IF(N241="znížená",J241,0)</f>
        <v>0</v>
      </c>
      <c r="BG241" s="236">
        <f>IF(N241="zákl. prenesená",J241,0)</f>
        <v>0</v>
      </c>
      <c r="BH241" s="236">
        <f>IF(N241="zníž. prenesená",J241,0)</f>
        <v>0</v>
      </c>
      <c r="BI241" s="236">
        <f>IF(N241="nulová",J241,0)</f>
        <v>0</v>
      </c>
      <c r="BJ241" s="14" t="s">
        <v>121</v>
      </c>
      <c r="BK241" s="236">
        <f>ROUND(I241*H241,2)</f>
        <v>0</v>
      </c>
      <c r="BL241" s="14" t="s">
        <v>419</v>
      </c>
      <c r="BM241" s="235" t="s">
        <v>543</v>
      </c>
    </row>
    <row r="242" s="2" customFormat="1" ht="16.5" customHeight="1">
      <c r="A242" s="35"/>
      <c r="B242" s="36"/>
      <c r="C242" s="223" t="s">
        <v>544</v>
      </c>
      <c r="D242" s="223" t="s">
        <v>122</v>
      </c>
      <c r="E242" s="224" t="s">
        <v>545</v>
      </c>
      <c r="F242" s="225" t="s">
        <v>546</v>
      </c>
      <c r="G242" s="226" t="s">
        <v>239</v>
      </c>
      <c r="H242" s="227">
        <v>16</v>
      </c>
      <c r="I242" s="228"/>
      <c r="J242" s="229">
        <f>ROUND(I242*H242,2)</f>
        <v>0</v>
      </c>
      <c r="K242" s="230"/>
      <c r="L242" s="41"/>
      <c r="M242" s="231" t="s">
        <v>1</v>
      </c>
      <c r="N242" s="232" t="s">
        <v>40</v>
      </c>
      <c r="O242" s="94"/>
      <c r="P242" s="233">
        <f>O242*H242</f>
        <v>0</v>
      </c>
      <c r="Q242" s="233">
        <v>0</v>
      </c>
      <c r="R242" s="233">
        <f>Q242*H242</f>
        <v>0</v>
      </c>
      <c r="S242" s="233">
        <v>0</v>
      </c>
      <c r="T242" s="234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35" t="s">
        <v>356</v>
      </c>
      <c r="AT242" s="235" t="s">
        <v>122</v>
      </c>
      <c r="AU242" s="235" t="s">
        <v>121</v>
      </c>
      <c r="AY242" s="14" t="s">
        <v>119</v>
      </c>
      <c r="BE242" s="236">
        <f>IF(N242="základná",J242,0)</f>
        <v>0</v>
      </c>
      <c r="BF242" s="236">
        <f>IF(N242="znížená",J242,0)</f>
        <v>0</v>
      </c>
      <c r="BG242" s="236">
        <f>IF(N242="zákl. prenesená",J242,0)</f>
        <v>0</v>
      </c>
      <c r="BH242" s="236">
        <f>IF(N242="zníž. prenesená",J242,0)</f>
        <v>0</v>
      </c>
      <c r="BI242" s="236">
        <f>IF(N242="nulová",J242,0)</f>
        <v>0</v>
      </c>
      <c r="BJ242" s="14" t="s">
        <v>121</v>
      </c>
      <c r="BK242" s="236">
        <f>ROUND(I242*H242,2)</f>
        <v>0</v>
      </c>
      <c r="BL242" s="14" t="s">
        <v>356</v>
      </c>
      <c r="BM242" s="235" t="s">
        <v>547</v>
      </c>
    </row>
    <row r="243" s="2" customFormat="1" ht="16.5" customHeight="1">
      <c r="A243" s="35"/>
      <c r="B243" s="36"/>
      <c r="C243" s="237" t="s">
        <v>548</v>
      </c>
      <c r="D243" s="237" t="s">
        <v>256</v>
      </c>
      <c r="E243" s="238" t="s">
        <v>549</v>
      </c>
      <c r="F243" s="239" t="s">
        <v>550</v>
      </c>
      <c r="G243" s="240" t="s">
        <v>248</v>
      </c>
      <c r="H243" s="241">
        <v>8</v>
      </c>
      <c r="I243" s="242"/>
      <c r="J243" s="243">
        <f>ROUND(I243*H243,2)</f>
        <v>0</v>
      </c>
      <c r="K243" s="244"/>
      <c r="L243" s="245"/>
      <c r="M243" s="246" t="s">
        <v>1</v>
      </c>
      <c r="N243" s="247" t="s">
        <v>40</v>
      </c>
      <c r="O243" s="94"/>
      <c r="P243" s="233">
        <f>O243*H243</f>
        <v>0</v>
      </c>
      <c r="Q243" s="233">
        <v>0.0079299999999999995</v>
      </c>
      <c r="R243" s="233">
        <f>Q243*H243</f>
        <v>0.063439999999999996</v>
      </c>
      <c r="S243" s="233">
        <v>0</v>
      </c>
      <c r="T243" s="234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35" t="s">
        <v>419</v>
      </c>
      <c r="AT243" s="235" t="s">
        <v>256</v>
      </c>
      <c r="AU243" s="235" t="s">
        <v>121</v>
      </c>
      <c r="AY243" s="14" t="s">
        <v>119</v>
      </c>
      <c r="BE243" s="236">
        <f>IF(N243="základná",J243,0)</f>
        <v>0</v>
      </c>
      <c r="BF243" s="236">
        <f>IF(N243="znížená",J243,0)</f>
        <v>0</v>
      </c>
      <c r="BG243" s="236">
        <f>IF(N243="zákl. prenesená",J243,0)</f>
        <v>0</v>
      </c>
      <c r="BH243" s="236">
        <f>IF(N243="zníž. prenesená",J243,0)</f>
        <v>0</v>
      </c>
      <c r="BI243" s="236">
        <f>IF(N243="nulová",J243,0)</f>
        <v>0</v>
      </c>
      <c r="BJ243" s="14" t="s">
        <v>121</v>
      </c>
      <c r="BK243" s="236">
        <f>ROUND(I243*H243,2)</f>
        <v>0</v>
      </c>
      <c r="BL243" s="14" t="s">
        <v>419</v>
      </c>
      <c r="BM243" s="235" t="s">
        <v>551</v>
      </c>
    </row>
    <row r="244" s="2" customFormat="1" ht="33" customHeight="1">
      <c r="A244" s="35"/>
      <c r="B244" s="36"/>
      <c r="C244" s="223" t="s">
        <v>552</v>
      </c>
      <c r="D244" s="223" t="s">
        <v>122</v>
      </c>
      <c r="E244" s="224" t="s">
        <v>553</v>
      </c>
      <c r="F244" s="225" t="s">
        <v>554</v>
      </c>
      <c r="G244" s="226" t="s">
        <v>555</v>
      </c>
      <c r="H244" s="248"/>
      <c r="I244" s="228"/>
      <c r="J244" s="229">
        <f>ROUND(I244*H244,2)</f>
        <v>0</v>
      </c>
      <c r="K244" s="230"/>
      <c r="L244" s="41"/>
      <c r="M244" s="231" t="s">
        <v>1</v>
      </c>
      <c r="N244" s="232" t="s">
        <v>40</v>
      </c>
      <c r="O244" s="94"/>
      <c r="P244" s="233">
        <f>O244*H244</f>
        <v>0</v>
      </c>
      <c r="Q244" s="233">
        <v>0</v>
      </c>
      <c r="R244" s="233">
        <f>Q244*H244</f>
        <v>0</v>
      </c>
      <c r="S244" s="233">
        <v>0</v>
      </c>
      <c r="T244" s="234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35" t="s">
        <v>356</v>
      </c>
      <c r="AT244" s="235" t="s">
        <v>122</v>
      </c>
      <c r="AU244" s="235" t="s">
        <v>121</v>
      </c>
      <c r="AY244" s="14" t="s">
        <v>119</v>
      </c>
      <c r="BE244" s="236">
        <f>IF(N244="základná",J244,0)</f>
        <v>0</v>
      </c>
      <c r="BF244" s="236">
        <f>IF(N244="znížená",J244,0)</f>
        <v>0</v>
      </c>
      <c r="BG244" s="236">
        <f>IF(N244="zákl. prenesená",J244,0)</f>
        <v>0</v>
      </c>
      <c r="BH244" s="236">
        <f>IF(N244="zníž. prenesená",J244,0)</f>
        <v>0</v>
      </c>
      <c r="BI244" s="236">
        <f>IF(N244="nulová",J244,0)</f>
        <v>0</v>
      </c>
      <c r="BJ244" s="14" t="s">
        <v>121</v>
      </c>
      <c r="BK244" s="236">
        <f>ROUND(I244*H244,2)</f>
        <v>0</v>
      </c>
      <c r="BL244" s="14" t="s">
        <v>356</v>
      </c>
      <c r="BM244" s="235" t="s">
        <v>556</v>
      </c>
    </row>
    <row r="245" s="12" customFormat="1" ht="22.8" customHeight="1">
      <c r="A245" s="12"/>
      <c r="B245" s="207"/>
      <c r="C245" s="208"/>
      <c r="D245" s="209" t="s">
        <v>73</v>
      </c>
      <c r="E245" s="221" t="s">
        <v>557</v>
      </c>
      <c r="F245" s="221" t="s">
        <v>558</v>
      </c>
      <c r="G245" s="208"/>
      <c r="H245" s="208"/>
      <c r="I245" s="211"/>
      <c r="J245" s="222">
        <f>BK245</f>
        <v>0</v>
      </c>
      <c r="K245" s="208"/>
      <c r="L245" s="213"/>
      <c r="M245" s="214"/>
      <c r="N245" s="215"/>
      <c r="O245" s="215"/>
      <c r="P245" s="216">
        <f>SUM(P246:P247)</f>
        <v>0</v>
      </c>
      <c r="Q245" s="215"/>
      <c r="R245" s="216">
        <f>SUM(R246:R247)</f>
        <v>0</v>
      </c>
      <c r="S245" s="215"/>
      <c r="T245" s="217">
        <f>SUM(T246:T247)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8" t="s">
        <v>128</v>
      </c>
      <c r="AT245" s="219" t="s">
        <v>73</v>
      </c>
      <c r="AU245" s="219" t="s">
        <v>78</v>
      </c>
      <c r="AY245" s="218" t="s">
        <v>119</v>
      </c>
      <c r="BK245" s="220">
        <f>SUM(BK246:BK247)</f>
        <v>0</v>
      </c>
    </row>
    <row r="246" s="2" customFormat="1" ht="24.15" customHeight="1">
      <c r="A246" s="35"/>
      <c r="B246" s="36"/>
      <c r="C246" s="223" t="s">
        <v>559</v>
      </c>
      <c r="D246" s="223" t="s">
        <v>122</v>
      </c>
      <c r="E246" s="224" t="s">
        <v>560</v>
      </c>
      <c r="F246" s="225" t="s">
        <v>561</v>
      </c>
      <c r="G246" s="226" t="s">
        <v>239</v>
      </c>
      <c r="H246" s="227">
        <v>120</v>
      </c>
      <c r="I246" s="228"/>
      <c r="J246" s="229">
        <f>ROUND(I246*H246,2)</f>
        <v>0</v>
      </c>
      <c r="K246" s="230"/>
      <c r="L246" s="41"/>
      <c r="M246" s="231" t="s">
        <v>1</v>
      </c>
      <c r="N246" s="232" t="s">
        <v>40</v>
      </c>
      <c r="O246" s="94"/>
      <c r="P246" s="233">
        <f>O246*H246</f>
        <v>0</v>
      </c>
      <c r="Q246" s="233">
        <v>0</v>
      </c>
      <c r="R246" s="233">
        <f>Q246*H246</f>
        <v>0</v>
      </c>
      <c r="S246" s="233">
        <v>0</v>
      </c>
      <c r="T246" s="234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35" t="s">
        <v>356</v>
      </c>
      <c r="AT246" s="235" t="s">
        <v>122</v>
      </c>
      <c r="AU246" s="235" t="s">
        <v>121</v>
      </c>
      <c r="AY246" s="14" t="s">
        <v>119</v>
      </c>
      <c r="BE246" s="236">
        <f>IF(N246="základná",J246,0)</f>
        <v>0</v>
      </c>
      <c r="BF246" s="236">
        <f>IF(N246="znížená",J246,0)</f>
        <v>0</v>
      </c>
      <c r="BG246" s="236">
        <f>IF(N246="zákl. prenesená",J246,0)</f>
        <v>0</v>
      </c>
      <c r="BH246" s="236">
        <f>IF(N246="zníž. prenesená",J246,0)</f>
        <v>0</v>
      </c>
      <c r="BI246" s="236">
        <f>IF(N246="nulová",J246,0)</f>
        <v>0</v>
      </c>
      <c r="BJ246" s="14" t="s">
        <v>121</v>
      </c>
      <c r="BK246" s="236">
        <f>ROUND(I246*H246,2)</f>
        <v>0</v>
      </c>
      <c r="BL246" s="14" t="s">
        <v>356</v>
      </c>
      <c r="BM246" s="235" t="s">
        <v>562</v>
      </c>
    </row>
    <row r="247" s="2" customFormat="1" ht="33" customHeight="1">
      <c r="A247" s="35"/>
      <c r="B247" s="36"/>
      <c r="C247" s="223" t="s">
        <v>563</v>
      </c>
      <c r="D247" s="223" t="s">
        <v>122</v>
      </c>
      <c r="E247" s="224" t="s">
        <v>564</v>
      </c>
      <c r="F247" s="225" t="s">
        <v>565</v>
      </c>
      <c r="G247" s="226" t="s">
        <v>239</v>
      </c>
      <c r="H247" s="227">
        <v>120</v>
      </c>
      <c r="I247" s="228"/>
      <c r="J247" s="229">
        <f>ROUND(I247*H247,2)</f>
        <v>0</v>
      </c>
      <c r="K247" s="230"/>
      <c r="L247" s="41"/>
      <c r="M247" s="231" t="s">
        <v>1</v>
      </c>
      <c r="N247" s="232" t="s">
        <v>40</v>
      </c>
      <c r="O247" s="94"/>
      <c r="P247" s="233">
        <f>O247*H247</f>
        <v>0</v>
      </c>
      <c r="Q247" s="233">
        <v>0</v>
      </c>
      <c r="R247" s="233">
        <f>Q247*H247</f>
        <v>0</v>
      </c>
      <c r="S247" s="233">
        <v>0</v>
      </c>
      <c r="T247" s="234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35" t="s">
        <v>356</v>
      </c>
      <c r="AT247" s="235" t="s">
        <v>122</v>
      </c>
      <c r="AU247" s="235" t="s">
        <v>121</v>
      </c>
      <c r="AY247" s="14" t="s">
        <v>119</v>
      </c>
      <c r="BE247" s="236">
        <f>IF(N247="základná",J247,0)</f>
        <v>0</v>
      </c>
      <c r="BF247" s="236">
        <f>IF(N247="znížená",J247,0)</f>
        <v>0</v>
      </c>
      <c r="BG247" s="236">
        <f>IF(N247="zákl. prenesená",J247,0)</f>
        <v>0</v>
      </c>
      <c r="BH247" s="236">
        <f>IF(N247="zníž. prenesená",J247,0)</f>
        <v>0</v>
      </c>
      <c r="BI247" s="236">
        <f>IF(N247="nulová",J247,0)</f>
        <v>0</v>
      </c>
      <c r="BJ247" s="14" t="s">
        <v>121</v>
      </c>
      <c r="BK247" s="236">
        <f>ROUND(I247*H247,2)</f>
        <v>0</v>
      </c>
      <c r="BL247" s="14" t="s">
        <v>356</v>
      </c>
      <c r="BM247" s="235" t="s">
        <v>566</v>
      </c>
    </row>
    <row r="248" s="12" customFormat="1" ht="25.92" customHeight="1">
      <c r="A248" s="12"/>
      <c r="B248" s="207"/>
      <c r="C248" s="208"/>
      <c r="D248" s="209" t="s">
        <v>73</v>
      </c>
      <c r="E248" s="210" t="s">
        <v>567</v>
      </c>
      <c r="F248" s="210" t="s">
        <v>568</v>
      </c>
      <c r="G248" s="208"/>
      <c r="H248" s="208"/>
      <c r="I248" s="211"/>
      <c r="J248" s="212">
        <f>BK248</f>
        <v>0</v>
      </c>
      <c r="K248" s="208"/>
      <c r="L248" s="213"/>
      <c r="M248" s="214"/>
      <c r="N248" s="215"/>
      <c r="O248" s="215"/>
      <c r="P248" s="216">
        <f>SUM(P249:P250)</f>
        <v>0</v>
      </c>
      <c r="Q248" s="215"/>
      <c r="R248" s="216">
        <f>SUM(R249:R250)</f>
        <v>0</v>
      </c>
      <c r="S248" s="215"/>
      <c r="T248" s="217">
        <f>SUM(T249:T250)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18" t="s">
        <v>126</v>
      </c>
      <c r="AT248" s="219" t="s">
        <v>73</v>
      </c>
      <c r="AU248" s="219" t="s">
        <v>7</v>
      </c>
      <c r="AY248" s="218" t="s">
        <v>119</v>
      </c>
      <c r="BK248" s="220">
        <f>SUM(BK249:BK250)</f>
        <v>0</v>
      </c>
    </row>
    <row r="249" s="2" customFormat="1" ht="33" customHeight="1">
      <c r="A249" s="35"/>
      <c r="B249" s="36"/>
      <c r="C249" s="223" t="s">
        <v>569</v>
      </c>
      <c r="D249" s="223" t="s">
        <v>122</v>
      </c>
      <c r="E249" s="224" t="s">
        <v>570</v>
      </c>
      <c r="F249" s="225" t="s">
        <v>571</v>
      </c>
      <c r="G249" s="226" t="s">
        <v>572</v>
      </c>
      <c r="H249" s="227">
        <v>120</v>
      </c>
      <c r="I249" s="228"/>
      <c r="J249" s="229">
        <f>ROUND(I249*H249,2)</f>
        <v>0</v>
      </c>
      <c r="K249" s="230"/>
      <c r="L249" s="41"/>
      <c r="M249" s="231" t="s">
        <v>1</v>
      </c>
      <c r="N249" s="232" t="s">
        <v>40</v>
      </c>
      <c r="O249" s="94"/>
      <c r="P249" s="233">
        <f>O249*H249</f>
        <v>0</v>
      </c>
      <c r="Q249" s="233">
        <v>0</v>
      </c>
      <c r="R249" s="233">
        <f>Q249*H249</f>
        <v>0</v>
      </c>
      <c r="S249" s="233">
        <v>0</v>
      </c>
      <c r="T249" s="234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35" t="s">
        <v>573</v>
      </c>
      <c r="AT249" s="235" t="s">
        <v>122</v>
      </c>
      <c r="AU249" s="235" t="s">
        <v>78</v>
      </c>
      <c r="AY249" s="14" t="s">
        <v>119</v>
      </c>
      <c r="BE249" s="236">
        <f>IF(N249="základná",J249,0)</f>
        <v>0</v>
      </c>
      <c r="BF249" s="236">
        <f>IF(N249="znížená",J249,0)</f>
        <v>0</v>
      </c>
      <c r="BG249" s="236">
        <f>IF(N249="zákl. prenesená",J249,0)</f>
        <v>0</v>
      </c>
      <c r="BH249" s="236">
        <f>IF(N249="zníž. prenesená",J249,0)</f>
        <v>0</v>
      </c>
      <c r="BI249" s="236">
        <f>IF(N249="nulová",J249,0)</f>
        <v>0</v>
      </c>
      <c r="BJ249" s="14" t="s">
        <v>121</v>
      </c>
      <c r="BK249" s="236">
        <f>ROUND(I249*H249,2)</f>
        <v>0</v>
      </c>
      <c r="BL249" s="14" t="s">
        <v>573</v>
      </c>
      <c r="BM249" s="235" t="s">
        <v>574</v>
      </c>
    </row>
    <row r="250" s="2" customFormat="1" ht="33" customHeight="1">
      <c r="A250" s="35"/>
      <c r="B250" s="36"/>
      <c r="C250" s="223" t="s">
        <v>575</v>
      </c>
      <c r="D250" s="223" t="s">
        <v>122</v>
      </c>
      <c r="E250" s="224" t="s">
        <v>576</v>
      </c>
      <c r="F250" s="225" t="s">
        <v>577</v>
      </c>
      <c r="G250" s="226" t="s">
        <v>572</v>
      </c>
      <c r="H250" s="227">
        <v>180</v>
      </c>
      <c r="I250" s="228"/>
      <c r="J250" s="229">
        <f>ROUND(I250*H250,2)</f>
        <v>0</v>
      </c>
      <c r="K250" s="230"/>
      <c r="L250" s="41"/>
      <c r="M250" s="249" t="s">
        <v>1</v>
      </c>
      <c r="N250" s="250" t="s">
        <v>40</v>
      </c>
      <c r="O250" s="251"/>
      <c r="P250" s="252">
        <f>O250*H250</f>
        <v>0</v>
      </c>
      <c r="Q250" s="252">
        <v>0</v>
      </c>
      <c r="R250" s="252">
        <f>Q250*H250</f>
        <v>0</v>
      </c>
      <c r="S250" s="252">
        <v>0</v>
      </c>
      <c r="T250" s="25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35" t="s">
        <v>573</v>
      </c>
      <c r="AT250" s="235" t="s">
        <v>122</v>
      </c>
      <c r="AU250" s="235" t="s">
        <v>78</v>
      </c>
      <c r="AY250" s="14" t="s">
        <v>119</v>
      </c>
      <c r="BE250" s="236">
        <f>IF(N250="základná",J250,0)</f>
        <v>0</v>
      </c>
      <c r="BF250" s="236">
        <f>IF(N250="znížená",J250,0)</f>
        <v>0</v>
      </c>
      <c r="BG250" s="236">
        <f>IF(N250="zákl. prenesená",J250,0)</f>
        <v>0</v>
      </c>
      <c r="BH250" s="236">
        <f>IF(N250="zníž. prenesená",J250,0)</f>
        <v>0</v>
      </c>
      <c r="BI250" s="236">
        <f>IF(N250="nulová",J250,0)</f>
        <v>0</v>
      </c>
      <c r="BJ250" s="14" t="s">
        <v>121</v>
      </c>
      <c r="BK250" s="236">
        <f>ROUND(I250*H250,2)</f>
        <v>0</v>
      </c>
      <c r="BL250" s="14" t="s">
        <v>573</v>
      </c>
      <c r="BM250" s="235" t="s">
        <v>578</v>
      </c>
    </row>
    <row r="251" s="2" customFormat="1" ht="6.96" customHeight="1">
      <c r="A251" s="35"/>
      <c r="B251" s="69"/>
      <c r="C251" s="70"/>
      <c r="D251" s="70"/>
      <c r="E251" s="70"/>
      <c r="F251" s="70"/>
      <c r="G251" s="70"/>
      <c r="H251" s="70"/>
      <c r="I251" s="70"/>
      <c r="J251" s="70"/>
      <c r="K251" s="70"/>
      <c r="L251" s="41"/>
      <c r="M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</row>
  </sheetData>
  <sheetProtection sheet="1" autoFilter="0" formatColumns="0" formatRows="0" objects="1" scenarios="1" spinCount="100000" saltValue="upPkZehHqFuzkxV/Ur04luXrDAzAwaRceg15wN7znDnRJZHvpznXiS/n91c6wWnYWSl1E4aEfIuRO5ntpc4idg==" hashValue="CrPgbs1BerdARy+PfwGSWL9eZa4yL8YiwtEp+AyTSRZIj8mUCDvg/uoQa7Yq8xf9rtEEtRXp1FlDdW6HKhQr0Q==" algorithmName="SHA-512" password="CC35"/>
  <autoFilter ref="C127:K250"/>
  <mergeCells count="6">
    <mergeCell ref="E7:H7"/>
    <mergeCell ref="E16:H16"/>
    <mergeCell ref="E25:H25"/>
    <mergeCell ref="E85:H85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82</v>
      </c>
    </row>
    <row r="3" hidden="1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17"/>
      <c r="AT3" s="14" t="s">
        <v>7</v>
      </c>
    </row>
    <row r="4" hidden="1" s="1" customFormat="1" ht="24.96" customHeight="1">
      <c r="B4" s="17"/>
      <c r="D4" s="140" t="s">
        <v>83</v>
      </c>
      <c r="L4" s="17"/>
      <c r="M4" s="141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42" t="s">
        <v>15</v>
      </c>
      <c r="L6" s="17"/>
    </row>
    <row r="7" hidden="1" s="1" customFormat="1" ht="16.5" customHeight="1">
      <c r="B7" s="17"/>
      <c r="E7" s="254" t="str">
        <f>'Rekapitulácia stavby'!K6</f>
        <v>Rekonštrukcia skladu objemových krmív 2</v>
      </c>
      <c r="F7" s="142"/>
      <c r="G7" s="142"/>
      <c r="H7" s="142"/>
      <c r="L7" s="17"/>
    </row>
    <row r="8" hidden="1" s="2" customFormat="1" ht="12" customHeight="1">
      <c r="A8" s="35"/>
      <c r="B8" s="41"/>
      <c r="C8" s="35"/>
      <c r="D8" s="142" t="s">
        <v>579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16.5" customHeight="1">
      <c r="A9" s="35"/>
      <c r="B9" s="41"/>
      <c r="C9" s="35"/>
      <c r="D9" s="35"/>
      <c r="E9" s="143" t="s">
        <v>580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42" t="s">
        <v>17</v>
      </c>
      <c r="E11" s="35"/>
      <c r="F11" s="144" t="s">
        <v>1</v>
      </c>
      <c r="G11" s="35"/>
      <c r="H11" s="35"/>
      <c r="I11" s="142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42" t="s">
        <v>19</v>
      </c>
      <c r="E12" s="35"/>
      <c r="F12" s="144" t="s">
        <v>20</v>
      </c>
      <c r="G12" s="35"/>
      <c r="H12" s="35"/>
      <c r="I12" s="142" t="s">
        <v>21</v>
      </c>
      <c r="J12" s="145" t="str">
        <f>'Rekapitulácia stavby'!AN8</f>
        <v>9. 2. 2024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42" t="s">
        <v>23</v>
      </c>
      <c r="E14" s="35"/>
      <c r="F14" s="35"/>
      <c r="G14" s="35"/>
      <c r="H14" s="35"/>
      <c r="I14" s="142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42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42" t="s">
        <v>27</v>
      </c>
      <c r="E17" s="35"/>
      <c r="F17" s="35"/>
      <c r="G17" s="35"/>
      <c r="H17" s="35"/>
      <c r="I17" s="142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42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42" t="s">
        <v>29</v>
      </c>
      <c r="E20" s="35"/>
      <c r="F20" s="35"/>
      <c r="G20" s="35"/>
      <c r="H20" s="35"/>
      <c r="I20" s="142" t="s">
        <v>24</v>
      </c>
      <c r="J20" s="144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4" t="str">
        <f>IF('Rekapitulácia stavby'!E17="","",'Rekapitulácia stavby'!E17)</f>
        <v xml:space="preserve"> </v>
      </c>
      <c r="F21" s="35"/>
      <c r="G21" s="35"/>
      <c r="H21" s="35"/>
      <c r="I21" s="142" t="s">
        <v>26</v>
      </c>
      <c r="J21" s="144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42" t="s">
        <v>32</v>
      </c>
      <c r="E23" s="35"/>
      <c r="F23" s="35"/>
      <c r="G23" s="35"/>
      <c r="H23" s="35"/>
      <c r="I23" s="142" t="s">
        <v>24</v>
      </c>
      <c r="J23" s="144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4" t="str">
        <f>IF('Rekapitulácia stavby'!E20="","",'Rekapitulácia stavby'!E20)</f>
        <v xml:space="preserve"> </v>
      </c>
      <c r="F24" s="35"/>
      <c r="G24" s="35"/>
      <c r="H24" s="35"/>
      <c r="I24" s="142" t="s">
        <v>26</v>
      </c>
      <c r="J24" s="144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42" t="s">
        <v>33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50"/>
      <c r="E29" s="150"/>
      <c r="F29" s="150"/>
      <c r="G29" s="150"/>
      <c r="H29" s="150"/>
      <c r="I29" s="150"/>
      <c r="J29" s="150"/>
      <c r="K29" s="150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51" t="s">
        <v>34</v>
      </c>
      <c r="E30" s="35"/>
      <c r="F30" s="35"/>
      <c r="G30" s="35"/>
      <c r="H30" s="35"/>
      <c r="I30" s="35"/>
      <c r="J30" s="152">
        <f>ROUND(J119,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50"/>
      <c r="E31" s="150"/>
      <c r="F31" s="150"/>
      <c r="G31" s="150"/>
      <c r="H31" s="150"/>
      <c r="I31" s="150"/>
      <c r="J31" s="150"/>
      <c r="K31" s="150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53" t="s">
        <v>36</v>
      </c>
      <c r="G32" s="35"/>
      <c r="H32" s="35"/>
      <c r="I32" s="153" t="s">
        <v>35</v>
      </c>
      <c r="J32" s="153" t="s">
        <v>37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54" t="s">
        <v>38</v>
      </c>
      <c r="E33" s="155" t="s">
        <v>39</v>
      </c>
      <c r="F33" s="156">
        <f>ROUND((SUM(BE119:BE131)),  2)</f>
        <v>0</v>
      </c>
      <c r="G33" s="157"/>
      <c r="H33" s="157"/>
      <c r="I33" s="158">
        <v>0</v>
      </c>
      <c r="J33" s="156">
        <f>ROUND(((SUM(BE119:BE131))*I33),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55" t="s">
        <v>40</v>
      </c>
      <c r="F34" s="156">
        <f>ROUND((SUM(BF119:BF131)),  2)</f>
        <v>0</v>
      </c>
      <c r="G34" s="157"/>
      <c r="H34" s="157"/>
      <c r="I34" s="158">
        <v>0</v>
      </c>
      <c r="J34" s="156">
        <f>ROUND(((SUM(BF119:BF131))*I34),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2" t="s">
        <v>41</v>
      </c>
      <c r="F35" s="159">
        <f>ROUND((SUM(BG119:BG131)),  2)</f>
        <v>0</v>
      </c>
      <c r="G35" s="35"/>
      <c r="H35" s="35"/>
      <c r="I35" s="160">
        <v>0</v>
      </c>
      <c r="J35" s="159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2" t="s">
        <v>42</v>
      </c>
      <c r="F36" s="159">
        <f>ROUND((SUM(BH119:BH131)),  2)</f>
        <v>0</v>
      </c>
      <c r="G36" s="35"/>
      <c r="H36" s="35"/>
      <c r="I36" s="160">
        <v>0</v>
      </c>
      <c r="J36" s="159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5" t="s">
        <v>43</v>
      </c>
      <c r="F37" s="156">
        <f>ROUND((SUM(BI119:BI131)),  2)</f>
        <v>0</v>
      </c>
      <c r="G37" s="157"/>
      <c r="H37" s="157"/>
      <c r="I37" s="158">
        <v>0</v>
      </c>
      <c r="J37" s="156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61"/>
      <c r="D39" s="162" t="s">
        <v>44</v>
      </c>
      <c r="E39" s="163"/>
      <c r="F39" s="163"/>
      <c r="G39" s="164" t="s">
        <v>45</v>
      </c>
      <c r="H39" s="165" t="s">
        <v>46</v>
      </c>
      <c r="I39" s="163"/>
      <c r="J39" s="166">
        <f>SUM(J30:J37)</f>
        <v>0</v>
      </c>
      <c r="K39" s="167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68" t="s">
        <v>47</v>
      </c>
      <c r="E50" s="169"/>
      <c r="F50" s="169"/>
      <c r="G50" s="168" t="s">
        <v>48</v>
      </c>
      <c r="H50" s="169"/>
      <c r="I50" s="169"/>
      <c r="J50" s="169"/>
      <c r="K50" s="169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70" t="s">
        <v>49</v>
      </c>
      <c r="E61" s="171"/>
      <c r="F61" s="172" t="s">
        <v>50</v>
      </c>
      <c r="G61" s="170" t="s">
        <v>49</v>
      </c>
      <c r="H61" s="171"/>
      <c r="I61" s="171"/>
      <c r="J61" s="173" t="s">
        <v>50</v>
      </c>
      <c r="K61" s="171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68" t="s">
        <v>51</v>
      </c>
      <c r="E65" s="174"/>
      <c r="F65" s="174"/>
      <c r="G65" s="168" t="s">
        <v>52</v>
      </c>
      <c r="H65" s="174"/>
      <c r="I65" s="174"/>
      <c r="J65" s="174"/>
      <c r="K65" s="174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70" t="s">
        <v>49</v>
      </c>
      <c r="E76" s="171"/>
      <c r="F76" s="172" t="s">
        <v>50</v>
      </c>
      <c r="G76" s="170" t="s">
        <v>49</v>
      </c>
      <c r="H76" s="171"/>
      <c r="I76" s="171"/>
      <c r="J76" s="173" t="s">
        <v>50</v>
      </c>
      <c r="K76" s="171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75"/>
      <c r="C77" s="176"/>
      <c r="D77" s="176"/>
      <c r="E77" s="176"/>
      <c r="F77" s="176"/>
      <c r="G77" s="176"/>
      <c r="H77" s="176"/>
      <c r="I77" s="176"/>
      <c r="J77" s="176"/>
      <c r="K77" s="176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hidden="1" s="2" customFormat="1" ht="6.96" customHeight="1">
      <c r="A81" s="35"/>
      <c r="B81" s="177"/>
      <c r="C81" s="178"/>
      <c r="D81" s="178"/>
      <c r="E81" s="178"/>
      <c r="F81" s="178"/>
      <c r="G81" s="178"/>
      <c r="H81" s="178"/>
      <c r="I81" s="178"/>
      <c r="J81" s="178"/>
      <c r="K81" s="178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84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255" t="str">
        <f>E7</f>
        <v>Rekonštrukcia skladu objemových krmív 2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579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>EUS2-B - Búracie práce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>Sebechleby</v>
      </c>
      <c r="G89" s="37"/>
      <c r="H89" s="37"/>
      <c r="I89" s="29" t="s">
        <v>21</v>
      </c>
      <c r="J89" s="82" t="str">
        <f>IF(J12="","",J12)</f>
        <v>9. 2. 2024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>EURO-SEB, s.r.o</v>
      </c>
      <c r="G91" s="37"/>
      <c r="H91" s="37"/>
      <c r="I91" s="29" t="s">
        <v>29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9" t="s">
        <v>85</v>
      </c>
      <c r="D94" s="180"/>
      <c r="E94" s="180"/>
      <c r="F94" s="180"/>
      <c r="G94" s="180"/>
      <c r="H94" s="180"/>
      <c r="I94" s="180"/>
      <c r="J94" s="181" t="s">
        <v>86</v>
      </c>
      <c r="K94" s="180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2" t="s">
        <v>87</v>
      </c>
      <c r="D96" s="37"/>
      <c r="E96" s="37"/>
      <c r="F96" s="37"/>
      <c r="G96" s="37"/>
      <c r="H96" s="37"/>
      <c r="I96" s="37"/>
      <c r="J96" s="113">
        <f>J119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88</v>
      </c>
    </row>
    <row r="97" hidden="1" s="9" customFormat="1" ht="24.96" customHeight="1">
      <c r="A97" s="9"/>
      <c r="B97" s="183"/>
      <c r="C97" s="184"/>
      <c r="D97" s="185" t="s">
        <v>89</v>
      </c>
      <c r="E97" s="186"/>
      <c r="F97" s="186"/>
      <c r="G97" s="186"/>
      <c r="H97" s="186"/>
      <c r="I97" s="186"/>
      <c r="J97" s="187">
        <f>J120</f>
        <v>0</v>
      </c>
      <c r="K97" s="184"/>
      <c r="L97" s="18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9"/>
      <c r="C98" s="190"/>
      <c r="D98" s="191" t="s">
        <v>90</v>
      </c>
      <c r="E98" s="192"/>
      <c r="F98" s="192"/>
      <c r="G98" s="192"/>
      <c r="H98" s="192"/>
      <c r="I98" s="192"/>
      <c r="J98" s="193">
        <f>J121</f>
        <v>0</v>
      </c>
      <c r="K98" s="190"/>
      <c r="L98" s="19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9"/>
      <c r="C99" s="190"/>
      <c r="D99" s="191" t="s">
        <v>94</v>
      </c>
      <c r="E99" s="192"/>
      <c r="F99" s="192"/>
      <c r="G99" s="192"/>
      <c r="H99" s="192"/>
      <c r="I99" s="192"/>
      <c r="J99" s="193">
        <f>J123</f>
        <v>0</v>
      </c>
      <c r="K99" s="190"/>
      <c r="L99" s="19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2" customFormat="1" ht="21.84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hidden="1" s="2" customFormat="1" ht="6.96" customHeight="1">
      <c r="A101" s="35"/>
      <c r="B101" s="69"/>
      <c r="C101" s="70"/>
      <c r="D101" s="70"/>
      <c r="E101" s="70"/>
      <c r="F101" s="70"/>
      <c r="G101" s="70"/>
      <c r="H101" s="70"/>
      <c r="I101" s="70"/>
      <c r="J101" s="70"/>
      <c r="K101" s="70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hidden="1"/>
    <row r="103" hidden="1"/>
    <row r="104" hidden="1"/>
    <row r="105" s="2" customFormat="1" ht="6.96" customHeight="1">
      <c r="A105" s="35"/>
      <c r="B105" s="71"/>
      <c r="C105" s="72"/>
      <c r="D105" s="72"/>
      <c r="E105" s="72"/>
      <c r="F105" s="72"/>
      <c r="G105" s="72"/>
      <c r="H105" s="72"/>
      <c r="I105" s="72"/>
      <c r="J105" s="72"/>
      <c r="K105" s="72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24.96" customHeight="1">
      <c r="A106" s="35"/>
      <c r="B106" s="36"/>
      <c r="C106" s="20" t="s">
        <v>105</v>
      </c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15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255" t="str">
        <f>E7</f>
        <v>Rekonštrukcia skladu objemových krmív 2</v>
      </c>
      <c r="F109" s="29"/>
      <c r="G109" s="29"/>
      <c r="H109" s="29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579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79" t="str">
        <f>E9</f>
        <v>EUS2-B - Búracie práce</v>
      </c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19</v>
      </c>
      <c r="D113" s="37"/>
      <c r="E113" s="37"/>
      <c r="F113" s="24" t="str">
        <f>F12</f>
        <v>Sebechleby</v>
      </c>
      <c r="G113" s="37"/>
      <c r="H113" s="37"/>
      <c r="I113" s="29" t="s">
        <v>21</v>
      </c>
      <c r="J113" s="82" t="str">
        <f>IF(J12="","",J12)</f>
        <v>9. 2. 2024</v>
      </c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23</v>
      </c>
      <c r="D115" s="37"/>
      <c r="E115" s="37"/>
      <c r="F115" s="24" t="str">
        <f>E15</f>
        <v>EURO-SEB, s.r.o</v>
      </c>
      <c r="G115" s="37"/>
      <c r="H115" s="37"/>
      <c r="I115" s="29" t="s">
        <v>29</v>
      </c>
      <c r="J115" s="33" t="str">
        <f>E21</f>
        <v xml:space="preserve"> 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27</v>
      </c>
      <c r="D116" s="37"/>
      <c r="E116" s="37"/>
      <c r="F116" s="24" t="str">
        <f>IF(E18="","",E18)</f>
        <v>Vyplň údaj</v>
      </c>
      <c r="G116" s="37"/>
      <c r="H116" s="37"/>
      <c r="I116" s="29" t="s">
        <v>32</v>
      </c>
      <c r="J116" s="33" t="str">
        <f>E24</f>
        <v xml:space="preserve"> 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0.32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1" customFormat="1" ht="29.28" customHeight="1">
      <c r="A118" s="195"/>
      <c r="B118" s="196"/>
      <c r="C118" s="197" t="s">
        <v>106</v>
      </c>
      <c r="D118" s="198" t="s">
        <v>59</v>
      </c>
      <c r="E118" s="198" t="s">
        <v>55</v>
      </c>
      <c r="F118" s="198" t="s">
        <v>56</v>
      </c>
      <c r="G118" s="198" t="s">
        <v>107</v>
      </c>
      <c r="H118" s="198" t="s">
        <v>108</v>
      </c>
      <c r="I118" s="198" t="s">
        <v>109</v>
      </c>
      <c r="J118" s="199" t="s">
        <v>86</v>
      </c>
      <c r="K118" s="200" t="s">
        <v>110</v>
      </c>
      <c r="L118" s="201"/>
      <c r="M118" s="103" t="s">
        <v>1</v>
      </c>
      <c r="N118" s="104" t="s">
        <v>38</v>
      </c>
      <c r="O118" s="104" t="s">
        <v>111</v>
      </c>
      <c r="P118" s="104" t="s">
        <v>112</v>
      </c>
      <c r="Q118" s="104" t="s">
        <v>113</v>
      </c>
      <c r="R118" s="104" t="s">
        <v>114</v>
      </c>
      <c r="S118" s="104" t="s">
        <v>115</v>
      </c>
      <c r="T118" s="105" t="s">
        <v>116</v>
      </c>
      <c r="U118" s="195"/>
      <c r="V118" s="195"/>
      <c r="W118" s="195"/>
      <c r="X118" s="195"/>
      <c r="Y118" s="195"/>
      <c r="Z118" s="195"/>
      <c r="AA118" s="195"/>
      <c r="AB118" s="195"/>
      <c r="AC118" s="195"/>
      <c r="AD118" s="195"/>
      <c r="AE118" s="195"/>
    </row>
    <row r="119" s="2" customFormat="1" ht="22.8" customHeight="1">
      <c r="A119" s="35"/>
      <c r="B119" s="36"/>
      <c r="C119" s="110" t="s">
        <v>87</v>
      </c>
      <c r="D119" s="37"/>
      <c r="E119" s="37"/>
      <c r="F119" s="37"/>
      <c r="G119" s="37"/>
      <c r="H119" s="37"/>
      <c r="I119" s="37"/>
      <c r="J119" s="202">
        <f>BK119</f>
        <v>0</v>
      </c>
      <c r="K119" s="37"/>
      <c r="L119" s="41"/>
      <c r="M119" s="106"/>
      <c r="N119" s="203"/>
      <c r="O119" s="107"/>
      <c r="P119" s="204">
        <f>P120</f>
        <v>0</v>
      </c>
      <c r="Q119" s="107"/>
      <c r="R119" s="204">
        <f>R120</f>
        <v>0</v>
      </c>
      <c r="S119" s="107"/>
      <c r="T119" s="205">
        <f>T120</f>
        <v>641.33912700000008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4" t="s">
        <v>73</v>
      </c>
      <c r="AU119" s="14" t="s">
        <v>88</v>
      </c>
      <c r="BK119" s="206">
        <f>BK120</f>
        <v>0</v>
      </c>
    </row>
    <row r="120" s="12" customFormat="1" ht="25.92" customHeight="1">
      <c r="A120" s="12"/>
      <c r="B120" s="207"/>
      <c r="C120" s="208"/>
      <c r="D120" s="209" t="s">
        <v>73</v>
      </c>
      <c r="E120" s="210" t="s">
        <v>117</v>
      </c>
      <c r="F120" s="210" t="s">
        <v>118</v>
      </c>
      <c r="G120" s="208"/>
      <c r="H120" s="208"/>
      <c r="I120" s="211"/>
      <c r="J120" s="212">
        <f>BK120</f>
        <v>0</v>
      </c>
      <c r="K120" s="208"/>
      <c r="L120" s="213"/>
      <c r="M120" s="214"/>
      <c r="N120" s="215"/>
      <c r="O120" s="215"/>
      <c r="P120" s="216">
        <f>P121+P123</f>
        <v>0</v>
      </c>
      <c r="Q120" s="215"/>
      <c r="R120" s="216">
        <f>R121+R123</f>
        <v>0</v>
      </c>
      <c r="S120" s="215"/>
      <c r="T120" s="217">
        <f>T121+T123</f>
        <v>641.33912700000008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8" t="s">
        <v>78</v>
      </c>
      <c r="AT120" s="219" t="s">
        <v>73</v>
      </c>
      <c r="AU120" s="219" t="s">
        <v>7</v>
      </c>
      <c r="AY120" s="218" t="s">
        <v>119</v>
      </c>
      <c r="BK120" s="220">
        <f>BK121+BK123</f>
        <v>0</v>
      </c>
    </row>
    <row r="121" s="12" customFormat="1" ht="22.8" customHeight="1">
      <c r="A121" s="12"/>
      <c r="B121" s="207"/>
      <c r="C121" s="208"/>
      <c r="D121" s="209" t="s">
        <v>73</v>
      </c>
      <c r="E121" s="221" t="s">
        <v>78</v>
      </c>
      <c r="F121" s="221" t="s">
        <v>120</v>
      </c>
      <c r="G121" s="208"/>
      <c r="H121" s="208"/>
      <c r="I121" s="211"/>
      <c r="J121" s="222">
        <f>BK121</f>
        <v>0</v>
      </c>
      <c r="K121" s="208"/>
      <c r="L121" s="213"/>
      <c r="M121" s="214"/>
      <c r="N121" s="215"/>
      <c r="O121" s="215"/>
      <c r="P121" s="216">
        <f>P122</f>
        <v>0</v>
      </c>
      <c r="Q121" s="215"/>
      <c r="R121" s="216">
        <f>R122</f>
        <v>0</v>
      </c>
      <c r="S121" s="215"/>
      <c r="T121" s="217">
        <f>T122</f>
        <v>155.22807499999999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8" t="s">
        <v>78</v>
      </c>
      <c r="AT121" s="219" t="s">
        <v>73</v>
      </c>
      <c r="AU121" s="219" t="s">
        <v>78</v>
      </c>
      <c r="AY121" s="218" t="s">
        <v>119</v>
      </c>
      <c r="BK121" s="220">
        <f>BK122</f>
        <v>0</v>
      </c>
    </row>
    <row r="122" s="2" customFormat="1" ht="37.8" customHeight="1">
      <c r="A122" s="35"/>
      <c r="B122" s="36"/>
      <c r="C122" s="223" t="s">
        <v>78</v>
      </c>
      <c r="D122" s="223" t="s">
        <v>122</v>
      </c>
      <c r="E122" s="224" t="s">
        <v>581</v>
      </c>
      <c r="F122" s="225" t="s">
        <v>582</v>
      </c>
      <c r="G122" s="226" t="s">
        <v>143</v>
      </c>
      <c r="H122" s="227">
        <v>660.54499999999996</v>
      </c>
      <c r="I122" s="228"/>
      <c r="J122" s="229">
        <f>ROUND(I122*H122,2)</f>
        <v>0</v>
      </c>
      <c r="K122" s="230"/>
      <c r="L122" s="41"/>
      <c r="M122" s="231" t="s">
        <v>1</v>
      </c>
      <c r="N122" s="232" t="s">
        <v>40</v>
      </c>
      <c r="O122" s="94"/>
      <c r="P122" s="233">
        <f>O122*H122</f>
        <v>0</v>
      </c>
      <c r="Q122" s="233">
        <v>0</v>
      </c>
      <c r="R122" s="233">
        <f>Q122*H122</f>
        <v>0</v>
      </c>
      <c r="S122" s="233">
        <v>0.23499999999999999</v>
      </c>
      <c r="T122" s="234">
        <f>S122*H122</f>
        <v>155.22807499999999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35" t="s">
        <v>126</v>
      </c>
      <c r="AT122" s="235" t="s">
        <v>122</v>
      </c>
      <c r="AU122" s="235" t="s">
        <v>121</v>
      </c>
      <c r="AY122" s="14" t="s">
        <v>119</v>
      </c>
      <c r="BE122" s="236">
        <f>IF(N122="základná",J122,0)</f>
        <v>0</v>
      </c>
      <c r="BF122" s="236">
        <f>IF(N122="znížená",J122,0)</f>
        <v>0</v>
      </c>
      <c r="BG122" s="236">
        <f>IF(N122="zákl. prenesená",J122,0)</f>
        <v>0</v>
      </c>
      <c r="BH122" s="236">
        <f>IF(N122="zníž. prenesená",J122,0)</f>
        <v>0</v>
      </c>
      <c r="BI122" s="236">
        <f>IF(N122="nulová",J122,0)</f>
        <v>0</v>
      </c>
      <c r="BJ122" s="14" t="s">
        <v>121</v>
      </c>
      <c r="BK122" s="236">
        <f>ROUND(I122*H122,2)</f>
        <v>0</v>
      </c>
      <c r="BL122" s="14" t="s">
        <v>126</v>
      </c>
      <c r="BM122" s="235" t="s">
        <v>583</v>
      </c>
    </row>
    <row r="123" s="12" customFormat="1" ht="22.8" customHeight="1">
      <c r="A123" s="12"/>
      <c r="B123" s="207"/>
      <c r="C123" s="208"/>
      <c r="D123" s="209" t="s">
        <v>73</v>
      </c>
      <c r="E123" s="221" t="s">
        <v>153</v>
      </c>
      <c r="F123" s="221" t="s">
        <v>250</v>
      </c>
      <c r="G123" s="208"/>
      <c r="H123" s="208"/>
      <c r="I123" s="211"/>
      <c r="J123" s="222">
        <f>BK123</f>
        <v>0</v>
      </c>
      <c r="K123" s="208"/>
      <c r="L123" s="213"/>
      <c r="M123" s="214"/>
      <c r="N123" s="215"/>
      <c r="O123" s="215"/>
      <c r="P123" s="216">
        <f>SUM(P124:P131)</f>
        <v>0</v>
      </c>
      <c r="Q123" s="215"/>
      <c r="R123" s="216">
        <f>SUM(R124:R131)</f>
        <v>0</v>
      </c>
      <c r="S123" s="215"/>
      <c r="T123" s="217">
        <f>SUM(T124:T131)</f>
        <v>486.11105200000009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8" t="s">
        <v>78</v>
      </c>
      <c r="AT123" s="219" t="s">
        <v>73</v>
      </c>
      <c r="AU123" s="219" t="s">
        <v>78</v>
      </c>
      <c r="AY123" s="218" t="s">
        <v>119</v>
      </c>
      <c r="BK123" s="220">
        <f>SUM(BK124:BK131)</f>
        <v>0</v>
      </c>
    </row>
    <row r="124" s="2" customFormat="1" ht="37.8" customHeight="1">
      <c r="A124" s="35"/>
      <c r="B124" s="36"/>
      <c r="C124" s="223" t="s">
        <v>121</v>
      </c>
      <c r="D124" s="223" t="s">
        <v>122</v>
      </c>
      <c r="E124" s="224" t="s">
        <v>584</v>
      </c>
      <c r="F124" s="225" t="s">
        <v>585</v>
      </c>
      <c r="G124" s="226" t="s">
        <v>125</v>
      </c>
      <c r="H124" s="227">
        <v>5.4000000000000004</v>
      </c>
      <c r="I124" s="228"/>
      <c r="J124" s="229">
        <f>ROUND(I124*H124,2)</f>
        <v>0</v>
      </c>
      <c r="K124" s="230"/>
      <c r="L124" s="41"/>
      <c r="M124" s="231" t="s">
        <v>1</v>
      </c>
      <c r="N124" s="232" t="s">
        <v>40</v>
      </c>
      <c r="O124" s="94"/>
      <c r="P124" s="233">
        <f>O124*H124</f>
        <v>0</v>
      </c>
      <c r="Q124" s="233">
        <v>0</v>
      </c>
      <c r="R124" s="233">
        <f>Q124*H124</f>
        <v>0</v>
      </c>
      <c r="S124" s="233">
        <v>2.4079999999999999</v>
      </c>
      <c r="T124" s="234">
        <f>S124*H124</f>
        <v>13.0032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5" t="s">
        <v>126</v>
      </c>
      <c r="AT124" s="235" t="s">
        <v>122</v>
      </c>
      <c r="AU124" s="235" t="s">
        <v>121</v>
      </c>
      <c r="AY124" s="14" t="s">
        <v>119</v>
      </c>
      <c r="BE124" s="236">
        <f>IF(N124="základná",J124,0)</f>
        <v>0</v>
      </c>
      <c r="BF124" s="236">
        <f>IF(N124="znížená",J124,0)</f>
        <v>0</v>
      </c>
      <c r="BG124" s="236">
        <f>IF(N124="zákl. prenesená",J124,0)</f>
        <v>0</v>
      </c>
      <c r="BH124" s="236">
        <f>IF(N124="zníž. prenesená",J124,0)</f>
        <v>0</v>
      </c>
      <c r="BI124" s="236">
        <f>IF(N124="nulová",J124,0)</f>
        <v>0</v>
      </c>
      <c r="BJ124" s="14" t="s">
        <v>121</v>
      </c>
      <c r="BK124" s="236">
        <f>ROUND(I124*H124,2)</f>
        <v>0</v>
      </c>
      <c r="BL124" s="14" t="s">
        <v>126</v>
      </c>
      <c r="BM124" s="235" t="s">
        <v>586</v>
      </c>
    </row>
    <row r="125" s="2" customFormat="1" ht="44.25" customHeight="1">
      <c r="A125" s="35"/>
      <c r="B125" s="36"/>
      <c r="C125" s="223" t="s">
        <v>128</v>
      </c>
      <c r="D125" s="223" t="s">
        <v>122</v>
      </c>
      <c r="E125" s="224" t="s">
        <v>587</v>
      </c>
      <c r="F125" s="225" t="s">
        <v>588</v>
      </c>
      <c r="G125" s="226" t="s">
        <v>125</v>
      </c>
      <c r="H125" s="227">
        <v>56.5</v>
      </c>
      <c r="I125" s="228"/>
      <c r="J125" s="229">
        <f>ROUND(I125*H125,2)</f>
        <v>0</v>
      </c>
      <c r="K125" s="230"/>
      <c r="L125" s="41"/>
      <c r="M125" s="231" t="s">
        <v>1</v>
      </c>
      <c r="N125" s="232" t="s">
        <v>40</v>
      </c>
      <c r="O125" s="94"/>
      <c r="P125" s="233">
        <f>O125*H125</f>
        <v>0</v>
      </c>
      <c r="Q125" s="233">
        <v>0</v>
      </c>
      <c r="R125" s="233">
        <f>Q125*H125</f>
        <v>0</v>
      </c>
      <c r="S125" s="233">
        <v>1.905</v>
      </c>
      <c r="T125" s="234">
        <f>S125*H125</f>
        <v>107.63250000000001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5" t="s">
        <v>126</v>
      </c>
      <c r="AT125" s="235" t="s">
        <v>122</v>
      </c>
      <c r="AU125" s="235" t="s">
        <v>121</v>
      </c>
      <c r="AY125" s="14" t="s">
        <v>119</v>
      </c>
      <c r="BE125" s="236">
        <f>IF(N125="základná",J125,0)</f>
        <v>0</v>
      </c>
      <c r="BF125" s="236">
        <f>IF(N125="znížená",J125,0)</f>
        <v>0</v>
      </c>
      <c r="BG125" s="236">
        <f>IF(N125="zákl. prenesená",J125,0)</f>
        <v>0</v>
      </c>
      <c r="BH125" s="236">
        <f>IF(N125="zníž. prenesená",J125,0)</f>
        <v>0</v>
      </c>
      <c r="BI125" s="236">
        <f>IF(N125="nulová",J125,0)</f>
        <v>0</v>
      </c>
      <c r="BJ125" s="14" t="s">
        <v>121</v>
      </c>
      <c r="BK125" s="236">
        <f>ROUND(I125*H125,2)</f>
        <v>0</v>
      </c>
      <c r="BL125" s="14" t="s">
        <v>126</v>
      </c>
      <c r="BM125" s="235" t="s">
        <v>589</v>
      </c>
    </row>
    <row r="126" s="2" customFormat="1" ht="37.8" customHeight="1">
      <c r="A126" s="35"/>
      <c r="B126" s="36"/>
      <c r="C126" s="223" t="s">
        <v>126</v>
      </c>
      <c r="D126" s="223" t="s">
        <v>122</v>
      </c>
      <c r="E126" s="224" t="s">
        <v>590</v>
      </c>
      <c r="F126" s="225" t="s">
        <v>591</v>
      </c>
      <c r="G126" s="226" t="s">
        <v>125</v>
      </c>
      <c r="H126" s="227">
        <v>132.10900000000001</v>
      </c>
      <c r="I126" s="228"/>
      <c r="J126" s="229">
        <f>ROUND(I126*H126,2)</f>
        <v>0</v>
      </c>
      <c r="K126" s="230"/>
      <c r="L126" s="41"/>
      <c r="M126" s="231" t="s">
        <v>1</v>
      </c>
      <c r="N126" s="232" t="s">
        <v>40</v>
      </c>
      <c r="O126" s="94"/>
      <c r="P126" s="233">
        <f>O126*H126</f>
        <v>0</v>
      </c>
      <c r="Q126" s="233">
        <v>0</v>
      </c>
      <c r="R126" s="233">
        <f>Q126*H126</f>
        <v>0</v>
      </c>
      <c r="S126" s="233">
        <v>2.2000000000000002</v>
      </c>
      <c r="T126" s="234">
        <f>S126*H126</f>
        <v>290.63980000000004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5" t="s">
        <v>126</v>
      </c>
      <c r="AT126" s="235" t="s">
        <v>122</v>
      </c>
      <c r="AU126" s="235" t="s">
        <v>121</v>
      </c>
      <c r="AY126" s="14" t="s">
        <v>119</v>
      </c>
      <c r="BE126" s="236">
        <f>IF(N126="základná",J126,0)</f>
        <v>0</v>
      </c>
      <c r="BF126" s="236">
        <f>IF(N126="znížená",J126,0)</f>
        <v>0</v>
      </c>
      <c r="BG126" s="236">
        <f>IF(N126="zákl. prenesená",J126,0)</f>
        <v>0</v>
      </c>
      <c r="BH126" s="236">
        <f>IF(N126="zníž. prenesená",J126,0)</f>
        <v>0</v>
      </c>
      <c r="BI126" s="236">
        <f>IF(N126="nulová",J126,0)</f>
        <v>0</v>
      </c>
      <c r="BJ126" s="14" t="s">
        <v>121</v>
      </c>
      <c r="BK126" s="236">
        <f>ROUND(I126*H126,2)</f>
        <v>0</v>
      </c>
      <c r="BL126" s="14" t="s">
        <v>126</v>
      </c>
      <c r="BM126" s="235" t="s">
        <v>592</v>
      </c>
    </row>
    <row r="127" s="2" customFormat="1" ht="21.75" customHeight="1">
      <c r="A127" s="35"/>
      <c r="B127" s="36"/>
      <c r="C127" s="223" t="s">
        <v>135</v>
      </c>
      <c r="D127" s="223" t="s">
        <v>122</v>
      </c>
      <c r="E127" s="224" t="s">
        <v>593</v>
      </c>
      <c r="F127" s="225" t="s">
        <v>594</v>
      </c>
      <c r="G127" s="226" t="s">
        <v>248</v>
      </c>
      <c r="H127" s="227">
        <v>6</v>
      </c>
      <c r="I127" s="228"/>
      <c r="J127" s="229">
        <f>ROUND(I127*H127,2)</f>
        <v>0</v>
      </c>
      <c r="K127" s="230"/>
      <c r="L127" s="41"/>
      <c r="M127" s="231" t="s">
        <v>1</v>
      </c>
      <c r="N127" s="232" t="s">
        <v>40</v>
      </c>
      <c r="O127" s="94"/>
      <c r="P127" s="233">
        <f>O127*H127</f>
        <v>0</v>
      </c>
      <c r="Q127" s="233">
        <v>0</v>
      </c>
      <c r="R127" s="233">
        <f>Q127*H127</f>
        <v>0</v>
      </c>
      <c r="S127" s="233">
        <v>0.0060000000000000001</v>
      </c>
      <c r="T127" s="234">
        <f>S127*H127</f>
        <v>0.036000000000000004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5" t="s">
        <v>126</v>
      </c>
      <c r="AT127" s="235" t="s">
        <v>122</v>
      </c>
      <c r="AU127" s="235" t="s">
        <v>121</v>
      </c>
      <c r="AY127" s="14" t="s">
        <v>119</v>
      </c>
      <c r="BE127" s="236">
        <f>IF(N127="základná",J127,0)</f>
        <v>0</v>
      </c>
      <c r="BF127" s="236">
        <f>IF(N127="znížená",J127,0)</f>
        <v>0</v>
      </c>
      <c r="BG127" s="236">
        <f>IF(N127="zákl. prenesená",J127,0)</f>
        <v>0</v>
      </c>
      <c r="BH127" s="236">
        <f>IF(N127="zníž. prenesená",J127,0)</f>
        <v>0</v>
      </c>
      <c r="BI127" s="236">
        <f>IF(N127="nulová",J127,0)</f>
        <v>0</v>
      </c>
      <c r="BJ127" s="14" t="s">
        <v>121</v>
      </c>
      <c r="BK127" s="236">
        <f>ROUND(I127*H127,2)</f>
        <v>0</v>
      </c>
      <c r="BL127" s="14" t="s">
        <v>126</v>
      </c>
      <c r="BM127" s="235" t="s">
        <v>595</v>
      </c>
    </row>
    <row r="128" s="2" customFormat="1" ht="21.75" customHeight="1">
      <c r="A128" s="35"/>
      <c r="B128" s="36"/>
      <c r="C128" s="223" t="s">
        <v>140</v>
      </c>
      <c r="D128" s="223" t="s">
        <v>122</v>
      </c>
      <c r="E128" s="224" t="s">
        <v>596</v>
      </c>
      <c r="F128" s="225" t="s">
        <v>597</v>
      </c>
      <c r="G128" s="226" t="s">
        <v>143</v>
      </c>
      <c r="H128" s="227">
        <v>54.406999999999996</v>
      </c>
      <c r="I128" s="228"/>
      <c r="J128" s="229">
        <f>ROUND(I128*H128,2)</f>
        <v>0</v>
      </c>
      <c r="K128" s="230"/>
      <c r="L128" s="41"/>
      <c r="M128" s="231" t="s">
        <v>1</v>
      </c>
      <c r="N128" s="232" t="s">
        <v>40</v>
      </c>
      <c r="O128" s="94"/>
      <c r="P128" s="233">
        <f>O128*H128</f>
        <v>0</v>
      </c>
      <c r="Q128" s="233">
        <v>0</v>
      </c>
      <c r="R128" s="233">
        <f>Q128*H128</f>
        <v>0</v>
      </c>
      <c r="S128" s="233">
        <v>0.066000000000000003</v>
      </c>
      <c r="T128" s="234">
        <f>S128*H128</f>
        <v>3.590862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5" t="s">
        <v>126</v>
      </c>
      <c r="AT128" s="235" t="s">
        <v>122</v>
      </c>
      <c r="AU128" s="235" t="s">
        <v>121</v>
      </c>
      <c r="AY128" s="14" t="s">
        <v>119</v>
      </c>
      <c r="BE128" s="236">
        <f>IF(N128="základná",J128,0)</f>
        <v>0</v>
      </c>
      <c r="BF128" s="236">
        <f>IF(N128="znížená",J128,0)</f>
        <v>0</v>
      </c>
      <c r="BG128" s="236">
        <f>IF(N128="zákl. prenesená",J128,0)</f>
        <v>0</v>
      </c>
      <c r="BH128" s="236">
        <f>IF(N128="zníž. prenesená",J128,0)</f>
        <v>0</v>
      </c>
      <c r="BI128" s="236">
        <f>IF(N128="nulová",J128,0)</f>
        <v>0</v>
      </c>
      <c r="BJ128" s="14" t="s">
        <v>121</v>
      </c>
      <c r="BK128" s="236">
        <f>ROUND(I128*H128,2)</f>
        <v>0</v>
      </c>
      <c r="BL128" s="14" t="s">
        <v>126</v>
      </c>
      <c r="BM128" s="235" t="s">
        <v>598</v>
      </c>
    </row>
    <row r="129" s="2" customFormat="1" ht="33" customHeight="1">
      <c r="A129" s="35"/>
      <c r="B129" s="36"/>
      <c r="C129" s="223" t="s">
        <v>145</v>
      </c>
      <c r="D129" s="223" t="s">
        <v>122</v>
      </c>
      <c r="E129" s="224" t="s">
        <v>599</v>
      </c>
      <c r="F129" s="225" t="s">
        <v>600</v>
      </c>
      <c r="G129" s="226" t="s">
        <v>143</v>
      </c>
      <c r="H129" s="227">
        <v>678.178</v>
      </c>
      <c r="I129" s="228"/>
      <c r="J129" s="229">
        <f>ROUND(I129*H129,2)</f>
        <v>0</v>
      </c>
      <c r="K129" s="230"/>
      <c r="L129" s="41"/>
      <c r="M129" s="231" t="s">
        <v>1</v>
      </c>
      <c r="N129" s="232" t="s">
        <v>40</v>
      </c>
      <c r="O129" s="94"/>
      <c r="P129" s="233">
        <f>O129*H129</f>
        <v>0</v>
      </c>
      <c r="Q129" s="233">
        <v>0</v>
      </c>
      <c r="R129" s="233">
        <f>Q129*H129</f>
        <v>0</v>
      </c>
      <c r="S129" s="233">
        <v>0.045999999999999999</v>
      </c>
      <c r="T129" s="234">
        <f>S129*H129</f>
        <v>31.196187999999999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5" t="s">
        <v>126</v>
      </c>
      <c r="AT129" s="235" t="s">
        <v>122</v>
      </c>
      <c r="AU129" s="235" t="s">
        <v>121</v>
      </c>
      <c r="AY129" s="14" t="s">
        <v>119</v>
      </c>
      <c r="BE129" s="236">
        <f>IF(N129="základná",J129,0)</f>
        <v>0</v>
      </c>
      <c r="BF129" s="236">
        <f>IF(N129="znížená",J129,0)</f>
        <v>0</v>
      </c>
      <c r="BG129" s="236">
        <f>IF(N129="zákl. prenesená",J129,0)</f>
        <v>0</v>
      </c>
      <c r="BH129" s="236">
        <f>IF(N129="zníž. prenesená",J129,0)</f>
        <v>0</v>
      </c>
      <c r="BI129" s="236">
        <f>IF(N129="nulová",J129,0)</f>
        <v>0</v>
      </c>
      <c r="BJ129" s="14" t="s">
        <v>121</v>
      </c>
      <c r="BK129" s="236">
        <f>ROUND(I129*H129,2)</f>
        <v>0</v>
      </c>
      <c r="BL129" s="14" t="s">
        <v>126</v>
      </c>
      <c r="BM129" s="235" t="s">
        <v>601</v>
      </c>
    </row>
    <row r="130" s="2" customFormat="1" ht="37.8" customHeight="1">
      <c r="A130" s="35"/>
      <c r="B130" s="36"/>
      <c r="C130" s="223" t="s">
        <v>149</v>
      </c>
      <c r="D130" s="223" t="s">
        <v>122</v>
      </c>
      <c r="E130" s="224" t="s">
        <v>602</v>
      </c>
      <c r="F130" s="225" t="s">
        <v>603</v>
      </c>
      <c r="G130" s="226" t="s">
        <v>143</v>
      </c>
      <c r="H130" s="227">
        <v>678.178</v>
      </c>
      <c r="I130" s="228"/>
      <c r="J130" s="229">
        <f>ROUND(I130*H130,2)</f>
        <v>0</v>
      </c>
      <c r="K130" s="230"/>
      <c r="L130" s="41"/>
      <c r="M130" s="231" t="s">
        <v>1</v>
      </c>
      <c r="N130" s="232" t="s">
        <v>40</v>
      </c>
      <c r="O130" s="94"/>
      <c r="P130" s="233">
        <f>O130*H130</f>
        <v>0</v>
      </c>
      <c r="Q130" s="233">
        <v>0</v>
      </c>
      <c r="R130" s="233">
        <f>Q130*H130</f>
        <v>0</v>
      </c>
      <c r="S130" s="233">
        <v>0.058999999999999997</v>
      </c>
      <c r="T130" s="234">
        <f>S130*H130</f>
        <v>40.012501999999998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5" t="s">
        <v>126</v>
      </c>
      <c r="AT130" s="235" t="s">
        <v>122</v>
      </c>
      <c r="AU130" s="235" t="s">
        <v>121</v>
      </c>
      <c r="AY130" s="14" t="s">
        <v>119</v>
      </c>
      <c r="BE130" s="236">
        <f>IF(N130="základná",J130,0)</f>
        <v>0</v>
      </c>
      <c r="BF130" s="236">
        <f>IF(N130="znížená",J130,0)</f>
        <v>0</v>
      </c>
      <c r="BG130" s="236">
        <f>IF(N130="zákl. prenesená",J130,0)</f>
        <v>0</v>
      </c>
      <c r="BH130" s="236">
        <f>IF(N130="zníž. prenesená",J130,0)</f>
        <v>0</v>
      </c>
      <c r="BI130" s="236">
        <f>IF(N130="nulová",J130,0)</f>
        <v>0</v>
      </c>
      <c r="BJ130" s="14" t="s">
        <v>121</v>
      </c>
      <c r="BK130" s="236">
        <f>ROUND(I130*H130,2)</f>
        <v>0</v>
      </c>
      <c r="BL130" s="14" t="s">
        <v>126</v>
      </c>
      <c r="BM130" s="235" t="s">
        <v>604</v>
      </c>
    </row>
    <row r="131" s="2" customFormat="1" ht="21.75" customHeight="1">
      <c r="A131" s="35"/>
      <c r="B131" s="36"/>
      <c r="C131" s="223" t="s">
        <v>153</v>
      </c>
      <c r="D131" s="223" t="s">
        <v>122</v>
      </c>
      <c r="E131" s="224" t="s">
        <v>605</v>
      </c>
      <c r="F131" s="225" t="s">
        <v>606</v>
      </c>
      <c r="G131" s="226" t="s">
        <v>164</v>
      </c>
      <c r="H131" s="227">
        <v>641.33900000000006</v>
      </c>
      <c r="I131" s="228"/>
      <c r="J131" s="229">
        <f>ROUND(I131*H131,2)</f>
        <v>0</v>
      </c>
      <c r="K131" s="230"/>
      <c r="L131" s="41"/>
      <c r="M131" s="249" t="s">
        <v>1</v>
      </c>
      <c r="N131" s="250" t="s">
        <v>40</v>
      </c>
      <c r="O131" s="251"/>
      <c r="P131" s="252">
        <f>O131*H131</f>
        <v>0</v>
      </c>
      <c r="Q131" s="252">
        <v>0</v>
      </c>
      <c r="R131" s="252">
        <f>Q131*H131</f>
        <v>0</v>
      </c>
      <c r="S131" s="252">
        <v>0</v>
      </c>
      <c r="T131" s="25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5" t="s">
        <v>126</v>
      </c>
      <c r="AT131" s="235" t="s">
        <v>122</v>
      </c>
      <c r="AU131" s="235" t="s">
        <v>121</v>
      </c>
      <c r="AY131" s="14" t="s">
        <v>119</v>
      </c>
      <c r="BE131" s="236">
        <f>IF(N131="základná",J131,0)</f>
        <v>0</v>
      </c>
      <c r="BF131" s="236">
        <f>IF(N131="znížená",J131,0)</f>
        <v>0</v>
      </c>
      <c r="BG131" s="236">
        <f>IF(N131="zákl. prenesená",J131,0)</f>
        <v>0</v>
      </c>
      <c r="BH131" s="236">
        <f>IF(N131="zníž. prenesená",J131,0)</f>
        <v>0</v>
      </c>
      <c r="BI131" s="236">
        <f>IF(N131="nulová",J131,0)</f>
        <v>0</v>
      </c>
      <c r="BJ131" s="14" t="s">
        <v>121</v>
      </c>
      <c r="BK131" s="236">
        <f>ROUND(I131*H131,2)</f>
        <v>0</v>
      </c>
      <c r="BL131" s="14" t="s">
        <v>126</v>
      </c>
      <c r="BM131" s="235" t="s">
        <v>607</v>
      </c>
    </row>
    <row r="132" s="2" customFormat="1" ht="6.96" customHeight="1">
      <c r="A132" s="35"/>
      <c r="B132" s="69"/>
      <c r="C132" s="70"/>
      <c r="D132" s="70"/>
      <c r="E132" s="70"/>
      <c r="F132" s="70"/>
      <c r="G132" s="70"/>
      <c r="H132" s="70"/>
      <c r="I132" s="70"/>
      <c r="J132" s="70"/>
      <c r="K132" s="70"/>
      <c r="L132" s="41"/>
      <c r="M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</sheetData>
  <sheetProtection sheet="1" autoFilter="0" formatColumns="0" formatRows="0" objects="1" scenarios="1" spinCount="100000" saltValue="bvndjuxkomA1rMvAOqZRthsXDSGi0XLGZTMUglyf10KLYM1v5q3aoVU9yU1DHIVyOM03iy64XOqr2FX+MypvPg==" hashValue="SBJd7nHdqiuvZcOro+GngoUGPpX7FE1Lpe6lDTv3A7IeJQxAfXLVy/8rk7HgnZ/y2b/4wyajh5AlttCQkYKWyQ==" algorithmName="SHA-512" password="CC35"/>
  <autoFilter ref="C118:K131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stefan frič</dc:creator>
  <cp:lastModifiedBy>stefan frič</cp:lastModifiedBy>
  <dcterms:created xsi:type="dcterms:W3CDTF">2024-02-09T18:34:15Z</dcterms:created>
  <dcterms:modified xsi:type="dcterms:W3CDTF">2024-02-09T18:34:19Z</dcterms:modified>
</cp:coreProperties>
</file>