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Práca\PPA nové výzvy 52\4.1\EUR-SEB 4.1 Sebechleby\SO 01Rekonštrukcia skladu objemových krmív 1\Aktual rozpočet\"/>
    </mc:Choice>
  </mc:AlternateContent>
  <bookViews>
    <workbookView xWindow="0" yWindow="0" windowWidth="0" windowHeight="0"/>
  </bookViews>
  <sheets>
    <sheet name="Rekapitulácia stavby" sheetId="1" r:id="rId1"/>
    <sheet name="EUS3r - Rekonštrukcia maš..." sheetId="2" r:id="rId2"/>
    <sheet name="EUS3 B - Búracie práce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'EUS3r - Rekonštrukcia maš...'!$C$142:$K$505</definedName>
    <definedName name="_xlnm.Print_Area" localSheetId="1">'EUS3r - Rekonštrukcia maš...'!$C$132:$J$505</definedName>
    <definedName name="_xlnm.Print_Titles" localSheetId="1">'EUS3r - Rekonštrukcia maš...'!$142:$142</definedName>
    <definedName name="_xlnm._FilterDatabase" localSheetId="2" hidden="1">'EUS3 B - Búracie práce'!$C$118:$K$150</definedName>
    <definedName name="_xlnm.Print_Area" localSheetId="2">'EUS3 B - Búracie práce'!$C$106:$J$150</definedName>
    <definedName name="_xlnm.Print_Titles" localSheetId="2">'EUS3 B - Búracie práce'!$118:$118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2"/>
  <c r="BH122"/>
  <c r="BG122"/>
  <c r="BE122"/>
  <c r="T122"/>
  <c r="T121"/>
  <c r="R122"/>
  <c r="R121"/>
  <c r="P122"/>
  <c r="P121"/>
  <c r="F115"/>
  <c r="F113"/>
  <c r="E111"/>
  <c r="F91"/>
  <c r="F89"/>
  <c r="E87"/>
  <c r="J24"/>
  <c r="E24"/>
  <c r="J116"/>
  <c r="J23"/>
  <c r="J21"/>
  <c r="E21"/>
  <c r="J91"/>
  <c r="J20"/>
  <c r="J18"/>
  <c r="E18"/>
  <c r="F116"/>
  <c r="J17"/>
  <c r="J12"/>
  <c r="J113"/>
  <c r="E7"/>
  <c r="E85"/>
  <c i="2" r="J35"/>
  <c r="J34"/>
  <c i="1" r="AY95"/>
  <c i="2" r="J33"/>
  <c i="1" r="AX95"/>
  <c i="2" r="BI505"/>
  <c r="BH505"/>
  <c r="BG505"/>
  <c r="BE505"/>
  <c r="T505"/>
  <c r="R505"/>
  <c r="P505"/>
  <c r="BI504"/>
  <c r="BH504"/>
  <c r="BG504"/>
  <c r="BE504"/>
  <c r="T504"/>
  <c r="R504"/>
  <c r="P504"/>
  <c r="BI502"/>
  <c r="BH502"/>
  <c r="BG502"/>
  <c r="BE502"/>
  <c r="T502"/>
  <c r="R502"/>
  <c r="P502"/>
  <c r="BI501"/>
  <c r="BH501"/>
  <c r="BG501"/>
  <c r="BE501"/>
  <c r="T501"/>
  <c r="R501"/>
  <c r="P501"/>
  <c r="BI499"/>
  <c r="BH499"/>
  <c r="BG499"/>
  <c r="BE499"/>
  <c r="T499"/>
  <c r="R499"/>
  <c r="P499"/>
  <c r="BI498"/>
  <c r="BH498"/>
  <c r="BG498"/>
  <c r="BE498"/>
  <c r="T498"/>
  <c r="R498"/>
  <c r="P498"/>
  <c r="BI497"/>
  <c r="BH497"/>
  <c r="BG497"/>
  <c r="BE497"/>
  <c r="T497"/>
  <c r="R497"/>
  <c r="P497"/>
  <c r="BI496"/>
  <c r="BH496"/>
  <c r="BG496"/>
  <c r="BE496"/>
  <c r="T496"/>
  <c r="R496"/>
  <c r="P496"/>
  <c r="BI495"/>
  <c r="BH495"/>
  <c r="BG495"/>
  <c r="BE495"/>
  <c r="T495"/>
  <c r="R495"/>
  <c r="P495"/>
  <c r="BI494"/>
  <c r="BH494"/>
  <c r="BG494"/>
  <c r="BE494"/>
  <c r="T494"/>
  <c r="R494"/>
  <c r="P494"/>
  <c r="BI493"/>
  <c r="BH493"/>
  <c r="BG493"/>
  <c r="BE493"/>
  <c r="T493"/>
  <c r="R493"/>
  <c r="P493"/>
  <c r="BI492"/>
  <c r="BH492"/>
  <c r="BG492"/>
  <c r="BE492"/>
  <c r="T492"/>
  <c r="R492"/>
  <c r="P492"/>
  <c r="BI491"/>
  <c r="BH491"/>
  <c r="BG491"/>
  <c r="BE491"/>
  <c r="T491"/>
  <c r="R491"/>
  <c r="P491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4"/>
  <c r="BH484"/>
  <c r="BG484"/>
  <c r="BE484"/>
  <c r="T484"/>
  <c r="R484"/>
  <c r="P484"/>
  <c r="BI483"/>
  <c r="BH483"/>
  <c r="BG483"/>
  <c r="BE483"/>
  <c r="T483"/>
  <c r="R483"/>
  <c r="P483"/>
  <c r="BI482"/>
  <c r="BH482"/>
  <c r="BG482"/>
  <c r="BE482"/>
  <c r="T482"/>
  <c r="R482"/>
  <c r="P482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6"/>
  <c r="BH466"/>
  <c r="BG466"/>
  <c r="BE466"/>
  <c r="T466"/>
  <c r="R466"/>
  <c r="P466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9"/>
  <c r="BH459"/>
  <c r="BG459"/>
  <c r="BE459"/>
  <c r="T459"/>
  <c r="R459"/>
  <c r="P459"/>
  <c r="BI458"/>
  <c r="BH458"/>
  <c r="BG458"/>
  <c r="BE458"/>
  <c r="T458"/>
  <c r="R458"/>
  <c r="P458"/>
  <c r="BI457"/>
  <c r="BH457"/>
  <c r="BG457"/>
  <c r="BE457"/>
  <c r="T457"/>
  <c r="R457"/>
  <c r="P457"/>
  <c r="BI456"/>
  <c r="BH456"/>
  <c r="BG456"/>
  <c r="BE456"/>
  <c r="T456"/>
  <c r="R456"/>
  <c r="P456"/>
  <c r="BI455"/>
  <c r="BH455"/>
  <c r="BG455"/>
  <c r="BE455"/>
  <c r="T455"/>
  <c r="R455"/>
  <c r="P455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9"/>
  <c r="BH449"/>
  <c r="BG449"/>
  <c r="BE449"/>
  <c r="T449"/>
  <c r="R449"/>
  <c r="P449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29"/>
  <c r="BH429"/>
  <c r="BG429"/>
  <c r="BE429"/>
  <c r="T429"/>
  <c r="R429"/>
  <c r="P429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6"/>
  <c r="BH276"/>
  <c r="BG276"/>
  <c r="BE276"/>
  <c r="T276"/>
  <c r="T275"/>
  <c r="R276"/>
  <c r="R275"/>
  <c r="P276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F139"/>
  <c r="F137"/>
  <c r="E135"/>
  <c r="F89"/>
  <c r="F87"/>
  <c r="E85"/>
  <c r="J22"/>
  <c r="E22"/>
  <c r="J140"/>
  <c r="J21"/>
  <c r="J19"/>
  <c r="E19"/>
  <c r="J139"/>
  <c r="J18"/>
  <c r="J16"/>
  <c r="E16"/>
  <c r="F140"/>
  <c r="J15"/>
  <c r="J10"/>
  <c r="J137"/>
  <c i="1" r="L90"/>
  <c r="AM90"/>
  <c r="AM89"/>
  <c r="L89"/>
  <c r="AM87"/>
  <c r="L87"/>
  <c r="L85"/>
  <c r="L84"/>
  <c i="2" r="J363"/>
  <c r="BK329"/>
  <c r="J311"/>
  <c r="J276"/>
  <c r="BK231"/>
  <c r="J207"/>
  <c r="J175"/>
  <c r="BK151"/>
  <c r="J354"/>
  <c r="J337"/>
  <c r="BK302"/>
  <c r="BK290"/>
  <c r="BK257"/>
  <c r="J237"/>
  <c r="BK227"/>
  <c r="J176"/>
  <c r="J157"/>
  <c r="J331"/>
  <c r="BK303"/>
  <c r="BK280"/>
  <c r="BK253"/>
  <c r="J215"/>
  <c r="BK178"/>
  <c r="J505"/>
  <c r="BK499"/>
  <c r="J497"/>
  <c r="J493"/>
  <c r="J489"/>
  <c r="J484"/>
  <c r="J480"/>
  <c r="BK476"/>
  <c r="BK471"/>
  <c r="BK467"/>
  <c r="BK462"/>
  <c r="BK458"/>
  <c r="J453"/>
  <c r="J448"/>
  <c r="J442"/>
  <c r="BK437"/>
  <c r="BK431"/>
  <c r="J427"/>
  <c r="BK422"/>
  <c r="BK419"/>
  <c r="BK414"/>
  <c r="J411"/>
  <c r="J408"/>
  <c r="J402"/>
  <c r="BK396"/>
  <c r="BK393"/>
  <c r="J390"/>
  <c r="BK386"/>
  <c r="J382"/>
  <c r="J376"/>
  <c r="BK370"/>
  <c r="BK341"/>
  <c r="BK306"/>
  <c r="J272"/>
  <c r="J245"/>
  <c r="J219"/>
  <c r="J181"/>
  <c r="J146"/>
  <c r="BK355"/>
  <c r="BK308"/>
  <c r="BK269"/>
  <c r="BK201"/>
  <c r="BK181"/>
  <c r="BK167"/>
  <c r="BK350"/>
  <c r="J322"/>
  <c r="BK312"/>
  <c r="J268"/>
  <c r="BK241"/>
  <c r="BK226"/>
  <c r="BK204"/>
  <c r="BK192"/>
  <c r="J151"/>
  <c r="J336"/>
  <c r="J321"/>
  <c r="J285"/>
  <c r="J260"/>
  <c r="BK249"/>
  <c r="J228"/>
  <c r="BK213"/>
  <c r="J184"/>
  <c r="J149"/>
  <c r="J349"/>
  <c r="J303"/>
  <c r="BK274"/>
  <c r="J251"/>
  <c r="J213"/>
  <c r="J185"/>
  <c r="J177"/>
  <c r="BK148"/>
  <c i="3" r="BK134"/>
  <c r="J129"/>
  <c r="BK145"/>
  <c r="BK138"/>
  <c r="BK130"/>
  <c r="J122"/>
  <c r="BK128"/>
  <c r="J147"/>
  <c r="BK144"/>
  <c r="J125"/>
  <c i="2" r="BK171"/>
  <c r="J353"/>
  <c r="BK335"/>
  <c r="BK313"/>
  <c r="J282"/>
  <c r="BK248"/>
  <c r="J216"/>
  <c r="J196"/>
  <c r="J159"/>
  <c r="J342"/>
  <c r="BK322"/>
  <c r="J289"/>
  <c r="J261"/>
  <c r="BK234"/>
  <c r="BK223"/>
  <c r="J210"/>
  <c r="J160"/>
  <c r="J360"/>
  <c r="BK332"/>
  <c r="J273"/>
  <c r="J258"/>
  <c r="BK224"/>
  <c r="J189"/>
  <c r="J171"/>
  <c r="BK146"/>
  <c i="3" r="BK137"/>
  <c r="J149"/>
  <c r="J142"/>
  <c r="J133"/>
  <c r="BK126"/>
  <c r="J131"/>
  <c r="J146"/>
  <c r="BK140"/>
  <c i="2" r="BK366"/>
  <c r="BK320"/>
  <c r="BK296"/>
  <c r="BK258"/>
  <c r="BK244"/>
  <c r="BK211"/>
  <c r="BK180"/>
  <c r="BK156"/>
  <c r="BK349"/>
  <c r="J312"/>
  <c r="J288"/>
  <c r="BK255"/>
  <c r="BK229"/>
  <c r="J195"/>
  <c r="J170"/>
  <c r="BK362"/>
  <c r="J352"/>
  <c r="BK311"/>
  <c r="J292"/>
  <c r="BK246"/>
  <c r="J208"/>
  <c r="BK176"/>
  <c r="J147"/>
  <c r="BK501"/>
  <c r="J498"/>
  <c r="J496"/>
  <c r="BK492"/>
  <c r="BK489"/>
  <c r="BK486"/>
  <c r="BK483"/>
  <c r="BK480"/>
  <c r="J479"/>
  <c r="J474"/>
  <c r="BK470"/>
  <c r="J467"/>
  <c r="J464"/>
  <c r="J461"/>
  <c r="BK457"/>
  <c r="BK454"/>
  <c r="J451"/>
  <c r="BK447"/>
  <c r="J443"/>
  <c r="BK439"/>
  <c r="BK434"/>
  <c r="J432"/>
  <c r="BK426"/>
  <c r="J424"/>
  <c r="BK420"/>
  <c r="BK415"/>
  <c r="J412"/>
  <c r="BK407"/>
  <c r="J405"/>
  <c r="BK402"/>
  <c r="BK399"/>
  <c r="J396"/>
  <c r="J393"/>
  <c r="BK390"/>
  <c r="BK387"/>
  <c r="BK383"/>
  <c r="BK380"/>
  <c r="J378"/>
  <c r="J374"/>
  <c r="J368"/>
  <c r="J334"/>
  <c r="J324"/>
  <c r="BK283"/>
  <c r="BK252"/>
  <c r="BK228"/>
  <c r="J211"/>
  <c r="J192"/>
  <c r="BK149"/>
  <c r="J347"/>
  <c r="J329"/>
  <c r="BK276"/>
  <c r="J254"/>
  <c r="J206"/>
  <c r="J365"/>
  <c r="BK336"/>
  <c r="BK314"/>
  <c r="J279"/>
  <c r="BK256"/>
  <c r="J217"/>
  <c r="BK186"/>
  <c r="BK159"/>
  <c r="BK353"/>
  <c r="J327"/>
  <c r="J299"/>
  <c r="J262"/>
  <c r="BK247"/>
  <c r="BK221"/>
  <c r="J191"/>
  <c r="J169"/>
  <c r="BK371"/>
  <c r="BK345"/>
  <c r="J314"/>
  <c r="BK288"/>
  <c r="J263"/>
  <c r="J223"/>
  <c r="BK179"/>
  <c r="BK154"/>
  <c r="BK502"/>
  <c r="BK495"/>
  <c r="J492"/>
  <c r="J487"/>
  <c r="J483"/>
  <c r="J478"/>
  <c r="BK474"/>
  <c r="BK468"/>
  <c r="J465"/>
  <c r="BK460"/>
  <c r="J455"/>
  <c r="BK451"/>
  <c r="J447"/>
  <c r="J440"/>
  <c r="BK435"/>
  <c r="BK429"/>
  <c r="J426"/>
  <c r="BK421"/>
  <c r="J417"/>
  <c r="BK412"/>
  <c r="BK409"/>
  <c r="J406"/>
  <c r="BK403"/>
  <c r="BK400"/>
  <c r="BK395"/>
  <c r="J392"/>
  <c r="BK388"/>
  <c r="BK385"/>
  <c r="BK381"/>
  <c r="BK377"/>
  <c r="BK373"/>
  <c r="BK365"/>
  <c r="BK337"/>
  <c r="BK327"/>
  <c r="BK289"/>
  <c r="J257"/>
  <c r="BK222"/>
  <c r="J199"/>
  <c r="J155"/>
  <c r="BK340"/>
  <c r="J316"/>
  <c r="BK265"/>
  <c r="J229"/>
  <c r="J197"/>
  <c r="BK359"/>
  <c r="J344"/>
  <c r="J315"/>
  <c r="BK281"/>
  <c r="J240"/>
  <c r="BK207"/>
  <c r="J193"/>
  <c r="BK158"/>
  <c r="BK331"/>
  <c r="J290"/>
  <c r="J259"/>
  <c r="J227"/>
  <c r="J212"/>
  <c r="BK174"/>
  <c r="BK363"/>
  <c r="J339"/>
  <c r="J295"/>
  <c r="BK245"/>
  <c r="J222"/>
  <c r="BK198"/>
  <c r="J179"/>
  <c r="J161"/>
  <c i="3" r="J139"/>
  <c r="J148"/>
  <c r="BK141"/>
  <c r="J128"/>
  <c r="BK133"/>
  <c r="BK149"/>
  <c r="BK139"/>
  <c i="2" r="BK364"/>
  <c r="J318"/>
  <c r="J302"/>
  <c r="BK267"/>
  <c r="J224"/>
  <c r="BK197"/>
  <c r="J165"/>
  <c r="BK352"/>
  <c r="J317"/>
  <c r="BK293"/>
  <c r="BK260"/>
  <c r="J235"/>
  <c r="BK214"/>
  <c r="BK173"/>
  <c r="J158"/>
  <c r="J359"/>
  <c r="J330"/>
  <c r="BK298"/>
  <c r="BK243"/>
  <c r="J202"/>
  <c r="J166"/>
  <c r="BK505"/>
  <c r="J501"/>
  <c r="BK497"/>
  <c r="J494"/>
  <c r="J490"/>
  <c r="BK487"/>
  <c r="BK484"/>
  <c r="J481"/>
  <c r="BK478"/>
  <c r="BK475"/>
  <c r="BK472"/>
  <c r="J470"/>
  <c r="BK465"/>
  <c r="J463"/>
  <c r="BK459"/>
  <c r="BK456"/>
  <c r="J454"/>
  <c r="BK450"/>
  <c r="BK448"/>
  <c r="BK442"/>
  <c r="J439"/>
  <c r="J435"/>
  <c r="BK432"/>
  <c r="BK428"/>
  <c r="J422"/>
  <c r="J419"/>
  <c r="J415"/>
  <c r="J413"/>
  <c r="BK410"/>
  <c r="BK408"/>
  <c r="BK404"/>
  <c r="BK401"/>
  <c r="J399"/>
  <c r="J395"/>
  <c r="BK392"/>
  <c r="BK389"/>
  <c r="J386"/>
  <c r="BK382"/>
  <c r="J380"/>
  <c r="BK376"/>
  <c r="J373"/>
  <c r="BK357"/>
  <c r="BK330"/>
  <c r="BK319"/>
  <c r="BK273"/>
  <c r="J256"/>
  <c r="J243"/>
  <c r="BK215"/>
  <c r="J194"/>
  <c r="J156"/>
  <c r="J371"/>
  <c r="J346"/>
  <c r="J320"/>
  <c r="BK295"/>
  <c r="BK250"/>
  <c r="J214"/>
  <c r="J203"/>
  <c r="BK161"/>
  <c r="BK354"/>
  <c r="J319"/>
  <c r="J298"/>
  <c r="J266"/>
  <c r="J234"/>
  <c r="BK199"/>
  <c r="J370"/>
  <c r="BK334"/>
  <c r="J309"/>
  <c r="J284"/>
  <c r="J250"/>
  <c r="BK232"/>
  <c r="J218"/>
  <c r="BK157"/>
  <c r="BK351"/>
  <c r="BK318"/>
  <c r="J281"/>
  <c r="BK262"/>
  <c r="J230"/>
  <c r="BK195"/>
  <c r="J168"/>
  <c r="BK155"/>
  <c i="3" r="BK136"/>
  <c r="J144"/>
  <c r="BK135"/>
  <c r="BK125"/>
  <c r="BK150"/>
  <c r="BK142"/>
  <c i="2" r="BK342"/>
  <c r="BK316"/>
  <c r="BK284"/>
  <c r="J252"/>
  <c r="BK216"/>
  <c r="BK191"/>
  <c r="J167"/>
  <c r="J340"/>
  <c r="J306"/>
  <c r="J296"/>
  <c r="J265"/>
  <c r="BK254"/>
  <c r="J232"/>
  <c r="BK193"/>
  <c r="J164"/>
  <c r="J366"/>
  <c r="BK356"/>
  <c r="BK323"/>
  <c r="J301"/>
  <c r="BK266"/>
  <c r="J238"/>
  <c r="BK184"/>
  <c r="BK163"/>
  <c r="BK504"/>
  <c r="J499"/>
  <c r="BK496"/>
  <c r="BK493"/>
  <c r="BK490"/>
  <c r="J488"/>
  <c r="J485"/>
  <c r="BK482"/>
  <c r="BK477"/>
  <c r="J475"/>
  <c r="J472"/>
  <c r="BK469"/>
  <c r="J466"/>
  <c r="BK463"/>
  <c r="J459"/>
  <c r="BK455"/>
  <c r="BK452"/>
  <c r="BK449"/>
  <c r="J446"/>
  <c r="BK441"/>
  <c r="J437"/>
  <c r="J433"/>
  <c r="J429"/>
  <c r="BK425"/>
  <c r="J421"/>
  <c r="J418"/>
  <c r="BK413"/>
  <c r="BK411"/>
  <c r="J409"/>
  <c r="BK405"/>
  <c r="J403"/>
  <c r="J400"/>
  <c r="BK394"/>
  <c r="J391"/>
  <c r="J389"/>
  <c r="J387"/>
  <c r="BK378"/>
  <c r="BK375"/>
  <c r="BK372"/>
  <c r="J350"/>
  <c r="J328"/>
  <c r="J297"/>
  <c r="BK279"/>
  <c r="J249"/>
  <c r="BK238"/>
  <c r="BK209"/>
  <c r="J178"/>
  <c r="J372"/>
  <c r="J356"/>
  <c r="BK315"/>
  <c r="J280"/>
  <c r="BK240"/>
  <c r="BK212"/>
  <c r="J205"/>
  <c r="BK177"/>
  <c r="BK358"/>
  <c r="BK338"/>
  <c r="BK317"/>
  <c r="BK292"/>
  <c r="BK251"/>
  <c r="BK217"/>
  <c r="BK202"/>
  <c r="BK189"/>
  <c i="1" r="AS94"/>
  <c i="2" r="BK230"/>
  <c r="BK203"/>
  <c r="BK150"/>
  <c r="J341"/>
  <c r="BK301"/>
  <c r="J269"/>
  <c r="BK239"/>
  <c r="J204"/>
  <c r="J186"/>
  <c r="J174"/>
  <c r="J163"/>
  <c i="3" r="J137"/>
  <c r="J130"/>
  <c r="BK147"/>
  <c r="J140"/>
  <c r="J134"/>
  <c r="BK127"/>
  <c r="BK132"/>
  <c r="BK148"/>
  <c r="J141"/>
  <c i="2" r="J335"/>
  <c r="J247"/>
  <c r="J355"/>
  <c r="BK304"/>
  <c r="BK285"/>
  <c r="J253"/>
  <c r="J225"/>
  <c r="BK187"/>
  <c r="J369"/>
  <c r="BK346"/>
  <c r="BK305"/>
  <c r="J267"/>
  <c r="BK225"/>
  <c r="BK194"/>
  <c r="BK165"/>
  <c r="J502"/>
  <c r="BK494"/>
  <c r="J491"/>
  <c r="J486"/>
  <c r="BK481"/>
  <c r="BK479"/>
  <c r="J476"/>
  <c r="J473"/>
  <c r="J469"/>
  <c r="BK466"/>
  <c r="BK464"/>
  <c r="BK461"/>
  <c r="J458"/>
  <c r="J456"/>
  <c r="J452"/>
  <c r="J449"/>
  <c r="BK443"/>
  <c r="J441"/>
  <c r="J438"/>
  <c r="BK433"/>
  <c r="BK427"/>
  <c r="BK424"/>
  <c r="BK418"/>
  <c r="J407"/>
  <c r="J398"/>
  <c r="J383"/>
  <c r="J375"/>
  <c r="J348"/>
  <c r="J310"/>
  <c r="BK263"/>
  <c r="J233"/>
  <c r="BK205"/>
  <c r="BK170"/>
  <c r="BK368"/>
  <c r="J345"/>
  <c r="J323"/>
  <c r="J293"/>
  <c r="J255"/>
  <c r="J220"/>
  <c r="BK196"/>
  <c r="J152"/>
  <c r="BK348"/>
  <c r="BK324"/>
  <c r="BK309"/>
  <c r="J274"/>
  <c r="J246"/>
  <c r="J201"/>
  <c r="BK185"/>
  <c r="J358"/>
  <c r="J325"/>
  <c r="BK297"/>
  <c r="BK282"/>
  <c r="BK236"/>
  <c r="BK220"/>
  <c r="J209"/>
  <c r="J154"/>
  <c r="J357"/>
  <c r="J308"/>
  <c r="BK272"/>
  <c r="BK233"/>
  <c r="BK219"/>
  <c r="J187"/>
  <c r="BK175"/>
  <c r="BK164"/>
  <c i="3" r="J126"/>
  <c r="J150"/>
  <c r="BK143"/>
  <c r="BK131"/>
  <c r="BK124"/>
  <c r="J127"/>
  <c r="J143"/>
  <c i="2" r="BK344"/>
  <c r="BK325"/>
  <c r="BK310"/>
  <c r="BK259"/>
  <c r="BK235"/>
  <c r="J200"/>
  <c r="BK168"/>
  <c r="J362"/>
  <c r="BK347"/>
  <c r="BK328"/>
  <c r="BK300"/>
  <c r="BK270"/>
  <c r="J241"/>
  <c r="BK218"/>
  <c r="J182"/>
  <c r="BK160"/>
  <c r="BK360"/>
  <c r="BK339"/>
  <c r="J304"/>
  <c r="J283"/>
  <c r="BK261"/>
  <c r="BK237"/>
  <c r="J180"/>
  <c r="J173"/>
  <c r="J504"/>
  <c r="BK498"/>
  <c r="J495"/>
  <c r="BK491"/>
  <c r="BK488"/>
  <c r="BK485"/>
  <c r="J482"/>
  <c r="J477"/>
  <c r="BK473"/>
  <c r="J471"/>
  <c r="J468"/>
  <c r="J462"/>
  <c r="J460"/>
  <c r="J457"/>
  <c r="BK453"/>
  <c r="J450"/>
  <c r="BK446"/>
  <c r="BK440"/>
  <c r="BK438"/>
  <c r="J434"/>
  <c r="J431"/>
  <c r="J428"/>
  <c r="J425"/>
  <c r="J420"/>
  <c r="BK417"/>
  <c r="J414"/>
  <c r="J410"/>
  <c r="BK406"/>
  <c r="J404"/>
  <c r="J401"/>
  <c r="BK398"/>
  <c r="J394"/>
  <c r="BK391"/>
  <c r="J388"/>
  <c r="J385"/>
  <c r="J381"/>
  <c r="J377"/>
  <c r="BK374"/>
  <c r="BK369"/>
  <c r="J351"/>
  <c r="J333"/>
  <c r="J300"/>
  <c r="J286"/>
  <c r="J248"/>
  <c r="J221"/>
  <c r="BK206"/>
  <c r="J190"/>
  <c r="BK147"/>
  <c r="J364"/>
  <c r="J332"/>
  <c r="BK299"/>
  <c r="J271"/>
  <c r="J239"/>
  <c r="BK210"/>
  <c r="BK190"/>
  <c r="BK169"/>
  <c r="J150"/>
  <c r="BK333"/>
  <c r="J305"/>
  <c r="BK271"/>
  <c r="J236"/>
  <c r="J198"/>
  <c r="BK152"/>
  <c r="J338"/>
  <c r="J313"/>
  <c r="J270"/>
  <c r="J244"/>
  <c r="J226"/>
  <c r="BK200"/>
  <c r="J148"/>
  <c r="BK321"/>
  <c r="BK286"/>
  <c r="BK268"/>
  <c r="J231"/>
  <c r="BK208"/>
  <c r="BK182"/>
  <c r="BK166"/>
  <c i="3" r="J138"/>
  <c r="J132"/>
  <c r="BK146"/>
  <c r="J136"/>
  <c r="BK129"/>
  <c r="J135"/>
  <c r="BK122"/>
  <c r="J145"/>
  <c r="J124"/>
  <c i="2" l="1" r="P145"/>
  <c r="R153"/>
  <c r="BK172"/>
  <c r="J172"/>
  <c r="J99"/>
  <c r="P172"/>
  <c r="T172"/>
  <c r="P183"/>
  <c r="R183"/>
  <c r="P242"/>
  <c r="R264"/>
  <c r="BK287"/>
  <c r="J287"/>
  <c r="J107"/>
  <c r="P291"/>
  <c r="T294"/>
  <c r="BK326"/>
  <c r="J326"/>
  <c r="J111"/>
  <c r="P343"/>
  <c r="BK361"/>
  <c r="J361"/>
  <c r="J113"/>
  <c r="P367"/>
  <c r="R379"/>
  <c r="R384"/>
  <c r="P397"/>
  <c r="P416"/>
  <c r="P423"/>
  <c r="BK430"/>
  <c r="J430"/>
  <c r="J120"/>
  <c r="R430"/>
  <c r="BK436"/>
  <c r="J436"/>
  <c r="J121"/>
  <c r="P436"/>
  <c r="T436"/>
  <c r="R445"/>
  <c r="R444"/>
  <c r="BK500"/>
  <c r="J500"/>
  <c r="J124"/>
  <c r="R500"/>
  <c r="BK503"/>
  <c r="J503"/>
  <c r="J125"/>
  <c r="T503"/>
  <c r="T145"/>
  <c r="T153"/>
  <c r="R188"/>
  <c r="BK264"/>
  <c r="J264"/>
  <c r="J103"/>
  <c r="R278"/>
  <c r="R287"/>
  <c r="P294"/>
  <c r="T307"/>
  <c r="T326"/>
  <c r="R367"/>
  <c r="T379"/>
  <c r="BK145"/>
  <c r="J145"/>
  <c r="J96"/>
  <c r="P153"/>
  <c r="T162"/>
  <c r="BK188"/>
  <c r="J188"/>
  <c r="J101"/>
  <c r="BK242"/>
  <c r="J242"/>
  <c r="J102"/>
  <c r="T264"/>
  <c r="P287"/>
  <c r="R291"/>
  <c r="BK307"/>
  <c r="J307"/>
  <c r="J110"/>
  <c r="P326"/>
  <c r="BK343"/>
  <c r="J343"/>
  <c r="J112"/>
  <c r="P361"/>
  <c r="BK367"/>
  <c r="J367"/>
  <c r="J114"/>
  <c r="P379"/>
  <c r="BK384"/>
  <c r="J384"/>
  <c r="J116"/>
  <c r="BK397"/>
  <c r="J397"/>
  <c r="J117"/>
  <c r="BK416"/>
  <c r="J416"/>
  <c r="J118"/>
  <c r="BK423"/>
  <c r="J423"/>
  <c r="J119"/>
  <c r="T423"/>
  <c r="P445"/>
  <c i="3" r="BK123"/>
  <c r="J123"/>
  <c r="J99"/>
  <c i="2" r="BK153"/>
  <c r="J153"/>
  <c r="J97"/>
  <c r="P162"/>
  <c r="P188"/>
  <c r="T242"/>
  <c r="P278"/>
  <c r="T287"/>
  <c r="R294"/>
  <c r="R307"/>
  <c r="R343"/>
  <c r="R361"/>
  <c r="T361"/>
  <c r="BK379"/>
  <c r="J379"/>
  <c r="J115"/>
  <c r="T384"/>
  <c r="R397"/>
  <c r="R416"/>
  <c r="R423"/>
  <c r="BK445"/>
  <c r="J445"/>
  <c r="J123"/>
  <c r="T445"/>
  <c r="T444"/>
  <c r="P500"/>
  <c r="T500"/>
  <c r="P503"/>
  <c r="R503"/>
  <c i="3" r="P123"/>
  <c r="P120"/>
  <c r="P119"/>
  <c i="1" r="AU96"/>
  <c i="2" r="BK162"/>
  <c r="J162"/>
  <c r="J98"/>
  <c r="T188"/>
  <c r="P264"/>
  <c r="T278"/>
  <c r="BK291"/>
  <c r="J291"/>
  <c r="J108"/>
  <c r="T291"/>
  <c r="P307"/>
  <c r="T343"/>
  <c r="T367"/>
  <c r="P384"/>
  <c r="T397"/>
  <c r="T416"/>
  <c r="P430"/>
  <c r="T430"/>
  <c r="R436"/>
  <c i="3" r="R123"/>
  <c r="R120"/>
  <c r="R119"/>
  <c i="2" r="R145"/>
  <c r="R162"/>
  <c r="R172"/>
  <c r="BK183"/>
  <c r="J183"/>
  <c r="J100"/>
  <c r="T183"/>
  <c r="R242"/>
  <c r="BK278"/>
  <c r="J278"/>
  <c r="J106"/>
  <c r="BK294"/>
  <c r="J294"/>
  <c r="J109"/>
  <c r="R326"/>
  <c i="3" r="T123"/>
  <c r="T120"/>
  <c r="T119"/>
  <c i="2" r="BK275"/>
  <c r="J275"/>
  <c r="J104"/>
  <c i="3" r="BK121"/>
  <c r="J121"/>
  <c r="J98"/>
  <c i="2" r="BK144"/>
  <c r="J144"/>
  <c r="J95"/>
  <c i="3" r="E109"/>
  <c r="BF126"/>
  <c r="BF137"/>
  <c r="BF143"/>
  <c r="BF145"/>
  <c r="BF149"/>
  <c r="J115"/>
  <c r="BF127"/>
  <c r="BF132"/>
  <c r="BF135"/>
  <c i="2" r="BK277"/>
  <c r="J277"/>
  <c r="J105"/>
  <c i="3" r="J89"/>
  <c r="BF124"/>
  <c r="BF125"/>
  <c r="BF128"/>
  <c r="BF130"/>
  <c r="BF134"/>
  <c r="BF136"/>
  <c r="BF141"/>
  <c r="BF150"/>
  <c i="2" r="BK444"/>
  <c r="J444"/>
  <c r="J122"/>
  <c i="3" r="J92"/>
  <c r="BF133"/>
  <c r="F92"/>
  <c r="BF138"/>
  <c r="BF142"/>
  <c r="BF146"/>
  <c r="BF122"/>
  <c r="BF140"/>
  <c r="BF144"/>
  <c r="BF147"/>
  <c r="BF131"/>
  <c r="BF148"/>
  <c r="BF129"/>
  <c r="BF139"/>
  <c i="2" r="BF151"/>
  <c r="BF190"/>
  <c r="BF209"/>
  <c r="BF225"/>
  <c r="BF235"/>
  <c r="BF246"/>
  <c r="BF247"/>
  <c r="BF252"/>
  <c r="BF255"/>
  <c r="BF265"/>
  <c r="BF282"/>
  <c r="BF297"/>
  <c r="BF310"/>
  <c r="BF311"/>
  <c r="BF312"/>
  <c r="BF314"/>
  <c r="BF328"/>
  <c r="BF342"/>
  <c r="BF346"/>
  <c r="BF355"/>
  <c r="F90"/>
  <c r="BF160"/>
  <c r="BF161"/>
  <c r="BF167"/>
  <c r="BF168"/>
  <c r="BF169"/>
  <c r="BF177"/>
  <c r="BF178"/>
  <c r="BF193"/>
  <c r="BF195"/>
  <c r="BF201"/>
  <c r="BF202"/>
  <c r="BF207"/>
  <c r="BF219"/>
  <c r="BF221"/>
  <c r="BF253"/>
  <c r="BF254"/>
  <c r="BF263"/>
  <c r="BF268"/>
  <c r="BF272"/>
  <c r="BF274"/>
  <c r="BF279"/>
  <c r="BF280"/>
  <c r="BF300"/>
  <c r="BF303"/>
  <c r="BF319"/>
  <c r="BF329"/>
  <c r="BF339"/>
  <c r="BF340"/>
  <c r="BF344"/>
  <c r="BF347"/>
  <c r="BF350"/>
  <c r="BF352"/>
  <c r="BF353"/>
  <c r="BF356"/>
  <c r="J90"/>
  <c r="BF146"/>
  <c r="BF154"/>
  <c r="BF191"/>
  <c r="BF211"/>
  <c r="BF222"/>
  <c r="BF229"/>
  <c r="BF238"/>
  <c r="BF249"/>
  <c r="BF261"/>
  <c r="BF284"/>
  <c r="BF288"/>
  <c r="BF301"/>
  <c r="BF316"/>
  <c r="BF330"/>
  <c r="BF360"/>
  <c r="BF362"/>
  <c r="BF370"/>
  <c r="BF371"/>
  <c r="BF152"/>
  <c r="BF163"/>
  <c r="BF165"/>
  <c r="BF166"/>
  <c r="BF175"/>
  <c r="BF179"/>
  <c r="BF184"/>
  <c r="BF185"/>
  <c r="BF194"/>
  <c r="BF213"/>
  <c r="BF216"/>
  <c r="BF226"/>
  <c r="BF233"/>
  <c r="BF234"/>
  <c r="BF243"/>
  <c r="BF248"/>
  <c r="BF256"/>
  <c r="BF258"/>
  <c r="BF259"/>
  <c r="BF262"/>
  <c r="BF283"/>
  <c r="BF285"/>
  <c r="BF290"/>
  <c r="BF305"/>
  <c r="BF313"/>
  <c r="BF318"/>
  <c r="BF324"/>
  <c r="BF325"/>
  <c r="BF335"/>
  <c r="BF341"/>
  <c r="BF349"/>
  <c r="BF351"/>
  <c r="BF164"/>
  <c r="BF173"/>
  <c r="BF176"/>
  <c r="BF180"/>
  <c r="BF182"/>
  <c r="BF186"/>
  <c r="BF187"/>
  <c r="BF192"/>
  <c r="BF214"/>
  <c r="BF217"/>
  <c r="BF223"/>
  <c r="BF224"/>
  <c r="BF230"/>
  <c r="BF239"/>
  <c r="BF245"/>
  <c r="BF250"/>
  <c r="BF266"/>
  <c r="BF281"/>
  <c r="BF295"/>
  <c r="BF298"/>
  <c r="BF302"/>
  <c r="BF304"/>
  <c r="BF315"/>
  <c r="BF317"/>
  <c r="BF364"/>
  <c r="BF366"/>
  <c r="BF368"/>
  <c r="BF372"/>
  <c r="BF373"/>
  <c r="BF374"/>
  <c r="BF375"/>
  <c r="BF376"/>
  <c r="BF377"/>
  <c r="BF378"/>
  <c r="BF380"/>
  <c r="BF381"/>
  <c r="BF382"/>
  <c r="BF383"/>
  <c r="BF385"/>
  <c r="BF386"/>
  <c r="BF387"/>
  <c r="BF388"/>
  <c r="BF389"/>
  <c r="BF390"/>
  <c r="BF391"/>
  <c r="BF392"/>
  <c r="BF393"/>
  <c r="BF394"/>
  <c r="BF395"/>
  <c r="BF396"/>
  <c r="BF398"/>
  <c r="BF399"/>
  <c r="BF400"/>
  <c r="BF401"/>
  <c r="BF402"/>
  <c r="BF403"/>
  <c r="BF404"/>
  <c r="BF405"/>
  <c r="BF406"/>
  <c r="BF407"/>
  <c r="BF408"/>
  <c r="BF409"/>
  <c r="BF410"/>
  <c r="BF411"/>
  <c r="BF412"/>
  <c r="BF413"/>
  <c r="BF414"/>
  <c r="BF415"/>
  <c r="BF417"/>
  <c r="BF418"/>
  <c r="BF419"/>
  <c r="BF420"/>
  <c r="BF421"/>
  <c r="BF422"/>
  <c r="BF424"/>
  <c r="BF425"/>
  <c r="BF426"/>
  <c r="BF427"/>
  <c r="BF428"/>
  <c r="BF429"/>
  <c r="BF431"/>
  <c r="BF432"/>
  <c r="BF433"/>
  <c r="BF434"/>
  <c r="BF435"/>
  <c r="BF437"/>
  <c r="BF438"/>
  <c r="BF439"/>
  <c r="BF440"/>
  <c r="BF441"/>
  <c r="BF442"/>
  <c r="BF443"/>
  <c r="BF446"/>
  <c r="BF447"/>
  <c r="BF448"/>
  <c r="BF449"/>
  <c r="BF450"/>
  <c r="BF451"/>
  <c r="BF452"/>
  <c r="BF453"/>
  <c r="BF454"/>
  <c r="BF455"/>
  <c r="BF456"/>
  <c r="BF457"/>
  <c r="BF458"/>
  <c r="BF459"/>
  <c r="BF460"/>
  <c r="BF461"/>
  <c r="BF462"/>
  <c r="BF463"/>
  <c r="BF464"/>
  <c r="BF465"/>
  <c r="BF466"/>
  <c r="BF467"/>
  <c r="BF468"/>
  <c r="BF469"/>
  <c r="BF470"/>
  <c r="BF471"/>
  <c r="BF472"/>
  <c r="BF473"/>
  <c r="BF474"/>
  <c r="BF475"/>
  <c r="BF476"/>
  <c r="BF477"/>
  <c r="BF478"/>
  <c r="BF479"/>
  <c r="BF480"/>
  <c r="BF481"/>
  <c r="BF482"/>
  <c r="BF483"/>
  <c r="BF484"/>
  <c r="BF485"/>
  <c r="BF486"/>
  <c r="BF487"/>
  <c r="BF488"/>
  <c r="BF489"/>
  <c r="BF490"/>
  <c r="BF491"/>
  <c r="BF492"/>
  <c r="BF493"/>
  <c r="BF494"/>
  <c r="BF495"/>
  <c r="BF496"/>
  <c r="BF497"/>
  <c r="BF498"/>
  <c r="BF499"/>
  <c r="BF501"/>
  <c r="BF502"/>
  <c r="BF504"/>
  <c r="BF505"/>
  <c r="BF148"/>
  <c r="BF150"/>
  <c r="BF155"/>
  <c r="BF156"/>
  <c r="BF157"/>
  <c r="BF171"/>
  <c r="BF174"/>
  <c r="BF181"/>
  <c r="BF189"/>
  <c r="BF196"/>
  <c r="BF197"/>
  <c r="BF218"/>
  <c r="BF227"/>
  <c r="BF231"/>
  <c r="BF232"/>
  <c r="BF236"/>
  <c r="BF240"/>
  <c r="BF251"/>
  <c r="BF257"/>
  <c r="BF270"/>
  <c r="BF273"/>
  <c r="BF296"/>
  <c r="BF309"/>
  <c r="BF327"/>
  <c r="BF332"/>
  <c r="BF333"/>
  <c r="BF334"/>
  <c r="BF336"/>
  <c r="BF348"/>
  <c r="BF354"/>
  <c r="BF357"/>
  <c r="BF363"/>
  <c r="BF365"/>
  <c r="J89"/>
  <c r="BF147"/>
  <c r="BF158"/>
  <c r="BF159"/>
  <c r="BF198"/>
  <c r="BF199"/>
  <c r="BF200"/>
  <c r="BF205"/>
  <c r="BF206"/>
  <c r="BF208"/>
  <c r="BF210"/>
  <c r="BF212"/>
  <c r="BF215"/>
  <c r="BF237"/>
  <c r="BF244"/>
  <c r="BF267"/>
  <c r="BF276"/>
  <c r="BF320"/>
  <c r="BF322"/>
  <c r="BF338"/>
  <c r="BF358"/>
  <c r="BF359"/>
  <c r="BF369"/>
  <c r="J87"/>
  <c r="BF149"/>
  <c r="BF170"/>
  <c r="BF203"/>
  <c r="BF204"/>
  <c r="BF220"/>
  <c r="BF228"/>
  <c r="BF241"/>
  <c r="BF260"/>
  <c r="BF269"/>
  <c r="BF271"/>
  <c r="BF286"/>
  <c r="BF289"/>
  <c r="BF292"/>
  <c r="BF293"/>
  <c r="BF299"/>
  <c r="BF306"/>
  <c r="BF308"/>
  <c r="BF321"/>
  <c r="BF323"/>
  <c r="BF331"/>
  <c r="BF337"/>
  <c r="BF345"/>
  <c r="F34"/>
  <c i="1" r="BC95"/>
  <c i="2" r="J31"/>
  <c i="1" r="AV95"/>
  <c i="3" r="J33"/>
  <c i="1" r="AV96"/>
  <c i="3" r="F35"/>
  <c i="1" r="BB96"/>
  <c i="3" r="F37"/>
  <c i="1" r="BD96"/>
  <c i="2" r="F35"/>
  <c i="1" r="BD95"/>
  <c i="3" r="F33"/>
  <c i="1" r="AZ96"/>
  <c i="3" r="F36"/>
  <c i="1" r="BC96"/>
  <c i="2" r="F33"/>
  <c i="1" r="BB95"/>
  <c i="2" r="F31"/>
  <c i="1" r="AZ95"/>
  <c i="2" l="1" r="R277"/>
  <c r="R144"/>
  <c r="R143"/>
  <c r="P444"/>
  <c r="T144"/>
  <c r="T277"/>
  <c r="P277"/>
  <c r="P144"/>
  <c r="P143"/>
  <c i="1" r="AU95"/>
  <c i="3" r="BK120"/>
  <c r="J120"/>
  <c r="J97"/>
  <c i="2" r="BK143"/>
  <c r="J143"/>
  <c r="J94"/>
  <c i="1" r="AU94"/>
  <c r="BC94"/>
  <c r="AY94"/>
  <c i="3" r="F34"/>
  <c i="1" r="BA96"/>
  <c i="2" r="F32"/>
  <c i="1" r="BA95"/>
  <c r="BB94"/>
  <c r="W31"/>
  <c i="2" r="J32"/>
  <c i="1" r="AW95"/>
  <c r="AT95"/>
  <c r="AZ94"/>
  <c r="W29"/>
  <c i="3" r="J34"/>
  <c i="1" r="AW96"/>
  <c r="AT96"/>
  <c r="BD94"/>
  <c r="W33"/>
  <c i="2" l="1" r="T143"/>
  <c i="3" r="BK119"/>
  <c r="J119"/>
  <c r="J96"/>
  <c i="1" r="BA94"/>
  <c r="AW94"/>
  <c r="AK30"/>
  <c r="AV94"/>
  <c r="AK29"/>
  <c r="W32"/>
  <c r="AX94"/>
  <c i="2" r="J28"/>
  <c i="1" r="AG95"/>
  <c i="2" l="1" r="J37"/>
  <c i="1" r="AN95"/>
  <c i="3" r="J30"/>
  <c i="1" r="AG96"/>
  <c r="AT94"/>
  <c r="W30"/>
  <c i="3" l="1" r="J39"/>
  <c i="1" r="AN96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<sst xmlns="http://schemas.openxmlformats.org/spreadsheetml/2006/main">
  <si>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</si>
  <si>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</si>
  <si>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</si>
  <si>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</si>
  <si>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{a3185081-b70d-441b-b78d-4dcf67a606be}</t>
  </si>
  <si>
    <t xml:space="preserve">&gt;&gt;  skryté stĺpce  &lt;&lt;</t>
  </si>
  <si>
    <t>0,01</t>
  </si>
  <si>
    <t>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</si>
  <si>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</si>
  <si>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</si>
  <si>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</si>
  <si>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</si>
  <si>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</si>
  <si>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EUS3r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</si>
  <si>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</si>
  <si>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</si>
  <si>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maštale K2</t>
  </si>
  <si>
    <t>JKSO:</t>
  </si>
  <si>
    <t>KS:</t>
  </si>
  <si>
    <t>Miesto:</t>
  </si>
  <si>
    <t>Sebechleby</t>
  </si>
  <si>
    <t>Dátum:</t>
  </si>
  <si>
    <t>9. 2. 2024</t>
  </si>
  <si>
    <t>Objednávateľ:</t>
  </si>
  <si>
    <t>IČO:</t>
  </si>
  <si>
    <t>EURO-SEB, s.r.o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</si>
  <si>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</si>
  <si>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</si>
  <si>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</si>
  <si>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</si>
  <si>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</si>
  <si>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</si>
  <si>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</si>
  <si>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</si>
  <si>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</si>
  <si>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</si>
  <si>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</si>
  <si>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</si>
  <si>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</si>
  <si>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</si>
  <si>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</si>
  <si>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</si>
  <si>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</si>
  <si>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</si>
  <si>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</si>
  <si>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</si>
  <si>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</si>
  <si>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</si>
  <si>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</si>
  <si>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</si>
  <si>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</si>
  <si>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</si>
  <si>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</si>
  <si>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</si>
  <si>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</si>
  <si>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</si>
  <si>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</si>
  <si>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</si>
  <si>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</si>
  <si>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</si>
  <si>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</si>
  <si>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</si>
  <si>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</si>
  <si>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</si>
  <si>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</si>
  <si>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</si>
  <si>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</si>
  <si>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</si>
  <si>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</si>
  <si>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</si>
  <si>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</si>
  <si>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</si>
  <si>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</si>
  <si>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</si>
  <si>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</si>
  <si>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</si>
  <si>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</si>
  <si>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</si>
  <si>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</si>
  <si>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</si>
  <si>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EUS3 B</t>
  </si>
  <si>
    <t>Búracie práce</t>
  </si>
  <si>
    <t>{c2993a67-bb67-4184-8f77-bf069510e5b5}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</si>
  <si>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</si>
  <si>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</si>
  <si>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</si>
  <si>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</si>
  <si>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</si>
  <si>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</si>
  <si>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</si>
  <si>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</si>
  <si>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</si>
  <si>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</si>
  <si>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</si>
  <si>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</si>
  <si>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</si>
  <si>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</si>
  <si>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</si>
  <si>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</si>
  <si>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</si>
  <si>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</si>
  <si>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</si>
  <si>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</si>
  <si>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</si>
  <si>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</si>
  <si>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</si>
  <si>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</si>
  <si>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</si>
  <si>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</si>
  <si>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</si>
  <si>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</si>
  <si>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</si>
  <si>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</si>
  <si>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</si>
  <si>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</si>
  <si>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</si>
  <si>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</si>
  <si>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</si>
  <si>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</si>
  <si>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</si>
  <si>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</si>
  <si>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</si>
  <si>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</si>
  <si>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</si>
  <si>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</si>
  <si>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</si>
  <si>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</si>
  <si>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</si>
  <si>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</si>
  <si>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</si>
  <si>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</si>
  <si>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</si>
  <si>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</si>
  <si>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</si>
  <si>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</si>
  <si>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</si>
  <si>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</t>
  </si>
  <si>
    <t>K</t>
  </si>
  <si>
    <t>132211101</t>
  </si>
  <si>
    <t xml:space="preserve">Hĺbenie rýh šírky do 600 mm v  hornine tr.3 súdržných - ručným náradím</t>
  </si>
  <si>
    <t>m3</t>
  </si>
  <si>
    <t>4</t>
  </si>
  <si>
    <t>-1740826048</t>
  </si>
  <si>
    <t>3</t>
  </si>
  <si>
    <t>132211119</t>
  </si>
  <si>
    <t>Príplatok za lepivosť pri hĺbení rýh š do 600 mm ručným náradím v hornine tr. 3</t>
  </si>
  <si>
    <t>-1548260242</t>
  </si>
  <si>
    <t>167102102</t>
  </si>
  <si>
    <t>Nakladanie neuľahnutého výkopku z hornín tr.1-4 nad 1000 do 10000 m3</t>
  </si>
  <si>
    <t>1013088435</t>
  </si>
  <si>
    <t>5</t>
  </si>
  <si>
    <t>171101103</t>
  </si>
  <si>
    <t xml:space="preserve">Uloženie sypaniny do násypu  súdržnej horniny s mierou zhutnenia nad 96 do 100 % podľa Proctor-Standard</t>
  </si>
  <si>
    <t>411856439</t>
  </si>
  <si>
    <t>6</t>
  </si>
  <si>
    <t>174101001</t>
  </si>
  <si>
    <t>Zásyp sypaninou so zhutnením jám, šachiet, rýh, zárezov alebo okolo objektov do 100 m3</t>
  </si>
  <si>
    <t>-409807873</t>
  </si>
  <si>
    <t>7</t>
  </si>
  <si>
    <t>175101102</t>
  </si>
  <si>
    <t>Obsyp potrubia sypaninou z vhodných hornín 1 až 4 s prehodením sypaniny</t>
  </si>
  <si>
    <t>691987609</t>
  </si>
  <si>
    <t>8</t>
  </si>
  <si>
    <t>M</t>
  </si>
  <si>
    <t>583310000600.S</t>
  </si>
  <si>
    <t>Kamenivo ťažené drobné frakcia 0-4 mm</t>
  </si>
  <si>
    <t>t</t>
  </si>
  <si>
    <t>-839481091</t>
  </si>
  <si>
    <t>Zakladanie</t>
  </si>
  <si>
    <t>10</t>
  </si>
  <si>
    <t>273321311</t>
  </si>
  <si>
    <t>Betón základových dosiek, železový (bez výstuže), tr.C 16/20</t>
  </si>
  <si>
    <t>301555811</t>
  </si>
  <si>
    <t>11</t>
  </si>
  <si>
    <t>273351217</t>
  </si>
  <si>
    <t>Debnenie stien základových dosiek, zhotovenie-tradičné</t>
  </si>
  <si>
    <t>m2</t>
  </si>
  <si>
    <t>867481773</t>
  </si>
  <si>
    <t>12</t>
  </si>
  <si>
    <t>273351218</t>
  </si>
  <si>
    <t>Debnenie stien základových dosiek, odstránenie-tradičné</t>
  </si>
  <si>
    <t>520900506</t>
  </si>
  <si>
    <t>13</t>
  </si>
  <si>
    <t>273362422</t>
  </si>
  <si>
    <t>Výstuž základových dosiek zo zvár. sietí KARI, priemer drôtu 6/6 mm, veľkosť oka 150x150 mm</t>
  </si>
  <si>
    <t>263543265</t>
  </si>
  <si>
    <t>14</t>
  </si>
  <si>
    <t>273362422.1</t>
  </si>
  <si>
    <t>1766757478</t>
  </si>
  <si>
    <t>15</t>
  </si>
  <si>
    <t>274271031.S</t>
  </si>
  <si>
    <t>Murivo základových pásov (m3) z betónových debniacich tvárnic s betónovou výplňou C 16/20 hrúbky 250 mm</t>
  </si>
  <si>
    <t>-611955267</t>
  </si>
  <si>
    <t>16</t>
  </si>
  <si>
    <t>274361825</t>
  </si>
  <si>
    <t>Výstuž pre murivo základových pásov DT s betónovou výplňou z ocele 10505</t>
  </si>
  <si>
    <t>1578704432</t>
  </si>
  <si>
    <t>9</t>
  </si>
  <si>
    <t>631501111.S</t>
  </si>
  <si>
    <t>Násyp s utlačením a urovnaním povrchu z kameniva ťaženého hrubého a drobného</t>
  </si>
  <si>
    <t>495056977</t>
  </si>
  <si>
    <t>Zvislé a kompletné konštrukcie</t>
  </si>
  <si>
    <t>17</t>
  </si>
  <si>
    <t>310239411</t>
  </si>
  <si>
    <t>Zamurovanie otvoru s plochou nad 1 do 4m2 v murive nadzákladného tehlami na maltu cementovú</t>
  </si>
  <si>
    <t>-405778964</t>
  </si>
  <si>
    <t>18</t>
  </si>
  <si>
    <t>311233061.S</t>
  </si>
  <si>
    <t>Murivo nosné (m3) z tehál pálených dierovaných nebrúsených na pero a drážku hrúbky 250 mm, na klasickú maltu</t>
  </si>
  <si>
    <t>1600024317</t>
  </si>
  <si>
    <t>19</t>
  </si>
  <si>
    <t>311321311</t>
  </si>
  <si>
    <t>Betón nadzákladových múrov, železový (bez výstuže) tr.C 16/20</t>
  </si>
  <si>
    <t>1268515042</t>
  </si>
  <si>
    <t>20</t>
  </si>
  <si>
    <t>311351107</t>
  </si>
  <si>
    <t xml:space="preserve">Debnenie nadzákladových múrov  obojstranné zhotovenie-tradičné</t>
  </si>
  <si>
    <t>-2018538408</t>
  </si>
  <si>
    <t>21</t>
  </si>
  <si>
    <t>311351108</t>
  </si>
  <si>
    <t xml:space="preserve">Debnenie nadzákladových múrov  obojstranné odstránenie-tradičné</t>
  </si>
  <si>
    <t>-1580512580</t>
  </si>
  <si>
    <t>22</t>
  </si>
  <si>
    <t>311362021</t>
  </si>
  <si>
    <t>Výstuž nadzákladových múrov, stien a priečok zo zváraných sietí KARI</t>
  </si>
  <si>
    <t>1400751942</t>
  </si>
  <si>
    <t>23</t>
  </si>
  <si>
    <t>317162132</t>
  </si>
  <si>
    <t>Keramický preklad 23,8, šírky 70 mm, výšky 238 mm, dĺžky 1250 mm</t>
  </si>
  <si>
    <t>ks</t>
  </si>
  <si>
    <t>304879123</t>
  </si>
  <si>
    <t>24</t>
  </si>
  <si>
    <t>317162133</t>
  </si>
  <si>
    <t>Keramický preklad 23,8, šírky 70 mm, výšky 238 mm, dĺžky 1500 mm</t>
  </si>
  <si>
    <t>1473997130</t>
  </si>
  <si>
    <t>25</t>
  </si>
  <si>
    <t>349231821.S</t>
  </si>
  <si>
    <t>Primurovka ostenia s ozubom z tehál vo vybúraných otvoroch nad 150 do 300 mm</t>
  </si>
  <si>
    <t>-421031592</t>
  </si>
  <si>
    <t>Vodorovné konštrukcie</t>
  </si>
  <si>
    <t>26</t>
  </si>
  <si>
    <t>411941021</t>
  </si>
  <si>
    <t>Nosné alebo spojovacie zvary stropných konštrukcií z betonárskej ocele, priemeru tyče do 10 mm</t>
  </si>
  <si>
    <t>m</t>
  </si>
  <si>
    <t>1309206375</t>
  </si>
  <si>
    <t>27</t>
  </si>
  <si>
    <t>411941022</t>
  </si>
  <si>
    <t xml:space="preserve">Nosné alebo spojovacie zvary  stropných konštrukcií z betonárskej ocele, priemeru tyče 10-14 mm</t>
  </si>
  <si>
    <t>1019737817</t>
  </si>
  <si>
    <t>28</t>
  </si>
  <si>
    <t>417321414</t>
  </si>
  <si>
    <t>Betón stužujúcich pásov a vencov železový tr. C 20/25</t>
  </si>
  <si>
    <t>-798544809</t>
  </si>
  <si>
    <t>29</t>
  </si>
  <si>
    <t>417351115</t>
  </si>
  <si>
    <t>Debnenie bočníc stužujúcich pásov a vencov vrátane vzpier zhotovenie</t>
  </si>
  <si>
    <t>-2134987958</t>
  </si>
  <si>
    <t>30</t>
  </si>
  <si>
    <t>417351116</t>
  </si>
  <si>
    <t>Debnenie bočníc stužujúcich pásov a vencov vrátane vzpier odstránenie</t>
  </si>
  <si>
    <t>2132054328</t>
  </si>
  <si>
    <t>31</t>
  </si>
  <si>
    <t>417361821</t>
  </si>
  <si>
    <t>Výstuž stužujúcich pásov a vencov z betonárskej ocele 10505</t>
  </si>
  <si>
    <t>-1478069395</t>
  </si>
  <si>
    <t>32</t>
  </si>
  <si>
    <t>434311115</t>
  </si>
  <si>
    <t>Stupne dusané na terén alebo dosku z betónu bez poteru, so zahladením povrchu tr.C 16/20</t>
  </si>
  <si>
    <t>286173222</t>
  </si>
  <si>
    <t>33</t>
  </si>
  <si>
    <t>434351141</t>
  </si>
  <si>
    <t>Debnenie stupňov na podstupňovej doske alebo na teréne pôdorysne priamočiarych zhotovenie</t>
  </si>
  <si>
    <t>-1116914037</t>
  </si>
  <si>
    <t>34</t>
  </si>
  <si>
    <t>434351142</t>
  </si>
  <si>
    <t>Debnenie stupňov na podstupňovej doske alebo na teréne pôdorysne priamočiarych odstránenie</t>
  </si>
  <si>
    <t>904797570</t>
  </si>
  <si>
    <t>35</t>
  </si>
  <si>
    <t>451572111</t>
  </si>
  <si>
    <t>Lôžko pod potrubie, stoky a drobné objekty, v otvorenom výkope z kameniva drobného ťaženého 0-4 mm</t>
  </si>
  <si>
    <t>-1153672369</t>
  </si>
  <si>
    <t>Komunikácie</t>
  </si>
  <si>
    <t>36</t>
  </si>
  <si>
    <t>597962125</t>
  </si>
  <si>
    <t>Montáž uzavretého žľabu BG, BGU-Z, BGZ-S, SV 150, do lôžka z betónu prostého tr.C 25/30</t>
  </si>
  <si>
    <t>1502895265</t>
  </si>
  <si>
    <t>37</t>
  </si>
  <si>
    <t>5923001840</t>
  </si>
  <si>
    <t>Liatinový rošt s pozdĺžnymi rebrami NW 150, 500/197/25, MW 27/13, tr. E 600 kN,(bez 4 x spoj.mat.)</t>
  </si>
  <si>
    <t>-949985133</t>
  </si>
  <si>
    <t>38</t>
  </si>
  <si>
    <t>592270033900</t>
  </si>
  <si>
    <t>Odvodňovací žľab pre vysokú záťaž BGZ-S SV G NW 150, typ č. 1-10, dĺžky 1 m, so spádom 0,5 %, betónový s liatinovou hranou, BG-GRASPOINTNER (HYDRO BG)</t>
  </si>
  <si>
    <t>-611461954</t>
  </si>
  <si>
    <t>39</t>
  </si>
  <si>
    <t>599142111</t>
  </si>
  <si>
    <t>Úprava zálievky dilatačných alebo pracovných škár hĺbky do 40 mm, šírky nad 20 do 40 mm</t>
  </si>
  <si>
    <t>185081516</t>
  </si>
  <si>
    <t>Úpravy povrchov, podlahy, osadenie</t>
  </si>
  <si>
    <t>40</t>
  </si>
  <si>
    <t>610991111</t>
  </si>
  <si>
    <t>Zakrývanie výplní vnútorných okenných otvorov, predmetov a konštrukcií</t>
  </si>
  <si>
    <t>575152403</t>
  </si>
  <si>
    <t>41</t>
  </si>
  <si>
    <t>612401191</t>
  </si>
  <si>
    <t>Omietka jednotlivých malých plôch vnútorných stien akoukoľvek maltou do 0, 09 m2</t>
  </si>
  <si>
    <t>90816632</t>
  </si>
  <si>
    <t>42</t>
  </si>
  <si>
    <t>612401291</t>
  </si>
  <si>
    <t>Omietka jednotlivých malých plôch vnútorných stien akoukoľvek maltou nad 0, 09 do 0,25 m2</t>
  </si>
  <si>
    <t>-1517849561</t>
  </si>
  <si>
    <t>43</t>
  </si>
  <si>
    <t>612401391</t>
  </si>
  <si>
    <t>Omietka jednotlivých malých plôch vnútorných stien akoukoľvek maltou nad 0, 25 do 1 m2</t>
  </si>
  <si>
    <t>68101165</t>
  </si>
  <si>
    <t>44</t>
  </si>
  <si>
    <t>612403399</t>
  </si>
  <si>
    <t>Hrubá výplň rýh na stenách akoukoľvek maltou, akejkoľvek šírky ryhy</t>
  </si>
  <si>
    <t>709276007</t>
  </si>
  <si>
    <t>45</t>
  </si>
  <si>
    <t>612403399.1</t>
  </si>
  <si>
    <t>-576480561</t>
  </si>
  <si>
    <t>46</t>
  </si>
  <si>
    <t>612409991</t>
  </si>
  <si>
    <t>Začistenie omietok (s dodaním hmoty) okolo okien, dverí,podláh, obkladov atď.</t>
  </si>
  <si>
    <t>127380469</t>
  </si>
  <si>
    <t>47</t>
  </si>
  <si>
    <t>612421431</t>
  </si>
  <si>
    <t>Oprava vnútorných vápenných omietok stien, v množstve opravenej plochy nad 30 do 50 % štukových</t>
  </si>
  <si>
    <t>-1334514686</t>
  </si>
  <si>
    <t>48</t>
  </si>
  <si>
    <t>612421637</t>
  </si>
  <si>
    <t>Vnútorná omietka vápenná alebo vápennocementová v podlaží a v schodisku stien štuková</t>
  </si>
  <si>
    <t>-1388262016</t>
  </si>
  <si>
    <t>49</t>
  </si>
  <si>
    <t>612422491</t>
  </si>
  <si>
    <t>Príplatok za každých ďalších 10 mm hrúbky opravy vnútorných vápenných omietok stien opravenej plochy nad 30 do 50 %</t>
  </si>
  <si>
    <t>1861195571</t>
  </si>
  <si>
    <t>50</t>
  </si>
  <si>
    <t>612423531</t>
  </si>
  <si>
    <t>Omietka rýh v stenách maltou vápennou šírky ryhy do 150 mm omietkou štukovou</t>
  </si>
  <si>
    <t>1617232571</t>
  </si>
  <si>
    <t>51</t>
  </si>
  <si>
    <t>612423531.1</t>
  </si>
  <si>
    <t>1131361175</t>
  </si>
  <si>
    <t>52</t>
  </si>
  <si>
    <t>612425931</t>
  </si>
  <si>
    <t>Omietka vápenná vnútorného ostenia okenného alebo dverného štuková</t>
  </si>
  <si>
    <t>-502266293</t>
  </si>
  <si>
    <t>53</t>
  </si>
  <si>
    <t>612456123</t>
  </si>
  <si>
    <t>Potiahnutie vnútorných stien z prefa dielcov MC hr 4mm</t>
  </si>
  <si>
    <t>1238305267</t>
  </si>
  <si>
    <t>54</t>
  </si>
  <si>
    <t>612462026</t>
  </si>
  <si>
    <t>Príprava vnútorného podkladu stien 703 - fluat</t>
  </si>
  <si>
    <t>841925279</t>
  </si>
  <si>
    <t>55</t>
  </si>
  <si>
    <t>612462028</t>
  </si>
  <si>
    <t>Príprava vnútorného podkladu stien, emulzia na zvýšenie priľnavosti betonkontakt</t>
  </si>
  <si>
    <t>1597639973</t>
  </si>
  <si>
    <t>58</t>
  </si>
  <si>
    <t>620991121</t>
  </si>
  <si>
    <t>Zakrývanie výplní vonkajších otvorov s rámami a zárubňami, zábradlí, oplechovania, atď. zhotovené z lešenia akýmkoľvek spôsobom</t>
  </si>
  <si>
    <t>619208065</t>
  </si>
  <si>
    <t>59</t>
  </si>
  <si>
    <t>621466026</t>
  </si>
  <si>
    <t>Príprava vonkajšieho podkladu podhľadov 703 - fluat</t>
  </si>
  <si>
    <t>-1683830127</t>
  </si>
  <si>
    <t>60</t>
  </si>
  <si>
    <t>622421143</t>
  </si>
  <si>
    <t>Vonkajšia omietka vápenná stien štuková v stupni zložitosti 1-2</t>
  </si>
  <si>
    <t>-709449341</t>
  </si>
  <si>
    <t>61</t>
  </si>
  <si>
    <t>622422721</t>
  </si>
  <si>
    <t>Oprava vonkajších omietok vápenných a vápenocem. stupeň členitosti Ia II -80% štukových</t>
  </si>
  <si>
    <t>1697659891</t>
  </si>
  <si>
    <t>62</t>
  </si>
  <si>
    <t>622463026</t>
  </si>
  <si>
    <t>Príprava vonkajšieho podkladu stien 703 - fluat</t>
  </si>
  <si>
    <t>-789912404</t>
  </si>
  <si>
    <t>63</t>
  </si>
  <si>
    <t>622463028</t>
  </si>
  <si>
    <t>Príprava vonkajšieho podkladu stien, emulzia na zvýšenie priľnavosti betonkontakt</t>
  </si>
  <si>
    <t>2075640932</t>
  </si>
  <si>
    <t>64</t>
  </si>
  <si>
    <t>622481119</t>
  </si>
  <si>
    <t>Potiahnutie vonkajších stien, sklotextílnou mriežkou</t>
  </si>
  <si>
    <t>-966199560</t>
  </si>
  <si>
    <t>65</t>
  </si>
  <si>
    <t>622481119.S</t>
  </si>
  <si>
    <t>Potiahnutie vonkajších stien sklotextilnou mriežkou s celoplošným prilepením</t>
  </si>
  <si>
    <t>1913209740</t>
  </si>
  <si>
    <t>66</t>
  </si>
  <si>
    <t>622491301</t>
  </si>
  <si>
    <t>Náter fasádny minerálny tekutý, silikátový A110, dvojnásobný</t>
  </si>
  <si>
    <t>1157207386</t>
  </si>
  <si>
    <t>67</t>
  </si>
  <si>
    <t>622491301.S</t>
  </si>
  <si>
    <t>Fasádny náter akrylátový, dvojnásobný</t>
  </si>
  <si>
    <t>1452471069</t>
  </si>
  <si>
    <t>68</t>
  </si>
  <si>
    <t>622903111.S</t>
  </si>
  <si>
    <t>Očist., nosného muriva alebo betónu, múrov a valov pred začatím opráv ručne</t>
  </si>
  <si>
    <t>-1320799561</t>
  </si>
  <si>
    <t>56</t>
  </si>
  <si>
    <t>622903112.S</t>
  </si>
  <si>
    <t>Očist., výplňového muriva alebo betónu, múrov a valov pred začatím opráv ručne</t>
  </si>
  <si>
    <t>-1338155197</t>
  </si>
  <si>
    <t>69</t>
  </si>
  <si>
    <t>625250150</t>
  </si>
  <si>
    <t>Doteplenie konštrukcie hr. 20 mm, systém XPS 2800 C, lepený celoplošne bez prikotvenia</t>
  </si>
  <si>
    <t>-888068985</t>
  </si>
  <si>
    <t>71</t>
  </si>
  <si>
    <t>625252306</t>
  </si>
  <si>
    <t>Kontaktný zatepľovací systém hr. 80 mm (kamenná vlna), skrutkovacie kotvy</t>
  </si>
  <si>
    <t>-110959999</t>
  </si>
  <si>
    <t>70</t>
  </si>
  <si>
    <t>625254111.S</t>
  </si>
  <si>
    <t>Zateplenie stropov bez výstužnej vrstvy z polystyréncementu hr. 30 mm, skrutkovacie kotvy</t>
  </si>
  <si>
    <t>2115640787</t>
  </si>
  <si>
    <t>72</t>
  </si>
  <si>
    <t>631311131</t>
  </si>
  <si>
    <t>Doplnenie existujúcich mazanín prostým betónom bez poteru o ploche do 1 m2 a hr.do 240 mm</t>
  </si>
  <si>
    <t>-2096578158</t>
  </si>
  <si>
    <t>73</t>
  </si>
  <si>
    <t>631312131</t>
  </si>
  <si>
    <t>Doplnenie existujúcich mazanín prostým betónom bez poteru o ploche 1-4 m2 a hr.do 240 mm</t>
  </si>
  <si>
    <t>-40158888</t>
  </si>
  <si>
    <t>74</t>
  </si>
  <si>
    <t>631312141</t>
  </si>
  <si>
    <t>Doplnenie existujúcich mazanín prostým betónom (s dodaním hmôt) bez poteru rýh v mazaninách</t>
  </si>
  <si>
    <t>1665553330</t>
  </si>
  <si>
    <t>75</t>
  </si>
  <si>
    <t>631312141.1</t>
  </si>
  <si>
    <t>954372544</t>
  </si>
  <si>
    <t>76</t>
  </si>
  <si>
    <t>631313611</t>
  </si>
  <si>
    <t>Mazanina z betónu prostého tr.C 16/20 hr.nad 80 do 120 mm</t>
  </si>
  <si>
    <t>-1022748910</t>
  </si>
  <si>
    <t>77</t>
  </si>
  <si>
    <t>631319173</t>
  </si>
  <si>
    <t>Príplatok za strhnutie povrchu mazaniny latou pre hr. obidvoch vrstiev mazaniny nad 80 do 120 mm</t>
  </si>
  <si>
    <t>2056999245</t>
  </si>
  <si>
    <t>78</t>
  </si>
  <si>
    <t>631362402</t>
  </si>
  <si>
    <t>Výstuž mazanín z betónov (z kameniva) a z ľahkých betónov, zo zváraných sietí KARI, priemer drôtu 4/4 mm, veľkosť oka 150x150 mm</t>
  </si>
  <si>
    <t>-1663570373</t>
  </si>
  <si>
    <t>79</t>
  </si>
  <si>
    <t>632451311</t>
  </si>
  <si>
    <t>Poter pieskovocementový 400 kg/m3, do čierna pálený, hr. do 10 mm</t>
  </si>
  <si>
    <t>-272009485</t>
  </si>
  <si>
    <t>80</t>
  </si>
  <si>
    <t>632902111</t>
  </si>
  <si>
    <t>Príprava zatvrdnutého povrchu betónových mazanín pre cementový poter cementovým mliekom</t>
  </si>
  <si>
    <t>1726744287</t>
  </si>
  <si>
    <t>81</t>
  </si>
  <si>
    <t>634601511</t>
  </si>
  <si>
    <t xml:space="preserve">Zaplnenie dilatačných škár v mazaninách tmelom silikónovým  šírky škáry do 5 mm</t>
  </si>
  <si>
    <t>-1801970471</t>
  </si>
  <si>
    <t>82</t>
  </si>
  <si>
    <t>634920031</t>
  </si>
  <si>
    <t>Rezanie dilatačných škár v čiastočne zatvrdnutej betónovej mazanine alebo poteru hĺbky nad 50 do 80 mm, šírky do 5 mm</t>
  </si>
  <si>
    <t>-1626913154</t>
  </si>
  <si>
    <t>83</t>
  </si>
  <si>
    <t>641951111</t>
  </si>
  <si>
    <t>Osadenie slepého rámu oceľového alebo dreveného, plochy do 1 m2</t>
  </si>
  <si>
    <t>-937127440</t>
  </si>
  <si>
    <t>85</t>
  </si>
  <si>
    <t>642942111</t>
  </si>
  <si>
    <t>Osadenie oceľovej dverovej zárubne alebo rámu, plochy otvoru do 2,5 m2</t>
  </si>
  <si>
    <t>-578930076</t>
  </si>
  <si>
    <t>86</t>
  </si>
  <si>
    <t>5533198200</t>
  </si>
  <si>
    <t>Zárubňa oceľová CgU 70x197x16cm L</t>
  </si>
  <si>
    <t>-110990179</t>
  </si>
  <si>
    <t>87</t>
  </si>
  <si>
    <t>5533198300</t>
  </si>
  <si>
    <t>Zárubňa oceľová CgU 70x197x16cm P</t>
  </si>
  <si>
    <t>-2043799293</t>
  </si>
  <si>
    <t>88</t>
  </si>
  <si>
    <t>5533198400</t>
  </si>
  <si>
    <t>Zárubňa oceľová CgU 80x197x16cm L</t>
  </si>
  <si>
    <t>-98131169</t>
  </si>
  <si>
    <t>89</t>
  </si>
  <si>
    <t>5533198500</t>
  </si>
  <si>
    <t>Zárubňa oceľová CgU 80x197x16cm P</t>
  </si>
  <si>
    <t>1758065530</t>
  </si>
  <si>
    <t>90</t>
  </si>
  <si>
    <t>648991113</t>
  </si>
  <si>
    <t>Osadenie parapetných dosiek z plastických a poloplast., hmôt, š. nad 200 mm</t>
  </si>
  <si>
    <t>909668402</t>
  </si>
  <si>
    <t>91</t>
  </si>
  <si>
    <t>6119000980</t>
  </si>
  <si>
    <t>Vnútorné parapetné dosky plastové komôrkové,B=300mm biela, mramor, buk, zlatý dub</t>
  </si>
  <si>
    <t>1498164752</t>
  </si>
  <si>
    <t>92</t>
  </si>
  <si>
    <t>6119001030</t>
  </si>
  <si>
    <t>Plastové krytky k vnútorným parapetom plastovým, pár vo farbe biela, zlatý dub, buk</t>
  </si>
  <si>
    <t>2079970186</t>
  </si>
  <si>
    <t>57</t>
  </si>
  <si>
    <t>784452471.S</t>
  </si>
  <si>
    <t>Maľby z maliarskych zmesí na vodnej báze, ručne nanášané tónované s bielym stropom dvojnásobné na jemnozrnný podklad výšky do 3,80 m</t>
  </si>
  <si>
    <t>1709911267</t>
  </si>
  <si>
    <t>84</t>
  </si>
  <si>
    <t>1226834699</t>
  </si>
  <si>
    <t>Rúrové vedenie</t>
  </si>
  <si>
    <t>103</t>
  </si>
  <si>
    <t>748718646</t>
  </si>
  <si>
    <t>93</t>
  </si>
  <si>
    <t>871181170.S</t>
  </si>
  <si>
    <t>Montáž vodovodného RC potrubia z PE 100 RC SDR11 zváraného natupo D 40x3,7 mm</t>
  </si>
  <si>
    <t>1478159221</t>
  </si>
  <si>
    <t>94</t>
  </si>
  <si>
    <t>2860017830</t>
  </si>
  <si>
    <t xml:space="preserve">HDPE rúra PE100  rúra 40x2,4/100m PN10 (SDR17)-pre tlakový rozvod pitnej vody</t>
  </si>
  <si>
    <t>-45193085</t>
  </si>
  <si>
    <t>95</t>
  </si>
  <si>
    <t>871364048.S</t>
  </si>
  <si>
    <t>Montáž kanalizačného PP potrubia korugovaného DN 250</t>
  </si>
  <si>
    <t>2115104015</t>
  </si>
  <si>
    <t>96</t>
  </si>
  <si>
    <t>286140011400.S</t>
  </si>
  <si>
    <t>Rúra PP s hrdlom vrátane tesnenia SN 10, DN 250 dĺ. 6 m korugovaná pre gravitačnú kanalizáciu</t>
  </si>
  <si>
    <t>721003150</t>
  </si>
  <si>
    <t>97</t>
  </si>
  <si>
    <t>877360420</t>
  </si>
  <si>
    <t>Montáž kolena na potrubie z kanalizačných korungovaných polypropylénových rúr DN 250 mm</t>
  </si>
  <si>
    <t>-1262720054</t>
  </si>
  <si>
    <t>98</t>
  </si>
  <si>
    <t>286540075200.S</t>
  </si>
  <si>
    <t>Koleno PP, DN 250x45° korugované pre gravitačnú kanalizáciu</t>
  </si>
  <si>
    <t>1648691466</t>
  </si>
  <si>
    <t>99</t>
  </si>
  <si>
    <t>286540076100.S</t>
  </si>
  <si>
    <t>Koleno PP, DN 250x90° korugované pre gravitačnú kanalizáciu</t>
  </si>
  <si>
    <t>1658879791</t>
  </si>
  <si>
    <t>100</t>
  </si>
  <si>
    <t>877360430</t>
  </si>
  <si>
    <t>Montáž odbočky na potrubie z kanalizačných korungovaných polypropylénových rúr DN 250 mm</t>
  </si>
  <si>
    <t>194032522</t>
  </si>
  <si>
    <t>101</t>
  </si>
  <si>
    <t>286530071700.S</t>
  </si>
  <si>
    <t>Koleno 45° pre drenážne korugované rúry HDPE, DN 250</t>
  </si>
  <si>
    <t>-654529014</t>
  </si>
  <si>
    <t>102</t>
  </si>
  <si>
    <t>891183111</t>
  </si>
  <si>
    <t>Montáž vodovodnej armatúry na potrubí, ventil hlavný pre prípojky DN 40</t>
  </si>
  <si>
    <t>-20964788</t>
  </si>
  <si>
    <t>104</t>
  </si>
  <si>
    <t>891355111</t>
  </si>
  <si>
    <t>Montáž vodovodnej armatúry na potrubí, koncová klapka (žabia) hrdlová DN 200</t>
  </si>
  <si>
    <t>-10606712</t>
  </si>
  <si>
    <t>105</t>
  </si>
  <si>
    <t>551510001000.S</t>
  </si>
  <si>
    <t>Žabia klapka koncová DN 200, automatická nerezová klapka, čistiaci otvor, hrdlo pre plastové potrubie, proti vzdutej vode, materiál ABS</t>
  </si>
  <si>
    <t>2083398476</t>
  </si>
  <si>
    <t>106</t>
  </si>
  <si>
    <t>892233111</t>
  </si>
  <si>
    <t>Preplach a dezinfekcia vodovodného potrubia DN od 40 do 70</t>
  </si>
  <si>
    <t>-2028490339</t>
  </si>
  <si>
    <t>107</t>
  </si>
  <si>
    <t>892241111</t>
  </si>
  <si>
    <t>Ostatné práce na rúrovom vedení, tlakové skúšky vodovodného potrubia DN do 80</t>
  </si>
  <si>
    <t>1259012036</t>
  </si>
  <si>
    <t>108</t>
  </si>
  <si>
    <t>892361000</t>
  </si>
  <si>
    <t>Skúška tesnosti kanalizácie D 250</t>
  </si>
  <si>
    <t>159646871</t>
  </si>
  <si>
    <t>109</t>
  </si>
  <si>
    <t>893810112</t>
  </si>
  <si>
    <t>Osadenie vodomernej šachty hranatej z PP samonosnej plochy do 1,1 m2, svetlej hĺbky do 1,5 m</t>
  </si>
  <si>
    <t>917095822</t>
  </si>
  <si>
    <t>110</t>
  </si>
  <si>
    <t>594300000100.S</t>
  </si>
  <si>
    <t>Vodomerná a armatúrna šachta, objem 1,9 m3, železobetónová</t>
  </si>
  <si>
    <t>-376884203</t>
  </si>
  <si>
    <t>111</t>
  </si>
  <si>
    <t>894101113.S</t>
  </si>
  <si>
    <t>Osadenie akumulačnej nádrže železobetónovej, hmotnosti nad 10 t</t>
  </si>
  <si>
    <t>1009629684</t>
  </si>
  <si>
    <t>112</t>
  </si>
  <si>
    <t>894211131.S</t>
  </si>
  <si>
    <t>Šachta kanalizačná s obložením dna betónom tr. C 25/30 na potrubie DN 350-400</t>
  </si>
  <si>
    <t>-1196993258</t>
  </si>
  <si>
    <t>113</t>
  </si>
  <si>
    <t>594340000700.S</t>
  </si>
  <si>
    <t>Akumulačná nádrž, lxšxv 6000x2300x2000 mm, objem nádrže 20 m3, železobetónová</t>
  </si>
  <si>
    <t>1796092366</t>
  </si>
  <si>
    <t>Ostatné konštrukcie a práce-búranie</t>
  </si>
  <si>
    <t>114</t>
  </si>
  <si>
    <t>941942011</t>
  </si>
  <si>
    <t>Montáž lešenia rámového systémového s podlahami šírky nad 0,75 do 1,10 m, výšky do 10 m</t>
  </si>
  <si>
    <t>-1175610916</t>
  </si>
  <si>
    <t>115</t>
  </si>
  <si>
    <t>941942811</t>
  </si>
  <si>
    <t>Demontáž lešenia rámového systémového s podlahami šírky nad 0,75 do 1,10 m, výšky do 10 m</t>
  </si>
  <si>
    <t>-1743971093</t>
  </si>
  <si>
    <t>116</t>
  </si>
  <si>
    <t>941942911</t>
  </si>
  <si>
    <t>Príplatok za prvý a každý ďalší i začatý týždeň použitia lešenia rámového systémového šírky nad 0,75 do 1,10 m, výšky do 10 m</t>
  </si>
  <si>
    <t>-1193311782</t>
  </si>
  <si>
    <t>117</t>
  </si>
  <si>
    <t>953942121</t>
  </si>
  <si>
    <t xml:space="preserve">Osadenie ochranného uholníka bez dodávky  so zaliatím cementovou maltou</t>
  </si>
  <si>
    <t>1788227454</t>
  </si>
  <si>
    <t>118</t>
  </si>
  <si>
    <t>1333151000</t>
  </si>
  <si>
    <t xml:space="preserve">Tyč oceľová  prierezu L rovnoramenný uholník 50x50x4 mm, ozn.11 373  podľa EN ISO S235JRG1</t>
  </si>
  <si>
    <t>-1619934292</t>
  </si>
  <si>
    <t>119</t>
  </si>
  <si>
    <t>957311423</t>
  </si>
  <si>
    <t>Obetónovanie napájačky s betónovou podmúrovkou spolu s debnením a s cementovou pálenou omietkou</t>
  </si>
  <si>
    <t>-1264511143</t>
  </si>
  <si>
    <t>120</t>
  </si>
  <si>
    <t>5959411200</t>
  </si>
  <si>
    <t>Tvárnica debniaca DT20D 50x20x25cm</t>
  </si>
  <si>
    <t>-1724979119</t>
  </si>
  <si>
    <t>121</t>
  </si>
  <si>
    <t>5893259830</t>
  </si>
  <si>
    <t>Betón STN EN 206-1-C 16/20-XC1 (SK)-Cl 0,4-Dmax 8 - S2 z cementu portlandského</t>
  </si>
  <si>
    <t>-909840439</t>
  </si>
  <si>
    <t>122</t>
  </si>
  <si>
    <t>3139553028</t>
  </si>
  <si>
    <t>Siete KARI akosť BSt 500M KH 20 DIN 488 rozmer siete 3x2 m, veľkosť oka 150x150 mm, D drôtu 6/6 mm</t>
  </si>
  <si>
    <t>225007001</t>
  </si>
  <si>
    <t>123</t>
  </si>
  <si>
    <t>1328529090</t>
  </si>
  <si>
    <t>Tyč oceľová rebierková pre výstuž do betónu D 6 mm ozn.10 505</t>
  </si>
  <si>
    <t>-1734770538</t>
  </si>
  <si>
    <t>Presun hmôt HSV</t>
  </si>
  <si>
    <t>151</t>
  </si>
  <si>
    <t>999281111.S</t>
  </si>
  <si>
    <t>Presun hmôt pre opravy a údržbu objektov vrátane vonkajších plášťov výšky do 25 m</t>
  </si>
  <si>
    <t>405319899</t>
  </si>
  <si>
    <t>PSV</t>
  </si>
  <si>
    <t>Práce a dodávky PSV</t>
  </si>
  <si>
    <t>711</t>
  </si>
  <si>
    <t>Izolácie proti vode a vlhkosti</t>
  </si>
  <si>
    <t>152</t>
  </si>
  <si>
    <t>711111211</t>
  </si>
  <si>
    <t>Izolácia proti zemnej vlhkosti, protiradónová, stierka C2, betón. podklad , vodorovná</t>
  </si>
  <si>
    <t>-2142866476</t>
  </si>
  <si>
    <t>153</t>
  </si>
  <si>
    <t>711131102.S</t>
  </si>
  <si>
    <t>Zhotovenie geotextílie alebo tkaniny na plochu vodorovnú</t>
  </si>
  <si>
    <t>1713260893</t>
  </si>
  <si>
    <t>154</t>
  </si>
  <si>
    <t>693110004500.S</t>
  </si>
  <si>
    <t>Geotextília polypropylénová netkaná 300 g/m2</t>
  </si>
  <si>
    <t>2049770196</t>
  </si>
  <si>
    <t>155</t>
  </si>
  <si>
    <t>711132102</t>
  </si>
  <si>
    <t>Zhotovenie geotextílie alebo tkaniny na plochu zvislú</t>
  </si>
  <si>
    <t>115917033</t>
  </si>
  <si>
    <t>156</t>
  </si>
  <si>
    <t>6936651300</t>
  </si>
  <si>
    <t xml:space="preserve">Geotextília netkaná polypropylénová PP   300</t>
  </si>
  <si>
    <t>395856988</t>
  </si>
  <si>
    <t>157</t>
  </si>
  <si>
    <t>711471051.S</t>
  </si>
  <si>
    <t>Zhotovenie izolácie proti tlakovej vode PVC fóliou položenou voľne na vodorovnej ploche so zvarením spoju</t>
  </si>
  <si>
    <t>-1201935625</t>
  </si>
  <si>
    <t>158</t>
  </si>
  <si>
    <t>283220000300.S</t>
  </si>
  <si>
    <t>Hydroizolačná fólia PVC-P, hr. 1,5 mm, š. 1,3 m, izolácia základov proti zemnej vlhkosti, tlakovej vode, radónu</t>
  </si>
  <si>
    <t>-42336656</t>
  </si>
  <si>
    <t>159</t>
  </si>
  <si>
    <t>998711102</t>
  </si>
  <si>
    <t>Presun hmôt pre izoláciu proti vode v objektoch výšky nad 6 do 12 m</t>
  </si>
  <si>
    <t>1082562960</t>
  </si>
  <si>
    <t>712</t>
  </si>
  <si>
    <t>Izolácie striech</t>
  </si>
  <si>
    <t>160</t>
  </si>
  <si>
    <t>712290020</t>
  </si>
  <si>
    <t>Zhotovenie parozábrany pre strechy šikmé do 30°</t>
  </si>
  <si>
    <t>-1963939131</t>
  </si>
  <si>
    <t>161</t>
  </si>
  <si>
    <t>2832208026</t>
  </si>
  <si>
    <t>Parozábrana N AL 170 SPECIAL (1,5 x 50bm), množstvo v 1 role:75m2</t>
  </si>
  <si>
    <t>-1562824167</t>
  </si>
  <si>
    <t>162</t>
  </si>
  <si>
    <t>998712102</t>
  </si>
  <si>
    <t>Presun hmôt pre izoláciu povlakovej krytiny v objektoch výšky nad 6 do 12 m</t>
  </si>
  <si>
    <t>1969213092</t>
  </si>
  <si>
    <t>713</t>
  </si>
  <si>
    <t>Izolácie tepelné</t>
  </si>
  <si>
    <t>163</t>
  </si>
  <si>
    <t>713111111</t>
  </si>
  <si>
    <t>Montáž tepelnej izolácie stropov minerálnou vlnou, vrchom kladenou voľne</t>
  </si>
  <si>
    <t>-1642143519</t>
  </si>
  <si>
    <t>164</t>
  </si>
  <si>
    <t>6314150110</t>
  </si>
  <si>
    <t>Tepelné izolácie stropné podhľady a stropy MPN, čadičová minerálna izolácia - doska 200x600x1000</t>
  </si>
  <si>
    <t>536134638</t>
  </si>
  <si>
    <t>721</t>
  </si>
  <si>
    <t>Zdravotech. vnútorná kanalizácia</t>
  </si>
  <si>
    <t>165</t>
  </si>
  <si>
    <t>721171110.S</t>
  </si>
  <si>
    <t>Potrubie z PVC - U odpadové ležaté hrdlové D 125 mm</t>
  </si>
  <si>
    <t>-592613879</t>
  </si>
  <si>
    <t>166</t>
  </si>
  <si>
    <t>721171113</t>
  </si>
  <si>
    <t>Potrubie z PVC - U odpadové ležaté hrdlové D 200x4, 9</t>
  </si>
  <si>
    <t>-297197898</t>
  </si>
  <si>
    <t>167</t>
  </si>
  <si>
    <t>721172109</t>
  </si>
  <si>
    <t>Potrubie z PVC - U odpadové zvislé hrdlové D 110x2, 2</t>
  </si>
  <si>
    <t>2008075980</t>
  </si>
  <si>
    <t>168</t>
  </si>
  <si>
    <t>721173204</t>
  </si>
  <si>
    <t>Potrubie z PVC - U odpadné pripájacie D 40x1, 8</t>
  </si>
  <si>
    <t>266701685</t>
  </si>
  <si>
    <t>169</t>
  </si>
  <si>
    <t>721173205</t>
  </si>
  <si>
    <t>Potrubie z PVC - U odpadné pripájacie D 50x1, 8</t>
  </si>
  <si>
    <t>2007977741</t>
  </si>
  <si>
    <t>170</t>
  </si>
  <si>
    <t>721212311</t>
  </si>
  <si>
    <t>Montáž podlahového vpustu, s vodorovným odtokom DN 50 z plastu so zápachovou uzávierkou</t>
  </si>
  <si>
    <t>-1018151708</t>
  </si>
  <si>
    <t>171</t>
  </si>
  <si>
    <t>551620003300</t>
  </si>
  <si>
    <t>Zápachová uzávierka HL514 sprchových vaničiek DN 40/50, s odpadovým ventilom 6/4" a guľovým kĺbom, sieťkou na vlasy a zátkou, PP/PE</t>
  </si>
  <si>
    <t>-456170051</t>
  </si>
  <si>
    <t>172</t>
  </si>
  <si>
    <t>721242116.S</t>
  </si>
  <si>
    <t>Lapač strešných splavenín zo šedej liatiny DN 125</t>
  </si>
  <si>
    <t>681554865</t>
  </si>
  <si>
    <t>173</t>
  </si>
  <si>
    <t>552410005700.S</t>
  </si>
  <si>
    <t>-1962445608</t>
  </si>
  <si>
    <t>174</t>
  </si>
  <si>
    <t>721290111</t>
  </si>
  <si>
    <t>Ostatné - skúška tesnosti kanalizácie v objektoch vodou do DN 125</t>
  </si>
  <si>
    <t>1800153936</t>
  </si>
  <si>
    <t>175</t>
  </si>
  <si>
    <t>721290112</t>
  </si>
  <si>
    <t>Ostatné - skúška tesnosti kanalizácie v objektoch vodou DN 150 alebo DN 200</t>
  </si>
  <si>
    <t>-1382105240</t>
  </si>
  <si>
    <t>176</t>
  </si>
  <si>
    <t>998721101</t>
  </si>
  <si>
    <t>Presun hmôt pre vnútornú kanalizáciu v objektoch výšky do 6 m</t>
  </si>
  <si>
    <t>-1358444316</t>
  </si>
  <si>
    <t>722</t>
  </si>
  <si>
    <t>Zdravotechnika - vnútorný vodovod</t>
  </si>
  <si>
    <t>177</t>
  </si>
  <si>
    <t>722150206.S</t>
  </si>
  <si>
    <t>Potrubie z oceľových rúrok závitových asfalt. a jutovaných bezšvíkových bežných 11 353.0, 10 004.00 DN 50</t>
  </si>
  <si>
    <t>-992012139</t>
  </si>
  <si>
    <t>178</t>
  </si>
  <si>
    <t>722150207.S</t>
  </si>
  <si>
    <t>Potrubie z oceľových rúrok závitových asfalt. a jutovaných bezšvíkových bežných 11 353.0, 10 004.00 DN 65</t>
  </si>
  <si>
    <t>-2017230810</t>
  </si>
  <si>
    <t>179</t>
  </si>
  <si>
    <t>722172122</t>
  </si>
  <si>
    <t>Potrubie z plastických rúr PP D25/4.2 - PN20, polyfúznym zváraním</t>
  </si>
  <si>
    <t>-375461054</t>
  </si>
  <si>
    <t>180</t>
  </si>
  <si>
    <t>722172123</t>
  </si>
  <si>
    <t>Potrubie z plastických rúr PP D32/5.4 - PN20, polyfúznym zváraním</t>
  </si>
  <si>
    <t>-1230013363</t>
  </si>
  <si>
    <t>181</t>
  </si>
  <si>
    <t>722172124</t>
  </si>
  <si>
    <t>Potrubie z plastických rúr PP D40/6.7 - PN20, polyfúznym zváraním</t>
  </si>
  <si>
    <t>147142043</t>
  </si>
  <si>
    <t>182</t>
  </si>
  <si>
    <t>722220111</t>
  </si>
  <si>
    <t>Montáž armatúry závitovej s jedným závitom, nástenka pre výtokový ventil G 1/2</t>
  </si>
  <si>
    <t>-674698948</t>
  </si>
  <si>
    <t>183</t>
  </si>
  <si>
    <t>2860028480</t>
  </si>
  <si>
    <t xml:space="preserve">PP-R nástenka 25x1/2"  - systém pre rozvod pitnej, teplej vody a stlačeného vzduchu</t>
  </si>
  <si>
    <t>-1108443887</t>
  </si>
  <si>
    <t>184</t>
  </si>
  <si>
    <t>722220121</t>
  </si>
  <si>
    <t>Montáž armatúry závitovej s jedným závitom, nástenka pre batériu G 1/2</t>
  </si>
  <si>
    <t>pár</t>
  </si>
  <si>
    <t>1709841363</t>
  </si>
  <si>
    <t>185</t>
  </si>
  <si>
    <t>2135477818</t>
  </si>
  <si>
    <t>186</t>
  </si>
  <si>
    <t>722229102</t>
  </si>
  <si>
    <t>Montáž ventilu výtok., plavák.,vypúšť.,odvodňov.,kohút.plniaceho,vypúšťacieho PN 0.6, ventilov G 3/4</t>
  </si>
  <si>
    <t>-1104277245</t>
  </si>
  <si>
    <t>187</t>
  </si>
  <si>
    <t>722229103</t>
  </si>
  <si>
    <t>Montáž ventilu výtok., plavák.,vypúšť.,odvodňov.,kohút.plniaceho,vypúšťacieho PN 0.6, ventilov G 1</t>
  </si>
  <si>
    <t>-748277263</t>
  </si>
  <si>
    <t>188</t>
  </si>
  <si>
    <t>2860028690</t>
  </si>
  <si>
    <t xml:space="preserve">PP-R ventil priamy s výpusťou vľavo 32x1"  - systém pre rozvod pitnej, teplej vody a stlačeného vzduchu</t>
  </si>
  <si>
    <t>915778050</t>
  </si>
  <si>
    <t>189</t>
  </si>
  <si>
    <t>2860028680</t>
  </si>
  <si>
    <t xml:space="preserve">PP-R ventil priamy s výpusťou vľavo 25x3/4"  - systém pre rozvod pitnej, teplej vody a stlačeného vzduchu</t>
  </si>
  <si>
    <t>-988423949</t>
  </si>
  <si>
    <t>190</t>
  </si>
  <si>
    <t>722229104</t>
  </si>
  <si>
    <t>Montáž ventilu výtok., plavák.,vypúšť.,odvodňov.,kohút.plniaceho,vypúšťacieho PN 0.6, ventilov G 5/4</t>
  </si>
  <si>
    <t>-766773672</t>
  </si>
  <si>
    <t>191</t>
  </si>
  <si>
    <t>2860028700</t>
  </si>
  <si>
    <t xml:space="preserve">PP-R ventil priamy s výpusťou vľavo 40x5/4"  - systém pre rozvod pitnej, teplej vody a stlačeného vzduchu</t>
  </si>
  <si>
    <t>207979581</t>
  </si>
  <si>
    <t>192</t>
  </si>
  <si>
    <t>722290215</t>
  </si>
  <si>
    <t>Tlaková skúška vodovodného potrubia hrdlového alebo prírubového do DN 100</t>
  </si>
  <si>
    <t>-184075254</t>
  </si>
  <si>
    <t>193</t>
  </si>
  <si>
    <t>722290234</t>
  </si>
  <si>
    <t>Prepláchnutie a dezinfekcia vodovodného potrubia do DN 80</t>
  </si>
  <si>
    <t>-756106690</t>
  </si>
  <si>
    <t>194</t>
  </si>
  <si>
    <t>998722101</t>
  </si>
  <si>
    <t>Presun hmôt pre vnútorný vodovod v objektoch výšky do 6 m</t>
  </si>
  <si>
    <t>-908197910</t>
  </si>
  <si>
    <t>725</t>
  </si>
  <si>
    <t>Zdravotechnika - zariaď. predmety</t>
  </si>
  <si>
    <t>195</t>
  </si>
  <si>
    <t>725119307</t>
  </si>
  <si>
    <t>Montáž záchodovej misy kombinovanej s rovným odpadom</t>
  </si>
  <si>
    <t>súb.</t>
  </si>
  <si>
    <t>1737718326</t>
  </si>
  <si>
    <t>196</t>
  </si>
  <si>
    <t>642340000600.S</t>
  </si>
  <si>
    <t>Misa záchodová keramická kombinovaná s vodorovným odpadom</t>
  </si>
  <si>
    <t>-483430494</t>
  </si>
  <si>
    <t>197</t>
  </si>
  <si>
    <t>725219401</t>
  </si>
  <si>
    <t>Montáž umývadla na skrutky do muriva, bez výtokovej armatúry</t>
  </si>
  <si>
    <t>-531916480</t>
  </si>
  <si>
    <t>198</t>
  </si>
  <si>
    <t>6420135170</t>
  </si>
  <si>
    <t>Umývadlo 60 biela, obj.č.8103920001041</t>
  </si>
  <si>
    <t>-1784295832</t>
  </si>
  <si>
    <t>199</t>
  </si>
  <si>
    <t>725539105</t>
  </si>
  <si>
    <t>Montáž elektrického zásobníka akumulačného stojatého do 200 L</t>
  </si>
  <si>
    <t>-11712874</t>
  </si>
  <si>
    <t>200</t>
  </si>
  <si>
    <t>5413000220</t>
  </si>
  <si>
    <t>Tatramat akumulačný elektrický tlakový závesný ohrievač stojatý EOV 200 s objemom 200L</t>
  </si>
  <si>
    <t>1455887372</t>
  </si>
  <si>
    <t>201</t>
  </si>
  <si>
    <t>725819401</t>
  </si>
  <si>
    <t>Montáž ventilu rohového s pripojovacou rúrkou G 1/2</t>
  </si>
  <si>
    <t>-1509205296</t>
  </si>
  <si>
    <t>202</t>
  </si>
  <si>
    <t>551410000200.S</t>
  </si>
  <si>
    <t>Ventil pre hygienické a zdravotnické zariadenia T 1300 1/2" priamy na zamurovanie</t>
  </si>
  <si>
    <t>117809768</t>
  </si>
  <si>
    <t>203</t>
  </si>
  <si>
    <t>725829201</t>
  </si>
  <si>
    <t>Montáž batérie umývadlovej a drezovej nástennej pákovej, alebo klasickej</t>
  </si>
  <si>
    <t>69089018</t>
  </si>
  <si>
    <t>204</t>
  </si>
  <si>
    <t>5513006640</t>
  </si>
  <si>
    <t>Umývadlová nástenná batéria</t>
  </si>
  <si>
    <t>1558477087</t>
  </si>
  <si>
    <t>205</t>
  </si>
  <si>
    <t>551450003000.S</t>
  </si>
  <si>
    <t>Batéria sprchová podomietková páková</t>
  </si>
  <si>
    <t>-707540270</t>
  </si>
  <si>
    <t>206</t>
  </si>
  <si>
    <t>725869301</t>
  </si>
  <si>
    <t>Montáž zápachovej uzávierky pre zariaďovacie predmety, umývadlová do D 40</t>
  </si>
  <si>
    <t>377858063</t>
  </si>
  <si>
    <t>207</t>
  </si>
  <si>
    <t>551620005300.S</t>
  </si>
  <si>
    <t>Zápachová uzávierka - sifón umývadlový a bidetový DN 32</t>
  </si>
  <si>
    <t>1003828846</t>
  </si>
  <si>
    <t>208</t>
  </si>
  <si>
    <t>725939101.r</t>
  </si>
  <si>
    <t>Montáž napájačiek</t>
  </si>
  <si>
    <t>880672950</t>
  </si>
  <si>
    <t>209</t>
  </si>
  <si>
    <t>552340000400r</t>
  </si>
  <si>
    <t>Napájačka pre zvieratá, dobytok</t>
  </si>
  <si>
    <t>238270705</t>
  </si>
  <si>
    <t>210</t>
  </si>
  <si>
    <t>998725101</t>
  </si>
  <si>
    <t>Presun hmôt pre zariaďovacie predmety v objektoch výšky do 6 m</t>
  </si>
  <si>
    <t>-173294449</t>
  </si>
  <si>
    <t>762</t>
  </si>
  <si>
    <t>Konštrukcie tesárske</t>
  </si>
  <si>
    <t>211</t>
  </si>
  <si>
    <t>762331811</t>
  </si>
  <si>
    <t xml:space="preserve">Demontáž viazaných konštrukcií krovov so sklonom do 60°, prierez. plochy do 120 cm2,  -0.00800t</t>
  </si>
  <si>
    <t>248743612</t>
  </si>
  <si>
    <t>212</t>
  </si>
  <si>
    <t>762331812</t>
  </si>
  <si>
    <t xml:space="preserve">Demontáž viazaných konštrukcií krovov so sklonom do 60°, prierez. plochy 120 - 224 cm2,  -0.01400t</t>
  </si>
  <si>
    <t>1263976897</t>
  </si>
  <si>
    <t>213</t>
  </si>
  <si>
    <t>762331813</t>
  </si>
  <si>
    <t xml:space="preserve">Demontáž viazaných konštrukcií krovov so sklonom do 60°, prierez. plochy 224 - 288 cm2,  -0.02400t</t>
  </si>
  <si>
    <t>-1122429309</t>
  </si>
  <si>
    <t>214</t>
  </si>
  <si>
    <t>762332130</t>
  </si>
  <si>
    <t>Montáž viazaných konštrukcií krovov striech z reziva priemernej plochy 224-288 cm2</t>
  </si>
  <si>
    <t>-1572210555</t>
  </si>
  <si>
    <t>215</t>
  </si>
  <si>
    <t>605120010600.S</t>
  </si>
  <si>
    <t>Hranoly z mäkkého reziva smreku omietané do hr. 200 mm, š. 200 mm</t>
  </si>
  <si>
    <t>-1403953063</t>
  </si>
  <si>
    <t>216</t>
  </si>
  <si>
    <t>762341201</t>
  </si>
  <si>
    <t>Montáž latovania jednoduchých striech pre sklon do 60°</t>
  </si>
  <si>
    <t>1559771768</t>
  </si>
  <si>
    <t>217</t>
  </si>
  <si>
    <t>605140001600.S</t>
  </si>
  <si>
    <t>Laty z borovice akosť I, prierez do 25 cm2, dĺ. 2000-3750 mm</t>
  </si>
  <si>
    <t>892778725</t>
  </si>
  <si>
    <t>218</t>
  </si>
  <si>
    <t>762342812</t>
  </si>
  <si>
    <t xml:space="preserve">Demontáž latovania striech so sklonom do 60 st., pri osovej vzdialenosti lát 0,22-0,50 m,  -0.00500t</t>
  </si>
  <si>
    <t>-2075476471</t>
  </si>
  <si>
    <t>219</t>
  </si>
  <si>
    <t>762395000</t>
  </si>
  <si>
    <t xml:space="preserve">Spojovacie prostriedky  pre viazané konštrukcie krovov, debnenie a laťovanie, nadstrešné konštr., spádové kliny - svorky, dosky, klince, pásová oceľ, vruty</t>
  </si>
  <si>
    <t>-419551049</t>
  </si>
  <si>
    <t>220</t>
  </si>
  <si>
    <t>762421305</t>
  </si>
  <si>
    <t>Obloženie stropov alebo strešných podhľadov z dosiek OSB skrutkovaných na zraz hr. dosky 22 mm</t>
  </si>
  <si>
    <t>-883445200</t>
  </si>
  <si>
    <t>221</t>
  </si>
  <si>
    <t>762421500</t>
  </si>
  <si>
    <t>Montáž obloženia stropov, podkladový rošt</t>
  </si>
  <si>
    <t>-1315678798</t>
  </si>
  <si>
    <t>222</t>
  </si>
  <si>
    <t>605140001700.S</t>
  </si>
  <si>
    <t>Laty z borovice akosť I, prierez do 25 cm2, dĺ. 4000-6500 mm</t>
  </si>
  <si>
    <t>313226063</t>
  </si>
  <si>
    <t>223</t>
  </si>
  <si>
    <t>762431305</t>
  </si>
  <si>
    <t>Obloženie stien z dosiek OSB skrutkovaných na zraz hr. dosky 22 mm</t>
  </si>
  <si>
    <t>958737609</t>
  </si>
  <si>
    <t>224</t>
  </si>
  <si>
    <t>762431500</t>
  </si>
  <si>
    <t>Montáž obloženia stien, podkladový rošt</t>
  </si>
  <si>
    <t>1137487809</t>
  </si>
  <si>
    <t>225</t>
  </si>
  <si>
    <t>-930273716</t>
  </si>
  <si>
    <t>226</t>
  </si>
  <si>
    <t>762495000</t>
  </si>
  <si>
    <t>Spojovacie prostriedky pre olištovanie škár, obloženie stropov, strešných podhľadov a stien - klince, závrtky</t>
  </si>
  <si>
    <t>-751332291</t>
  </si>
  <si>
    <t>227</t>
  </si>
  <si>
    <t>998762102</t>
  </si>
  <si>
    <t>Presun hmôt pre konštrukcie tesárske v objektoch výšky do 12 m</t>
  </si>
  <si>
    <t>221737436</t>
  </si>
  <si>
    <t>763</t>
  </si>
  <si>
    <t>Konštrukcie - drevostavby</t>
  </si>
  <si>
    <t>228</t>
  </si>
  <si>
    <t>763119210.S</t>
  </si>
  <si>
    <t>SDK priečka s izoláciou základný penetračný náter</t>
  </si>
  <si>
    <t>-812337732</t>
  </si>
  <si>
    <t>229</t>
  </si>
  <si>
    <t>763138314</t>
  </si>
  <si>
    <t>Podhľad RF 1x15-OK, strop oceľový,upevnenie na závesoch</t>
  </si>
  <si>
    <t>459721736</t>
  </si>
  <si>
    <t>230</t>
  </si>
  <si>
    <t>763732112.S</t>
  </si>
  <si>
    <t>Montáž strešnej konštrukcie z väzníkov priehradových, konštrukčnej dĺžky do 18 m</t>
  </si>
  <si>
    <t>2006464342</t>
  </si>
  <si>
    <t>231</t>
  </si>
  <si>
    <t>612220000600.S</t>
  </si>
  <si>
    <t>Väzník strešný drevený priehradový pre sedlové strechy rozpätia 12 - 20 m, pre haly</t>
  </si>
  <si>
    <t>-1062347144</t>
  </si>
  <si>
    <t>232</t>
  </si>
  <si>
    <t>998763101</t>
  </si>
  <si>
    <t>Presun hmôt pre drevostavby v objektoch výšky do 12 m</t>
  </si>
  <si>
    <t>1536362582</t>
  </si>
  <si>
    <t>764</t>
  </si>
  <si>
    <t>Konštrukcie klampiarske</t>
  </si>
  <si>
    <t>233</t>
  </si>
  <si>
    <t>764311822</t>
  </si>
  <si>
    <t xml:space="preserve">Demontáž krytiny hladkej strešnej z tabúľ 2000 x 1000 mm, so sklonom do 30st.,  -0,00732t</t>
  </si>
  <si>
    <t>-1096270896</t>
  </si>
  <si>
    <t>240</t>
  </si>
  <si>
    <t>764352315.S</t>
  </si>
  <si>
    <t>Montáž čela k pododkvapovým polkruhovým žľabom pozink farebný, rozmer 250-400 mm</t>
  </si>
  <si>
    <t>-1637323390</t>
  </si>
  <si>
    <t>234</t>
  </si>
  <si>
    <t>764711114.S</t>
  </si>
  <si>
    <t>Oplechovanie parapetov zo zvitkov pozink farebný, r.š. 250 mm</t>
  </si>
  <si>
    <t>890555542</t>
  </si>
  <si>
    <t>235</t>
  </si>
  <si>
    <t>764751113</t>
  </si>
  <si>
    <t>Odpadné rúry kruhové rovné SROR D 120 mm</t>
  </si>
  <si>
    <t>1270746662</t>
  </si>
  <si>
    <t>236</t>
  </si>
  <si>
    <t>764751133</t>
  </si>
  <si>
    <t>Odpadné rúry koleno BK D 120 mm</t>
  </si>
  <si>
    <t>684889950</t>
  </si>
  <si>
    <t>237</t>
  </si>
  <si>
    <t>764751167</t>
  </si>
  <si>
    <t>Odpadné rúry medzikus odskoku MST D 120 mm</t>
  </si>
  <si>
    <t>115999057</t>
  </si>
  <si>
    <t>238</t>
  </si>
  <si>
    <t>764751171</t>
  </si>
  <si>
    <t>Odpadné rúry lapač nečistôt RT s objímkou MRT univerzálny</t>
  </si>
  <si>
    <t>171894859</t>
  </si>
  <si>
    <t>239</t>
  </si>
  <si>
    <t>764761122.S</t>
  </si>
  <si>
    <t>Žľab pododkvapový polkruhový pozink farebný vrátane čela, hákov, rohov, kútov, r.š. 330 mm</t>
  </si>
  <si>
    <t>147448617</t>
  </si>
  <si>
    <t>242</t>
  </si>
  <si>
    <t>764761232</t>
  </si>
  <si>
    <t>Žľaby kotlík SOK k polkruhovým žľabom veľkosť 150 mm</t>
  </si>
  <si>
    <t>518894622</t>
  </si>
  <si>
    <t>241</t>
  </si>
  <si>
    <t>764762122.S</t>
  </si>
  <si>
    <t>Montáž spojok k žľabom pododkvapovým polkruhovým pozink farebný, r.š. 250-330 mm</t>
  </si>
  <si>
    <t>55602873</t>
  </si>
  <si>
    <t>243</t>
  </si>
  <si>
    <t>998764102</t>
  </si>
  <si>
    <t>Presun hmôt pre konštrukcie klampiarske v objektoch výšky nad 6 do 12 m</t>
  </si>
  <si>
    <t>1073373625</t>
  </si>
  <si>
    <t>765</t>
  </si>
  <si>
    <t>Konštrukcie - krytiny tvrdé</t>
  </si>
  <si>
    <t>244</t>
  </si>
  <si>
    <t>765311815.S</t>
  </si>
  <si>
    <t>Demontáž keramickej krytiny pálenej uloženej na sucho do 30 ks/m2, do sutiny, sklon strechy do 45°, -0,05t</t>
  </si>
  <si>
    <t>-1281081842</t>
  </si>
  <si>
    <t>245</t>
  </si>
  <si>
    <t>765388211</t>
  </si>
  <si>
    <t>Krytina vláknocement. 8 vĺn 1250x1000 farebná na drevo, do 30 st.</t>
  </si>
  <si>
    <t>-1261783024</t>
  </si>
  <si>
    <t>246</t>
  </si>
  <si>
    <t>765388542</t>
  </si>
  <si>
    <t>Krytina vláknocement. hrebenáč 1000x380 farebný</t>
  </si>
  <si>
    <t>-1085804972</t>
  </si>
  <si>
    <t>247</t>
  </si>
  <si>
    <t>998765102</t>
  </si>
  <si>
    <t>Presun hmôt pre tvrdé krytiny v objektoch výšky nad 6 do 12 m</t>
  </si>
  <si>
    <t>1758418112</t>
  </si>
  <si>
    <t>766</t>
  </si>
  <si>
    <t>Konštrukcie stolárske</t>
  </si>
  <si>
    <t>248</t>
  </si>
  <si>
    <t>766621081.S</t>
  </si>
  <si>
    <t>Montáž okna plastového na PUR penu</t>
  </si>
  <si>
    <t>1533858329</t>
  </si>
  <si>
    <t>249</t>
  </si>
  <si>
    <t>611410001100.S</t>
  </si>
  <si>
    <t>Plastové okno jednokrídlové OS, vxš 800x1000 mm, izolačné dvojsklo, 6 komorový profil</t>
  </si>
  <si>
    <t>1471278855</t>
  </si>
  <si>
    <t>250</t>
  </si>
  <si>
    <t>-315578254</t>
  </si>
  <si>
    <t>251</t>
  </si>
  <si>
    <t>611410001800.S</t>
  </si>
  <si>
    <t>Plastové okno jednokrídlové OS, vxš 1000x1000 mm, izolačné dvojsklo, 6 komorový profil</t>
  </si>
  <si>
    <t>1889876295</t>
  </si>
  <si>
    <t>252</t>
  </si>
  <si>
    <t>-1645109395</t>
  </si>
  <si>
    <t>253</t>
  </si>
  <si>
    <t>-53527462</t>
  </si>
  <si>
    <t>254</t>
  </si>
  <si>
    <t>249086384</t>
  </si>
  <si>
    <t>255</t>
  </si>
  <si>
    <t>611410001200.S</t>
  </si>
  <si>
    <t>Plastové okno jednokrídlové OS, vxš 800x1200 mm, izolačné dvojsklo, 6 komorový profil</t>
  </si>
  <si>
    <t>1588108332</t>
  </si>
  <si>
    <t>256</t>
  </si>
  <si>
    <t>766661112</t>
  </si>
  <si>
    <t>Montáž dverového krídla kompletiz.otváravého do oceľovej alebo fošňovej zárubne, jednokrídlové</t>
  </si>
  <si>
    <t>-1504153603</t>
  </si>
  <si>
    <t>257</t>
  </si>
  <si>
    <t>611610000400.S</t>
  </si>
  <si>
    <t>Dvere vnútorné jednokrídlové, šírka 600-900 mm, výplň papierová voština, povrch fólia, plné</t>
  </si>
  <si>
    <t>1387370770</t>
  </si>
  <si>
    <t>258</t>
  </si>
  <si>
    <t>-1776018386</t>
  </si>
  <si>
    <t>259</t>
  </si>
  <si>
    <t>998766102</t>
  </si>
  <si>
    <t>Presun hmot pre konštrukcie stolárske v objektoch výšky nad 6 do 12 m</t>
  </si>
  <si>
    <t>-1336526455</t>
  </si>
  <si>
    <t>767</t>
  </si>
  <si>
    <t>Konštrukcie doplnkové kovové</t>
  </si>
  <si>
    <t>267</t>
  </si>
  <si>
    <t>767640020</t>
  </si>
  <si>
    <t>Montáž Al dverí</t>
  </si>
  <si>
    <t>-1158672822</t>
  </si>
  <si>
    <t>268</t>
  </si>
  <si>
    <t>553410032000.S</t>
  </si>
  <si>
    <t>Dvere hliníkové jednokrídlové otočné šxv 800x2100 mm</t>
  </si>
  <si>
    <t>-1254220283</t>
  </si>
  <si>
    <t>269</t>
  </si>
  <si>
    <t>553410032100.S</t>
  </si>
  <si>
    <t>Dvere hliníkové jednokrídlové otočné šxv 900x2100 mm</t>
  </si>
  <si>
    <t>217641707</t>
  </si>
  <si>
    <t>270</t>
  </si>
  <si>
    <t>767657210</t>
  </si>
  <si>
    <t>Montáž vrát zdvíhacích, osadzovaných do oceľovej zárubne z dielov, s plochou do 6 m2</t>
  </si>
  <si>
    <t>-1137464791</t>
  </si>
  <si>
    <t>260</t>
  </si>
  <si>
    <t>767658317.S</t>
  </si>
  <si>
    <t>Montáž fóliovej rolovacej rýchlobežnej brány z PVC s priehľadovým pásom plochy nad 13 m2</t>
  </si>
  <si>
    <t>2138088004</t>
  </si>
  <si>
    <t>273</t>
  </si>
  <si>
    <t>1333766000</t>
  </si>
  <si>
    <t>Tyč oceľová T úzka 40x40x5 mm, ozn.11373</t>
  </si>
  <si>
    <t>2019766307</t>
  </si>
  <si>
    <t>261</t>
  </si>
  <si>
    <t>767995104.S</t>
  </si>
  <si>
    <t>Montáž ostatných atypických kovových stavebných doplnkových konštrukcií nad 20 do 50 kg</t>
  </si>
  <si>
    <t>kg</t>
  </si>
  <si>
    <t>-560470988</t>
  </si>
  <si>
    <t>262</t>
  </si>
  <si>
    <t>767995395.S</t>
  </si>
  <si>
    <t>Výroba doplnku stavebného atypického o hmotnosti od 20,01 do 300 kg stupňa zložitosti 4</t>
  </si>
  <si>
    <t>-1090411602</t>
  </si>
  <si>
    <t>263</t>
  </si>
  <si>
    <t>141110007200.S</t>
  </si>
  <si>
    <t>Rúra oceľová bezšvová hladká kruhová d 60,3 mm, hr. steny 3,2 mm, ozn. 11 353.0.</t>
  </si>
  <si>
    <t>109026728</t>
  </si>
  <si>
    <t>264</t>
  </si>
  <si>
    <t>141110008900.S</t>
  </si>
  <si>
    <t>Rúra oceľová bezšvová hladká kruhová d 76 mm, hr. steny 3,6 mm, ozn. 11 353.0.</t>
  </si>
  <si>
    <t>896379973</t>
  </si>
  <si>
    <t>265</t>
  </si>
  <si>
    <t>553410062735</t>
  </si>
  <si>
    <t xml:space="preserve">Brána rýchlobežná fóliová z PVC NOVOFERM Strong s priehľadovým pásom  šxv 4000x3500 mm</t>
  </si>
  <si>
    <t>834823590</t>
  </si>
  <si>
    <t>274</t>
  </si>
  <si>
    <t>767996801</t>
  </si>
  <si>
    <t xml:space="preserve">Demontáž ostatných doplnkov stavieb s hmotnosťou jednotlivých dielov konštrukcií do 50 kg,  -0,00100t</t>
  </si>
  <si>
    <t>-847743766</t>
  </si>
  <si>
    <t>275</t>
  </si>
  <si>
    <t>767996802</t>
  </si>
  <si>
    <t xml:space="preserve">Demontáž ostatných doplnkov stavieb s hmotnosťou jednotlivých dielov konštr. nad 50 do 100 kg,  -0,00100t</t>
  </si>
  <si>
    <t>1975632400</t>
  </si>
  <si>
    <t>276</t>
  </si>
  <si>
    <t>767996803</t>
  </si>
  <si>
    <t xml:space="preserve">Demontáž ostatných doplnkov stavieb s hmotnosťou jednotlivých dielov konšt. nad 100 do 250 kg,  -0,00100t</t>
  </si>
  <si>
    <t>2066726828</t>
  </si>
  <si>
    <t>277</t>
  </si>
  <si>
    <t>767996804</t>
  </si>
  <si>
    <t xml:space="preserve">Demontáž ostatných doplnkov stavieb s hmotnosťou jednotlivých dielov konšt. nad 250 do 500 kg,  -0,00100t</t>
  </si>
  <si>
    <t>2121574843</t>
  </si>
  <si>
    <t>266</t>
  </si>
  <si>
    <t>1529047199</t>
  </si>
  <si>
    <t>271</t>
  </si>
  <si>
    <t>1357778209</t>
  </si>
  <si>
    <t>278</t>
  </si>
  <si>
    <t>998767102</t>
  </si>
  <si>
    <t>Presun hmôt pre kovové stavebné doplnkové konštrukcie v objektoch výšky nad 6 do 12 m</t>
  </si>
  <si>
    <t>-1286778274</t>
  </si>
  <si>
    <t>771</t>
  </si>
  <si>
    <t>Podlahy z dlaždíc</t>
  </si>
  <si>
    <t>279</t>
  </si>
  <si>
    <t>771415016</t>
  </si>
  <si>
    <t>Montáž soklíkov z obkladačiek do tmelu veľ. 150 x 300 mm</t>
  </si>
  <si>
    <t>1375900586</t>
  </si>
  <si>
    <t>281</t>
  </si>
  <si>
    <t>771575109</t>
  </si>
  <si>
    <t>Montáž podláh z dlaždíc keramických do tmelu veľ. 300 x 300 mm</t>
  </si>
  <si>
    <t>54251378</t>
  </si>
  <si>
    <t>282</t>
  </si>
  <si>
    <t>771575129</t>
  </si>
  <si>
    <t>Montáž podláh z dlaždíc keramických do tmelu v obmedzenom priestore veľ. 300 x 300 mm</t>
  </si>
  <si>
    <t>-1093408880</t>
  </si>
  <si>
    <t>280</t>
  </si>
  <si>
    <t>871366050.S</t>
  </si>
  <si>
    <t>Montáž kanalizačného PVC-U potrubia korugovaného DN 250</t>
  </si>
  <si>
    <t>1786793201</t>
  </si>
  <si>
    <t>283</t>
  </si>
  <si>
    <t>894101112.S</t>
  </si>
  <si>
    <t>Osadenie akumulačnej nádrže železobetónovej, hmotnosti nad 4 do 10 t</t>
  </si>
  <si>
    <t>1556837973</t>
  </si>
  <si>
    <t>284</t>
  </si>
  <si>
    <t>998771102</t>
  </si>
  <si>
    <t>Presun hmôt pre podlahy z dlaždíc v objektoch výšky nad 6 do 12 m</t>
  </si>
  <si>
    <t>-1114434191</t>
  </si>
  <si>
    <t>781</t>
  </si>
  <si>
    <t>Dokončovacie práce a obklady</t>
  </si>
  <si>
    <t>285</t>
  </si>
  <si>
    <t>781445017</t>
  </si>
  <si>
    <t>Montáž obkladov vnútor. stien z obkladačiek kladených do tmelu veľ. 300x200 mm</t>
  </si>
  <si>
    <t>-405059413</t>
  </si>
  <si>
    <t>286</t>
  </si>
  <si>
    <t>5976582000</t>
  </si>
  <si>
    <t>Obkladačky keramické glazované jednofarebné hladké B 300x200 Ia</t>
  </si>
  <si>
    <t>899397669</t>
  </si>
  <si>
    <t>287</t>
  </si>
  <si>
    <t>781445067</t>
  </si>
  <si>
    <t>Montáž obkladov vnútor. stien z obkladačiek kladených do tmelu v obmedzenom priestore veľ. 300x200 mm</t>
  </si>
  <si>
    <t>-1596823633</t>
  </si>
  <si>
    <t>288</t>
  </si>
  <si>
    <t>649899252</t>
  </si>
  <si>
    <t>289</t>
  </si>
  <si>
    <t>781491111</t>
  </si>
  <si>
    <t>Montáž plastových profilov pre obklad do tmelu - roh steny</t>
  </si>
  <si>
    <t>821559526</t>
  </si>
  <si>
    <t>290</t>
  </si>
  <si>
    <t>998781102</t>
  </si>
  <si>
    <t>Presun hmôt pre obklady keramické v objektoch výšky nad 6 do 12 m</t>
  </si>
  <si>
    <t>-897399754</t>
  </si>
  <si>
    <t>783</t>
  </si>
  <si>
    <t>Dokončovacie práce - nátery</t>
  </si>
  <si>
    <t>291</t>
  </si>
  <si>
    <t>783224900</t>
  </si>
  <si>
    <t>Oprava náterov kov.stav.doplnk.konštr. syntetické na vzduchu schnúce jednonásobné s 1x emailovaním - 70µm</t>
  </si>
  <si>
    <t>-648827605</t>
  </si>
  <si>
    <t>292</t>
  </si>
  <si>
    <t>783726000</t>
  </si>
  <si>
    <t>Nátery tesárskych konštrukcií syntetické lazurovacím lakom napustením</t>
  </si>
  <si>
    <t>189934535</t>
  </si>
  <si>
    <t>293</t>
  </si>
  <si>
    <t>783726200</t>
  </si>
  <si>
    <t>Nátery tesárskych konštrukcií syntetické na vzduchu schnúce lazurovacím lakom 2x lakovaním</t>
  </si>
  <si>
    <t>759676235</t>
  </si>
  <si>
    <t>294</t>
  </si>
  <si>
    <t>783782203</t>
  </si>
  <si>
    <t>Nátery tesárskych konštrukcií povrchová impregnácia QB</t>
  </si>
  <si>
    <t>1602880157</t>
  </si>
  <si>
    <t>295</t>
  </si>
  <si>
    <t>783894612</t>
  </si>
  <si>
    <t>Náter farbami ekologickými riediteľnými vodou SADAKRINOM bielym pre náter sadrokartón. stropov 2x</t>
  </si>
  <si>
    <t>1470133211</t>
  </si>
  <si>
    <t>784</t>
  </si>
  <si>
    <t>Dokončovacie práce - maľby</t>
  </si>
  <si>
    <t>296</t>
  </si>
  <si>
    <t>784410010</t>
  </si>
  <si>
    <t>Oblepenie vypínačov, zásuviek páskou výšky do 3, 80 m</t>
  </si>
  <si>
    <t>-835851998</t>
  </si>
  <si>
    <t>297</t>
  </si>
  <si>
    <t>784410030</t>
  </si>
  <si>
    <t>Oblepenie soklov, stykov, okrajov a iných zariadení, výšky miestnosti do 3,80 m</t>
  </si>
  <si>
    <t>-959065250</t>
  </si>
  <si>
    <t>298</t>
  </si>
  <si>
    <t>784410100</t>
  </si>
  <si>
    <t>Penetrovanie jednonásobné jemnozrnných podkladov výšky do 3, 80 m</t>
  </si>
  <si>
    <t>555239810</t>
  </si>
  <si>
    <t>299</t>
  </si>
  <si>
    <t>784418011</t>
  </si>
  <si>
    <t>Zakrývanie otvorov, podláh a zariadení fóliou v miestnostiach alebo na schodisku</t>
  </si>
  <si>
    <t>2111734374</t>
  </si>
  <si>
    <t>300</t>
  </si>
  <si>
    <t>784418012</t>
  </si>
  <si>
    <t>Zakrývanie podláh a zariadení papierom v miestnostiach alebo na schodisku</t>
  </si>
  <si>
    <t>-1131523528</t>
  </si>
  <si>
    <t>302</t>
  </si>
  <si>
    <t>784452471</t>
  </si>
  <si>
    <t>Maľby z maliarskych zmesí, ručne nanášané tónované s bielym stropom dvojnásobné na jemnozrnný podklad výšky do 3, 80 m</t>
  </si>
  <si>
    <t>863500377</t>
  </si>
  <si>
    <t>301</t>
  </si>
  <si>
    <t>-107753090</t>
  </si>
  <si>
    <t>Práce a dodávky M</t>
  </si>
  <si>
    <t>21-M</t>
  </si>
  <si>
    <t>Elektromontáže</t>
  </si>
  <si>
    <t>303</t>
  </si>
  <si>
    <t>341110000700.S</t>
  </si>
  <si>
    <t>Kábel medený CYKY 3x1,5 mm2</t>
  </si>
  <si>
    <t>631846109</t>
  </si>
  <si>
    <t>304</t>
  </si>
  <si>
    <t>341110000800.S</t>
  </si>
  <si>
    <t>Kábel medený CYKY 3x2,5 mm2</t>
  </si>
  <si>
    <t>-841235040</t>
  </si>
  <si>
    <t>305</t>
  </si>
  <si>
    <t>341110001800.S</t>
  </si>
  <si>
    <t>Kábel medený CYKY 4x16 mm2</t>
  </si>
  <si>
    <t>384550218</t>
  </si>
  <si>
    <t>306</t>
  </si>
  <si>
    <t>341110011400.S</t>
  </si>
  <si>
    <t>Vodič medený CY 6 mm2</t>
  </si>
  <si>
    <t>-1453064735</t>
  </si>
  <si>
    <t>307</t>
  </si>
  <si>
    <t>341110030500.S</t>
  </si>
  <si>
    <t>Kábel hliníkový 1-AYKY 4x25 mm2</t>
  </si>
  <si>
    <t>-1242785846</t>
  </si>
  <si>
    <t>308</t>
  </si>
  <si>
    <t>345320000900.S</t>
  </si>
  <si>
    <t>Vypínač nástenný radenie 1</t>
  </si>
  <si>
    <t>-1744593</t>
  </si>
  <si>
    <t>309</t>
  </si>
  <si>
    <t>345510003300.S</t>
  </si>
  <si>
    <t>Zásuvka nástenná priemyslová IZS 1645 16A/400V/4P IP44</t>
  </si>
  <si>
    <t>128</t>
  </si>
  <si>
    <t>1018882089</t>
  </si>
  <si>
    <t>310</t>
  </si>
  <si>
    <t>347720000800.S</t>
  </si>
  <si>
    <t>LED trubica 20W, G13, dĺžka 1200 mm, 2000 lm</t>
  </si>
  <si>
    <t>-1705994164</t>
  </si>
  <si>
    <t>311</t>
  </si>
  <si>
    <t>348320000800.S</t>
  </si>
  <si>
    <t>LED svietidlo priemyselné stropné 2x9,1W, 2000 lm, IP65, 1272x95 mm, s vyšším krytím</t>
  </si>
  <si>
    <t>-47212179</t>
  </si>
  <si>
    <t>312</t>
  </si>
  <si>
    <t>348320001400.S</t>
  </si>
  <si>
    <t>Svietidlo prachotesné 1x600 mm, IP66 - úniková cesta</t>
  </si>
  <si>
    <t>-624651089</t>
  </si>
  <si>
    <t>313</t>
  </si>
  <si>
    <t>348370000700.S</t>
  </si>
  <si>
    <t>Svietidlo uličné na stĺp alebo výložník 1x50W, IP66, kryt kalené sklo</t>
  </si>
  <si>
    <t>-272546290</t>
  </si>
  <si>
    <t>314</t>
  </si>
  <si>
    <t>354410058900.S</t>
  </si>
  <si>
    <t>Pásovina uzemňovacia FeZn 40 x 4 mm</t>
  </si>
  <si>
    <t>1172774647</t>
  </si>
  <si>
    <t>315</t>
  </si>
  <si>
    <t>357110013900.S</t>
  </si>
  <si>
    <t>Skriňa rozpájacia istiaca vonkajšia VRIS 1 II P4 3x250A</t>
  </si>
  <si>
    <t>1661461991</t>
  </si>
  <si>
    <t>316</t>
  </si>
  <si>
    <t>358230015720</t>
  </si>
  <si>
    <t>Prúdový chránič s nadprúdovou ochranou OLI-16B-1N-030AC-G, 16 A, AC 230 V, charakteristika B, 30 mA, 1+N-pól, 10 kA, typ AC, prevedenie G</t>
  </si>
  <si>
    <t>539943421</t>
  </si>
  <si>
    <t>317</t>
  </si>
  <si>
    <t>358230015760</t>
  </si>
  <si>
    <t>Prúdový chránič s nadprúdovou ochranou OLI-32B-1N-030A, 32 A, AC 230 V, charakteristika B, 30 mA, 1+N-pól, 10 kA, typ A</t>
  </si>
  <si>
    <t>-1315514067</t>
  </si>
  <si>
    <t>318</t>
  </si>
  <si>
    <t>358230016202.S</t>
  </si>
  <si>
    <t>Prúdový chránič 2 P, 16 A, 10 mA, 10 kA, typ AC</t>
  </si>
  <si>
    <t>750681953</t>
  </si>
  <si>
    <t>319</t>
  </si>
  <si>
    <t>358230016250</t>
  </si>
  <si>
    <t>Prúdový chránič LFN-40-2-030AC-G, 40 A, AC 230 V, 30 mA, 2 P, 10 kA, typ AC, prevedenie G</t>
  </si>
  <si>
    <t>-242446210</t>
  </si>
  <si>
    <t>320</t>
  </si>
  <si>
    <t>358240000500</t>
  </si>
  <si>
    <t>Zvodič prepätia kombinovaný T1+T2 1P, 12,5kA, limp= 8kA/pól, 1 modul, LEGRAND</t>
  </si>
  <si>
    <t>2056467429</t>
  </si>
  <si>
    <t>321</t>
  </si>
  <si>
    <t>210220001.S</t>
  </si>
  <si>
    <t>Uzemňovacie vedenie na povrchu FeZn drôt zvodový Ø 8-10</t>
  </si>
  <si>
    <t>448271746</t>
  </si>
  <si>
    <t>322</t>
  </si>
  <si>
    <t>354410054700.S</t>
  </si>
  <si>
    <t>Drôt bleskozvodový FeZn, d 8 mm</t>
  </si>
  <si>
    <t>-191393514</t>
  </si>
  <si>
    <t>323</t>
  </si>
  <si>
    <t>210220020.S</t>
  </si>
  <si>
    <t>Uzemňovacie vedenie v zemi FeZn do 120 mm2 vrátane izolácie spojov</t>
  </si>
  <si>
    <t>-416639901</t>
  </si>
  <si>
    <t>324</t>
  </si>
  <si>
    <t>354410058800.S</t>
  </si>
  <si>
    <t>Pásovina uzemňovacia FeZn 30 x 4 mm</t>
  </si>
  <si>
    <t>682694690</t>
  </si>
  <si>
    <t>325</t>
  </si>
  <si>
    <t>210220050.S</t>
  </si>
  <si>
    <t>Označenie zvodov číselnými štítkami</t>
  </si>
  <si>
    <t>-569790260</t>
  </si>
  <si>
    <t>326</t>
  </si>
  <si>
    <t>354410064600.S</t>
  </si>
  <si>
    <t>Štítok orientačný nerezový zemniaci na zvody</t>
  </si>
  <si>
    <t>-417219852</t>
  </si>
  <si>
    <t>327</t>
  </si>
  <si>
    <t>210220102.S</t>
  </si>
  <si>
    <t>Podpery vedenia FeZn na vrchol krovu PV15 A-F +UNI</t>
  </si>
  <si>
    <t>-1459349210</t>
  </si>
  <si>
    <t>328</t>
  </si>
  <si>
    <t>354410033000.S</t>
  </si>
  <si>
    <t>Podpera vedenia FeZn na vrchol krovu označenie PV 15 A</t>
  </si>
  <si>
    <t>141122108</t>
  </si>
  <si>
    <t>329</t>
  </si>
  <si>
    <t>210220105.S</t>
  </si>
  <si>
    <t>Podpery vedenia FeZn do muriva PV 01h a PV 01, 02, 03</t>
  </si>
  <si>
    <t>1164299143</t>
  </si>
  <si>
    <t>330</t>
  </si>
  <si>
    <t>311310008520.S</t>
  </si>
  <si>
    <t>Hmoždinka 12x160 rámová KPR</t>
  </si>
  <si>
    <t>-959394767</t>
  </si>
  <si>
    <t>331</t>
  </si>
  <si>
    <t>354410032000.S</t>
  </si>
  <si>
    <t>Podpera vedenia FeZn do muriva označenie PV 01</t>
  </si>
  <si>
    <t>-653093002</t>
  </si>
  <si>
    <t>332</t>
  </si>
  <si>
    <t>210220202.S</t>
  </si>
  <si>
    <t>Zachytávacia tyč FeZn k oceľovému podstavcu JD 10a, JD 15a, JD 20a</t>
  </si>
  <si>
    <t>1635047938</t>
  </si>
  <si>
    <t>333</t>
  </si>
  <si>
    <t>354410022300.S</t>
  </si>
  <si>
    <t>Tyč zachytávacia FeZn k oceľovému podstavcu označenie JD 10 a</t>
  </si>
  <si>
    <t>1515108222</t>
  </si>
  <si>
    <t>334</t>
  </si>
  <si>
    <t>210220220.S</t>
  </si>
  <si>
    <t>Držiak zachytávacej tyče FeZn DJ1-8</t>
  </si>
  <si>
    <t>-2029045757</t>
  </si>
  <si>
    <t>335</t>
  </si>
  <si>
    <t>354410023700.S</t>
  </si>
  <si>
    <t>Držiak zachytávacej tyče s platničkou ocelový žiarovo zinkovaný označenie DJ 1 s platničkou</t>
  </si>
  <si>
    <t>1250352773</t>
  </si>
  <si>
    <t>336</t>
  </si>
  <si>
    <t>210220230.S</t>
  </si>
  <si>
    <t>Ochranná strieška FeZn</t>
  </si>
  <si>
    <t>333061579</t>
  </si>
  <si>
    <t>337</t>
  </si>
  <si>
    <t>354410024900.S</t>
  </si>
  <si>
    <t>Strieška FeZn ochranná horná označenie OS 01</t>
  </si>
  <si>
    <t>2005268482</t>
  </si>
  <si>
    <t>338</t>
  </si>
  <si>
    <t>210220241.S</t>
  </si>
  <si>
    <t>Svorka FeZn krížová SK a diagonálna krížová DKS</t>
  </si>
  <si>
    <t>-1315022253</t>
  </si>
  <si>
    <t>339</t>
  </si>
  <si>
    <t>354410002500.S</t>
  </si>
  <si>
    <t>Svorka FeZn krížová označenie SK</t>
  </si>
  <si>
    <t>1734908396</t>
  </si>
  <si>
    <t>340</t>
  </si>
  <si>
    <t>210220243.S</t>
  </si>
  <si>
    <t>Svorka FeZn spojovacia SS</t>
  </si>
  <si>
    <t>1517561671</t>
  </si>
  <si>
    <t>341</t>
  </si>
  <si>
    <t>354410003400.S</t>
  </si>
  <si>
    <t>Svorka FeZn spojovacia označenie SS 2 skrutky s príložkou</t>
  </si>
  <si>
    <t>-1305319548</t>
  </si>
  <si>
    <t>342</t>
  </si>
  <si>
    <t>210220245.S</t>
  </si>
  <si>
    <t>Svorka FeZn pripojovacia SP</t>
  </si>
  <si>
    <t>-1955668032</t>
  </si>
  <si>
    <t>343</t>
  </si>
  <si>
    <t>354410004000.S</t>
  </si>
  <si>
    <t>Svorka FeZn pripájaca označenie SP 1</t>
  </si>
  <si>
    <t>1212226653</t>
  </si>
  <si>
    <t>344</t>
  </si>
  <si>
    <t>210220246.S</t>
  </si>
  <si>
    <t>Svorka FeZn na odkvapový žľab SO</t>
  </si>
  <si>
    <t>523857212</t>
  </si>
  <si>
    <t>345</t>
  </si>
  <si>
    <t>354410004200.S</t>
  </si>
  <si>
    <t>Svorka FeZn odkvapová označenie SO</t>
  </si>
  <si>
    <t>812171521</t>
  </si>
  <si>
    <t>346</t>
  </si>
  <si>
    <t>210220247.S</t>
  </si>
  <si>
    <t>Svorka FeZn skúšobná SZ</t>
  </si>
  <si>
    <t>-1406772409</t>
  </si>
  <si>
    <t>347</t>
  </si>
  <si>
    <t>354410004300.S</t>
  </si>
  <si>
    <t>Svorka FeZn skúšobná označenie SZ</t>
  </si>
  <si>
    <t>-948470400</t>
  </si>
  <si>
    <t>348</t>
  </si>
  <si>
    <t>210220252.S</t>
  </si>
  <si>
    <t>Svorka FeZn odbočovacia spojovacia SR 01, SR 02 (pásovina do 120 mm2)</t>
  </si>
  <si>
    <t>588406620</t>
  </si>
  <si>
    <t>349</t>
  </si>
  <si>
    <t>354410000400.S</t>
  </si>
  <si>
    <t>Svorka FeZn odbočovacia spojovacia označenie SR 01</t>
  </si>
  <si>
    <t>-1051532564</t>
  </si>
  <si>
    <t>350</t>
  </si>
  <si>
    <t>210220260.S</t>
  </si>
  <si>
    <t>Ochranný uholník FeZn OU</t>
  </si>
  <si>
    <t>-1990812683</t>
  </si>
  <si>
    <t>351</t>
  </si>
  <si>
    <t>354410053400.S</t>
  </si>
  <si>
    <t>Uholník ochranný FeZn označenie OU 2 m</t>
  </si>
  <si>
    <t>-762696532</t>
  </si>
  <si>
    <t>352</t>
  </si>
  <si>
    <t>210220261.S</t>
  </si>
  <si>
    <t>Držiak ochranného uholníka FeZn do muriva DUZ</t>
  </si>
  <si>
    <t>-1905718030</t>
  </si>
  <si>
    <t>353</t>
  </si>
  <si>
    <t>354410053600.S</t>
  </si>
  <si>
    <t>Držiak FeZn ochranného uholníka do muriva označenie DUZ</t>
  </si>
  <si>
    <t>298414374</t>
  </si>
  <si>
    <t>354</t>
  </si>
  <si>
    <t>210220280.S</t>
  </si>
  <si>
    <t>Uzemňovacia tyč FeZn ZT</t>
  </si>
  <si>
    <t>-946594928</t>
  </si>
  <si>
    <t>355</t>
  </si>
  <si>
    <t>354410055700.S</t>
  </si>
  <si>
    <t>Tyč uzemňovacia FeZn označenie ZT 2 m</t>
  </si>
  <si>
    <t>375865935</t>
  </si>
  <si>
    <t>356</t>
  </si>
  <si>
    <t>998921203.S</t>
  </si>
  <si>
    <t>Presun hmôt pre montáž silnoprúdových rozvodov a zariadení v stavbe (objekte) výšky nad 7 do 24 m</t>
  </si>
  <si>
    <t>%</t>
  </si>
  <si>
    <t>1325310788</t>
  </si>
  <si>
    <t>46-M</t>
  </si>
  <si>
    <t>Zemné práce vykonávané pri externých montážnych prácach</t>
  </si>
  <si>
    <t>357</t>
  </si>
  <si>
    <t>460202153.S</t>
  </si>
  <si>
    <t>Hĺbenie káblovej ryhy strojne 35 cm širokej a 70 cm hlbokej, v zemine triedy 3</t>
  </si>
  <si>
    <t>2134804234</t>
  </si>
  <si>
    <t>358</t>
  </si>
  <si>
    <t>460560153.S</t>
  </si>
  <si>
    <t>Ručný zásyp nezap. káblovej ryhy bez zhutn. zeminy, 35 cm širokej, 70 cm hlbokej v zemine tr. 3</t>
  </si>
  <si>
    <t>-105828948</t>
  </si>
  <si>
    <t>HZS</t>
  </si>
  <si>
    <t>Hodinové zúčtovacie sadzby</t>
  </si>
  <si>
    <t>359</t>
  </si>
  <si>
    <t>HZS000113.S</t>
  </si>
  <si>
    <t>Stavebno montážne práce náročné ucelené - odborné, tvorivé remeselné (Tr. 3) v rozsahu viac ako 8 hodín</t>
  </si>
  <si>
    <t>hod</t>
  </si>
  <si>
    <t>512</t>
  </si>
  <si>
    <t>1693820707</t>
  </si>
  <si>
    <t>360</t>
  </si>
  <si>
    <t>HZS000114.S</t>
  </si>
  <si>
    <t>Stavebno montážne práce najnáročnejšie na odbornosť - prehliadky pracoviska a revízie (Tr. 4) v rozsahu viac ako 8 hodín</t>
  </si>
  <si>
    <t>905682205</t>
  </si>
  <si>
    <t>Objekt:</t>
  </si>
  <si>
    <t>EUS3 B - Búracie práce</t>
  </si>
  <si>
    <t>113107131</t>
  </si>
  <si>
    <t xml:space="preserve">Odstránenie krytu v ploche do 200 m2 z betónu prostého, hr. vrstvy do 150 mm,  -0,22500t</t>
  </si>
  <si>
    <t>1721925174</t>
  </si>
  <si>
    <t>962032231</t>
  </si>
  <si>
    <t xml:space="preserve">Búranie muriva nadzákladového z tehál pálených, vápenopieskových,cementových na maltu,  -1,90500t</t>
  </si>
  <si>
    <t>340265821</t>
  </si>
  <si>
    <t>962032631</t>
  </si>
  <si>
    <t xml:space="preserve">Búranie komínov. muriva z tehál nad strechou na akúkoľvek maltu x,  -1,63300t</t>
  </si>
  <si>
    <t>1928479723</t>
  </si>
  <si>
    <t>962042334</t>
  </si>
  <si>
    <t xml:space="preserve">Búranie muriva z betónu prostého pilierov,  -2,20000t</t>
  </si>
  <si>
    <t>-1210739814</t>
  </si>
  <si>
    <t>962071711</t>
  </si>
  <si>
    <t xml:space="preserve">Vybúranie kovových stľpov liatinových alebo nitovaných,  -1,00000t</t>
  </si>
  <si>
    <t>1104175144</t>
  </si>
  <si>
    <t>962081131</t>
  </si>
  <si>
    <t xml:space="preserve">Búranie muriva priečok zo sklenených tvárnic, hr. do 100 mm,  -0,05500t</t>
  </si>
  <si>
    <t>940290714</t>
  </si>
  <si>
    <t>963011513</t>
  </si>
  <si>
    <t xml:space="preserve">Búranie stropov z tvárnic pálených do nosníkov železobetónových, výšky do 300 mm,  -0,20700t</t>
  </si>
  <si>
    <t>-1161962161</t>
  </si>
  <si>
    <t>964051111</t>
  </si>
  <si>
    <t xml:space="preserve">Búranie samostatných trámov, prievlakov alebo pásov zo železob. do 0,16 m2,  -2,40000t</t>
  </si>
  <si>
    <t>-2029139187</t>
  </si>
  <si>
    <t>964072221</t>
  </si>
  <si>
    <t xml:space="preserve">Vybúranie valcovaných nosníkov uložených v murive zmiešanom, kamennom, tehl. hm. do 20 kg/m,  -1,25800t</t>
  </si>
  <si>
    <t>-1317844279</t>
  </si>
  <si>
    <t>965042221</t>
  </si>
  <si>
    <t>Búranie podkladov pod dlažby, liatych dlažieb a mazanín,betón,liaty asfalt hr.nad 100 mm, plochy do 1 m2 -2,20000t</t>
  </si>
  <si>
    <t>1696047130</t>
  </si>
  <si>
    <t>965042231</t>
  </si>
  <si>
    <t>Búranie podkladov pod dlažby, liatych dlažieb a mazanín,betón,liaty asfalt hr.nad 100 mm, plochy do 4 m2 -2,20000t</t>
  </si>
  <si>
    <t>-323713813</t>
  </si>
  <si>
    <t>965042241</t>
  </si>
  <si>
    <t>Búranie podkladov pod dlažby, liatych dlažieb a mazanín,betón,liaty asfalt hr.nad 100 mm, plochy nad 4 m2 -2,20000t</t>
  </si>
  <si>
    <t>-2062117250</t>
  </si>
  <si>
    <t>965049120</t>
  </si>
  <si>
    <t>Príplatok za búranie betónovej mazaniny so zváranou sieťou alebo rabicovým pletivom hr.nad 100 mm</t>
  </si>
  <si>
    <t>-1302924861</t>
  </si>
  <si>
    <t>965082930</t>
  </si>
  <si>
    <t xml:space="preserve">Odstránenie násypu pod podlahami alebo na strechách, hr.do 200 mm,  -1,40000t</t>
  </si>
  <si>
    <t>792701353</t>
  </si>
  <si>
    <t>965082930.1</t>
  </si>
  <si>
    <t>25082720</t>
  </si>
  <si>
    <t>968072244</t>
  </si>
  <si>
    <t xml:space="preserve">Vybúranie kovových rámov okien jednod. plochy do 1 m2,  -0,06500t</t>
  </si>
  <si>
    <t>-259978428</t>
  </si>
  <si>
    <t>968072455</t>
  </si>
  <si>
    <t xml:space="preserve">Vybúranie kovových dverových zárubní plochy do 2 m2,  -0,07600t</t>
  </si>
  <si>
    <t>2115288467</t>
  </si>
  <si>
    <t>968072456</t>
  </si>
  <si>
    <t xml:space="preserve">Vybúranie kovových dverových zárubní plochy nad 2 m2,  -0,06300t</t>
  </si>
  <si>
    <t>790382739</t>
  </si>
  <si>
    <t>971033141</t>
  </si>
  <si>
    <t xml:space="preserve">Vybúranie otvoru v murive tehl. priemeru profilu do 60 mm hr.do 300 mm,  -0,00100t</t>
  </si>
  <si>
    <t>-244896876</t>
  </si>
  <si>
    <t>971033241</t>
  </si>
  <si>
    <t xml:space="preserve">Vybúranie otvoru v murive tehl. plochy do 0, 0225 m2 hr.do 300 mm,  -0,00800t</t>
  </si>
  <si>
    <t>-1293472826</t>
  </si>
  <si>
    <t>971033341</t>
  </si>
  <si>
    <t xml:space="preserve">Vybúranie otvoru v murive tehl. plochy do 0, 09 m2 hr.do 300 mm,  -0,05700t</t>
  </si>
  <si>
    <t>-832704532</t>
  </si>
  <si>
    <t>971033441</t>
  </si>
  <si>
    <t xml:space="preserve">Vybúranie otvoru v murive tehl. plochy do 0, 25 m2 hr.do 300 mm,  -0,14600t</t>
  </si>
  <si>
    <t>397906025</t>
  </si>
  <si>
    <t>976071111</t>
  </si>
  <si>
    <t xml:space="preserve">Vybúranie kovových madiel a zábradlí,  -0,03700t</t>
  </si>
  <si>
    <t>1590036964</t>
  </si>
  <si>
    <t>978011161</t>
  </si>
  <si>
    <t xml:space="preserve">Otlčenie omietok vnútorných vápenných alebo vápennocementových v rozsahu do 50 %,  -0,02000t</t>
  </si>
  <si>
    <t>-102611982</t>
  </si>
  <si>
    <t>978011191</t>
  </si>
  <si>
    <t xml:space="preserve">Otlčenie omietok vnútorných vápenných alebo vápennocementových v rozsahu do 100 %,  -0,05000t</t>
  </si>
  <si>
    <t>1444058883</t>
  </si>
  <si>
    <t>978015251</t>
  </si>
  <si>
    <t xml:space="preserve">Otlčenie omietok vonkajších, s vyškriabaním škár v rozsahu do 50 %,  -0,03000t</t>
  </si>
  <si>
    <t>734297630</t>
  </si>
  <si>
    <t>978015271</t>
  </si>
  <si>
    <t xml:space="preserve">Otlčenie omietok vonkajších, s vyškriabaním škár v rozsahu do 100 %,  -0,05900t</t>
  </si>
  <si>
    <t>-50293744</t>
  </si>
  <si>
    <t>979081111.1</t>
  </si>
  <si>
    <t>Odvoz sutiny a vybúraných hmôt na skládku do 1 km</t>
  </si>
  <si>
    <t>-2066496273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</si>
</sst>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EUS3r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Rekonštrukcia maštale K2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Sebechleby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9. 2. 2024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EURO-SEB, s.r.o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 xml:space="preserve"> 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ROUND(SUM(AG95:AG96),2)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ROUND(SUM(AS95:AS96),2)</f>
        <v>0</v>
      </c>
      <c r="AT94" s="100">
        <f>ROUND(SUM(AV94:AW94),2)</f>
        <v>0</v>
      </c>
      <c r="AU94" s="101">
        <f>ROUND(SUM(AU95:AU96),5)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ROUND(SUM(AZ95:AZ96),2)</f>
        <v>0</v>
      </c>
      <c r="BA94" s="100">
        <f>ROUND(SUM(BA95:BA96),2)</f>
        <v>0</v>
      </c>
      <c r="BB94" s="100">
        <f>ROUND(SUM(BB95:BB96),2)</f>
        <v>0</v>
      </c>
      <c r="BC94" s="100">
        <f>ROUND(SUM(BC95:BC96),2)</f>
        <v>0</v>
      </c>
      <c r="BD94" s="102">
        <f>ROUND(SUM(BD95:BD96),2)</f>
        <v>0</v>
      </c>
      <c r="BE94" s="6"/>
      <c r="BS94" s="103" t="s">
        <v>73</v>
      </c>
      <c r="BT94" s="103" t="s">
        <v>7</v>
      </c>
      <c r="BV94" s="103" t="s">
        <v>74</v>
      </c>
      <c r="BW94" s="103" t="s">
        <v>4</v>
      </c>
      <c r="BX94" s="103" t="s">
        <v>75</v>
      </c>
      <c r="CL94" s="103" t="s">
        <v>1</v>
      </c>
    </row>
    <row r="95" s="7" customFormat="1" ht="16.5" customHeight="1">
      <c r="A95" s="104" t="s">
        <v>76</v>
      </c>
      <c r="B95" s="105"/>
      <c r="C95" s="106"/>
      <c r="D95" s="107" t="s">
        <v>13</v>
      </c>
      <c r="E95" s="107"/>
      <c r="F95" s="107"/>
      <c r="G95" s="107"/>
      <c r="H95" s="107"/>
      <c r="I95" s="108"/>
      <c r="J95" s="107" t="s">
        <v>16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'EUS3r - Rekonštrukcia maš...'!J28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77</v>
      </c>
      <c r="AR95" s="105"/>
      <c r="AS95" s="111">
        <v>0</v>
      </c>
      <c r="AT95" s="112">
        <f>ROUND(SUM(AV95:AW95),2)</f>
        <v>0</v>
      </c>
      <c r="AU95" s="113">
        <f>'EUS3r - Rekonštrukcia maš...'!P143</f>
        <v>0</v>
      </c>
      <c r="AV95" s="112">
        <f>'EUS3r - Rekonštrukcia maš...'!J31</f>
        <v>0</v>
      </c>
      <c r="AW95" s="112">
        <f>'EUS3r - Rekonštrukcia maš...'!J32</f>
        <v>0</v>
      </c>
      <c r="AX95" s="112">
        <f>'EUS3r - Rekonštrukcia maš...'!J33</f>
        <v>0</v>
      </c>
      <c r="AY95" s="112">
        <f>'EUS3r - Rekonštrukcia maš...'!J34</f>
        <v>0</v>
      </c>
      <c r="AZ95" s="112">
        <f>'EUS3r - Rekonštrukcia maš...'!F31</f>
        <v>0</v>
      </c>
      <c r="BA95" s="112">
        <f>'EUS3r - Rekonštrukcia maš...'!F32</f>
        <v>0</v>
      </c>
      <c r="BB95" s="112">
        <f>'EUS3r - Rekonštrukcia maš...'!F33</f>
        <v>0</v>
      </c>
      <c r="BC95" s="112">
        <f>'EUS3r - Rekonštrukcia maš...'!F34</f>
        <v>0</v>
      </c>
      <c r="BD95" s="114">
        <f>'EUS3r - Rekonštrukcia maš...'!F35</f>
        <v>0</v>
      </c>
      <c r="BE95" s="7"/>
      <c r="BT95" s="115" t="s">
        <v>78</v>
      </c>
      <c r="BU95" s="115" t="s">
        <v>79</v>
      </c>
      <c r="BV95" s="115" t="s">
        <v>74</v>
      </c>
      <c r="BW95" s="115" t="s">
        <v>4</v>
      </c>
      <c r="BX95" s="115" t="s">
        <v>75</v>
      </c>
      <c r="CL95" s="115" t="s">
        <v>1</v>
      </c>
    </row>
    <row r="96" s="7" customFormat="1" ht="24.75" customHeight="1">
      <c r="A96" s="104" t="s">
        <v>76</v>
      </c>
      <c r="B96" s="105"/>
      <c r="C96" s="106"/>
      <c r="D96" s="107" t="s">
        <v>80</v>
      </c>
      <c r="E96" s="107"/>
      <c r="F96" s="107"/>
      <c r="G96" s="107"/>
      <c r="H96" s="107"/>
      <c r="I96" s="108"/>
      <c r="J96" s="107" t="s">
        <v>81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'EUS3 B - Búracie práce'!J30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77</v>
      </c>
      <c r="AR96" s="105"/>
      <c r="AS96" s="116">
        <v>0</v>
      </c>
      <c r="AT96" s="117">
        <f>ROUND(SUM(AV96:AW96),2)</f>
        <v>0</v>
      </c>
      <c r="AU96" s="118">
        <f>'EUS3 B - Búracie práce'!P119</f>
        <v>0</v>
      </c>
      <c r="AV96" s="117">
        <f>'EUS3 B - Búracie práce'!J33</f>
        <v>0</v>
      </c>
      <c r="AW96" s="117">
        <f>'EUS3 B - Búracie práce'!J34</f>
        <v>0</v>
      </c>
      <c r="AX96" s="117">
        <f>'EUS3 B - Búracie práce'!J35</f>
        <v>0</v>
      </c>
      <c r="AY96" s="117">
        <f>'EUS3 B - Búracie práce'!J36</f>
        <v>0</v>
      </c>
      <c r="AZ96" s="117">
        <f>'EUS3 B - Búracie práce'!F33</f>
        <v>0</v>
      </c>
      <c r="BA96" s="117">
        <f>'EUS3 B - Búracie práce'!F34</f>
        <v>0</v>
      </c>
      <c r="BB96" s="117">
        <f>'EUS3 B - Búracie práce'!F35</f>
        <v>0</v>
      </c>
      <c r="BC96" s="117">
        <f>'EUS3 B - Búracie práce'!F36</f>
        <v>0</v>
      </c>
      <c r="BD96" s="119">
        <f>'EUS3 B - Búracie práce'!F37</f>
        <v>0</v>
      </c>
      <c r="BE96" s="7"/>
      <c r="BT96" s="115" t="s">
        <v>78</v>
      </c>
      <c r="BV96" s="115" t="s">
        <v>74</v>
      </c>
      <c r="BW96" s="115" t="s">
        <v>82</v>
      </c>
      <c r="BX96" s="115" t="s">
        <v>4</v>
      </c>
      <c r="CL96" s="115" t="s">
        <v>1</v>
      </c>
      <c r="CM96" s="115" t="s">
        <v>7</v>
      </c>
    </row>
    <row r="97" s="2" customFormat="1" ht="30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="2" customFormat="1" ht="6.96" customHeight="1">
      <c r="A98" s="34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35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EUS3r - Rekonštrukcia maš...'!C2" display="/"/>
    <hyperlink ref="A96" location="'EUS3 B - Búracie prá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83</v>
      </c>
      <c r="L4" s="18"/>
      <c r="M4" s="120" t="s">
        <v>9</v>
      </c>
      <c r="AT4" s="15" t="s">
        <v>3</v>
      </c>
    </row>
    <row r="5" hidden="1" s="1" customFormat="1" ht="6.96" customHeight="1">
      <c r="B5" s="18"/>
      <c r="L5" s="18"/>
    </row>
    <row r="6" hidden="1" s="2" customFormat="1" ht="12" customHeight="1">
      <c r="A6" s="34"/>
      <c r="B6" s="35"/>
      <c r="C6" s="34"/>
      <c r="D6" s="28" t="s">
        <v>15</v>
      </c>
      <c r="E6" s="34"/>
      <c r="F6" s="34"/>
      <c r="G6" s="34"/>
      <c r="H6" s="34"/>
      <c r="I6" s="34"/>
      <c r="J6" s="34"/>
      <c r="K6" s="34"/>
      <c r="L6" s="56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hidden="1" s="2" customFormat="1" ht="16.5" customHeight="1">
      <c r="A7" s="34"/>
      <c r="B7" s="35"/>
      <c r="C7" s="34"/>
      <c r="D7" s="34"/>
      <c r="E7" s="68" t="s">
        <v>16</v>
      </c>
      <c r="F7" s="34"/>
      <c r="G7" s="34"/>
      <c r="H7" s="34"/>
      <c r="I7" s="34"/>
      <c r="J7" s="34"/>
      <c r="K7" s="34"/>
      <c r="L7" s="56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hidden="1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2" customHeight="1">
      <c r="A9" s="34"/>
      <c r="B9" s="35"/>
      <c r="C9" s="34"/>
      <c r="D9" s="28" t="s">
        <v>17</v>
      </c>
      <c r="E9" s="34"/>
      <c r="F9" s="23" t="s">
        <v>1</v>
      </c>
      <c r="G9" s="34"/>
      <c r="H9" s="34"/>
      <c r="I9" s="28" t="s">
        <v>18</v>
      </c>
      <c r="J9" s="23" t="s">
        <v>1</v>
      </c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 ht="12" customHeight="1">
      <c r="A10" s="34"/>
      <c r="B10" s="35"/>
      <c r="C10" s="34"/>
      <c r="D10" s="28" t="s">
        <v>19</v>
      </c>
      <c r="E10" s="34"/>
      <c r="F10" s="23" t="s">
        <v>20</v>
      </c>
      <c r="G10" s="34"/>
      <c r="H10" s="34"/>
      <c r="I10" s="28" t="s">
        <v>21</v>
      </c>
      <c r="J10" s="70" t="str">
        <f>'Rekapitulácia stavby'!AN8</f>
        <v>9. 2. 2024</v>
      </c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23</v>
      </c>
      <c r="E12" s="34"/>
      <c r="F12" s="34"/>
      <c r="G12" s="34"/>
      <c r="H12" s="34"/>
      <c r="I12" s="28" t="s">
        <v>24</v>
      </c>
      <c r="J12" s="23" t="s">
        <v>1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8" customHeight="1">
      <c r="A13" s="34"/>
      <c r="B13" s="35"/>
      <c r="C13" s="34"/>
      <c r="D13" s="34"/>
      <c r="E13" s="23" t="s">
        <v>25</v>
      </c>
      <c r="F13" s="34"/>
      <c r="G13" s="34"/>
      <c r="H13" s="34"/>
      <c r="I13" s="28" t="s">
        <v>26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24</v>
      </c>
      <c r="J15" s="29" t="str">
        <f>'Rekapitulácia stavby'!AN13</f>
        <v>Vyplň údaj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18" customHeight="1">
      <c r="A16" s="34"/>
      <c r="B16" s="35"/>
      <c r="C16" s="34"/>
      <c r="D16" s="34"/>
      <c r="E16" s="29" t="str">
        <f>'Rekapitulácia stavby'!E14</f>
        <v>Vyplň údaj</v>
      </c>
      <c r="F16" s="23"/>
      <c r="G16" s="23"/>
      <c r="H16" s="23"/>
      <c r="I16" s="28" t="s">
        <v>26</v>
      </c>
      <c r="J16" s="29" t="str">
        <f>'Rekapitulácia stavby'!AN14</f>
        <v>Vyplň údaj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24</v>
      </c>
      <c r="J18" s="23" t="str">
        <f>IF('Rekapitulácia stavby'!AN16="","",'Rekapitulácia stavby'!AN16)</f>
        <v/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18" customHeight="1">
      <c r="A19" s="34"/>
      <c r="B19" s="35"/>
      <c r="C19" s="34"/>
      <c r="D19" s="34"/>
      <c r="E19" s="23" t="str">
        <f>IF('Rekapitulácia stavby'!E17="","",'Rekapitulácia stavby'!E17)</f>
        <v xml:space="preserve"> </v>
      </c>
      <c r="F19" s="34"/>
      <c r="G19" s="34"/>
      <c r="H19" s="34"/>
      <c r="I19" s="28" t="s">
        <v>26</v>
      </c>
      <c r="J19" s="23" t="str">
        <f>IF('Rekapitulácia stavby'!AN17="","",'Rekapitulácia stavby'!AN17)</f>
        <v/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2" customHeight="1">
      <c r="A21" s="34"/>
      <c r="B21" s="35"/>
      <c r="C21" s="34"/>
      <c r="D21" s="28" t="s">
        <v>32</v>
      </c>
      <c r="E21" s="34"/>
      <c r="F21" s="34"/>
      <c r="G21" s="34"/>
      <c r="H21" s="34"/>
      <c r="I21" s="28" t="s">
        <v>24</v>
      </c>
      <c r="J21" s="23" t="str">
        <f>IF('Rekapitulácia stavby'!AN19="","",'Rekapitulácia stavby'!AN19)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18" customHeight="1">
      <c r="A22" s="34"/>
      <c r="B22" s="35"/>
      <c r="C22" s="34"/>
      <c r="D22" s="34"/>
      <c r="E22" s="23" t="str">
        <f>IF('Rekapitulácia stavby'!E20="","",'Rekapitulácia stavby'!E20)</f>
        <v xml:space="preserve"> </v>
      </c>
      <c r="F22" s="34"/>
      <c r="G22" s="34"/>
      <c r="H22" s="34"/>
      <c r="I22" s="28" t="s">
        <v>26</v>
      </c>
      <c r="J22" s="23" t="str">
        <f>IF('Rekapitulácia stavby'!AN20="","",'Rekapitulácia stavby'!AN20)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2" customHeight="1">
      <c r="A24" s="34"/>
      <c r="B24" s="35"/>
      <c r="C24" s="34"/>
      <c r="D24" s="28" t="s">
        <v>33</v>
      </c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8" customFormat="1" ht="16.5" customHeight="1">
      <c r="A25" s="121"/>
      <c r="B25" s="122"/>
      <c r="C25" s="121"/>
      <c r="D25" s="121"/>
      <c r="E25" s="32" t="s">
        <v>1</v>
      </c>
      <c r="F25" s="32"/>
      <c r="G25" s="32"/>
      <c r="H25" s="32"/>
      <c r="I25" s="121"/>
      <c r="J25" s="121"/>
      <c r="K25" s="121"/>
      <c r="L25" s="123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</row>
    <row r="26" hidden="1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2" customFormat="1" ht="6.96" customHeight="1">
      <c r="A27" s="34"/>
      <c r="B27" s="35"/>
      <c r="C27" s="34"/>
      <c r="D27" s="91"/>
      <c r="E27" s="91"/>
      <c r="F27" s="91"/>
      <c r="G27" s="91"/>
      <c r="H27" s="91"/>
      <c r="I27" s="91"/>
      <c r="J27" s="91"/>
      <c r="K27" s="91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hidden="1" s="2" customFormat="1" ht="25.44" customHeight="1">
      <c r="A28" s="34"/>
      <c r="B28" s="35"/>
      <c r="C28" s="34"/>
      <c r="D28" s="124" t="s">
        <v>34</v>
      </c>
      <c r="E28" s="34"/>
      <c r="F28" s="34"/>
      <c r="G28" s="34"/>
      <c r="H28" s="34"/>
      <c r="I28" s="34"/>
      <c r="J28" s="97">
        <f>ROUND(J143, 2)</f>
        <v>0</v>
      </c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14.4" customHeight="1">
      <c r="A30" s="34"/>
      <c r="B30" s="35"/>
      <c r="C30" s="34"/>
      <c r="D30" s="34"/>
      <c r="E30" s="34"/>
      <c r="F30" s="39" t="s">
        <v>36</v>
      </c>
      <c r="G30" s="34"/>
      <c r="H30" s="34"/>
      <c r="I30" s="39" t="s">
        <v>35</v>
      </c>
      <c r="J30" s="39" t="s">
        <v>37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14.4" customHeight="1">
      <c r="A31" s="34"/>
      <c r="B31" s="35"/>
      <c r="C31" s="34"/>
      <c r="D31" s="125" t="s">
        <v>38</v>
      </c>
      <c r="E31" s="41" t="s">
        <v>39</v>
      </c>
      <c r="F31" s="126">
        <f>ROUND((SUM(BE143:BE505)),  2)</f>
        <v>0</v>
      </c>
      <c r="G31" s="127"/>
      <c r="H31" s="127"/>
      <c r="I31" s="128">
        <v>0</v>
      </c>
      <c r="J31" s="126">
        <f>ROUND(((SUM(BE143:BE505))*I31),  2)</f>
        <v>0</v>
      </c>
      <c r="K31" s="34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41" t="s">
        <v>40</v>
      </c>
      <c r="F32" s="126">
        <f>ROUND((SUM(BF143:BF505)),  2)</f>
        <v>0</v>
      </c>
      <c r="G32" s="127"/>
      <c r="H32" s="127"/>
      <c r="I32" s="128">
        <v>0</v>
      </c>
      <c r="J32" s="126">
        <f>ROUND(((SUM(BF143:BF505))*I32), 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41</v>
      </c>
      <c r="F33" s="129">
        <f>ROUND((SUM(BG143:BG505)),  2)</f>
        <v>0</v>
      </c>
      <c r="G33" s="34"/>
      <c r="H33" s="34"/>
      <c r="I33" s="130">
        <v>0</v>
      </c>
      <c r="J33" s="129">
        <f>0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42</v>
      </c>
      <c r="F34" s="129">
        <f>ROUND((SUM(BH143:BH505)),  2)</f>
        <v>0</v>
      </c>
      <c r="G34" s="34"/>
      <c r="H34" s="34"/>
      <c r="I34" s="130">
        <v>0</v>
      </c>
      <c r="J34" s="129">
        <f>0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41" t="s">
        <v>43</v>
      </c>
      <c r="F35" s="126">
        <f>ROUND((SUM(BI143:BI505)),  2)</f>
        <v>0</v>
      </c>
      <c r="G35" s="127"/>
      <c r="H35" s="127"/>
      <c r="I35" s="128">
        <v>0</v>
      </c>
      <c r="J35" s="126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25.44" customHeight="1">
      <c r="A37" s="34"/>
      <c r="B37" s="35"/>
      <c r="C37" s="131"/>
      <c r="D37" s="132" t="s">
        <v>44</v>
      </c>
      <c r="E37" s="82"/>
      <c r="F37" s="82"/>
      <c r="G37" s="133" t="s">
        <v>45</v>
      </c>
      <c r="H37" s="134" t="s">
        <v>46</v>
      </c>
      <c r="I37" s="82"/>
      <c r="J37" s="135">
        <f>SUM(J28:J35)</f>
        <v>0</v>
      </c>
      <c r="K37" s="136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1" customFormat="1" ht="14.4" customHeight="1">
      <c r="B39" s="18"/>
      <c r="L39" s="18"/>
    </row>
    <row r="40" hidden="1" s="1" customFormat="1" ht="14.4" customHeight="1">
      <c r="B40" s="18"/>
      <c r="L40" s="18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37" t="s">
        <v>50</v>
      </c>
      <c r="G61" s="59" t="s">
        <v>49</v>
      </c>
      <c r="H61" s="37"/>
      <c r="I61" s="37"/>
      <c r="J61" s="13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37" t="s">
        <v>50</v>
      </c>
      <c r="G76" s="59" t="s">
        <v>49</v>
      </c>
      <c r="H76" s="37"/>
      <c r="I76" s="37"/>
      <c r="J76" s="13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68" t="str">
        <f>E7</f>
        <v>Rekonštrukcia maštale K2</v>
      </c>
      <c r="F85" s="34"/>
      <c r="G85" s="34"/>
      <c r="H85" s="34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2" customHeight="1">
      <c r="A87" s="34"/>
      <c r="B87" s="35"/>
      <c r="C87" s="28" t="s">
        <v>19</v>
      </c>
      <c r="D87" s="34"/>
      <c r="E87" s="34"/>
      <c r="F87" s="23" t="str">
        <f>F10</f>
        <v>Sebechleby</v>
      </c>
      <c r="G87" s="34"/>
      <c r="H87" s="34"/>
      <c r="I87" s="28" t="s">
        <v>21</v>
      </c>
      <c r="J87" s="70" t="str">
        <f>IF(J10="","",J10)</f>
        <v>9. 2. 2024</v>
      </c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5.15" customHeight="1">
      <c r="A89" s="34"/>
      <c r="B89" s="35"/>
      <c r="C89" s="28" t="s">
        <v>23</v>
      </c>
      <c r="D89" s="34"/>
      <c r="E89" s="34"/>
      <c r="F89" s="23" t="str">
        <f>E13</f>
        <v>EURO-SEB, s.r.o</v>
      </c>
      <c r="G89" s="34"/>
      <c r="H89" s="34"/>
      <c r="I89" s="28" t="s">
        <v>29</v>
      </c>
      <c r="J89" s="32" t="str">
        <f>E19</f>
        <v xml:space="preserve"> 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32</v>
      </c>
      <c r="J90" s="32" t="str">
        <f>E22</f>
        <v xml:space="preserve"> </v>
      </c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9.28" customHeight="1">
      <c r="A92" s="34"/>
      <c r="B92" s="35"/>
      <c r="C92" s="139" t="s">
        <v>85</v>
      </c>
      <c r="D92" s="131"/>
      <c r="E92" s="131"/>
      <c r="F92" s="131"/>
      <c r="G92" s="131"/>
      <c r="H92" s="131"/>
      <c r="I92" s="131"/>
      <c r="J92" s="140" t="s">
        <v>86</v>
      </c>
      <c r="K92" s="131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2.8" customHeight="1">
      <c r="A94" s="34"/>
      <c r="B94" s="35"/>
      <c r="C94" s="141" t="s">
        <v>87</v>
      </c>
      <c r="D94" s="34"/>
      <c r="E94" s="34"/>
      <c r="F94" s="34"/>
      <c r="G94" s="34"/>
      <c r="H94" s="34"/>
      <c r="I94" s="34"/>
      <c r="J94" s="97">
        <f>J143</f>
        <v>0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88</v>
      </c>
    </row>
    <row r="95" hidden="1" s="9" customFormat="1" ht="24.96" customHeight="1">
      <c r="A95" s="9"/>
      <c r="B95" s="142"/>
      <c r="C95" s="9"/>
      <c r="D95" s="143" t="s">
        <v>89</v>
      </c>
      <c r="E95" s="144"/>
      <c r="F95" s="144"/>
      <c r="G95" s="144"/>
      <c r="H95" s="144"/>
      <c r="I95" s="144"/>
      <c r="J95" s="145">
        <f>J144</f>
        <v>0</v>
      </c>
      <c r="K95" s="9"/>
      <c r="L95" s="14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46"/>
      <c r="C96" s="10"/>
      <c r="D96" s="147" t="s">
        <v>90</v>
      </c>
      <c r="E96" s="148"/>
      <c r="F96" s="148"/>
      <c r="G96" s="148"/>
      <c r="H96" s="148"/>
      <c r="I96" s="148"/>
      <c r="J96" s="149">
        <f>J145</f>
        <v>0</v>
      </c>
      <c r="K96" s="10"/>
      <c r="L96" s="14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46"/>
      <c r="C97" s="10"/>
      <c r="D97" s="147" t="s">
        <v>91</v>
      </c>
      <c r="E97" s="148"/>
      <c r="F97" s="148"/>
      <c r="G97" s="148"/>
      <c r="H97" s="148"/>
      <c r="I97" s="148"/>
      <c r="J97" s="149">
        <f>J153</f>
        <v>0</v>
      </c>
      <c r="K97" s="10"/>
      <c r="L97" s="14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46"/>
      <c r="C98" s="10"/>
      <c r="D98" s="147" t="s">
        <v>92</v>
      </c>
      <c r="E98" s="148"/>
      <c r="F98" s="148"/>
      <c r="G98" s="148"/>
      <c r="H98" s="148"/>
      <c r="I98" s="148"/>
      <c r="J98" s="149">
        <f>J162</f>
        <v>0</v>
      </c>
      <c r="K98" s="10"/>
      <c r="L98" s="14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6"/>
      <c r="C99" s="10"/>
      <c r="D99" s="147" t="s">
        <v>93</v>
      </c>
      <c r="E99" s="148"/>
      <c r="F99" s="148"/>
      <c r="G99" s="148"/>
      <c r="H99" s="148"/>
      <c r="I99" s="148"/>
      <c r="J99" s="149">
        <f>J172</f>
        <v>0</v>
      </c>
      <c r="K99" s="10"/>
      <c r="L99" s="14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6"/>
      <c r="C100" s="10"/>
      <c r="D100" s="147" t="s">
        <v>94</v>
      </c>
      <c r="E100" s="148"/>
      <c r="F100" s="148"/>
      <c r="G100" s="148"/>
      <c r="H100" s="148"/>
      <c r="I100" s="148"/>
      <c r="J100" s="149">
        <f>J183</f>
        <v>0</v>
      </c>
      <c r="K100" s="10"/>
      <c r="L100" s="14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6"/>
      <c r="C101" s="10"/>
      <c r="D101" s="147" t="s">
        <v>95</v>
      </c>
      <c r="E101" s="148"/>
      <c r="F101" s="148"/>
      <c r="G101" s="148"/>
      <c r="H101" s="148"/>
      <c r="I101" s="148"/>
      <c r="J101" s="149">
        <f>J188</f>
        <v>0</v>
      </c>
      <c r="K101" s="10"/>
      <c r="L101" s="14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6"/>
      <c r="C102" s="10"/>
      <c r="D102" s="147" t="s">
        <v>96</v>
      </c>
      <c r="E102" s="148"/>
      <c r="F102" s="148"/>
      <c r="G102" s="148"/>
      <c r="H102" s="148"/>
      <c r="I102" s="148"/>
      <c r="J102" s="149">
        <f>J242</f>
        <v>0</v>
      </c>
      <c r="K102" s="10"/>
      <c r="L102" s="14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6"/>
      <c r="C103" s="10"/>
      <c r="D103" s="147" t="s">
        <v>97</v>
      </c>
      <c r="E103" s="148"/>
      <c r="F103" s="148"/>
      <c r="G103" s="148"/>
      <c r="H103" s="148"/>
      <c r="I103" s="148"/>
      <c r="J103" s="149">
        <f>J264</f>
        <v>0</v>
      </c>
      <c r="K103" s="10"/>
      <c r="L103" s="14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6"/>
      <c r="C104" s="10"/>
      <c r="D104" s="147" t="s">
        <v>98</v>
      </c>
      <c r="E104" s="148"/>
      <c r="F104" s="148"/>
      <c r="G104" s="148"/>
      <c r="H104" s="148"/>
      <c r="I104" s="148"/>
      <c r="J104" s="149">
        <f>J275</f>
        <v>0</v>
      </c>
      <c r="K104" s="10"/>
      <c r="L104" s="14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2"/>
      <c r="C105" s="9"/>
      <c r="D105" s="143" t="s">
        <v>99</v>
      </c>
      <c r="E105" s="144"/>
      <c r="F105" s="144"/>
      <c r="G105" s="144"/>
      <c r="H105" s="144"/>
      <c r="I105" s="144"/>
      <c r="J105" s="145">
        <f>J277</f>
        <v>0</v>
      </c>
      <c r="K105" s="9"/>
      <c r="L105" s="14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6"/>
      <c r="C106" s="10"/>
      <c r="D106" s="147" t="s">
        <v>100</v>
      </c>
      <c r="E106" s="148"/>
      <c r="F106" s="148"/>
      <c r="G106" s="148"/>
      <c r="H106" s="148"/>
      <c r="I106" s="148"/>
      <c r="J106" s="149">
        <f>J278</f>
        <v>0</v>
      </c>
      <c r="K106" s="10"/>
      <c r="L106" s="14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6"/>
      <c r="C107" s="10"/>
      <c r="D107" s="147" t="s">
        <v>101</v>
      </c>
      <c r="E107" s="148"/>
      <c r="F107" s="148"/>
      <c r="G107" s="148"/>
      <c r="H107" s="148"/>
      <c r="I107" s="148"/>
      <c r="J107" s="149">
        <f>J287</f>
        <v>0</v>
      </c>
      <c r="K107" s="10"/>
      <c r="L107" s="14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6"/>
      <c r="C108" s="10"/>
      <c r="D108" s="147" t="s">
        <v>102</v>
      </c>
      <c r="E108" s="148"/>
      <c r="F108" s="148"/>
      <c r="G108" s="148"/>
      <c r="H108" s="148"/>
      <c r="I108" s="148"/>
      <c r="J108" s="149">
        <f>J291</f>
        <v>0</v>
      </c>
      <c r="K108" s="10"/>
      <c r="L108" s="14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6"/>
      <c r="C109" s="10"/>
      <c r="D109" s="147" t="s">
        <v>103</v>
      </c>
      <c r="E109" s="148"/>
      <c r="F109" s="148"/>
      <c r="G109" s="148"/>
      <c r="H109" s="148"/>
      <c r="I109" s="148"/>
      <c r="J109" s="149">
        <f>J294</f>
        <v>0</v>
      </c>
      <c r="K109" s="10"/>
      <c r="L109" s="14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6"/>
      <c r="C110" s="10"/>
      <c r="D110" s="147" t="s">
        <v>104</v>
      </c>
      <c r="E110" s="148"/>
      <c r="F110" s="148"/>
      <c r="G110" s="148"/>
      <c r="H110" s="148"/>
      <c r="I110" s="148"/>
      <c r="J110" s="149">
        <f>J307</f>
        <v>0</v>
      </c>
      <c r="K110" s="10"/>
      <c r="L110" s="14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6"/>
      <c r="C111" s="10"/>
      <c r="D111" s="147" t="s">
        <v>105</v>
      </c>
      <c r="E111" s="148"/>
      <c r="F111" s="148"/>
      <c r="G111" s="148"/>
      <c r="H111" s="148"/>
      <c r="I111" s="148"/>
      <c r="J111" s="149">
        <f>J326</f>
        <v>0</v>
      </c>
      <c r="K111" s="10"/>
      <c r="L111" s="14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6"/>
      <c r="C112" s="10"/>
      <c r="D112" s="147" t="s">
        <v>106</v>
      </c>
      <c r="E112" s="148"/>
      <c r="F112" s="148"/>
      <c r="G112" s="148"/>
      <c r="H112" s="148"/>
      <c r="I112" s="148"/>
      <c r="J112" s="149">
        <f>J343</f>
        <v>0</v>
      </c>
      <c r="K112" s="10"/>
      <c r="L112" s="14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46"/>
      <c r="C113" s="10"/>
      <c r="D113" s="147" t="s">
        <v>107</v>
      </c>
      <c r="E113" s="148"/>
      <c r="F113" s="148"/>
      <c r="G113" s="148"/>
      <c r="H113" s="148"/>
      <c r="I113" s="148"/>
      <c r="J113" s="149">
        <f>J361</f>
        <v>0</v>
      </c>
      <c r="K113" s="10"/>
      <c r="L113" s="14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46"/>
      <c r="C114" s="10"/>
      <c r="D114" s="147" t="s">
        <v>108</v>
      </c>
      <c r="E114" s="148"/>
      <c r="F114" s="148"/>
      <c r="G114" s="148"/>
      <c r="H114" s="148"/>
      <c r="I114" s="148"/>
      <c r="J114" s="149">
        <f>J367</f>
        <v>0</v>
      </c>
      <c r="K114" s="10"/>
      <c r="L114" s="14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46"/>
      <c r="C115" s="10"/>
      <c r="D115" s="147" t="s">
        <v>109</v>
      </c>
      <c r="E115" s="148"/>
      <c r="F115" s="148"/>
      <c r="G115" s="148"/>
      <c r="H115" s="148"/>
      <c r="I115" s="148"/>
      <c r="J115" s="149">
        <f>J379</f>
        <v>0</v>
      </c>
      <c r="K115" s="10"/>
      <c r="L115" s="14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46"/>
      <c r="C116" s="10"/>
      <c r="D116" s="147" t="s">
        <v>110</v>
      </c>
      <c r="E116" s="148"/>
      <c r="F116" s="148"/>
      <c r="G116" s="148"/>
      <c r="H116" s="148"/>
      <c r="I116" s="148"/>
      <c r="J116" s="149">
        <f>J384</f>
        <v>0</v>
      </c>
      <c r="K116" s="10"/>
      <c r="L116" s="14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46"/>
      <c r="C117" s="10"/>
      <c r="D117" s="147" t="s">
        <v>111</v>
      </c>
      <c r="E117" s="148"/>
      <c r="F117" s="148"/>
      <c r="G117" s="148"/>
      <c r="H117" s="148"/>
      <c r="I117" s="148"/>
      <c r="J117" s="149">
        <f>J397</f>
        <v>0</v>
      </c>
      <c r="K117" s="10"/>
      <c r="L117" s="14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10" customFormat="1" ht="19.92" customHeight="1">
      <c r="A118" s="10"/>
      <c r="B118" s="146"/>
      <c r="C118" s="10"/>
      <c r="D118" s="147" t="s">
        <v>112</v>
      </c>
      <c r="E118" s="148"/>
      <c r="F118" s="148"/>
      <c r="G118" s="148"/>
      <c r="H118" s="148"/>
      <c r="I118" s="148"/>
      <c r="J118" s="149">
        <f>J416</f>
        <v>0</v>
      </c>
      <c r="K118" s="10"/>
      <c r="L118" s="146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hidden="1" s="10" customFormat="1" ht="19.92" customHeight="1">
      <c r="A119" s="10"/>
      <c r="B119" s="146"/>
      <c r="C119" s="10"/>
      <c r="D119" s="147" t="s">
        <v>113</v>
      </c>
      <c r="E119" s="148"/>
      <c r="F119" s="148"/>
      <c r="G119" s="148"/>
      <c r="H119" s="148"/>
      <c r="I119" s="148"/>
      <c r="J119" s="149">
        <f>J423</f>
        <v>0</v>
      </c>
      <c r="K119" s="10"/>
      <c r="L119" s="14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hidden="1" s="10" customFormat="1" ht="19.92" customHeight="1">
      <c r="A120" s="10"/>
      <c r="B120" s="146"/>
      <c r="C120" s="10"/>
      <c r="D120" s="147" t="s">
        <v>114</v>
      </c>
      <c r="E120" s="148"/>
      <c r="F120" s="148"/>
      <c r="G120" s="148"/>
      <c r="H120" s="148"/>
      <c r="I120" s="148"/>
      <c r="J120" s="149">
        <f>J430</f>
        <v>0</v>
      </c>
      <c r="K120" s="10"/>
      <c r="L120" s="146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hidden="1" s="10" customFormat="1" ht="19.92" customHeight="1">
      <c r="A121" s="10"/>
      <c r="B121" s="146"/>
      <c r="C121" s="10"/>
      <c r="D121" s="147" t="s">
        <v>115</v>
      </c>
      <c r="E121" s="148"/>
      <c r="F121" s="148"/>
      <c r="G121" s="148"/>
      <c r="H121" s="148"/>
      <c r="I121" s="148"/>
      <c r="J121" s="149">
        <f>J436</f>
        <v>0</v>
      </c>
      <c r="K121" s="10"/>
      <c r="L121" s="146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hidden="1" s="9" customFormat="1" ht="24.96" customHeight="1">
      <c r="A122" s="9"/>
      <c r="B122" s="142"/>
      <c r="C122" s="9"/>
      <c r="D122" s="143" t="s">
        <v>116</v>
      </c>
      <c r="E122" s="144"/>
      <c r="F122" s="144"/>
      <c r="G122" s="144"/>
      <c r="H122" s="144"/>
      <c r="I122" s="144"/>
      <c r="J122" s="145">
        <f>J444</f>
        <v>0</v>
      </c>
      <c r="K122" s="9"/>
      <c r="L122" s="142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hidden="1" s="10" customFormat="1" ht="19.92" customHeight="1">
      <c r="A123" s="10"/>
      <c r="B123" s="146"/>
      <c r="C123" s="10"/>
      <c r="D123" s="147" t="s">
        <v>117</v>
      </c>
      <c r="E123" s="148"/>
      <c r="F123" s="148"/>
      <c r="G123" s="148"/>
      <c r="H123" s="148"/>
      <c r="I123" s="148"/>
      <c r="J123" s="149">
        <f>J445</f>
        <v>0</v>
      </c>
      <c r="K123" s="10"/>
      <c r="L123" s="146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hidden="1" s="10" customFormat="1" ht="19.92" customHeight="1">
      <c r="A124" s="10"/>
      <c r="B124" s="146"/>
      <c r="C124" s="10"/>
      <c r="D124" s="147" t="s">
        <v>118</v>
      </c>
      <c r="E124" s="148"/>
      <c r="F124" s="148"/>
      <c r="G124" s="148"/>
      <c r="H124" s="148"/>
      <c r="I124" s="148"/>
      <c r="J124" s="149">
        <f>J500</f>
        <v>0</v>
      </c>
      <c r="K124" s="10"/>
      <c r="L124" s="146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hidden="1" s="9" customFormat="1" ht="24.96" customHeight="1">
      <c r="A125" s="9"/>
      <c r="B125" s="142"/>
      <c r="C125" s="9"/>
      <c r="D125" s="143" t="s">
        <v>119</v>
      </c>
      <c r="E125" s="144"/>
      <c r="F125" s="144"/>
      <c r="G125" s="144"/>
      <c r="H125" s="144"/>
      <c r="I125" s="144"/>
      <c r="J125" s="145">
        <f>J503</f>
        <v>0</v>
      </c>
      <c r="K125" s="9"/>
      <c r="L125" s="142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hidden="1" s="2" customFormat="1" ht="21.84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hidden="1" s="2" customFormat="1" ht="6.96" customHeight="1">
      <c r="A127" s="34"/>
      <c r="B127" s="61"/>
      <c r="C127" s="62"/>
      <c r="D127" s="62"/>
      <c r="E127" s="62"/>
      <c r="F127" s="62"/>
      <c r="G127" s="62"/>
      <c r="H127" s="62"/>
      <c r="I127" s="62"/>
      <c r="J127" s="62"/>
      <c r="K127" s="62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hidden="1"/>
    <row r="129" hidden="1"/>
    <row r="130" hidden="1"/>
    <row r="131" s="2" customFormat="1" ht="6.96" customHeight="1">
      <c r="A131" s="34"/>
      <c r="B131" s="63"/>
      <c r="C131" s="64"/>
      <c r="D131" s="64"/>
      <c r="E131" s="64"/>
      <c r="F131" s="64"/>
      <c r="G131" s="64"/>
      <c r="H131" s="64"/>
      <c r="I131" s="64"/>
      <c r="J131" s="64"/>
      <c r="K131" s="6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24.96" customHeight="1">
      <c r="A132" s="34"/>
      <c r="B132" s="35"/>
      <c r="C132" s="19" t="s">
        <v>120</v>
      </c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2" customHeight="1">
      <c r="A134" s="34"/>
      <c r="B134" s="35"/>
      <c r="C134" s="28" t="s">
        <v>15</v>
      </c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6.5" customHeight="1">
      <c r="A135" s="34"/>
      <c r="B135" s="35"/>
      <c r="C135" s="34"/>
      <c r="D135" s="34"/>
      <c r="E135" s="68" t="str">
        <f>E7</f>
        <v>Rekonštrukcia maštale K2</v>
      </c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6.96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2" customHeight="1">
      <c r="A137" s="34"/>
      <c r="B137" s="35"/>
      <c r="C137" s="28" t="s">
        <v>19</v>
      </c>
      <c r="D137" s="34"/>
      <c r="E137" s="34"/>
      <c r="F137" s="23" t="str">
        <f>F10</f>
        <v>Sebechleby</v>
      </c>
      <c r="G137" s="34"/>
      <c r="H137" s="34"/>
      <c r="I137" s="28" t="s">
        <v>21</v>
      </c>
      <c r="J137" s="70" t="str">
        <f>IF(J10="","",J10)</f>
        <v>9. 2. 2024</v>
      </c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6.96" customHeight="1">
      <c r="A138" s="34"/>
      <c r="B138" s="35"/>
      <c r="C138" s="34"/>
      <c r="D138" s="34"/>
      <c r="E138" s="34"/>
      <c r="F138" s="34"/>
      <c r="G138" s="34"/>
      <c r="H138" s="34"/>
      <c r="I138" s="34"/>
      <c r="J138" s="34"/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15" customHeight="1">
      <c r="A139" s="34"/>
      <c r="B139" s="35"/>
      <c r="C139" s="28" t="s">
        <v>23</v>
      </c>
      <c r="D139" s="34"/>
      <c r="E139" s="34"/>
      <c r="F139" s="23" t="str">
        <f>E13</f>
        <v>EURO-SEB, s.r.o</v>
      </c>
      <c r="G139" s="34"/>
      <c r="H139" s="34"/>
      <c r="I139" s="28" t="s">
        <v>29</v>
      </c>
      <c r="J139" s="32" t="str">
        <f>E19</f>
        <v xml:space="preserve"> </v>
      </c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5.15" customHeight="1">
      <c r="A140" s="34"/>
      <c r="B140" s="35"/>
      <c r="C140" s="28" t="s">
        <v>27</v>
      </c>
      <c r="D140" s="34"/>
      <c r="E140" s="34"/>
      <c r="F140" s="23" t="str">
        <f>IF(E16="","",E16)</f>
        <v>Vyplň údaj</v>
      </c>
      <c r="G140" s="34"/>
      <c r="H140" s="34"/>
      <c r="I140" s="28" t="s">
        <v>32</v>
      </c>
      <c r="J140" s="32" t="str">
        <f>E22</f>
        <v xml:space="preserve"> </v>
      </c>
      <c r="K140" s="34"/>
      <c r="L140" s="56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0.32" customHeight="1">
      <c r="A141" s="34"/>
      <c r="B141" s="35"/>
      <c r="C141" s="34"/>
      <c r="D141" s="34"/>
      <c r="E141" s="34"/>
      <c r="F141" s="34"/>
      <c r="G141" s="34"/>
      <c r="H141" s="34"/>
      <c r="I141" s="34"/>
      <c r="J141" s="34"/>
      <c r="K141" s="34"/>
      <c r="L141" s="56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11" customFormat="1" ht="29.28" customHeight="1">
      <c r="A142" s="150"/>
      <c r="B142" s="151"/>
      <c r="C142" s="152" t="s">
        <v>121</v>
      </c>
      <c r="D142" s="153" t="s">
        <v>59</v>
      </c>
      <c r="E142" s="153" t="s">
        <v>55</v>
      </c>
      <c r="F142" s="153" t="s">
        <v>56</v>
      </c>
      <c r="G142" s="153" t="s">
        <v>122</v>
      </c>
      <c r="H142" s="153" t="s">
        <v>123</v>
      </c>
      <c r="I142" s="153" t="s">
        <v>124</v>
      </c>
      <c r="J142" s="154" t="s">
        <v>86</v>
      </c>
      <c r="K142" s="155" t="s">
        <v>125</v>
      </c>
      <c r="L142" s="156"/>
      <c r="M142" s="87" t="s">
        <v>1</v>
      </c>
      <c r="N142" s="88" t="s">
        <v>38</v>
      </c>
      <c r="O142" s="88" t="s">
        <v>126</v>
      </c>
      <c r="P142" s="88" t="s">
        <v>127</v>
      </c>
      <c r="Q142" s="88" t="s">
        <v>128</v>
      </c>
      <c r="R142" s="88" t="s">
        <v>129</v>
      </c>
      <c r="S142" s="88" t="s">
        <v>130</v>
      </c>
      <c r="T142" s="89" t="s">
        <v>131</v>
      </c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</row>
    <row r="143" s="2" customFormat="1" ht="22.8" customHeight="1">
      <c r="A143" s="34"/>
      <c r="B143" s="35"/>
      <c r="C143" s="94" t="s">
        <v>87</v>
      </c>
      <c r="D143" s="34"/>
      <c r="E143" s="34"/>
      <c r="F143" s="34"/>
      <c r="G143" s="34"/>
      <c r="H143" s="34"/>
      <c r="I143" s="34"/>
      <c r="J143" s="157">
        <f>BK143</f>
        <v>0</v>
      </c>
      <c r="K143" s="34"/>
      <c r="L143" s="35"/>
      <c r="M143" s="90"/>
      <c r="N143" s="74"/>
      <c r="O143" s="91"/>
      <c r="P143" s="158">
        <f>P144+P277+P444+P503</f>
        <v>0</v>
      </c>
      <c r="Q143" s="91"/>
      <c r="R143" s="158">
        <f>R144+R277+R444+R503</f>
        <v>417.60338602000002</v>
      </c>
      <c r="S143" s="91"/>
      <c r="T143" s="159">
        <f>T144+T277+T444+T503</f>
        <v>57.628500000000002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5" t="s">
        <v>73</v>
      </c>
      <c r="AU143" s="15" t="s">
        <v>88</v>
      </c>
      <c r="BK143" s="160">
        <f>BK144+BK277+BK444+BK503</f>
        <v>0</v>
      </c>
    </row>
    <row r="144" s="12" customFormat="1" ht="25.92" customHeight="1">
      <c r="A144" s="12"/>
      <c r="B144" s="161"/>
      <c r="C144" s="12"/>
      <c r="D144" s="162" t="s">
        <v>73</v>
      </c>
      <c r="E144" s="163" t="s">
        <v>132</v>
      </c>
      <c r="F144" s="163" t="s">
        <v>133</v>
      </c>
      <c r="G144" s="12"/>
      <c r="H144" s="12"/>
      <c r="I144" s="164"/>
      <c r="J144" s="165">
        <f>BK144</f>
        <v>0</v>
      </c>
      <c r="K144" s="12"/>
      <c r="L144" s="161"/>
      <c r="M144" s="166"/>
      <c r="N144" s="167"/>
      <c r="O144" s="167"/>
      <c r="P144" s="168">
        <f>P145+P153+P162+P172+P183+P188+P242+P264+P275</f>
        <v>0</v>
      </c>
      <c r="Q144" s="167"/>
      <c r="R144" s="168">
        <f>R145+R153+R162+R172+R183+R188+R242+R264+R275</f>
        <v>369.38495306999999</v>
      </c>
      <c r="S144" s="167"/>
      <c r="T144" s="169">
        <f>T145+T153+T162+T172+T183+T188+T242+T264+T275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2" t="s">
        <v>78</v>
      </c>
      <c r="AT144" s="170" t="s">
        <v>73</v>
      </c>
      <c r="AU144" s="170" t="s">
        <v>7</v>
      </c>
      <c r="AY144" s="162" t="s">
        <v>134</v>
      </c>
      <c r="BK144" s="171">
        <f>BK145+BK153+BK162+BK172+BK183+BK188+BK242+BK264+BK275</f>
        <v>0</v>
      </c>
    </row>
    <row r="145" s="12" customFormat="1" ht="22.8" customHeight="1">
      <c r="A145" s="12"/>
      <c r="B145" s="161"/>
      <c r="C145" s="12"/>
      <c r="D145" s="162" t="s">
        <v>73</v>
      </c>
      <c r="E145" s="172" t="s">
        <v>78</v>
      </c>
      <c r="F145" s="172" t="s">
        <v>135</v>
      </c>
      <c r="G145" s="12"/>
      <c r="H145" s="12"/>
      <c r="I145" s="164"/>
      <c r="J145" s="173">
        <f>BK145</f>
        <v>0</v>
      </c>
      <c r="K145" s="12"/>
      <c r="L145" s="161"/>
      <c r="M145" s="166"/>
      <c r="N145" s="167"/>
      <c r="O145" s="167"/>
      <c r="P145" s="168">
        <f>SUM(P146:P152)</f>
        <v>0</v>
      </c>
      <c r="Q145" s="167"/>
      <c r="R145" s="168">
        <f>SUM(R146:R152)</f>
        <v>86.186999999999998</v>
      </c>
      <c r="S145" s="167"/>
      <c r="T145" s="169">
        <f>SUM(T146:T152)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2" t="s">
        <v>78</v>
      </c>
      <c r="AT145" s="170" t="s">
        <v>73</v>
      </c>
      <c r="AU145" s="170" t="s">
        <v>78</v>
      </c>
      <c r="AY145" s="162" t="s">
        <v>134</v>
      </c>
      <c r="BK145" s="171">
        <f>SUM(BK146:BK152)</f>
        <v>0</v>
      </c>
    </row>
    <row r="146" s="2" customFormat="1" ht="24.15" customHeight="1">
      <c r="A146" s="34"/>
      <c r="B146" s="174"/>
      <c r="C146" s="175" t="s">
        <v>136</v>
      </c>
      <c r="D146" s="175" t="s">
        <v>137</v>
      </c>
      <c r="E146" s="176" t="s">
        <v>138</v>
      </c>
      <c r="F146" s="177" t="s">
        <v>139</v>
      </c>
      <c r="G146" s="178" t="s">
        <v>140</v>
      </c>
      <c r="H146" s="179">
        <v>125</v>
      </c>
      <c r="I146" s="180"/>
      <c r="J146" s="181">
        <f>ROUND(I146*H146,2)</f>
        <v>0</v>
      </c>
      <c r="K146" s="182"/>
      <c r="L146" s="35"/>
      <c r="M146" s="183" t="s">
        <v>1</v>
      </c>
      <c r="N146" s="184" t="s">
        <v>40</v>
      </c>
      <c r="O146" s="78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7" t="s">
        <v>141</v>
      </c>
      <c r="AT146" s="187" t="s">
        <v>137</v>
      </c>
      <c r="AU146" s="187" t="s">
        <v>136</v>
      </c>
      <c r="AY146" s="15" t="s">
        <v>134</v>
      </c>
      <c r="BE146" s="188">
        <f>IF(N146="základná",J146,0)</f>
        <v>0</v>
      </c>
      <c r="BF146" s="188">
        <f>IF(N146="znížená",J146,0)</f>
        <v>0</v>
      </c>
      <c r="BG146" s="188">
        <f>IF(N146="zákl. prenesená",J146,0)</f>
        <v>0</v>
      </c>
      <c r="BH146" s="188">
        <f>IF(N146="zníž. prenesená",J146,0)</f>
        <v>0</v>
      </c>
      <c r="BI146" s="188">
        <f>IF(N146="nulová",J146,0)</f>
        <v>0</v>
      </c>
      <c r="BJ146" s="15" t="s">
        <v>136</v>
      </c>
      <c r="BK146" s="188">
        <f>ROUND(I146*H146,2)</f>
        <v>0</v>
      </c>
      <c r="BL146" s="15" t="s">
        <v>141</v>
      </c>
      <c r="BM146" s="187" t="s">
        <v>142</v>
      </c>
    </row>
    <row r="147" s="2" customFormat="1" ht="24.15" customHeight="1">
      <c r="A147" s="34"/>
      <c r="B147" s="174"/>
      <c r="C147" s="175" t="s">
        <v>143</v>
      </c>
      <c r="D147" s="175" t="s">
        <v>137</v>
      </c>
      <c r="E147" s="176" t="s">
        <v>144</v>
      </c>
      <c r="F147" s="177" t="s">
        <v>145</v>
      </c>
      <c r="G147" s="178" t="s">
        <v>140</v>
      </c>
      <c r="H147" s="179">
        <v>125</v>
      </c>
      <c r="I147" s="180"/>
      <c r="J147" s="181">
        <f>ROUND(I147*H147,2)</f>
        <v>0</v>
      </c>
      <c r="K147" s="182"/>
      <c r="L147" s="35"/>
      <c r="M147" s="183" t="s">
        <v>1</v>
      </c>
      <c r="N147" s="184" t="s">
        <v>40</v>
      </c>
      <c r="O147" s="78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141</v>
      </c>
      <c r="AT147" s="187" t="s">
        <v>137</v>
      </c>
      <c r="AU147" s="187" t="s">
        <v>136</v>
      </c>
      <c r="AY147" s="15" t="s">
        <v>134</v>
      </c>
      <c r="BE147" s="188">
        <f>IF(N147="základná",J147,0)</f>
        <v>0</v>
      </c>
      <c r="BF147" s="188">
        <f>IF(N147="znížená",J147,0)</f>
        <v>0</v>
      </c>
      <c r="BG147" s="188">
        <f>IF(N147="zákl. prenesená",J147,0)</f>
        <v>0</v>
      </c>
      <c r="BH147" s="188">
        <f>IF(N147="zníž. prenesená",J147,0)</f>
        <v>0</v>
      </c>
      <c r="BI147" s="188">
        <f>IF(N147="nulová",J147,0)</f>
        <v>0</v>
      </c>
      <c r="BJ147" s="15" t="s">
        <v>136</v>
      </c>
      <c r="BK147" s="188">
        <f>ROUND(I147*H147,2)</f>
        <v>0</v>
      </c>
      <c r="BL147" s="15" t="s">
        <v>141</v>
      </c>
      <c r="BM147" s="187" t="s">
        <v>146</v>
      </c>
    </row>
    <row r="148" s="2" customFormat="1" ht="24.15" customHeight="1">
      <c r="A148" s="34"/>
      <c r="B148" s="174"/>
      <c r="C148" s="175" t="s">
        <v>141</v>
      </c>
      <c r="D148" s="175" t="s">
        <v>137</v>
      </c>
      <c r="E148" s="176" t="s">
        <v>147</v>
      </c>
      <c r="F148" s="177" t="s">
        <v>148</v>
      </c>
      <c r="G148" s="178" t="s">
        <v>140</v>
      </c>
      <c r="H148" s="179">
        <v>31.98</v>
      </c>
      <c r="I148" s="180"/>
      <c r="J148" s="181">
        <f>ROUND(I148*H148,2)</f>
        <v>0</v>
      </c>
      <c r="K148" s="182"/>
      <c r="L148" s="35"/>
      <c r="M148" s="183" t="s">
        <v>1</v>
      </c>
      <c r="N148" s="184" t="s">
        <v>40</v>
      </c>
      <c r="O148" s="78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7" t="s">
        <v>141</v>
      </c>
      <c r="AT148" s="187" t="s">
        <v>137</v>
      </c>
      <c r="AU148" s="187" t="s">
        <v>136</v>
      </c>
      <c r="AY148" s="15" t="s">
        <v>134</v>
      </c>
      <c r="BE148" s="188">
        <f>IF(N148="základná",J148,0)</f>
        <v>0</v>
      </c>
      <c r="BF148" s="188">
        <f>IF(N148="znížená",J148,0)</f>
        <v>0</v>
      </c>
      <c r="BG148" s="188">
        <f>IF(N148="zákl. prenesená",J148,0)</f>
        <v>0</v>
      </c>
      <c r="BH148" s="188">
        <f>IF(N148="zníž. prenesená",J148,0)</f>
        <v>0</v>
      </c>
      <c r="BI148" s="188">
        <f>IF(N148="nulová",J148,0)</f>
        <v>0</v>
      </c>
      <c r="BJ148" s="15" t="s">
        <v>136</v>
      </c>
      <c r="BK148" s="188">
        <f>ROUND(I148*H148,2)</f>
        <v>0</v>
      </c>
      <c r="BL148" s="15" t="s">
        <v>141</v>
      </c>
      <c r="BM148" s="187" t="s">
        <v>149</v>
      </c>
    </row>
    <row r="149" s="2" customFormat="1" ht="37.8" customHeight="1">
      <c r="A149" s="34"/>
      <c r="B149" s="174"/>
      <c r="C149" s="175" t="s">
        <v>150</v>
      </c>
      <c r="D149" s="175" t="s">
        <v>137</v>
      </c>
      <c r="E149" s="176" t="s">
        <v>151</v>
      </c>
      <c r="F149" s="177" t="s">
        <v>152</v>
      </c>
      <c r="G149" s="178" t="s">
        <v>140</v>
      </c>
      <c r="H149" s="179">
        <v>31.98</v>
      </c>
      <c r="I149" s="180"/>
      <c r="J149" s="181">
        <f>ROUND(I149*H149,2)</f>
        <v>0</v>
      </c>
      <c r="K149" s="182"/>
      <c r="L149" s="35"/>
      <c r="M149" s="183" t="s">
        <v>1</v>
      </c>
      <c r="N149" s="184" t="s">
        <v>40</v>
      </c>
      <c r="O149" s="78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7" t="s">
        <v>141</v>
      </c>
      <c r="AT149" s="187" t="s">
        <v>137</v>
      </c>
      <c r="AU149" s="187" t="s">
        <v>136</v>
      </c>
      <c r="AY149" s="15" t="s">
        <v>134</v>
      </c>
      <c r="BE149" s="188">
        <f>IF(N149="základná",J149,0)</f>
        <v>0</v>
      </c>
      <c r="BF149" s="188">
        <f>IF(N149="znížená",J149,0)</f>
        <v>0</v>
      </c>
      <c r="BG149" s="188">
        <f>IF(N149="zákl. prenesená",J149,0)</f>
        <v>0</v>
      </c>
      <c r="BH149" s="188">
        <f>IF(N149="zníž. prenesená",J149,0)</f>
        <v>0</v>
      </c>
      <c r="BI149" s="188">
        <f>IF(N149="nulová",J149,0)</f>
        <v>0</v>
      </c>
      <c r="BJ149" s="15" t="s">
        <v>136</v>
      </c>
      <c r="BK149" s="188">
        <f>ROUND(I149*H149,2)</f>
        <v>0</v>
      </c>
      <c r="BL149" s="15" t="s">
        <v>141</v>
      </c>
      <c r="BM149" s="187" t="s">
        <v>153</v>
      </c>
    </row>
    <row r="150" s="2" customFormat="1" ht="24.15" customHeight="1">
      <c r="A150" s="34"/>
      <c r="B150" s="174"/>
      <c r="C150" s="175" t="s">
        <v>154</v>
      </c>
      <c r="D150" s="175" t="s">
        <v>137</v>
      </c>
      <c r="E150" s="176" t="s">
        <v>155</v>
      </c>
      <c r="F150" s="177" t="s">
        <v>156</v>
      </c>
      <c r="G150" s="178" t="s">
        <v>140</v>
      </c>
      <c r="H150" s="179">
        <v>85</v>
      </c>
      <c r="I150" s="180"/>
      <c r="J150" s="181">
        <f>ROUND(I150*H150,2)</f>
        <v>0</v>
      </c>
      <c r="K150" s="182"/>
      <c r="L150" s="35"/>
      <c r="M150" s="183" t="s">
        <v>1</v>
      </c>
      <c r="N150" s="184" t="s">
        <v>40</v>
      </c>
      <c r="O150" s="78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141</v>
      </c>
      <c r="AT150" s="187" t="s">
        <v>137</v>
      </c>
      <c r="AU150" s="187" t="s">
        <v>136</v>
      </c>
      <c r="AY150" s="15" t="s">
        <v>134</v>
      </c>
      <c r="BE150" s="188">
        <f>IF(N150="základná",J150,0)</f>
        <v>0</v>
      </c>
      <c r="BF150" s="188">
        <f>IF(N150="znížená",J150,0)</f>
        <v>0</v>
      </c>
      <c r="BG150" s="188">
        <f>IF(N150="zákl. prenesená",J150,0)</f>
        <v>0</v>
      </c>
      <c r="BH150" s="188">
        <f>IF(N150="zníž. prenesená",J150,0)</f>
        <v>0</v>
      </c>
      <c r="BI150" s="188">
        <f>IF(N150="nulová",J150,0)</f>
        <v>0</v>
      </c>
      <c r="BJ150" s="15" t="s">
        <v>136</v>
      </c>
      <c r="BK150" s="188">
        <f>ROUND(I150*H150,2)</f>
        <v>0</v>
      </c>
      <c r="BL150" s="15" t="s">
        <v>141</v>
      </c>
      <c r="BM150" s="187" t="s">
        <v>157</v>
      </c>
    </row>
    <row r="151" s="2" customFormat="1" ht="24.15" customHeight="1">
      <c r="A151" s="34"/>
      <c r="B151" s="174"/>
      <c r="C151" s="175" t="s">
        <v>158</v>
      </c>
      <c r="D151" s="175" t="s">
        <v>137</v>
      </c>
      <c r="E151" s="176" t="s">
        <v>159</v>
      </c>
      <c r="F151" s="177" t="s">
        <v>160</v>
      </c>
      <c r="G151" s="178" t="s">
        <v>140</v>
      </c>
      <c r="H151" s="179">
        <v>45.582999999999998</v>
      </c>
      <c r="I151" s="180"/>
      <c r="J151" s="181">
        <f>ROUND(I151*H151,2)</f>
        <v>0</v>
      </c>
      <c r="K151" s="182"/>
      <c r="L151" s="35"/>
      <c r="M151" s="183" t="s">
        <v>1</v>
      </c>
      <c r="N151" s="184" t="s">
        <v>40</v>
      </c>
      <c r="O151" s="78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7" t="s">
        <v>141</v>
      </c>
      <c r="AT151" s="187" t="s">
        <v>137</v>
      </c>
      <c r="AU151" s="187" t="s">
        <v>136</v>
      </c>
      <c r="AY151" s="15" t="s">
        <v>134</v>
      </c>
      <c r="BE151" s="188">
        <f>IF(N151="základná",J151,0)</f>
        <v>0</v>
      </c>
      <c r="BF151" s="188">
        <f>IF(N151="znížená",J151,0)</f>
        <v>0</v>
      </c>
      <c r="BG151" s="188">
        <f>IF(N151="zákl. prenesená",J151,0)</f>
        <v>0</v>
      </c>
      <c r="BH151" s="188">
        <f>IF(N151="zníž. prenesená",J151,0)</f>
        <v>0</v>
      </c>
      <c r="BI151" s="188">
        <f>IF(N151="nulová",J151,0)</f>
        <v>0</v>
      </c>
      <c r="BJ151" s="15" t="s">
        <v>136</v>
      </c>
      <c r="BK151" s="188">
        <f>ROUND(I151*H151,2)</f>
        <v>0</v>
      </c>
      <c r="BL151" s="15" t="s">
        <v>141</v>
      </c>
      <c r="BM151" s="187" t="s">
        <v>161</v>
      </c>
    </row>
    <row r="152" s="2" customFormat="1" ht="16.5" customHeight="1">
      <c r="A152" s="34"/>
      <c r="B152" s="174"/>
      <c r="C152" s="189" t="s">
        <v>162</v>
      </c>
      <c r="D152" s="189" t="s">
        <v>163</v>
      </c>
      <c r="E152" s="190" t="s">
        <v>164</v>
      </c>
      <c r="F152" s="191" t="s">
        <v>165</v>
      </c>
      <c r="G152" s="192" t="s">
        <v>166</v>
      </c>
      <c r="H152" s="193">
        <v>86.186999999999998</v>
      </c>
      <c r="I152" s="194"/>
      <c r="J152" s="195">
        <f>ROUND(I152*H152,2)</f>
        <v>0</v>
      </c>
      <c r="K152" s="196"/>
      <c r="L152" s="197"/>
      <c r="M152" s="198" t="s">
        <v>1</v>
      </c>
      <c r="N152" s="199" t="s">
        <v>40</v>
      </c>
      <c r="O152" s="78"/>
      <c r="P152" s="185">
        <f>O152*H152</f>
        <v>0</v>
      </c>
      <c r="Q152" s="185">
        <v>1</v>
      </c>
      <c r="R152" s="185">
        <f>Q152*H152</f>
        <v>86.186999999999998</v>
      </c>
      <c r="S152" s="185">
        <v>0</v>
      </c>
      <c r="T152" s="18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7" t="s">
        <v>162</v>
      </c>
      <c r="AT152" s="187" t="s">
        <v>163</v>
      </c>
      <c r="AU152" s="187" t="s">
        <v>136</v>
      </c>
      <c r="AY152" s="15" t="s">
        <v>134</v>
      </c>
      <c r="BE152" s="188">
        <f>IF(N152="základná",J152,0)</f>
        <v>0</v>
      </c>
      <c r="BF152" s="188">
        <f>IF(N152="znížená",J152,0)</f>
        <v>0</v>
      </c>
      <c r="BG152" s="188">
        <f>IF(N152="zákl. prenesená",J152,0)</f>
        <v>0</v>
      </c>
      <c r="BH152" s="188">
        <f>IF(N152="zníž. prenesená",J152,0)</f>
        <v>0</v>
      </c>
      <c r="BI152" s="188">
        <f>IF(N152="nulová",J152,0)</f>
        <v>0</v>
      </c>
      <c r="BJ152" s="15" t="s">
        <v>136</v>
      </c>
      <c r="BK152" s="188">
        <f>ROUND(I152*H152,2)</f>
        <v>0</v>
      </c>
      <c r="BL152" s="15" t="s">
        <v>141</v>
      </c>
      <c r="BM152" s="187" t="s">
        <v>167</v>
      </c>
    </row>
    <row r="153" s="12" customFormat="1" ht="22.8" customHeight="1">
      <c r="A153" s="12"/>
      <c r="B153" s="161"/>
      <c r="C153" s="12"/>
      <c r="D153" s="162" t="s">
        <v>73</v>
      </c>
      <c r="E153" s="172" t="s">
        <v>136</v>
      </c>
      <c r="F153" s="172" t="s">
        <v>168</v>
      </c>
      <c r="G153" s="12"/>
      <c r="H153" s="12"/>
      <c r="I153" s="164"/>
      <c r="J153" s="173">
        <f>BK153</f>
        <v>0</v>
      </c>
      <c r="K153" s="12"/>
      <c r="L153" s="161"/>
      <c r="M153" s="166"/>
      <c r="N153" s="167"/>
      <c r="O153" s="167"/>
      <c r="P153" s="168">
        <f>SUM(P154:P161)</f>
        <v>0</v>
      </c>
      <c r="Q153" s="167"/>
      <c r="R153" s="168">
        <f>SUM(R154:R161)</f>
        <v>224.63705855999999</v>
      </c>
      <c r="S153" s="167"/>
      <c r="T153" s="169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2" t="s">
        <v>78</v>
      </c>
      <c r="AT153" s="170" t="s">
        <v>73</v>
      </c>
      <c r="AU153" s="170" t="s">
        <v>78</v>
      </c>
      <c r="AY153" s="162" t="s">
        <v>134</v>
      </c>
      <c r="BK153" s="171">
        <f>SUM(BK154:BK161)</f>
        <v>0</v>
      </c>
    </row>
    <row r="154" s="2" customFormat="1" ht="24.15" customHeight="1">
      <c r="A154" s="34"/>
      <c r="B154" s="174"/>
      <c r="C154" s="175" t="s">
        <v>169</v>
      </c>
      <c r="D154" s="175" t="s">
        <v>137</v>
      </c>
      <c r="E154" s="176" t="s">
        <v>170</v>
      </c>
      <c r="F154" s="177" t="s">
        <v>171</v>
      </c>
      <c r="G154" s="178" t="s">
        <v>140</v>
      </c>
      <c r="H154" s="179">
        <v>185</v>
      </c>
      <c r="I154" s="180"/>
      <c r="J154" s="181">
        <f>ROUND(I154*H154,2)</f>
        <v>0</v>
      </c>
      <c r="K154" s="182"/>
      <c r="L154" s="35"/>
      <c r="M154" s="183" t="s">
        <v>1</v>
      </c>
      <c r="N154" s="184" t="s">
        <v>40</v>
      </c>
      <c r="O154" s="78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7" t="s">
        <v>141</v>
      </c>
      <c r="AT154" s="187" t="s">
        <v>137</v>
      </c>
      <c r="AU154" s="187" t="s">
        <v>136</v>
      </c>
      <c r="AY154" s="15" t="s">
        <v>134</v>
      </c>
      <c r="BE154" s="188">
        <f>IF(N154="základná",J154,0)</f>
        <v>0</v>
      </c>
      <c r="BF154" s="188">
        <f>IF(N154="znížená",J154,0)</f>
        <v>0</v>
      </c>
      <c r="BG154" s="188">
        <f>IF(N154="zákl. prenesená",J154,0)</f>
        <v>0</v>
      </c>
      <c r="BH154" s="188">
        <f>IF(N154="zníž. prenesená",J154,0)</f>
        <v>0</v>
      </c>
      <c r="BI154" s="188">
        <f>IF(N154="nulová",J154,0)</f>
        <v>0</v>
      </c>
      <c r="BJ154" s="15" t="s">
        <v>136</v>
      </c>
      <c r="BK154" s="188">
        <f>ROUND(I154*H154,2)</f>
        <v>0</v>
      </c>
      <c r="BL154" s="15" t="s">
        <v>141</v>
      </c>
      <c r="BM154" s="187" t="s">
        <v>172</v>
      </c>
    </row>
    <row r="155" s="2" customFormat="1" ht="24.15" customHeight="1">
      <c r="A155" s="34"/>
      <c r="B155" s="174"/>
      <c r="C155" s="175" t="s">
        <v>173</v>
      </c>
      <c r="D155" s="175" t="s">
        <v>137</v>
      </c>
      <c r="E155" s="176" t="s">
        <v>174</v>
      </c>
      <c r="F155" s="177" t="s">
        <v>175</v>
      </c>
      <c r="G155" s="178" t="s">
        <v>176</v>
      </c>
      <c r="H155" s="179">
        <v>26.349</v>
      </c>
      <c r="I155" s="180"/>
      <c r="J155" s="181">
        <f>ROUND(I155*H155,2)</f>
        <v>0</v>
      </c>
      <c r="K155" s="182"/>
      <c r="L155" s="35"/>
      <c r="M155" s="183" t="s">
        <v>1</v>
      </c>
      <c r="N155" s="184" t="s">
        <v>40</v>
      </c>
      <c r="O155" s="78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7" t="s">
        <v>141</v>
      </c>
      <c r="AT155" s="187" t="s">
        <v>137</v>
      </c>
      <c r="AU155" s="187" t="s">
        <v>136</v>
      </c>
      <c r="AY155" s="15" t="s">
        <v>134</v>
      </c>
      <c r="BE155" s="188">
        <f>IF(N155="základná",J155,0)</f>
        <v>0</v>
      </c>
      <c r="BF155" s="188">
        <f>IF(N155="znížená",J155,0)</f>
        <v>0</v>
      </c>
      <c r="BG155" s="188">
        <f>IF(N155="zákl. prenesená",J155,0)</f>
        <v>0</v>
      </c>
      <c r="BH155" s="188">
        <f>IF(N155="zníž. prenesená",J155,0)</f>
        <v>0</v>
      </c>
      <c r="BI155" s="188">
        <f>IF(N155="nulová",J155,0)</f>
        <v>0</v>
      </c>
      <c r="BJ155" s="15" t="s">
        <v>136</v>
      </c>
      <c r="BK155" s="188">
        <f>ROUND(I155*H155,2)</f>
        <v>0</v>
      </c>
      <c r="BL155" s="15" t="s">
        <v>141</v>
      </c>
      <c r="BM155" s="187" t="s">
        <v>177</v>
      </c>
    </row>
    <row r="156" s="2" customFormat="1" ht="24.15" customHeight="1">
      <c r="A156" s="34"/>
      <c r="B156" s="174"/>
      <c r="C156" s="175" t="s">
        <v>178</v>
      </c>
      <c r="D156" s="175" t="s">
        <v>137</v>
      </c>
      <c r="E156" s="176" t="s">
        <v>179</v>
      </c>
      <c r="F156" s="177" t="s">
        <v>180</v>
      </c>
      <c r="G156" s="178" t="s">
        <v>176</v>
      </c>
      <c r="H156" s="179">
        <v>26.349</v>
      </c>
      <c r="I156" s="180"/>
      <c r="J156" s="181">
        <f>ROUND(I156*H156,2)</f>
        <v>0</v>
      </c>
      <c r="K156" s="182"/>
      <c r="L156" s="35"/>
      <c r="M156" s="183" t="s">
        <v>1</v>
      </c>
      <c r="N156" s="184" t="s">
        <v>40</v>
      </c>
      <c r="O156" s="78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7" t="s">
        <v>141</v>
      </c>
      <c r="AT156" s="187" t="s">
        <v>137</v>
      </c>
      <c r="AU156" s="187" t="s">
        <v>136</v>
      </c>
      <c r="AY156" s="15" t="s">
        <v>134</v>
      </c>
      <c r="BE156" s="188">
        <f>IF(N156="základná",J156,0)</f>
        <v>0</v>
      </c>
      <c r="BF156" s="188">
        <f>IF(N156="znížená",J156,0)</f>
        <v>0</v>
      </c>
      <c r="BG156" s="188">
        <f>IF(N156="zákl. prenesená",J156,0)</f>
        <v>0</v>
      </c>
      <c r="BH156" s="188">
        <f>IF(N156="zníž. prenesená",J156,0)</f>
        <v>0</v>
      </c>
      <c r="BI156" s="188">
        <f>IF(N156="nulová",J156,0)</f>
        <v>0</v>
      </c>
      <c r="BJ156" s="15" t="s">
        <v>136</v>
      </c>
      <c r="BK156" s="188">
        <f>ROUND(I156*H156,2)</f>
        <v>0</v>
      </c>
      <c r="BL156" s="15" t="s">
        <v>141</v>
      </c>
      <c r="BM156" s="187" t="s">
        <v>181</v>
      </c>
    </row>
    <row r="157" s="2" customFormat="1" ht="33" customHeight="1">
      <c r="A157" s="34"/>
      <c r="B157" s="174"/>
      <c r="C157" s="175" t="s">
        <v>182</v>
      </c>
      <c r="D157" s="175" t="s">
        <v>137</v>
      </c>
      <c r="E157" s="176" t="s">
        <v>183</v>
      </c>
      <c r="F157" s="177" t="s">
        <v>184</v>
      </c>
      <c r="G157" s="178" t="s">
        <v>176</v>
      </c>
      <c r="H157" s="179">
        <v>39.573999999999998</v>
      </c>
      <c r="I157" s="180"/>
      <c r="J157" s="181">
        <f>ROUND(I157*H157,2)</f>
        <v>0</v>
      </c>
      <c r="K157" s="182"/>
      <c r="L157" s="35"/>
      <c r="M157" s="183" t="s">
        <v>1</v>
      </c>
      <c r="N157" s="184" t="s">
        <v>40</v>
      </c>
      <c r="O157" s="78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7" t="s">
        <v>141</v>
      </c>
      <c r="AT157" s="187" t="s">
        <v>137</v>
      </c>
      <c r="AU157" s="187" t="s">
        <v>136</v>
      </c>
      <c r="AY157" s="15" t="s">
        <v>134</v>
      </c>
      <c r="BE157" s="188">
        <f>IF(N157="základná",J157,0)</f>
        <v>0</v>
      </c>
      <c r="BF157" s="188">
        <f>IF(N157="znížená",J157,0)</f>
        <v>0</v>
      </c>
      <c r="BG157" s="188">
        <f>IF(N157="zákl. prenesená",J157,0)</f>
        <v>0</v>
      </c>
      <c r="BH157" s="188">
        <f>IF(N157="zníž. prenesená",J157,0)</f>
        <v>0</v>
      </c>
      <c r="BI157" s="188">
        <f>IF(N157="nulová",J157,0)</f>
        <v>0</v>
      </c>
      <c r="BJ157" s="15" t="s">
        <v>136</v>
      </c>
      <c r="BK157" s="188">
        <f>ROUND(I157*H157,2)</f>
        <v>0</v>
      </c>
      <c r="BL157" s="15" t="s">
        <v>141</v>
      </c>
      <c r="BM157" s="187" t="s">
        <v>185</v>
      </c>
    </row>
    <row r="158" s="2" customFormat="1" ht="33" customHeight="1">
      <c r="A158" s="34"/>
      <c r="B158" s="174"/>
      <c r="C158" s="175" t="s">
        <v>186</v>
      </c>
      <c r="D158" s="175" t="s">
        <v>137</v>
      </c>
      <c r="E158" s="176" t="s">
        <v>187</v>
      </c>
      <c r="F158" s="177" t="s">
        <v>184</v>
      </c>
      <c r="G158" s="178" t="s">
        <v>176</v>
      </c>
      <c r="H158" s="179">
        <v>639.60000000000002</v>
      </c>
      <c r="I158" s="180"/>
      <c r="J158" s="181">
        <f>ROUND(I158*H158,2)</f>
        <v>0</v>
      </c>
      <c r="K158" s="182"/>
      <c r="L158" s="35"/>
      <c r="M158" s="183" t="s">
        <v>1</v>
      </c>
      <c r="N158" s="184" t="s">
        <v>40</v>
      </c>
      <c r="O158" s="78"/>
      <c r="P158" s="185">
        <f>O158*H158</f>
        <v>0</v>
      </c>
      <c r="Q158" s="185">
        <v>0</v>
      </c>
      <c r="R158" s="185">
        <f>Q158*H158</f>
        <v>0</v>
      </c>
      <c r="S158" s="185">
        <v>0</v>
      </c>
      <c r="T158" s="18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7" t="s">
        <v>141</v>
      </c>
      <c r="AT158" s="187" t="s">
        <v>137</v>
      </c>
      <c r="AU158" s="187" t="s">
        <v>136</v>
      </c>
      <c r="AY158" s="15" t="s">
        <v>134</v>
      </c>
      <c r="BE158" s="188">
        <f>IF(N158="základná",J158,0)</f>
        <v>0</v>
      </c>
      <c r="BF158" s="188">
        <f>IF(N158="znížená",J158,0)</f>
        <v>0</v>
      </c>
      <c r="BG158" s="188">
        <f>IF(N158="zákl. prenesená",J158,0)</f>
        <v>0</v>
      </c>
      <c r="BH158" s="188">
        <f>IF(N158="zníž. prenesená",J158,0)</f>
        <v>0</v>
      </c>
      <c r="BI158" s="188">
        <f>IF(N158="nulová",J158,0)</f>
        <v>0</v>
      </c>
      <c r="BJ158" s="15" t="s">
        <v>136</v>
      </c>
      <c r="BK158" s="188">
        <f>ROUND(I158*H158,2)</f>
        <v>0</v>
      </c>
      <c r="BL158" s="15" t="s">
        <v>141</v>
      </c>
      <c r="BM158" s="187" t="s">
        <v>188</v>
      </c>
    </row>
    <row r="159" s="2" customFormat="1" ht="37.8" customHeight="1">
      <c r="A159" s="34"/>
      <c r="B159" s="174"/>
      <c r="C159" s="175" t="s">
        <v>189</v>
      </c>
      <c r="D159" s="175" t="s">
        <v>137</v>
      </c>
      <c r="E159" s="176" t="s">
        <v>190</v>
      </c>
      <c r="F159" s="177" t="s">
        <v>191</v>
      </c>
      <c r="G159" s="178" t="s">
        <v>140</v>
      </c>
      <c r="H159" s="179">
        <v>8.9789999999999992</v>
      </c>
      <c r="I159" s="180"/>
      <c r="J159" s="181">
        <f>ROUND(I159*H159,2)</f>
        <v>0</v>
      </c>
      <c r="K159" s="182"/>
      <c r="L159" s="35"/>
      <c r="M159" s="183" t="s">
        <v>1</v>
      </c>
      <c r="N159" s="184" t="s">
        <v>40</v>
      </c>
      <c r="O159" s="78"/>
      <c r="P159" s="185">
        <f>O159*H159</f>
        <v>0</v>
      </c>
      <c r="Q159" s="185">
        <v>2.1286399999999999</v>
      </c>
      <c r="R159" s="185">
        <f>Q159*H159</f>
        <v>19.113058559999995</v>
      </c>
      <c r="S159" s="185">
        <v>0</v>
      </c>
      <c r="T159" s="18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7" t="s">
        <v>141</v>
      </c>
      <c r="AT159" s="187" t="s">
        <v>137</v>
      </c>
      <c r="AU159" s="187" t="s">
        <v>136</v>
      </c>
      <c r="AY159" s="15" t="s">
        <v>134</v>
      </c>
      <c r="BE159" s="188">
        <f>IF(N159="základná",J159,0)</f>
        <v>0</v>
      </c>
      <c r="BF159" s="188">
        <f>IF(N159="znížená",J159,0)</f>
        <v>0</v>
      </c>
      <c r="BG159" s="188">
        <f>IF(N159="zákl. prenesená",J159,0)</f>
        <v>0</v>
      </c>
      <c r="BH159" s="188">
        <f>IF(N159="zníž. prenesená",J159,0)</f>
        <v>0</v>
      </c>
      <c r="BI159" s="188">
        <f>IF(N159="nulová",J159,0)</f>
        <v>0</v>
      </c>
      <c r="BJ159" s="15" t="s">
        <v>136</v>
      </c>
      <c r="BK159" s="188">
        <f>ROUND(I159*H159,2)</f>
        <v>0</v>
      </c>
      <c r="BL159" s="15" t="s">
        <v>141</v>
      </c>
      <c r="BM159" s="187" t="s">
        <v>192</v>
      </c>
    </row>
    <row r="160" s="2" customFormat="1" ht="24.15" customHeight="1">
      <c r="A160" s="34"/>
      <c r="B160" s="174"/>
      <c r="C160" s="175" t="s">
        <v>193</v>
      </c>
      <c r="D160" s="175" t="s">
        <v>137</v>
      </c>
      <c r="E160" s="176" t="s">
        <v>194</v>
      </c>
      <c r="F160" s="177" t="s">
        <v>195</v>
      </c>
      <c r="G160" s="178" t="s">
        <v>166</v>
      </c>
      <c r="H160" s="179">
        <v>0.26100000000000001</v>
      </c>
      <c r="I160" s="180"/>
      <c r="J160" s="181">
        <f>ROUND(I160*H160,2)</f>
        <v>0</v>
      </c>
      <c r="K160" s="182"/>
      <c r="L160" s="35"/>
      <c r="M160" s="183" t="s">
        <v>1</v>
      </c>
      <c r="N160" s="184" t="s">
        <v>40</v>
      </c>
      <c r="O160" s="78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7" t="s">
        <v>141</v>
      </c>
      <c r="AT160" s="187" t="s">
        <v>137</v>
      </c>
      <c r="AU160" s="187" t="s">
        <v>136</v>
      </c>
      <c r="AY160" s="15" t="s">
        <v>134</v>
      </c>
      <c r="BE160" s="188">
        <f>IF(N160="základná",J160,0)</f>
        <v>0</v>
      </c>
      <c r="BF160" s="188">
        <f>IF(N160="znížená",J160,0)</f>
        <v>0</v>
      </c>
      <c r="BG160" s="188">
        <f>IF(N160="zákl. prenesená",J160,0)</f>
        <v>0</v>
      </c>
      <c r="BH160" s="188">
        <f>IF(N160="zníž. prenesená",J160,0)</f>
        <v>0</v>
      </c>
      <c r="BI160" s="188">
        <f>IF(N160="nulová",J160,0)</f>
        <v>0</v>
      </c>
      <c r="BJ160" s="15" t="s">
        <v>136</v>
      </c>
      <c r="BK160" s="188">
        <f>ROUND(I160*H160,2)</f>
        <v>0</v>
      </c>
      <c r="BL160" s="15" t="s">
        <v>141</v>
      </c>
      <c r="BM160" s="187" t="s">
        <v>196</v>
      </c>
    </row>
    <row r="161" s="2" customFormat="1" ht="24.15" customHeight="1">
      <c r="A161" s="34"/>
      <c r="B161" s="174"/>
      <c r="C161" s="175" t="s">
        <v>197</v>
      </c>
      <c r="D161" s="175" t="s">
        <v>137</v>
      </c>
      <c r="E161" s="176" t="s">
        <v>198</v>
      </c>
      <c r="F161" s="177" t="s">
        <v>199</v>
      </c>
      <c r="G161" s="178" t="s">
        <v>140</v>
      </c>
      <c r="H161" s="179">
        <v>120</v>
      </c>
      <c r="I161" s="180"/>
      <c r="J161" s="181">
        <f>ROUND(I161*H161,2)</f>
        <v>0</v>
      </c>
      <c r="K161" s="182"/>
      <c r="L161" s="35"/>
      <c r="M161" s="183" t="s">
        <v>1</v>
      </c>
      <c r="N161" s="184" t="s">
        <v>40</v>
      </c>
      <c r="O161" s="78"/>
      <c r="P161" s="185">
        <f>O161*H161</f>
        <v>0</v>
      </c>
      <c r="Q161" s="185">
        <v>1.7126999999999999</v>
      </c>
      <c r="R161" s="185">
        <f>Q161*H161</f>
        <v>205.524</v>
      </c>
      <c r="S161" s="185">
        <v>0</v>
      </c>
      <c r="T161" s="18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7" t="s">
        <v>141</v>
      </c>
      <c r="AT161" s="187" t="s">
        <v>137</v>
      </c>
      <c r="AU161" s="187" t="s">
        <v>136</v>
      </c>
      <c r="AY161" s="15" t="s">
        <v>134</v>
      </c>
      <c r="BE161" s="188">
        <f>IF(N161="základná",J161,0)</f>
        <v>0</v>
      </c>
      <c r="BF161" s="188">
        <f>IF(N161="znížená",J161,0)</f>
        <v>0</v>
      </c>
      <c r="BG161" s="188">
        <f>IF(N161="zákl. prenesená",J161,0)</f>
        <v>0</v>
      </c>
      <c r="BH161" s="188">
        <f>IF(N161="zníž. prenesená",J161,0)</f>
        <v>0</v>
      </c>
      <c r="BI161" s="188">
        <f>IF(N161="nulová",J161,0)</f>
        <v>0</v>
      </c>
      <c r="BJ161" s="15" t="s">
        <v>136</v>
      </c>
      <c r="BK161" s="188">
        <f>ROUND(I161*H161,2)</f>
        <v>0</v>
      </c>
      <c r="BL161" s="15" t="s">
        <v>141</v>
      </c>
      <c r="BM161" s="187" t="s">
        <v>200</v>
      </c>
    </row>
    <row r="162" s="12" customFormat="1" ht="22.8" customHeight="1">
      <c r="A162" s="12"/>
      <c r="B162" s="161"/>
      <c r="C162" s="12"/>
      <c r="D162" s="162" t="s">
        <v>73</v>
      </c>
      <c r="E162" s="172" t="s">
        <v>143</v>
      </c>
      <c r="F162" s="172" t="s">
        <v>201</v>
      </c>
      <c r="G162" s="12"/>
      <c r="H162" s="12"/>
      <c r="I162" s="164"/>
      <c r="J162" s="173">
        <f>BK162</f>
        <v>0</v>
      </c>
      <c r="K162" s="12"/>
      <c r="L162" s="161"/>
      <c r="M162" s="166"/>
      <c r="N162" s="167"/>
      <c r="O162" s="167"/>
      <c r="P162" s="168">
        <f>SUM(P163:P171)</f>
        <v>0</v>
      </c>
      <c r="Q162" s="167"/>
      <c r="R162" s="168">
        <f>SUM(R163:R171)</f>
        <v>1.9802374599999997</v>
      </c>
      <c r="S162" s="167"/>
      <c r="T162" s="169">
        <f>SUM(T163:T171)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2" t="s">
        <v>78</v>
      </c>
      <c r="AT162" s="170" t="s">
        <v>73</v>
      </c>
      <c r="AU162" s="170" t="s">
        <v>78</v>
      </c>
      <c r="AY162" s="162" t="s">
        <v>134</v>
      </c>
      <c r="BK162" s="171">
        <f>SUM(BK163:BK171)</f>
        <v>0</v>
      </c>
    </row>
    <row r="163" s="2" customFormat="1" ht="33" customHeight="1">
      <c r="A163" s="34"/>
      <c r="B163" s="174"/>
      <c r="C163" s="175" t="s">
        <v>202</v>
      </c>
      <c r="D163" s="175" t="s">
        <v>137</v>
      </c>
      <c r="E163" s="176" t="s">
        <v>203</v>
      </c>
      <c r="F163" s="177" t="s">
        <v>204</v>
      </c>
      <c r="G163" s="178" t="s">
        <v>140</v>
      </c>
      <c r="H163" s="179">
        <v>0.68300000000000005</v>
      </c>
      <c r="I163" s="180"/>
      <c r="J163" s="181">
        <f>ROUND(I163*H163,2)</f>
        <v>0</v>
      </c>
      <c r="K163" s="182"/>
      <c r="L163" s="35"/>
      <c r="M163" s="183" t="s">
        <v>1</v>
      </c>
      <c r="N163" s="184" t="s">
        <v>40</v>
      </c>
      <c r="O163" s="78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7" t="s">
        <v>141</v>
      </c>
      <c r="AT163" s="187" t="s">
        <v>137</v>
      </c>
      <c r="AU163" s="187" t="s">
        <v>136</v>
      </c>
      <c r="AY163" s="15" t="s">
        <v>134</v>
      </c>
      <c r="BE163" s="188">
        <f>IF(N163="základná",J163,0)</f>
        <v>0</v>
      </c>
      <c r="BF163" s="188">
        <f>IF(N163="znížená",J163,0)</f>
        <v>0</v>
      </c>
      <c r="BG163" s="188">
        <f>IF(N163="zákl. prenesená",J163,0)</f>
        <v>0</v>
      </c>
      <c r="BH163" s="188">
        <f>IF(N163="zníž. prenesená",J163,0)</f>
        <v>0</v>
      </c>
      <c r="BI163" s="188">
        <f>IF(N163="nulová",J163,0)</f>
        <v>0</v>
      </c>
      <c r="BJ163" s="15" t="s">
        <v>136</v>
      </c>
      <c r="BK163" s="188">
        <f>ROUND(I163*H163,2)</f>
        <v>0</v>
      </c>
      <c r="BL163" s="15" t="s">
        <v>141</v>
      </c>
      <c r="BM163" s="187" t="s">
        <v>205</v>
      </c>
    </row>
    <row r="164" s="2" customFormat="1" ht="37.8" customHeight="1">
      <c r="A164" s="34"/>
      <c r="B164" s="174"/>
      <c r="C164" s="175" t="s">
        <v>206</v>
      </c>
      <c r="D164" s="175" t="s">
        <v>137</v>
      </c>
      <c r="E164" s="176" t="s">
        <v>207</v>
      </c>
      <c r="F164" s="177" t="s">
        <v>208</v>
      </c>
      <c r="G164" s="178" t="s">
        <v>140</v>
      </c>
      <c r="H164" s="179">
        <v>1.6259999999999999</v>
      </c>
      <c r="I164" s="180"/>
      <c r="J164" s="181">
        <f>ROUND(I164*H164,2)</f>
        <v>0</v>
      </c>
      <c r="K164" s="182"/>
      <c r="L164" s="35"/>
      <c r="M164" s="183" t="s">
        <v>1</v>
      </c>
      <c r="N164" s="184" t="s">
        <v>40</v>
      </c>
      <c r="O164" s="78"/>
      <c r="P164" s="185">
        <f>O164*H164</f>
        <v>0</v>
      </c>
      <c r="Q164" s="185">
        <v>0.88371</v>
      </c>
      <c r="R164" s="185">
        <f>Q164*H164</f>
        <v>1.4369124599999998</v>
      </c>
      <c r="S164" s="185">
        <v>0</v>
      </c>
      <c r="T164" s="18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7" t="s">
        <v>141</v>
      </c>
      <c r="AT164" s="187" t="s">
        <v>137</v>
      </c>
      <c r="AU164" s="187" t="s">
        <v>136</v>
      </c>
      <c r="AY164" s="15" t="s">
        <v>134</v>
      </c>
      <c r="BE164" s="188">
        <f>IF(N164="základná",J164,0)</f>
        <v>0</v>
      </c>
      <c r="BF164" s="188">
        <f>IF(N164="znížená",J164,0)</f>
        <v>0</v>
      </c>
      <c r="BG164" s="188">
        <f>IF(N164="zákl. prenesená",J164,0)</f>
        <v>0</v>
      </c>
      <c r="BH164" s="188">
        <f>IF(N164="zníž. prenesená",J164,0)</f>
        <v>0</v>
      </c>
      <c r="BI164" s="188">
        <f>IF(N164="nulová",J164,0)</f>
        <v>0</v>
      </c>
      <c r="BJ164" s="15" t="s">
        <v>136</v>
      </c>
      <c r="BK164" s="188">
        <f>ROUND(I164*H164,2)</f>
        <v>0</v>
      </c>
      <c r="BL164" s="15" t="s">
        <v>141</v>
      </c>
      <c r="BM164" s="187" t="s">
        <v>209</v>
      </c>
    </row>
    <row r="165" s="2" customFormat="1" ht="24.15" customHeight="1">
      <c r="A165" s="34"/>
      <c r="B165" s="174"/>
      <c r="C165" s="175" t="s">
        <v>210</v>
      </c>
      <c r="D165" s="175" t="s">
        <v>137</v>
      </c>
      <c r="E165" s="176" t="s">
        <v>211</v>
      </c>
      <c r="F165" s="177" t="s">
        <v>212</v>
      </c>
      <c r="G165" s="178" t="s">
        <v>140</v>
      </c>
      <c r="H165" s="179">
        <v>4.3259999999999996</v>
      </c>
      <c r="I165" s="180"/>
      <c r="J165" s="181">
        <f>ROUND(I165*H165,2)</f>
        <v>0</v>
      </c>
      <c r="K165" s="182"/>
      <c r="L165" s="35"/>
      <c r="M165" s="183" t="s">
        <v>1</v>
      </c>
      <c r="N165" s="184" t="s">
        <v>40</v>
      </c>
      <c r="O165" s="78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7" t="s">
        <v>141</v>
      </c>
      <c r="AT165" s="187" t="s">
        <v>137</v>
      </c>
      <c r="AU165" s="187" t="s">
        <v>136</v>
      </c>
      <c r="AY165" s="15" t="s">
        <v>134</v>
      </c>
      <c r="BE165" s="188">
        <f>IF(N165="základná",J165,0)</f>
        <v>0</v>
      </c>
      <c r="BF165" s="188">
        <f>IF(N165="znížená",J165,0)</f>
        <v>0</v>
      </c>
      <c r="BG165" s="188">
        <f>IF(N165="zákl. prenesená",J165,0)</f>
        <v>0</v>
      </c>
      <c r="BH165" s="188">
        <f>IF(N165="zníž. prenesená",J165,0)</f>
        <v>0</v>
      </c>
      <c r="BI165" s="188">
        <f>IF(N165="nulová",J165,0)</f>
        <v>0</v>
      </c>
      <c r="BJ165" s="15" t="s">
        <v>136</v>
      </c>
      <c r="BK165" s="188">
        <f>ROUND(I165*H165,2)</f>
        <v>0</v>
      </c>
      <c r="BL165" s="15" t="s">
        <v>141</v>
      </c>
      <c r="BM165" s="187" t="s">
        <v>213</v>
      </c>
    </row>
    <row r="166" s="2" customFormat="1" ht="24.15" customHeight="1">
      <c r="A166" s="34"/>
      <c r="B166" s="174"/>
      <c r="C166" s="175" t="s">
        <v>214</v>
      </c>
      <c r="D166" s="175" t="s">
        <v>137</v>
      </c>
      <c r="E166" s="176" t="s">
        <v>215</v>
      </c>
      <c r="F166" s="177" t="s">
        <v>216</v>
      </c>
      <c r="G166" s="178" t="s">
        <v>176</v>
      </c>
      <c r="H166" s="179">
        <v>57.68</v>
      </c>
      <c r="I166" s="180"/>
      <c r="J166" s="181">
        <f>ROUND(I166*H166,2)</f>
        <v>0</v>
      </c>
      <c r="K166" s="182"/>
      <c r="L166" s="35"/>
      <c r="M166" s="183" t="s">
        <v>1</v>
      </c>
      <c r="N166" s="184" t="s">
        <v>40</v>
      </c>
      <c r="O166" s="78"/>
      <c r="P166" s="185">
        <f>O166*H166</f>
        <v>0</v>
      </c>
      <c r="Q166" s="185">
        <v>0</v>
      </c>
      <c r="R166" s="185">
        <f>Q166*H166</f>
        <v>0</v>
      </c>
      <c r="S166" s="185">
        <v>0</v>
      </c>
      <c r="T166" s="18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7" t="s">
        <v>141</v>
      </c>
      <c r="AT166" s="187" t="s">
        <v>137</v>
      </c>
      <c r="AU166" s="187" t="s">
        <v>136</v>
      </c>
      <c r="AY166" s="15" t="s">
        <v>134</v>
      </c>
      <c r="BE166" s="188">
        <f>IF(N166="základná",J166,0)</f>
        <v>0</v>
      </c>
      <c r="BF166" s="188">
        <f>IF(N166="znížená",J166,0)</f>
        <v>0</v>
      </c>
      <c r="BG166" s="188">
        <f>IF(N166="zákl. prenesená",J166,0)</f>
        <v>0</v>
      </c>
      <c r="BH166" s="188">
        <f>IF(N166="zníž. prenesená",J166,0)</f>
        <v>0</v>
      </c>
      <c r="BI166" s="188">
        <f>IF(N166="nulová",J166,0)</f>
        <v>0</v>
      </c>
      <c r="BJ166" s="15" t="s">
        <v>136</v>
      </c>
      <c r="BK166" s="188">
        <f>ROUND(I166*H166,2)</f>
        <v>0</v>
      </c>
      <c r="BL166" s="15" t="s">
        <v>141</v>
      </c>
      <c r="BM166" s="187" t="s">
        <v>217</v>
      </c>
    </row>
    <row r="167" s="2" customFormat="1" ht="24.15" customHeight="1">
      <c r="A167" s="34"/>
      <c r="B167" s="174"/>
      <c r="C167" s="175" t="s">
        <v>218</v>
      </c>
      <c r="D167" s="175" t="s">
        <v>137</v>
      </c>
      <c r="E167" s="176" t="s">
        <v>219</v>
      </c>
      <c r="F167" s="177" t="s">
        <v>220</v>
      </c>
      <c r="G167" s="178" t="s">
        <v>176</v>
      </c>
      <c r="H167" s="179">
        <v>57.68</v>
      </c>
      <c r="I167" s="180"/>
      <c r="J167" s="181">
        <f>ROUND(I167*H167,2)</f>
        <v>0</v>
      </c>
      <c r="K167" s="182"/>
      <c r="L167" s="35"/>
      <c r="M167" s="183" t="s">
        <v>1</v>
      </c>
      <c r="N167" s="184" t="s">
        <v>40</v>
      </c>
      <c r="O167" s="78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7" t="s">
        <v>141</v>
      </c>
      <c r="AT167" s="187" t="s">
        <v>137</v>
      </c>
      <c r="AU167" s="187" t="s">
        <v>136</v>
      </c>
      <c r="AY167" s="15" t="s">
        <v>134</v>
      </c>
      <c r="BE167" s="188">
        <f>IF(N167="základná",J167,0)</f>
        <v>0</v>
      </c>
      <c r="BF167" s="188">
        <f>IF(N167="znížená",J167,0)</f>
        <v>0</v>
      </c>
      <c r="BG167" s="188">
        <f>IF(N167="zákl. prenesená",J167,0)</f>
        <v>0</v>
      </c>
      <c r="BH167" s="188">
        <f>IF(N167="zníž. prenesená",J167,0)</f>
        <v>0</v>
      </c>
      <c r="BI167" s="188">
        <f>IF(N167="nulová",J167,0)</f>
        <v>0</v>
      </c>
      <c r="BJ167" s="15" t="s">
        <v>136</v>
      </c>
      <c r="BK167" s="188">
        <f>ROUND(I167*H167,2)</f>
        <v>0</v>
      </c>
      <c r="BL167" s="15" t="s">
        <v>141</v>
      </c>
      <c r="BM167" s="187" t="s">
        <v>221</v>
      </c>
    </row>
    <row r="168" s="2" customFormat="1" ht="24.15" customHeight="1">
      <c r="A168" s="34"/>
      <c r="B168" s="174"/>
      <c r="C168" s="175" t="s">
        <v>222</v>
      </c>
      <c r="D168" s="175" t="s">
        <v>137</v>
      </c>
      <c r="E168" s="176" t="s">
        <v>223</v>
      </c>
      <c r="F168" s="177" t="s">
        <v>224</v>
      </c>
      <c r="G168" s="178" t="s">
        <v>166</v>
      </c>
      <c r="H168" s="179">
        <v>0.20000000000000001</v>
      </c>
      <c r="I168" s="180"/>
      <c r="J168" s="181">
        <f>ROUND(I168*H168,2)</f>
        <v>0</v>
      </c>
      <c r="K168" s="182"/>
      <c r="L168" s="35"/>
      <c r="M168" s="183" t="s">
        <v>1</v>
      </c>
      <c r="N168" s="184" t="s">
        <v>40</v>
      </c>
      <c r="O168" s="78"/>
      <c r="P168" s="185">
        <f>O168*H168</f>
        <v>0</v>
      </c>
      <c r="Q168" s="185">
        <v>0</v>
      </c>
      <c r="R168" s="185">
        <f>Q168*H168</f>
        <v>0</v>
      </c>
      <c r="S168" s="185">
        <v>0</v>
      </c>
      <c r="T168" s="18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7" t="s">
        <v>141</v>
      </c>
      <c r="AT168" s="187" t="s">
        <v>137</v>
      </c>
      <c r="AU168" s="187" t="s">
        <v>136</v>
      </c>
      <c r="AY168" s="15" t="s">
        <v>134</v>
      </c>
      <c r="BE168" s="188">
        <f>IF(N168="základná",J168,0)</f>
        <v>0</v>
      </c>
      <c r="BF168" s="188">
        <f>IF(N168="znížená",J168,0)</f>
        <v>0</v>
      </c>
      <c r="BG168" s="188">
        <f>IF(N168="zákl. prenesená",J168,0)</f>
        <v>0</v>
      </c>
      <c r="BH168" s="188">
        <f>IF(N168="zníž. prenesená",J168,0)</f>
        <v>0</v>
      </c>
      <c r="BI168" s="188">
        <f>IF(N168="nulová",J168,0)</f>
        <v>0</v>
      </c>
      <c r="BJ168" s="15" t="s">
        <v>136</v>
      </c>
      <c r="BK168" s="188">
        <f>ROUND(I168*H168,2)</f>
        <v>0</v>
      </c>
      <c r="BL168" s="15" t="s">
        <v>141</v>
      </c>
      <c r="BM168" s="187" t="s">
        <v>225</v>
      </c>
    </row>
    <row r="169" s="2" customFormat="1" ht="24.15" customHeight="1">
      <c r="A169" s="34"/>
      <c r="B169" s="174"/>
      <c r="C169" s="175" t="s">
        <v>226</v>
      </c>
      <c r="D169" s="175" t="s">
        <v>137</v>
      </c>
      <c r="E169" s="176" t="s">
        <v>227</v>
      </c>
      <c r="F169" s="177" t="s">
        <v>228</v>
      </c>
      <c r="G169" s="178" t="s">
        <v>229</v>
      </c>
      <c r="H169" s="179">
        <v>5</v>
      </c>
      <c r="I169" s="180"/>
      <c r="J169" s="181">
        <f>ROUND(I169*H169,2)</f>
        <v>0</v>
      </c>
      <c r="K169" s="182"/>
      <c r="L169" s="35"/>
      <c r="M169" s="183" t="s">
        <v>1</v>
      </c>
      <c r="N169" s="184" t="s">
        <v>40</v>
      </c>
      <c r="O169" s="78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7" t="s">
        <v>141</v>
      </c>
      <c r="AT169" s="187" t="s">
        <v>137</v>
      </c>
      <c r="AU169" s="187" t="s">
        <v>136</v>
      </c>
      <c r="AY169" s="15" t="s">
        <v>134</v>
      </c>
      <c r="BE169" s="188">
        <f>IF(N169="základná",J169,0)</f>
        <v>0</v>
      </c>
      <c r="BF169" s="188">
        <f>IF(N169="znížená",J169,0)</f>
        <v>0</v>
      </c>
      <c r="BG169" s="188">
        <f>IF(N169="zákl. prenesená",J169,0)</f>
        <v>0</v>
      </c>
      <c r="BH169" s="188">
        <f>IF(N169="zníž. prenesená",J169,0)</f>
        <v>0</v>
      </c>
      <c r="BI169" s="188">
        <f>IF(N169="nulová",J169,0)</f>
        <v>0</v>
      </c>
      <c r="BJ169" s="15" t="s">
        <v>136</v>
      </c>
      <c r="BK169" s="188">
        <f>ROUND(I169*H169,2)</f>
        <v>0</v>
      </c>
      <c r="BL169" s="15" t="s">
        <v>141</v>
      </c>
      <c r="BM169" s="187" t="s">
        <v>230</v>
      </c>
    </row>
    <row r="170" s="2" customFormat="1" ht="24.15" customHeight="1">
      <c r="A170" s="34"/>
      <c r="B170" s="174"/>
      <c r="C170" s="175" t="s">
        <v>231</v>
      </c>
      <c r="D170" s="175" t="s">
        <v>137</v>
      </c>
      <c r="E170" s="176" t="s">
        <v>232</v>
      </c>
      <c r="F170" s="177" t="s">
        <v>233</v>
      </c>
      <c r="G170" s="178" t="s">
        <v>229</v>
      </c>
      <c r="H170" s="179">
        <v>10</v>
      </c>
      <c r="I170" s="180"/>
      <c r="J170" s="181">
        <f>ROUND(I170*H170,2)</f>
        <v>0</v>
      </c>
      <c r="K170" s="182"/>
      <c r="L170" s="35"/>
      <c r="M170" s="183" t="s">
        <v>1</v>
      </c>
      <c r="N170" s="184" t="s">
        <v>40</v>
      </c>
      <c r="O170" s="78"/>
      <c r="P170" s="185">
        <f>O170*H170</f>
        <v>0</v>
      </c>
      <c r="Q170" s="185">
        <v>0</v>
      </c>
      <c r="R170" s="185">
        <f>Q170*H170</f>
        <v>0</v>
      </c>
      <c r="S170" s="185">
        <v>0</v>
      </c>
      <c r="T170" s="18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7" t="s">
        <v>141</v>
      </c>
      <c r="AT170" s="187" t="s">
        <v>137</v>
      </c>
      <c r="AU170" s="187" t="s">
        <v>136</v>
      </c>
      <c r="AY170" s="15" t="s">
        <v>134</v>
      </c>
      <c r="BE170" s="188">
        <f>IF(N170="základná",J170,0)</f>
        <v>0</v>
      </c>
      <c r="BF170" s="188">
        <f>IF(N170="znížená",J170,0)</f>
        <v>0</v>
      </c>
      <c r="BG170" s="188">
        <f>IF(N170="zákl. prenesená",J170,0)</f>
        <v>0</v>
      </c>
      <c r="BH170" s="188">
        <f>IF(N170="zníž. prenesená",J170,0)</f>
        <v>0</v>
      </c>
      <c r="BI170" s="188">
        <f>IF(N170="nulová",J170,0)</f>
        <v>0</v>
      </c>
      <c r="BJ170" s="15" t="s">
        <v>136</v>
      </c>
      <c r="BK170" s="188">
        <f>ROUND(I170*H170,2)</f>
        <v>0</v>
      </c>
      <c r="BL170" s="15" t="s">
        <v>141</v>
      </c>
      <c r="BM170" s="187" t="s">
        <v>234</v>
      </c>
    </row>
    <row r="171" s="2" customFormat="1" ht="24.15" customHeight="1">
      <c r="A171" s="34"/>
      <c r="B171" s="174"/>
      <c r="C171" s="175" t="s">
        <v>235</v>
      </c>
      <c r="D171" s="175" t="s">
        <v>137</v>
      </c>
      <c r="E171" s="176" t="s">
        <v>236</v>
      </c>
      <c r="F171" s="177" t="s">
        <v>237</v>
      </c>
      <c r="G171" s="178" t="s">
        <v>176</v>
      </c>
      <c r="H171" s="179">
        <v>1.25</v>
      </c>
      <c r="I171" s="180"/>
      <c r="J171" s="181">
        <f>ROUND(I171*H171,2)</f>
        <v>0</v>
      </c>
      <c r="K171" s="182"/>
      <c r="L171" s="35"/>
      <c r="M171" s="183" t="s">
        <v>1</v>
      </c>
      <c r="N171" s="184" t="s">
        <v>40</v>
      </c>
      <c r="O171" s="78"/>
      <c r="P171" s="185">
        <f>O171*H171</f>
        <v>0</v>
      </c>
      <c r="Q171" s="185">
        <v>0.43465999999999999</v>
      </c>
      <c r="R171" s="185">
        <f>Q171*H171</f>
        <v>0.54332499999999995</v>
      </c>
      <c r="S171" s="185">
        <v>0</v>
      </c>
      <c r="T171" s="18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7" t="s">
        <v>141</v>
      </c>
      <c r="AT171" s="187" t="s">
        <v>137</v>
      </c>
      <c r="AU171" s="187" t="s">
        <v>136</v>
      </c>
      <c r="AY171" s="15" t="s">
        <v>134</v>
      </c>
      <c r="BE171" s="188">
        <f>IF(N171="základná",J171,0)</f>
        <v>0</v>
      </c>
      <c r="BF171" s="188">
        <f>IF(N171="znížená",J171,0)</f>
        <v>0</v>
      </c>
      <c r="BG171" s="188">
        <f>IF(N171="zákl. prenesená",J171,0)</f>
        <v>0</v>
      </c>
      <c r="BH171" s="188">
        <f>IF(N171="zníž. prenesená",J171,0)</f>
        <v>0</v>
      </c>
      <c r="BI171" s="188">
        <f>IF(N171="nulová",J171,0)</f>
        <v>0</v>
      </c>
      <c r="BJ171" s="15" t="s">
        <v>136</v>
      </c>
      <c r="BK171" s="188">
        <f>ROUND(I171*H171,2)</f>
        <v>0</v>
      </c>
      <c r="BL171" s="15" t="s">
        <v>141</v>
      </c>
      <c r="BM171" s="187" t="s">
        <v>238</v>
      </c>
    </row>
    <row r="172" s="12" customFormat="1" ht="22.8" customHeight="1">
      <c r="A172" s="12"/>
      <c r="B172" s="161"/>
      <c r="C172" s="12"/>
      <c r="D172" s="162" t="s">
        <v>73</v>
      </c>
      <c r="E172" s="172" t="s">
        <v>141</v>
      </c>
      <c r="F172" s="172" t="s">
        <v>239</v>
      </c>
      <c r="G172" s="12"/>
      <c r="H172" s="12"/>
      <c r="I172" s="164"/>
      <c r="J172" s="173">
        <f>BK172</f>
        <v>0</v>
      </c>
      <c r="K172" s="12"/>
      <c r="L172" s="161"/>
      <c r="M172" s="166"/>
      <c r="N172" s="167"/>
      <c r="O172" s="167"/>
      <c r="P172" s="168">
        <f>SUM(P173:P182)</f>
        <v>0</v>
      </c>
      <c r="Q172" s="167"/>
      <c r="R172" s="168">
        <f>SUM(R173:R182)</f>
        <v>0</v>
      </c>
      <c r="S172" s="167"/>
      <c r="T172" s="169">
        <f>SUM(T173:T182)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62" t="s">
        <v>78</v>
      </c>
      <c r="AT172" s="170" t="s">
        <v>73</v>
      </c>
      <c r="AU172" s="170" t="s">
        <v>78</v>
      </c>
      <c r="AY172" s="162" t="s">
        <v>134</v>
      </c>
      <c r="BK172" s="171">
        <f>SUM(BK173:BK182)</f>
        <v>0</v>
      </c>
    </row>
    <row r="173" s="2" customFormat="1" ht="33" customHeight="1">
      <c r="A173" s="34"/>
      <c r="B173" s="174"/>
      <c r="C173" s="175" t="s">
        <v>240</v>
      </c>
      <c r="D173" s="175" t="s">
        <v>137</v>
      </c>
      <c r="E173" s="176" t="s">
        <v>241</v>
      </c>
      <c r="F173" s="177" t="s">
        <v>242</v>
      </c>
      <c r="G173" s="178" t="s">
        <v>243</v>
      </c>
      <c r="H173" s="179">
        <v>10</v>
      </c>
      <c r="I173" s="180"/>
      <c r="J173" s="181">
        <f>ROUND(I173*H173,2)</f>
        <v>0</v>
      </c>
      <c r="K173" s="182"/>
      <c r="L173" s="35"/>
      <c r="M173" s="183" t="s">
        <v>1</v>
      </c>
      <c r="N173" s="184" t="s">
        <v>40</v>
      </c>
      <c r="O173" s="78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7" t="s">
        <v>141</v>
      </c>
      <c r="AT173" s="187" t="s">
        <v>137</v>
      </c>
      <c r="AU173" s="187" t="s">
        <v>136</v>
      </c>
      <c r="AY173" s="15" t="s">
        <v>134</v>
      </c>
      <c r="BE173" s="188">
        <f>IF(N173="základná",J173,0)</f>
        <v>0</v>
      </c>
      <c r="BF173" s="188">
        <f>IF(N173="znížená",J173,0)</f>
        <v>0</v>
      </c>
      <c r="BG173" s="188">
        <f>IF(N173="zákl. prenesená",J173,0)</f>
        <v>0</v>
      </c>
      <c r="BH173" s="188">
        <f>IF(N173="zníž. prenesená",J173,0)</f>
        <v>0</v>
      </c>
      <c r="BI173" s="188">
        <f>IF(N173="nulová",J173,0)</f>
        <v>0</v>
      </c>
      <c r="BJ173" s="15" t="s">
        <v>136</v>
      </c>
      <c r="BK173" s="188">
        <f>ROUND(I173*H173,2)</f>
        <v>0</v>
      </c>
      <c r="BL173" s="15" t="s">
        <v>141</v>
      </c>
      <c r="BM173" s="187" t="s">
        <v>244</v>
      </c>
    </row>
    <row r="174" s="2" customFormat="1" ht="33" customHeight="1">
      <c r="A174" s="34"/>
      <c r="B174" s="174"/>
      <c r="C174" s="175" t="s">
        <v>245</v>
      </c>
      <c r="D174" s="175" t="s">
        <v>137</v>
      </c>
      <c r="E174" s="176" t="s">
        <v>246</v>
      </c>
      <c r="F174" s="177" t="s">
        <v>247</v>
      </c>
      <c r="G174" s="178" t="s">
        <v>243</v>
      </c>
      <c r="H174" s="179">
        <v>5</v>
      </c>
      <c r="I174" s="180"/>
      <c r="J174" s="181">
        <f>ROUND(I174*H174,2)</f>
        <v>0</v>
      </c>
      <c r="K174" s="182"/>
      <c r="L174" s="35"/>
      <c r="M174" s="183" t="s">
        <v>1</v>
      </c>
      <c r="N174" s="184" t="s">
        <v>40</v>
      </c>
      <c r="O174" s="78"/>
      <c r="P174" s="185">
        <f>O174*H174</f>
        <v>0</v>
      </c>
      <c r="Q174" s="185">
        <v>0</v>
      </c>
      <c r="R174" s="185">
        <f>Q174*H174</f>
        <v>0</v>
      </c>
      <c r="S174" s="185">
        <v>0</v>
      </c>
      <c r="T174" s="18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7" t="s">
        <v>141</v>
      </c>
      <c r="AT174" s="187" t="s">
        <v>137</v>
      </c>
      <c r="AU174" s="187" t="s">
        <v>136</v>
      </c>
      <c r="AY174" s="15" t="s">
        <v>134</v>
      </c>
      <c r="BE174" s="188">
        <f>IF(N174="základná",J174,0)</f>
        <v>0</v>
      </c>
      <c r="BF174" s="188">
        <f>IF(N174="znížená",J174,0)</f>
        <v>0</v>
      </c>
      <c r="BG174" s="188">
        <f>IF(N174="zákl. prenesená",J174,0)</f>
        <v>0</v>
      </c>
      <c r="BH174" s="188">
        <f>IF(N174="zníž. prenesená",J174,0)</f>
        <v>0</v>
      </c>
      <c r="BI174" s="188">
        <f>IF(N174="nulová",J174,0)</f>
        <v>0</v>
      </c>
      <c r="BJ174" s="15" t="s">
        <v>136</v>
      </c>
      <c r="BK174" s="188">
        <f>ROUND(I174*H174,2)</f>
        <v>0</v>
      </c>
      <c r="BL174" s="15" t="s">
        <v>141</v>
      </c>
      <c r="BM174" s="187" t="s">
        <v>248</v>
      </c>
    </row>
    <row r="175" s="2" customFormat="1" ht="21.75" customHeight="1">
      <c r="A175" s="34"/>
      <c r="B175" s="174"/>
      <c r="C175" s="175" t="s">
        <v>249</v>
      </c>
      <c r="D175" s="175" t="s">
        <v>137</v>
      </c>
      <c r="E175" s="176" t="s">
        <v>250</v>
      </c>
      <c r="F175" s="177" t="s">
        <v>251</v>
      </c>
      <c r="G175" s="178" t="s">
        <v>140</v>
      </c>
      <c r="H175" s="179">
        <v>17.414999999999999</v>
      </c>
      <c r="I175" s="180"/>
      <c r="J175" s="181">
        <f>ROUND(I175*H175,2)</f>
        <v>0</v>
      </c>
      <c r="K175" s="182"/>
      <c r="L175" s="35"/>
      <c r="M175" s="183" t="s">
        <v>1</v>
      </c>
      <c r="N175" s="184" t="s">
        <v>40</v>
      </c>
      <c r="O175" s="78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7" t="s">
        <v>141</v>
      </c>
      <c r="AT175" s="187" t="s">
        <v>137</v>
      </c>
      <c r="AU175" s="187" t="s">
        <v>136</v>
      </c>
      <c r="AY175" s="15" t="s">
        <v>134</v>
      </c>
      <c r="BE175" s="188">
        <f>IF(N175="základná",J175,0)</f>
        <v>0</v>
      </c>
      <c r="BF175" s="188">
        <f>IF(N175="znížená",J175,0)</f>
        <v>0</v>
      </c>
      <c r="BG175" s="188">
        <f>IF(N175="zákl. prenesená",J175,0)</f>
        <v>0</v>
      </c>
      <c r="BH175" s="188">
        <f>IF(N175="zníž. prenesená",J175,0)</f>
        <v>0</v>
      </c>
      <c r="BI175" s="188">
        <f>IF(N175="nulová",J175,0)</f>
        <v>0</v>
      </c>
      <c r="BJ175" s="15" t="s">
        <v>136</v>
      </c>
      <c r="BK175" s="188">
        <f>ROUND(I175*H175,2)</f>
        <v>0</v>
      </c>
      <c r="BL175" s="15" t="s">
        <v>141</v>
      </c>
      <c r="BM175" s="187" t="s">
        <v>252</v>
      </c>
    </row>
    <row r="176" s="2" customFormat="1" ht="24.15" customHeight="1">
      <c r="A176" s="34"/>
      <c r="B176" s="174"/>
      <c r="C176" s="175" t="s">
        <v>253</v>
      </c>
      <c r="D176" s="175" t="s">
        <v>137</v>
      </c>
      <c r="E176" s="176" t="s">
        <v>254</v>
      </c>
      <c r="F176" s="177" t="s">
        <v>255</v>
      </c>
      <c r="G176" s="178" t="s">
        <v>176</v>
      </c>
      <c r="H176" s="179">
        <v>86.084000000000003</v>
      </c>
      <c r="I176" s="180"/>
      <c r="J176" s="181">
        <f>ROUND(I176*H176,2)</f>
        <v>0</v>
      </c>
      <c r="K176" s="182"/>
      <c r="L176" s="35"/>
      <c r="M176" s="183" t="s">
        <v>1</v>
      </c>
      <c r="N176" s="184" t="s">
        <v>40</v>
      </c>
      <c r="O176" s="78"/>
      <c r="P176" s="185">
        <f>O176*H176</f>
        <v>0</v>
      </c>
      <c r="Q176" s="185">
        <v>0</v>
      </c>
      <c r="R176" s="185">
        <f>Q176*H176</f>
        <v>0</v>
      </c>
      <c r="S176" s="185">
        <v>0</v>
      </c>
      <c r="T176" s="18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7" t="s">
        <v>141</v>
      </c>
      <c r="AT176" s="187" t="s">
        <v>137</v>
      </c>
      <c r="AU176" s="187" t="s">
        <v>136</v>
      </c>
      <c r="AY176" s="15" t="s">
        <v>134</v>
      </c>
      <c r="BE176" s="188">
        <f>IF(N176="základná",J176,0)</f>
        <v>0</v>
      </c>
      <c r="BF176" s="188">
        <f>IF(N176="znížená",J176,0)</f>
        <v>0</v>
      </c>
      <c r="BG176" s="188">
        <f>IF(N176="zákl. prenesená",J176,0)</f>
        <v>0</v>
      </c>
      <c r="BH176" s="188">
        <f>IF(N176="zníž. prenesená",J176,0)</f>
        <v>0</v>
      </c>
      <c r="BI176" s="188">
        <f>IF(N176="nulová",J176,0)</f>
        <v>0</v>
      </c>
      <c r="BJ176" s="15" t="s">
        <v>136</v>
      </c>
      <c r="BK176" s="188">
        <f>ROUND(I176*H176,2)</f>
        <v>0</v>
      </c>
      <c r="BL176" s="15" t="s">
        <v>141</v>
      </c>
      <c r="BM176" s="187" t="s">
        <v>256</v>
      </c>
    </row>
    <row r="177" s="2" customFormat="1" ht="24.15" customHeight="1">
      <c r="A177" s="34"/>
      <c r="B177" s="174"/>
      <c r="C177" s="175" t="s">
        <v>257</v>
      </c>
      <c r="D177" s="175" t="s">
        <v>137</v>
      </c>
      <c r="E177" s="176" t="s">
        <v>258</v>
      </c>
      <c r="F177" s="177" t="s">
        <v>259</v>
      </c>
      <c r="G177" s="178" t="s">
        <v>176</v>
      </c>
      <c r="H177" s="179">
        <v>86.084000000000003</v>
      </c>
      <c r="I177" s="180"/>
      <c r="J177" s="181">
        <f>ROUND(I177*H177,2)</f>
        <v>0</v>
      </c>
      <c r="K177" s="182"/>
      <c r="L177" s="35"/>
      <c r="M177" s="183" t="s">
        <v>1</v>
      </c>
      <c r="N177" s="184" t="s">
        <v>40</v>
      </c>
      <c r="O177" s="78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7" t="s">
        <v>141</v>
      </c>
      <c r="AT177" s="187" t="s">
        <v>137</v>
      </c>
      <c r="AU177" s="187" t="s">
        <v>136</v>
      </c>
      <c r="AY177" s="15" t="s">
        <v>134</v>
      </c>
      <c r="BE177" s="188">
        <f>IF(N177="základná",J177,0)</f>
        <v>0</v>
      </c>
      <c r="BF177" s="188">
        <f>IF(N177="znížená",J177,0)</f>
        <v>0</v>
      </c>
      <c r="BG177" s="188">
        <f>IF(N177="zákl. prenesená",J177,0)</f>
        <v>0</v>
      </c>
      <c r="BH177" s="188">
        <f>IF(N177="zníž. prenesená",J177,0)</f>
        <v>0</v>
      </c>
      <c r="BI177" s="188">
        <f>IF(N177="nulová",J177,0)</f>
        <v>0</v>
      </c>
      <c r="BJ177" s="15" t="s">
        <v>136</v>
      </c>
      <c r="BK177" s="188">
        <f>ROUND(I177*H177,2)</f>
        <v>0</v>
      </c>
      <c r="BL177" s="15" t="s">
        <v>141</v>
      </c>
      <c r="BM177" s="187" t="s">
        <v>260</v>
      </c>
    </row>
    <row r="178" s="2" customFormat="1" ht="24.15" customHeight="1">
      <c r="A178" s="34"/>
      <c r="B178" s="174"/>
      <c r="C178" s="175" t="s">
        <v>261</v>
      </c>
      <c r="D178" s="175" t="s">
        <v>137</v>
      </c>
      <c r="E178" s="176" t="s">
        <v>262</v>
      </c>
      <c r="F178" s="177" t="s">
        <v>263</v>
      </c>
      <c r="G178" s="178" t="s">
        <v>166</v>
      </c>
      <c r="H178" s="179">
        <v>0.93600000000000005</v>
      </c>
      <c r="I178" s="180"/>
      <c r="J178" s="181">
        <f>ROUND(I178*H178,2)</f>
        <v>0</v>
      </c>
      <c r="K178" s="182"/>
      <c r="L178" s="35"/>
      <c r="M178" s="183" t="s">
        <v>1</v>
      </c>
      <c r="N178" s="184" t="s">
        <v>40</v>
      </c>
      <c r="O178" s="78"/>
      <c r="P178" s="185">
        <f>O178*H178</f>
        <v>0</v>
      </c>
      <c r="Q178" s="185">
        <v>0</v>
      </c>
      <c r="R178" s="185">
        <f>Q178*H178</f>
        <v>0</v>
      </c>
      <c r="S178" s="185">
        <v>0</v>
      </c>
      <c r="T178" s="18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7" t="s">
        <v>141</v>
      </c>
      <c r="AT178" s="187" t="s">
        <v>137</v>
      </c>
      <c r="AU178" s="187" t="s">
        <v>136</v>
      </c>
      <c r="AY178" s="15" t="s">
        <v>134</v>
      </c>
      <c r="BE178" s="188">
        <f>IF(N178="základná",J178,0)</f>
        <v>0</v>
      </c>
      <c r="BF178" s="188">
        <f>IF(N178="znížená",J178,0)</f>
        <v>0</v>
      </c>
      <c r="BG178" s="188">
        <f>IF(N178="zákl. prenesená",J178,0)</f>
        <v>0</v>
      </c>
      <c r="BH178" s="188">
        <f>IF(N178="zníž. prenesená",J178,0)</f>
        <v>0</v>
      </c>
      <c r="BI178" s="188">
        <f>IF(N178="nulová",J178,0)</f>
        <v>0</v>
      </c>
      <c r="BJ178" s="15" t="s">
        <v>136</v>
      </c>
      <c r="BK178" s="188">
        <f>ROUND(I178*H178,2)</f>
        <v>0</v>
      </c>
      <c r="BL178" s="15" t="s">
        <v>141</v>
      </c>
      <c r="BM178" s="187" t="s">
        <v>264</v>
      </c>
    </row>
    <row r="179" s="2" customFormat="1" ht="24.15" customHeight="1">
      <c r="A179" s="34"/>
      <c r="B179" s="174"/>
      <c r="C179" s="175" t="s">
        <v>265</v>
      </c>
      <c r="D179" s="175" t="s">
        <v>137</v>
      </c>
      <c r="E179" s="176" t="s">
        <v>266</v>
      </c>
      <c r="F179" s="177" t="s">
        <v>267</v>
      </c>
      <c r="G179" s="178" t="s">
        <v>243</v>
      </c>
      <c r="H179" s="179">
        <v>11.199999999999999</v>
      </c>
      <c r="I179" s="180"/>
      <c r="J179" s="181">
        <f>ROUND(I179*H179,2)</f>
        <v>0</v>
      </c>
      <c r="K179" s="182"/>
      <c r="L179" s="35"/>
      <c r="M179" s="183" t="s">
        <v>1</v>
      </c>
      <c r="N179" s="184" t="s">
        <v>40</v>
      </c>
      <c r="O179" s="78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7" t="s">
        <v>141</v>
      </c>
      <c r="AT179" s="187" t="s">
        <v>137</v>
      </c>
      <c r="AU179" s="187" t="s">
        <v>136</v>
      </c>
      <c r="AY179" s="15" t="s">
        <v>134</v>
      </c>
      <c r="BE179" s="188">
        <f>IF(N179="základná",J179,0)</f>
        <v>0</v>
      </c>
      <c r="BF179" s="188">
        <f>IF(N179="znížená",J179,0)</f>
        <v>0</v>
      </c>
      <c r="BG179" s="188">
        <f>IF(N179="zákl. prenesená",J179,0)</f>
        <v>0</v>
      </c>
      <c r="BH179" s="188">
        <f>IF(N179="zníž. prenesená",J179,0)</f>
        <v>0</v>
      </c>
      <c r="BI179" s="188">
        <f>IF(N179="nulová",J179,0)</f>
        <v>0</v>
      </c>
      <c r="BJ179" s="15" t="s">
        <v>136</v>
      </c>
      <c r="BK179" s="188">
        <f>ROUND(I179*H179,2)</f>
        <v>0</v>
      </c>
      <c r="BL179" s="15" t="s">
        <v>141</v>
      </c>
      <c r="BM179" s="187" t="s">
        <v>268</v>
      </c>
    </row>
    <row r="180" s="2" customFormat="1" ht="24.15" customHeight="1">
      <c r="A180" s="34"/>
      <c r="B180" s="174"/>
      <c r="C180" s="175" t="s">
        <v>269</v>
      </c>
      <c r="D180" s="175" t="s">
        <v>137</v>
      </c>
      <c r="E180" s="176" t="s">
        <v>270</v>
      </c>
      <c r="F180" s="177" t="s">
        <v>271</v>
      </c>
      <c r="G180" s="178" t="s">
        <v>176</v>
      </c>
      <c r="H180" s="179">
        <v>8.3599999999999994</v>
      </c>
      <c r="I180" s="180"/>
      <c r="J180" s="181">
        <f>ROUND(I180*H180,2)</f>
        <v>0</v>
      </c>
      <c r="K180" s="182"/>
      <c r="L180" s="35"/>
      <c r="M180" s="183" t="s">
        <v>1</v>
      </c>
      <c r="N180" s="184" t="s">
        <v>40</v>
      </c>
      <c r="O180" s="78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7" t="s">
        <v>141</v>
      </c>
      <c r="AT180" s="187" t="s">
        <v>137</v>
      </c>
      <c r="AU180" s="187" t="s">
        <v>136</v>
      </c>
      <c r="AY180" s="15" t="s">
        <v>134</v>
      </c>
      <c r="BE180" s="188">
        <f>IF(N180="základná",J180,0)</f>
        <v>0</v>
      </c>
      <c r="BF180" s="188">
        <f>IF(N180="znížená",J180,0)</f>
        <v>0</v>
      </c>
      <c r="BG180" s="188">
        <f>IF(N180="zákl. prenesená",J180,0)</f>
        <v>0</v>
      </c>
      <c r="BH180" s="188">
        <f>IF(N180="zníž. prenesená",J180,0)</f>
        <v>0</v>
      </c>
      <c r="BI180" s="188">
        <f>IF(N180="nulová",J180,0)</f>
        <v>0</v>
      </c>
      <c r="BJ180" s="15" t="s">
        <v>136</v>
      </c>
      <c r="BK180" s="188">
        <f>ROUND(I180*H180,2)</f>
        <v>0</v>
      </c>
      <c r="BL180" s="15" t="s">
        <v>141</v>
      </c>
      <c r="BM180" s="187" t="s">
        <v>272</v>
      </c>
    </row>
    <row r="181" s="2" customFormat="1" ht="24.15" customHeight="1">
      <c r="A181" s="34"/>
      <c r="B181" s="174"/>
      <c r="C181" s="175" t="s">
        <v>273</v>
      </c>
      <c r="D181" s="175" t="s">
        <v>137</v>
      </c>
      <c r="E181" s="176" t="s">
        <v>274</v>
      </c>
      <c r="F181" s="177" t="s">
        <v>275</v>
      </c>
      <c r="G181" s="178" t="s">
        <v>176</v>
      </c>
      <c r="H181" s="179">
        <v>8.3599999999999994</v>
      </c>
      <c r="I181" s="180"/>
      <c r="J181" s="181">
        <f>ROUND(I181*H181,2)</f>
        <v>0</v>
      </c>
      <c r="K181" s="182"/>
      <c r="L181" s="35"/>
      <c r="M181" s="183" t="s">
        <v>1</v>
      </c>
      <c r="N181" s="184" t="s">
        <v>40</v>
      </c>
      <c r="O181" s="78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7" t="s">
        <v>141</v>
      </c>
      <c r="AT181" s="187" t="s">
        <v>137</v>
      </c>
      <c r="AU181" s="187" t="s">
        <v>136</v>
      </c>
      <c r="AY181" s="15" t="s">
        <v>134</v>
      </c>
      <c r="BE181" s="188">
        <f>IF(N181="základná",J181,0)</f>
        <v>0</v>
      </c>
      <c r="BF181" s="188">
        <f>IF(N181="znížená",J181,0)</f>
        <v>0</v>
      </c>
      <c r="BG181" s="188">
        <f>IF(N181="zákl. prenesená",J181,0)</f>
        <v>0</v>
      </c>
      <c r="BH181" s="188">
        <f>IF(N181="zníž. prenesená",J181,0)</f>
        <v>0</v>
      </c>
      <c r="BI181" s="188">
        <f>IF(N181="nulová",J181,0)</f>
        <v>0</v>
      </c>
      <c r="BJ181" s="15" t="s">
        <v>136</v>
      </c>
      <c r="BK181" s="188">
        <f>ROUND(I181*H181,2)</f>
        <v>0</v>
      </c>
      <c r="BL181" s="15" t="s">
        <v>141</v>
      </c>
      <c r="BM181" s="187" t="s">
        <v>276</v>
      </c>
    </row>
    <row r="182" s="2" customFormat="1" ht="37.8" customHeight="1">
      <c r="A182" s="34"/>
      <c r="B182" s="174"/>
      <c r="C182" s="175" t="s">
        <v>277</v>
      </c>
      <c r="D182" s="175" t="s">
        <v>137</v>
      </c>
      <c r="E182" s="176" t="s">
        <v>278</v>
      </c>
      <c r="F182" s="177" t="s">
        <v>279</v>
      </c>
      <c r="G182" s="178" t="s">
        <v>140</v>
      </c>
      <c r="H182" s="179">
        <v>15</v>
      </c>
      <c r="I182" s="180"/>
      <c r="J182" s="181">
        <f>ROUND(I182*H182,2)</f>
        <v>0</v>
      </c>
      <c r="K182" s="182"/>
      <c r="L182" s="35"/>
      <c r="M182" s="183" t="s">
        <v>1</v>
      </c>
      <c r="N182" s="184" t="s">
        <v>40</v>
      </c>
      <c r="O182" s="78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7" t="s">
        <v>141</v>
      </c>
      <c r="AT182" s="187" t="s">
        <v>137</v>
      </c>
      <c r="AU182" s="187" t="s">
        <v>136</v>
      </c>
      <c r="AY182" s="15" t="s">
        <v>134</v>
      </c>
      <c r="BE182" s="188">
        <f>IF(N182="základná",J182,0)</f>
        <v>0</v>
      </c>
      <c r="BF182" s="188">
        <f>IF(N182="znížená",J182,0)</f>
        <v>0</v>
      </c>
      <c r="BG182" s="188">
        <f>IF(N182="zákl. prenesená",J182,0)</f>
        <v>0</v>
      </c>
      <c r="BH182" s="188">
        <f>IF(N182="zníž. prenesená",J182,0)</f>
        <v>0</v>
      </c>
      <c r="BI182" s="188">
        <f>IF(N182="nulová",J182,0)</f>
        <v>0</v>
      </c>
      <c r="BJ182" s="15" t="s">
        <v>136</v>
      </c>
      <c r="BK182" s="188">
        <f>ROUND(I182*H182,2)</f>
        <v>0</v>
      </c>
      <c r="BL182" s="15" t="s">
        <v>141</v>
      </c>
      <c r="BM182" s="187" t="s">
        <v>280</v>
      </c>
    </row>
    <row r="183" s="12" customFormat="1" ht="22.8" customHeight="1">
      <c r="A183" s="12"/>
      <c r="B183" s="161"/>
      <c r="C183" s="12"/>
      <c r="D183" s="162" t="s">
        <v>73</v>
      </c>
      <c r="E183" s="172" t="s">
        <v>150</v>
      </c>
      <c r="F183" s="172" t="s">
        <v>281</v>
      </c>
      <c r="G183" s="12"/>
      <c r="H183" s="12"/>
      <c r="I183" s="164"/>
      <c r="J183" s="173">
        <f>BK183</f>
        <v>0</v>
      </c>
      <c r="K183" s="12"/>
      <c r="L183" s="161"/>
      <c r="M183" s="166"/>
      <c r="N183" s="167"/>
      <c r="O183" s="167"/>
      <c r="P183" s="168">
        <f>SUM(P184:P187)</f>
        <v>0</v>
      </c>
      <c r="Q183" s="167"/>
      <c r="R183" s="168">
        <f>SUM(R184:R187)</f>
        <v>0.72223999999999999</v>
      </c>
      <c r="S183" s="167"/>
      <c r="T183" s="169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2" t="s">
        <v>78</v>
      </c>
      <c r="AT183" s="170" t="s">
        <v>73</v>
      </c>
      <c r="AU183" s="170" t="s">
        <v>78</v>
      </c>
      <c r="AY183" s="162" t="s">
        <v>134</v>
      </c>
      <c r="BK183" s="171">
        <f>SUM(BK184:BK187)</f>
        <v>0</v>
      </c>
    </row>
    <row r="184" s="2" customFormat="1" ht="24.15" customHeight="1">
      <c r="A184" s="34"/>
      <c r="B184" s="174"/>
      <c r="C184" s="175" t="s">
        <v>282</v>
      </c>
      <c r="D184" s="175" t="s">
        <v>137</v>
      </c>
      <c r="E184" s="176" t="s">
        <v>283</v>
      </c>
      <c r="F184" s="177" t="s">
        <v>284</v>
      </c>
      <c r="G184" s="178" t="s">
        <v>243</v>
      </c>
      <c r="H184" s="179">
        <v>8.5</v>
      </c>
      <c r="I184" s="180"/>
      <c r="J184" s="181">
        <f>ROUND(I184*H184,2)</f>
        <v>0</v>
      </c>
      <c r="K184" s="182"/>
      <c r="L184" s="35"/>
      <c r="M184" s="183" t="s">
        <v>1</v>
      </c>
      <c r="N184" s="184" t="s">
        <v>40</v>
      </c>
      <c r="O184" s="78"/>
      <c r="P184" s="185">
        <f>O184*H184</f>
        <v>0</v>
      </c>
      <c r="Q184" s="185">
        <v>0</v>
      </c>
      <c r="R184" s="185">
        <f>Q184*H184</f>
        <v>0</v>
      </c>
      <c r="S184" s="185">
        <v>0</v>
      </c>
      <c r="T184" s="18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7" t="s">
        <v>141</v>
      </c>
      <c r="AT184" s="187" t="s">
        <v>137</v>
      </c>
      <c r="AU184" s="187" t="s">
        <v>136</v>
      </c>
      <c r="AY184" s="15" t="s">
        <v>134</v>
      </c>
      <c r="BE184" s="188">
        <f>IF(N184="základná",J184,0)</f>
        <v>0</v>
      </c>
      <c r="BF184" s="188">
        <f>IF(N184="znížená",J184,0)</f>
        <v>0</v>
      </c>
      <c r="BG184" s="188">
        <f>IF(N184="zákl. prenesená",J184,0)</f>
        <v>0</v>
      </c>
      <c r="BH184" s="188">
        <f>IF(N184="zníž. prenesená",J184,0)</f>
        <v>0</v>
      </c>
      <c r="BI184" s="188">
        <f>IF(N184="nulová",J184,0)</f>
        <v>0</v>
      </c>
      <c r="BJ184" s="15" t="s">
        <v>136</v>
      </c>
      <c r="BK184" s="188">
        <f>ROUND(I184*H184,2)</f>
        <v>0</v>
      </c>
      <c r="BL184" s="15" t="s">
        <v>141</v>
      </c>
      <c r="BM184" s="187" t="s">
        <v>285</v>
      </c>
    </row>
    <row r="185" s="2" customFormat="1" ht="33" customHeight="1">
      <c r="A185" s="34"/>
      <c r="B185" s="174"/>
      <c r="C185" s="189" t="s">
        <v>286</v>
      </c>
      <c r="D185" s="189" t="s">
        <v>163</v>
      </c>
      <c r="E185" s="190" t="s">
        <v>287</v>
      </c>
      <c r="F185" s="191" t="s">
        <v>288</v>
      </c>
      <c r="G185" s="192" t="s">
        <v>229</v>
      </c>
      <c r="H185" s="193">
        <v>17</v>
      </c>
      <c r="I185" s="194"/>
      <c r="J185" s="195">
        <f>ROUND(I185*H185,2)</f>
        <v>0</v>
      </c>
      <c r="K185" s="196"/>
      <c r="L185" s="197"/>
      <c r="M185" s="198" t="s">
        <v>1</v>
      </c>
      <c r="N185" s="199" t="s">
        <v>40</v>
      </c>
      <c r="O185" s="78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7" t="s">
        <v>162</v>
      </c>
      <c r="AT185" s="187" t="s">
        <v>163</v>
      </c>
      <c r="AU185" s="187" t="s">
        <v>136</v>
      </c>
      <c r="AY185" s="15" t="s">
        <v>134</v>
      </c>
      <c r="BE185" s="188">
        <f>IF(N185="základná",J185,0)</f>
        <v>0</v>
      </c>
      <c r="BF185" s="188">
        <f>IF(N185="znížená",J185,0)</f>
        <v>0</v>
      </c>
      <c r="BG185" s="188">
        <f>IF(N185="zákl. prenesená",J185,0)</f>
        <v>0</v>
      </c>
      <c r="BH185" s="188">
        <f>IF(N185="zníž. prenesená",J185,0)</f>
        <v>0</v>
      </c>
      <c r="BI185" s="188">
        <f>IF(N185="nulová",J185,0)</f>
        <v>0</v>
      </c>
      <c r="BJ185" s="15" t="s">
        <v>136</v>
      </c>
      <c r="BK185" s="188">
        <f>ROUND(I185*H185,2)</f>
        <v>0</v>
      </c>
      <c r="BL185" s="15" t="s">
        <v>141</v>
      </c>
      <c r="BM185" s="187" t="s">
        <v>289</v>
      </c>
    </row>
    <row r="186" s="2" customFormat="1" ht="44.25" customHeight="1">
      <c r="A186" s="34"/>
      <c r="B186" s="174"/>
      <c r="C186" s="189" t="s">
        <v>290</v>
      </c>
      <c r="D186" s="189" t="s">
        <v>163</v>
      </c>
      <c r="E186" s="190" t="s">
        <v>291</v>
      </c>
      <c r="F186" s="191" t="s">
        <v>292</v>
      </c>
      <c r="G186" s="192" t="s">
        <v>229</v>
      </c>
      <c r="H186" s="193">
        <v>8</v>
      </c>
      <c r="I186" s="194"/>
      <c r="J186" s="195">
        <f>ROUND(I186*H186,2)</f>
        <v>0</v>
      </c>
      <c r="K186" s="196"/>
      <c r="L186" s="197"/>
      <c r="M186" s="198" t="s">
        <v>1</v>
      </c>
      <c r="N186" s="199" t="s">
        <v>40</v>
      </c>
      <c r="O186" s="78"/>
      <c r="P186" s="185">
        <f>O186*H186</f>
        <v>0</v>
      </c>
      <c r="Q186" s="185">
        <v>0.090279999999999999</v>
      </c>
      <c r="R186" s="185">
        <f>Q186*H186</f>
        <v>0.72223999999999999</v>
      </c>
      <c r="S186" s="185">
        <v>0</v>
      </c>
      <c r="T186" s="18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7" t="s">
        <v>162</v>
      </c>
      <c r="AT186" s="187" t="s">
        <v>163</v>
      </c>
      <c r="AU186" s="187" t="s">
        <v>136</v>
      </c>
      <c r="AY186" s="15" t="s">
        <v>134</v>
      </c>
      <c r="BE186" s="188">
        <f>IF(N186="základná",J186,0)</f>
        <v>0</v>
      </c>
      <c r="BF186" s="188">
        <f>IF(N186="znížená",J186,0)</f>
        <v>0</v>
      </c>
      <c r="BG186" s="188">
        <f>IF(N186="zákl. prenesená",J186,0)</f>
        <v>0</v>
      </c>
      <c r="BH186" s="188">
        <f>IF(N186="zníž. prenesená",J186,0)</f>
        <v>0</v>
      </c>
      <c r="BI186" s="188">
        <f>IF(N186="nulová",J186,0)</f>
        <v>0</v>
      </c>
      <c r="BJ186" s="15" t="s">
        <v>136</v>
      </c>
      <c r="BK186" s="188">
        <f>ROUND(I186*H186,2)</f>
        <v>0</v>
      </c>
      <c r="BL186" s="15" t="s">
        <v>141</v>
      </c>
      <c r="BM186" s="187" t="s">
        <v>293</v>
      </c>
    </row>
    <row r="187" s="2" customFormat="1" ht="33" customHeight="1">
      <c r="A187" s="34"/>
      <c r="B187" s="174"/>
      <c r="C187" s="175" t="s">
        <v>294</v>
      </c>
      <c r="D187" s="175" t="s">
        <v>137</v>
      </c>
      <c r="E187" s="176" t="s">
        <v>295</v>
      </c>
      <c r="F187" s="177" t="s">
        <v>296</v>
      </c>
      <c r="G187" s="178" t="s">
        <v>243</v>
      </c>
      <c r="H187" s="179">
        <v>9.3000000000000007</v>
      </c>
      <c r="I187" s="180"/>
      <c r="J187" s="181">
        <f>ROUND(I187*H187,2)</f>
        <v>0</v>
      </c>
      <c r="K187" s="182"/>
      <c r="L187" s="35"/>
      <c r="M187" s="183" t="s">
        <v>1</v>
      </c>
      <c r="N187" s="184" t="s">
        <v>40</v>
      </c>
      <c r="O187" s="78"/>
      <c r="P187" s="185">
        <f>O187*H187</f>
        <v>0</v>
      </c>
      <c r="Q187" s="185">
        <v>0</v>
      </c>
      <c r="R187" s="185">
        <f>Q187*H187</f>
        <v>0</v>
      </c>
      <c r="S187" s="185">
        <v>0</v>
      </c>
      <c r="T187" s="18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7" t="s">
        <v>141</v>
      </c>
      <c r="AT187" s="187" t="s">
        <v>137</v>
      </c>
      <c r="AU187" s="187" t="s">
        <v>136</v>
      </c>
      <c r="AY187" s="15" t="s">
        <v>134</v>
      </c>
      <c r="BE187" s="188">
        <f>IF(N187="základná",J187,0)</f>
        <v>0</v>
      </c>
      <c r="BF187" s="188">
        <f>IF(N187="znížená",J187,0)</f>
        <v>0</v>
      </c>
      <c r="BG187" s="188">
        <f>IF(N187="zákl. prenesená",J187,0)</f>
        <v>0</v>
      </c>
      <c r="BH187" s="188">
        <f>IF(N187="zníž. prenesená",J187,0)</f>
        <v>0</v>
      </c>
      <c r="BI187" s="188">
        <f>IF(N187="nulová",J187,0)</f>
        <v>0</v>
      </c>
      <c r="BJ187" s="15" t="s">
        <v>136</v>
      </c>
      <c r="BK187" s="188">
        <f>ROUND(I187*H187,2)</f>
        <v>0</v>
      </c>
      <c r="BL187" s="15" t="s">
        <v>141</v>
      </c>
      <c r="BM187" s="187" t="s">
        <v>297</v>
      </c>
    </row>
    <row r="188" s="12" customFormat="1" ht="22.8" customHeight="1">
      <c r="A188" s="12"/>
      <c r="B188" s="161"/>
      <c r="C188" s="12"/>
      <c r="D188" s="162" t="s">
        <v>73</v>
      </c>
      <c r="E188" s="172" t="s">
        <v>154</v>
      </c>
      <c r="F188" s="172" t="s">
        <v>298</v>
      </c>
      <c r="G188" s="12"/>
      <c r="H188" s="12"/>
      <c r="I188" s="164"/>
      <c r="J188" s="173">
        <f>BK188</f>
        <v>0</v>
      </c>
      <c r="K188" s="12"/>
      <c r="L188" s="161"/>
      <c r="M188" s="166"/>
      <c r="N188" s="167"/>
      <c r="O188" s="167"/>
      <c r="P188" s="168">
        <f>SUM(P189:P241)</f>
        <v>0</v>
      </c>
      <c r="Q188" s="167"/>
      <c r="R188" s="168">
        <f>SUM(R189:R241)</f>
        <v>1.58138508</v>
      </c>
      <c r="S188" s="167"/>
      <c r="T188" s="169">
        <f>SUM(T189:T241)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2" t="s">
        <v>78</v>
      </c>
      <c r="AT188" s="170" t="s">
        <v>73</v>
      </c>
      <c r="AU188" s="170" t="s">
        <v>78</v>
      </c>
      <c r="AY188" s="162" t="s">
        <v>134</v>
      </c>
      <c r="BK188" s="171">
        <f>SUM(BK189:BK241)</f>
        <v>0</v>
      </c>
    </row>
    <row r="189" s="2" customFormat="1" ht="24.15" customHeight="1">
      <c r="A189" s="34"/>
      <c r="B189" s="174"/>
      <c r="C189" s="175" t="s">
        <v>299</v>
      </c>
      <c r="D189" s="175" t="s">
        <v>137</v>
      </c>
      <c r="E189" s="176" t="s">
        <v>300</v>
      </c>
      <c r="F189" s="177" t="s">
        <v>301</v>
      </c>
      <c r="G189" s="178" t="s">
        <v>176</v>
      </c>
      <c r="H189" s="179">
        <v>26.98</v>
      </c>
      <c r="I189" s="180"/>
      <c r="J189" s="181">
        <f>ROUND(I189*H189,2)</f>
        <v>0</v>
      </c>
      <c r="K189" s="182"/>
      <c r="L189" s="35"/>
      <c r="M189" s="183" t="s">
        <v>1</v>
      </c>
      <c r="N189" s="184" t="s">
        <v>40</v>
      </c>
      <c r="O189" s="78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7" t="s">
        <v>141</v>
      </c>
      <c r="AT189" s="187" t="s">
        <v>137</v>
      </c>
      <c r="AU189" s="187" t="s">
        <v>136</v>
      </c>
      <c r="AY189" s="15" t="s">
        <v>134</v>
      </c>
      <c r="BE189" s="188">
        <f>IF(N189="základná",J189,0)</f>
        <v>0</v>
      </c>
      <c r="BF189" s="188">
        <f>IF(N189="znížená",J189,0)</f>
        <v>0</v>
      </c>
      <c r="BG189" s="188">
        <f>IF(N189="zákl. prenesená",J189,0)</f>
        <v>0</v>
      </c>
      <c r="BH189" s="188">
        <f>IF(N189="zníž. prenesená",J189,0)</f>
        <v>0</v>
      </c>
      <c r="BI189" s="188">
        <f>IF(N189="nulová",J189,0)</f>
        <v>0</v>
      </c>
      <c r="BJ189" s="15" t="s">
        <v>136</v>
      </c>
      <c r="BK189" s="188">
        <f>ROUND(I189*H189,2)</f>
        <v>0</v>
      </c>
      <c r="BL189" s="15" t="s">
        <v>141</v>
      </c>
      <c r="BM189" s="187" t="s">
        <v>302</v>
      </c>
    </row>
    <row r="190" s="2" customFormat="1" ht="24.15" customHeight="1">
      <c r="A190" s="34"/>
      <c r="B190" s="174"/>
      <c r="C190" s="175" t="s">
        <v>303</v>
      </c>
      <c r="D190" s="175" t="s">
        <v>137</v>
      </c>
      <c r="E190" s="176" t="s">
        <v>304</v>
      </c>
      <c r="F190" s="177" t="s">
        <v>305</v>
      </c>
      <c r="G190" s="178" t="s">
        <v>229</v>
      </c>
      <c r="H190" s="179">
        <v>80</v>
      </c>
      <c r="I190" s="180"/>
      <c r="J190" s="181">
        <f>ROUND(I190*H190,2)</f>
        <v>0</v>
      </c>
      <c r="K190" s="182"/>
      <c r="L190" s="35"/>
      <c r="M190" s="183" t="s">
        <v>1</v>
      </c>
      <c r="N190" s="184" t="s">
        <v>40</v>
      </c>
      <c r="O190" s="78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7" t="s">
        <v>141</v>
      </c>
      <c r="AT190" s="187" t="s">
        <v>137</v>
      </c>
      <c r="AU190" s="187" t="s">
        <v>136</v>
      </c>
      <c r="AY190" s="15" t="s">
        <v>134</v>
      </c>
      <c r="BE190" s="188">
        <f>IF(N190="základná",J190,0)</f>
        <v>0</v>
      </c>
      <c r="BF190" s="188">
        <f>IF(N190="znížená",J190,0)</f>
        <v>0</v>
      </c>
      <c r="BG190" s="188">
        <f>IF(N190="zákl. prenesená",J190,0)</f>
        <v>0</v>
      </c>
      <c r="BH190" s="188">
        <f>IF(N190="zníž. prenesená",J190,0)</f>
        <v>0</v>
      </c>
      <c r="BI190" s="188">
        <f>IF(N190="nulová",J190,0)</f>
        <v>0</v>
      </c>
      <c r="BJ190" s="15" t="s">
        <v>136</v>
      </c>
      <c r="BK190" s="188">
        <f>ROUND(I190*H190,2)</f>
        <v>0</v>
      </c>
      <c r="BL190" s="15" t="s">
        <v>141</v>
      </c>
      <c r="BM190" s="187" t="s">
        <v>306</v>
      </c>
    </row>
    <row r="191" s="2" customFormat="1" ht="24.15" customHeight="1">
      <c r="A191" s="34"/>
      <c r="B191" s="174"/>
      <c r="C191" s="175" t="s">
        <v>307</v>
      </c>
      <c r="D191" s="175" t="s">
        <v>137</v>
      </c>
      <c r="E191" s="176" t="s">
        <v>308</v>
      </c>
      <c r="F191" s="177" t="s">
        <v>309</v>
      </c>
      <c r="G191" s="178" t="s">
        <v>229</v>
      </c>
      <c r="H191" s="179">
        <v>50</v>
      </c>
      <c r="I191" s="180"/>
      <c r="J191" s="181">
        <f>ROUND(I191*H191,2)</f>
        <v>0</v>
      </c>
      <c r="K191" s="182"/>
      <c r="L191" s="35"/>
      <c r="M191" s="183" t="s">
        <v>1</v>
      </c>
      <c r="N191" s="184" t="s">
        <v>40</v>
      </c>
      <c r="O191" s="78"/>
      <c r="P191" s="185">
        <f>O191*H191</f>
        <v>0</v>
      </c>
      <c r="Q191" s="185">
        <v>0</v>
      </c>
      <c r="R191" s="185">
        <f>Q191*H191</f>
        <v>0</v>
      </c>
      <c r="S191" s="185">
        <v>0</v>
      </c>
      <c r="T191" s="18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7" t="s">
        <v>141</v>
      </c>
      <c r="AT191" s="187" t="s">
        <v>137</v>
      </c>
      <c r="AU191" s="187" t="s">
        <v>136</v>
      </c>
      <c r="AY191" s="15" t="s">
        <v>134</v>
      </c>
      <c r="BE191" s="188">
        <f>IF(N191="základná",J191,0)</f>
        <v>0</v>
      </c>
      <c r="BF191" s="188">
        <f>IF(N191="znížená",J191,0)</f>
        <v>0</v>
      </c>
      <c r="BG191" s="188">
        <f>IF(N191="zákl. prenesená",J191,0)</f>
        <v>0</v>
      </c>
      <c r="BH191" s="188">
        <f>IF(N191="zníž. prenesená",J191,0)</f>
        <v>0</v>
      </c>
      <c r="BI191" s="188">
        <f>IF(N191="nulová",J191,0)</f>
        <v>0</v>
      </c>
      <c r="BJ191" s="15" t="s">
        <v>136</v>
      </c>
      <c r="BK191" s="188">
        <f>ROUND(I191*H191,2)</f>
        <v>0</v>
      </c>
      <c r="BL191" s="15" t="s">
        <v>141</v>
      </c>
      <c r="BM191" s="187" t="s">
        <v>310</v>
      </c>
    </row>
    <row r="192" s="2" customFormat="1" ht="24.15" customHeight="1">
      <c r="A192" s="34"/>
      <c r="B192" s="174"/>
      <c r="C192" s="175" t="s">
        <v>311</v>
      </c>
      <c r="D192" s="175" t="s">
        <v>137</v>
      </c>
      <c r="E192" s="176" t="s">
        <v>312</v>
      </c>
      <c r="F192" s="177" t="s">
        <v>313</v>
      </c>
      <c r="G192" s="178" t="s">
        <v>229</v>
      </c>
      <c r="H192" s="179">
        <v>25</v>
      </c>
      <c r="I192" s="180"/>
      <c r="J192" s="181">
        <f>ROUND(I192*H192,2)</f>
        <v>0</v>
      </c>
      <c r="K192" s="182"/>
      <c r="L192" s="35"/>
      <c r="M192" s="183" t="s">
        <v>1</v>
      </c>
      <c r="N192" s="184" t="s">
        <v>40</v>
      </c>
      <c r="O192" s="78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7" t="s">
        <v>141</v>
      </c>
      <c r="AT192" s="187" t="s">
        <v>137</v>
      </c>
      <c r="AU192" s="187" t="s">
        <v>136</v>
      </c>
      <c r="AY192" s="15" t="s">
        <v>134</v>
      </c>
      <c r="BE192" s="188">
        <f>IF(N192="základná",J192,0)</f>
        <v>0</v>
      </c>
      <c r="BF192" s="188">
        <f>IF(N192="znížená",J192,0)</f>
        <v>0</v>
      </c>
      <c r="BG192" s="188">
        <f>IF(N192="zákl. prenesená",J192,0)</f>
        <v>0</v>
      </c>
      <c r="BH192" s="188">
        <f>IF(N192="zníž. prenesená",J192,0)</f>
        <v>0</v>
      </c>
      <c r="BI192" s="188">
        <f>IF(N192="nulová",J192,0)</f>
        <v>0</v>
      </c>
      <c r="BJ192" s="15" t="s">
        <v>136</v>
      </c>
      <c r="BK192" s="188">
        <f>ROUND(I192*H192,2)</f>
        <v>0</v>
      </c>
      <c r="BL192" s="15" t="s">
        <v>141</v>
      </c>
      <c r="BM192" s="187" t="s">
        <v>314</v>
      </c>
    </row>
    <row r="193" s="2" customFormat="1" ht="24.15" customHeight="1">
      <c r="A193" s="34"/>
      <c r="B193" s="174"/>
      <c r="C193" s="175" t="s">
        <v>315</v>
      </c>
      <c r="D193" s="175" t="s">
        <v>137</v>
      </c>
      <c r="E193" s="176" t="s">
        <v>316</v>
      </c>
      <c r="F193" s="177" t="s">
        <v>317</v>
      </c>
      <c r="G193" s="178" t="s">
        <v>176</v>
      </c>
      <c r="H193" s="179">
        <v>16.471</v>
      </c>
      <c r="I193" s="180"/>
      <c r="J193" s="181">
        <f>ROUND(I193*H193,2)</f>
        <v>0</v>
      </c>
      <c r="K193" s="182"/>
      <c r="L193" s="35"/>
      <c r="M193" s="183" t="s">
        <v>1</v>
      </c>
      <c r="N193" s="184" t="s">
        <v>40</v>
      </c>
      <c r="O193" s="78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7" t="s">
        <v>141</v>
      </c>
      <c r="AT193" s="187" t="s">
        <v>137</v>
      </c>
      <c r="AU193" s="187" t="s">
        <v>136</v>
      </c>
      <c r="AY193" s="15" t="s">
        <v>134</v>
      </c>
      <c r="BE193" s="188">
        <f>IF(N193="základná",J193,0)</f>
        <v>0</v>
      </c>
      <c r="BF193" s="188">
        <f>IF(N193="znížená",J193,0)</f>
        <v>0</v>
      </c>
      <c r="BG193" s="188">
        <f>IF(N193="zákl. prenesená",J193,0)</f>
        <v>0</v>
      </c>
      <c r="BH193" s="188">
        <f>IF(N193="zníž. prenesená",J193,0)</f>
        <v>0</v>
      </c>
      <c r="BI193" s="188">
        <f>IF(N193="nulová",J193,0)</f>
        <v>0</v>
      </c>
      <c r="BJ193" s="15" t="s">
        <v>136</v>
      </c>
      <c r="BK193" s="188">
        <f>ROUND(I193*H193,2)</f>
        <v>0</v>
      </c>
      <c r="BL193" s="15" t="s">
        <v>141</v>
      </c>
      <c r="BM193" s="187" t="s">
        <v>318</v>
      </c>
    </row>
    <row r="194" s="2" customFormat="1" ht="24.15" customHeight="1">
      <c r="A194" s="34"/>
      <c r="B194" s="174"/>
      <c r="C194" s="175" t="s">
        <v>319</v>
      </c>
      <c r="D194" s="175" t="s">
        <v>137</v>
      </c>
      <c r="E194" s="176" t="s">
        <v>320</v>
      </c>
      <c r="F194" s="177" t="s">
        <v>317</v>
      </c>
      <c r="G194" s="178" t="s">
        <v>176</v>
      </c>
      <c r="H194" s="179">
        <v>53.122</v>
      </c>
      <c r="I194" s="180"/>
      <c r="J194" s="181">
        <f>ROUND(I194*H194,2)</f>
        <v>0</v>
      </c>
      <c r="K194" s="182"/>
      <c r="L194" s="35"/>
      <c r="M194" s="183" t="s">
        <v>1</v>
      </c>
      <c r="N194" s="184" t="s">
        <v>40</v>
      </c>
      <c r="O194" s="78"/>
      <c r="P194" s="185">
        <f>O194*H194</f>
        <v>0</v>
      </c>
      <c r="Q194" s="185">
        <v>0</v>
      </c>
      <c r="R194" s="185">
        <f>Q194*H194</f>
        <v>0</v>
      </c>
      <c r="S194" s="185">
        <v>0</v>
      </c>
      <c r="T194" s="18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7" t="s">
        <v>141</v>
      </c>
      <c r="AT194" s="187" t="s">
        <v>137</v>
      </c>
      <c r="AU194" s="187" t="s">
        <v>136</v>
      </c>
      <c r="AY194" s="15" t="s">
        <v>134</v>
      </c>
      <c r="BE194" s="188">
        <f>IF(N194="základná",J194,0)</f>
        <v>0</v>
      </c>
      <c r="BF194" s="188">
        <f>IF(N194="znížená",J194,0)</f>
        <v>0</v>
      </c>
      <c r="BG194" s="188">
        <f>IF(N194="zákl. prenesená",J194,0)</f>
        <v>0</v>
      </c>
      <c r="BH194" s="188">
        <f>IF(N194="zníž. prenesená",J194,0)</f>
        <v>0</v>
      </c>
      <c r="BI194" s="188">
        <f>IF(N194="nulová",J194,0)</f>
        <v>0</v>
      </c>
      <c r="BJ194" s="15" t="s">
        <v>136</v>
      </c>
      <c r="BK194" s="188">
        <f>ROUND(I194*H194,2)</f>
        <v>0</v>
      </c>
      <c r="BL194" s="15" t="s">
        <v>141</v>
      </c>
      <c r="BM194" s="187" t="s">
        <v>321</v>
      </c>
    </row>
    <row r="195" s="2" customFormat="1" ht="24.15" customHeight="1">
      <c r="A195" s="34"/>
      <c r="B195" s="174"/>
      <c r="C195" s="175" t="s">
        <v>322</v>
      </c>
      <c r="D195" s="175" t="s">
        <v>137</v>
      </c>
      <c r="E195" s="176" t="s">
        <v>323</v>
      </c>
      <c r="F195" s="177" t="s">
        <v>324</v>
      </c>
      <c r="G195" s="178" t="s">
        <v>243</v>
      </c>
      <c r="H195" s="179">
        <v>235.22</v>
      </c>
      <c r="I195" s="180"/>
      <c r="J195" s="181">
        <f>ROUND(I195*H195,2)</f>
        <v>0</v>
      </c>
      <c r="K195" s="182"/>
      <c r="L195" s="35"/>
      <c r="M195" s="183" t="s">
        <v>1</v>
      </c>
      <c r="N195" s="184" t="s">
        <v>40</v>
      </c>
      <c r="O195" s="78"/>
      <c r="P195" s="185">
        <f>O195*H195</f>
        <v>0</v>
      </c>
      <c r="Q195" s="185">
        <v>0</v>
      </c>
      <c r="R195" s="185">
        <f>Q195*H195</f>
        <v>0</v>
      </c>
      <c r="S195" s="185">
        <v>0</v>
      </c>
      <c r="T195" s="18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7" t="s">
        <v>141</v>
      </c>
      <c r="AT195" s="187" t="s">
        <v>137</v>
      </c>
      <c r="AU195" s="187" t="s">
        <v>136</v>
      </c>
      <c r="AY195" s="15" t="s">
        <v>134</v>
      </c>
      <c r="BE195" s="188">
        <f>IF(N195="základná",J195,0)</f>
        <v>0</v>
      </c>
      <c r="BF195" s="188">
        <f>IF(N195="znížená",J195,0)</f>
        <v>0</v>
      </c>
      <c r="BG195" s="188">
        <f>IF(N195="zákl. prenesená",J195,0)</f>
        <v>0</v>
      </c>
      <c r="BH195" s="188">
        <f>IF(N195="zníž. prenesená",J195,0)</f>
        <v>0</v>
      </c>
      <c r="BI195" s="188">
        <f>IF(N195="nulová",J195,0)</f>
        <v>0</v>
      </c>
      <c r="BJ195" s="15" t="s">
        <v>136</v>
      </c>
      <c r="BK195" s="188">
        <f>ROUND(I195*H195,2)</f>
        <v>0</v>
      </c>
      <c r="BL195" s="15" t="s">
        <v>141</v>
      </c>
      <c r="BM195" s="187" t="s">
        <v>325</v>
      </c>
    </row>
    <row r="196" s="2" customFormat="1" ht="33" customHeight="1">
      <c r="A196" s="34"/>
      <c r="B196" s="174"/>
      <c r="C196" s="175" t="s">
        <v>326</v>
      </c>
      <c r="D196" s="175" t="s">
        <v>137</v>
      </c>
      <c r="E196" s="176" t="s">
        <v>327</v>
      </c>
      <c r="F196" s="177" t="s">
        <v>328</v>
      </c>
      <c r="G196" s="178" t="s">
        <v>176</v>
      </c>
      <c r="H196" s="179">
        <v>585.79999999999995</v>
      </c>
      <c r="I196" s="180"/>
      <c r="J196" s="181">
        <f>ROUND(I196*H196,2)</f>
        <v>0</v>
      </c>
      <c r="K196" s="182"/>
      <c r="L196" s="35"/>
      <c r="M196" s="183" t="s">
        <v>1</v>
      </c>
      <c r="N196" s="184" t="s">
        <v>40</v>
      </c>
      <c r="O196" s="78"/>
      <c r="P196" s="185">
        <f>O196*H196</f>
        <v>0</v>
      </c>
      <c r="Q196" s="185">
        <v>0</v>
      </c>
      <c r="R196" s="185">
        <f>Q196*H196</f>
        <v>0</v>
      </c>
      <c r="S196" s="185">
        <v>0</v>
      </c>
      <c r="T196" s="18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7" t="s">
        <v>141</v>
      </c>
      <c r="AT196" s="187" t="s">
        <v>137</v>
      </c>
      <c r="AU196" s="187" t="s">
        <v>136</v>
      </c>
      <c r="AY196" s="15" t="s">
        <v>134</v>
      </c>
      <c r="BE196" s="188">
        <f>IF(N196="základná",J196,0)</f>
        <v>0</v>
      </c>
      <c r="BF196" s="188">
        <f>IF(N196="znížená",J196,0)</f>
        <v>0</v>
      </c>
      <c r="BG196" s="188">
        <f>IF(N196="zákl. prenesená",J196,0)</f>
        <v>0</v>
      </c>
      <c r="BH196" s="188">
        <f>IF(N196="zníž. prenesená",J196,0)</f>
        <v>0</v>
      </c>
      <c r="BI196" s="188">
        <f>IF(N196="nulová",J196,0)</f>
        <v>0</v>
      </c>
      <c r="BJ196" s="15" t="s">
        <v>136</v>
      </c>
      <c r="BK196" s="188">
        <f>ROUND(I196*H196,2)</f>
        <v>0</v>
      </c>
      <c r="BL196" s="15" t="s">
        <v>141</v>
      </c>
      <c r="BM196" s="187" t="s">
        <v>329</v>
      </c>
    </row>
    <row r="197" s="2" customFormat="1" ht="33" customHeight="1">
      <c r="A197" s="34"/>
      <c r="B197" s="174"/>
      <c r="C197" s="175" t="s">
        <v>330</v>
      </c>
      <c r="D197" s="175" t="s">
        <v>137</v>
      </c>
      <c r="E197" s="176" t="s">
        <v>331</v>
      </c>
      <c r="F197" s="177" t="s">
        <v>332</v>
      </c>
      <c r="G197" s="178" t="s">
        <v>176</v>
      </c>
      <c r="H197" s="179">
        <v>9.6969999999999992</v>
      </c>
      <c r="I197" s="180"/>
      <c r="J197" s="181">
        <f>ROUND(I197*H197,2)</f>
        <v>0</v>
      </c>
      <c r="K197" s="182"/>
      <c r="L197" s="35"/>
      <c r="M197" s="183" t="s">
        <v>1</v>
      </c>
      <c r="N197" s="184" t="s">
        <v>40</v>
      </c>
      <c r="O197" s="78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7" t="s">
        <v>141</v>
      </c>
      <c r="AT197" s="187" t="s">
        <v>137</v>
      </c>
      <c r="AU197" s="187" t="s">
        <v>136</v>
      </c>
      <c r="AY197" s="15" t="s">
        <v>134</v>
      </c>
      <c r="BE197" s="188">
        <f>IF(N197="základná",J197,0)</f>
        <v>0</v>
      </c>
      <c r="BF197" s="188">
        <f>IF(N197="znížená",J197,0)</f>
        <v>0</v>
      </c>
      <c r="BG197" s="188">
        <f>IF(N197="zákl. prenesená",J197,0)</f>
        <v>0</v>
      </c>
      <c r="BH197" s="188">
        <f>IF(N197="zníž. prenesená",J197,0)</f>
        <v>0</v>
      </c>
      <c r="BI197" s="188">
        <f>IF(N197="nulová",J197,0)</f>
        <v>0</v>
      </c>
      <c r="BJ197" s="15" t="s">
        <v>136</v>
      </c>
      <c r="BK197" s="188">
        <f>ROUND(I197*H197,2)</f>
        <v>0</v>
      </c>
      <c r="BL197" s="15" t="s">
        <v>141</v>
      </c>
      <c r="BM197" s="187" t="s">
        <v>333</v>
      </c>
    </row>
    <row r="198" s="2" customFormat="1" ht="37.8" customHeight="1">
      <c r="A198" s="34"/>
      <c r="B198" s="174"/>
      <c r="C198" s="175" t="s">
        <v>334</v>
      </c>
      <c r="D198" s="175" t="s">
        <v>137</v>
      </c>
      <c r="E198" s="176" t="s">
        <v>335</v>
      </c>
      <c r="F198" s="177" t="s">
        <v>336</v>
      </c>
      <c r="G198" s="178" t="s">
        <v>176</v>
      </c>
      <c r="H198" s="179">
        <v>585.79999999999995</v>
      </c>
      <c r="I198" s="180"/>
      <c r="J198" s="181">
        <f>ROUND(I198*H198,2)</f>
        <v>0</v>
      </c>
      <c r="K198" s="182"/>
      <c r="L198" s="35"/>
      <c r="M198" s="183" t="s">
        <v>1</v>
      </c>
      <c r="N198" s="184" t="s">
        <v>40</v>
      </c>
      <c r="O198" s="78"/>
      <c r="P198" s="185">
        <f>O198*H198</f>
        <v>0</v>
      </c>
      <c r="Q198" s="185">
        <v>0</v>
      </c>
      <c r="R198" s="185">
        <f>Q198*H198</f>
        <v>0</v>
      </c>
      <c r="S198" s="185">
        <v>0</v>
      </c>
      <c r="T198" s="18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7" t="s">
        <v>141</v>
      </c>
      <c r="AT198" s="187" t="s">
        <v>137</v>
      </c>
      <c r="AU198" s="187" t="s">
        <v>136</v>
      </c>
      <c r="AY198" s="15" t="s">
        <v>134</v>
      </c>
      <c r="BE198" s="188">
        <f>IF(N198="základná",J198,0)</f>
        <v>0</v>
      </c>
      <c r="BF198" s="188">
        <f>IF(N198="znížená",J198,0)</f>
        <v>0</v>
      </c>
      <c r="BG198" s="188">
        <f>IF(N198="zákl. prenesená",J198,0)</f>
        <v>0</v>
      </c>
      <c r="BH198" s="188">
        <f>IF(N198="zníž. prenesená",J198,0)</f>
        <v>0</v>
      </c>
      <c r="BI198" s="188">
        <f>IF(N198="nulová",J198,0)</f>
        <v>0</v>
      </c>
      <c r="BJ198" s="15" t="s">
        <v>136</v>
      </c>
      <c r="BK198" s="188">
        <f>ROUND(I198*H198,2)</f>
        <v>0</v>
      </c>
      <c r="BL198" s="15" t="s">
        <v>141</v>
      </c>
      <c r="BM198" s="187" t="s">
        <v>337</v>
      </c>
    </row>
    <row r="199" s="2" customFormat="1" ht="24.15" customHeight="1">
      <c r="A199" s="34"/>
      <c r="B199" s="174"/>
      <c r="C199" s="175" t="s">
        <v>338</v>
      </c>
      <c r="D199" s="175" t="s">
        <v>137</v>
      </c>
      <c r="E199" s="176" t="s">
        <v>339</v>
      </c>
      <c r="F199" s="177" t="s">
        <v>340</v>
      </c>
      <c r="G199" s="178" t="s">
        <v>176</v>
      </c>
      <c r="H199" s="179">
        <v>16.471</v>
      </c>
      <c r="I199" s="180"/>
      <c r="J199" s="181">
        <f>ROUND(I199*H199,2)</f>
        <v>0</v>
      </c>
      <c r="K199" s="182"/>
      <c r="L199" s="35"/>
      <c r="M199" s="183" t="s">
        <v>1</v>
      </c>
      <c r="N199" s="184" t="s">
        <v>40</v>
      </c>
      <c r="O199" s="78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7" t="s">
        <v>141</v>
      </c>
      <c r="AT199" s="187" t="s">
        <v>137</v>
      </c>
      <c r="AU199" s="187" t="s">
        <v>136</v>
      </c>
      <c r="AY199" s="15" t="s">
        <v>134</v>
      </c>
      <c r="BE199" s="188">
        <f>IF(N199="základná",J199,0)</f>
        <v>0</v>
      </c>
      <c r="BF199" s="188">
        <f>IF(N199="znížená",J199,0)</f>
        <v>0</v>
      </c>
      <c r="BG199" s="188">
        <f>IF(N199="zákl. prenesená",J199,0)</f>
        <v>0</v>
      </c>
      <c r="BH199" s="188">
        <f>IF(N199="zníž. prenesená",J199,0)</f>
        <v>0</v>
      </c>
      <c r="BI199" s="188">
        <f>IF(N199="nulová",J199,0)</f>
        <v>0</v>
      </c>
      <c r="BJ199" s="15" t="s">
        <v>136</v>
      </c>
      <c r="BK199" s="188">
        <f>ROUND(I199*H199,2)</f>
        <v>0</v>
      </c>
      <c r="BL199" s="15" t="s">
        <v>141</v>
      </c>
      <c r="BM199" s="187" t="s">
        <v>341</v>
      </c>
    </row>
    <row r="200" s="2" customFormat="1" ht="24.15" customHeight="1">
      <c r="A200" s="34"/>
      <c r="B200" s="174"/>
      <c r="C200" s="175" t="s">
        <v>342</v>
      </c>
      <c r="D200" s="175" t="s">
        <v>137</v>
      </c>
      <c r="E200" s="176" t="s">
        <v>343</v>
      </c>
      <c r="F200" s="177" t="s">
        <v>340</v>
      </c>
      <c r="G200" s="178" t="s">
        <v>176</v>
      </c>
      <c r="H200" s="179">
        <v>53.122</v>
      </c>
      <c r="I200" s="180"/>
      <c r="J200" s="181">
        <f>ROUND(I200*H200,2)</f>
        <v>0</v>
      </c>
      <c r="K200" s="182"/>
      <c r="L200" s="35"/>
      <c r="M200" s="183" t="s">
        <v>1</v>
      </c>
      <c r="N200" s="184" t="s">
        <v>40</v>
      </c>
      <c r="O200" s="78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7" t="s">
        <v>141</v>
      </c>
      <c r="AT200" s="187" t="s">
        <v>137</v>
      </c>
      <c r="AU200" s="187" t="s">
        <v>136</v>
      </c>
      <c r="AY200" s="15" t="s">
        <v>134</v>
      </c>
      <c r="BE200" s="188">
        <f>IF(N200="základná",J200,0)</f>
        <v>0</v>
      </c>
      <c r="BF200" s="188">
        <f>IF(N200="znížená",J200,0)</f>
        <v>0</v>
      </c>
      <c r="BG200" s="188">
        <f>IF(N200="zákl. prenesená",J200,0)</f>
        <v>0</v>
      </c>
      <c r="BH200" s="188">
        <f>IF(N200="zníž. prenesená",J200,0)</f>
        <v>0</v>
      </c>
      <c r="BI200" s="188">
        <f>IF(N200="nulová",J200,0)</f>
        <v>0</v>
      </c>
      <c r="BJ200" s="15" t="s">
        <v>136</v>
      </c>
      <c r="BK200" s="188">
        <f>ROUND(I200*H200,2)</f>
        <v>0</v>
      </c>
      <c r="BL200" s="15" t="s">
        <v>141</v>
      </c>
      <c r="BM200" s="187" t="s">
        <v>344</v>
      </c>
    </row>
    <row r="201" s="2" customFormat="1" ht="24.15" customHeight="1">
      <c r="A201" s="34"/>
      <c r="B201" s="174"/>
      <c r="C201" s="175" t="s">
        <v>345</v>
      </c>
      <c r="D201" s="175" t="s">
        <v>137</v>
      </c>
      <c r="E201" s="176" t="s">
        <v>346</v>
      </c>
      <c r="F201" s="177" t="s">
        <v>347</v>
      </c>
      <c r="G201" s="178" t="s">
        <v>176</v>
      </c>
      <c r="H201" s="179">
        <v>117.61</v>
      </c>
      <c r="I201" s="180"/>
      <c r="J201" s="181">
        <f>ROUND(I201*H201,2)</f>
        <v>0</v>
      </c>
      <c r="K201" s="182"/>
      <c r="L201" s="35"/>
      <c r="M201" s="183" t="s">
        <v>1</v>
      </c>
      <c r="N201" s="184" t="s">
        <v>40</v>
      </c>
      <c r="O201" s="78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7" t="s">
        <v>141</v>
      </c>
      <c r="AT201" s="187" t="s">
        <v>137</v>
      </c>
      <c r="AU201" s="187" t="s">
        <v>136</v>
      </c>
      <c r="AY201" s="15" t="s">
        <v>134</v>
      </c>
      <c r="BE201" s="188">
        <f>IF(N201="základná",J201,0)</f>
        <v>0</v>
      </c>
      <c r="BF201" s="188">
        <f>IF(N201="znížená",J201,0)</f>
        <v>0</v>
      </c>
      <c r="BG201" s="188">
        <f>IF(N201="zákl. prenesená",J201,0)</f>
        <v>0</v>
      </c>
      <c r="BH201" s="188">
        <f>IF(N201="zníž. prenesená",J201,0)</f>
        <v>0</v>
      </c>
      <c r="BI201" s="188">
        <f>IF(N201="nulová",J201,0)</f>
        <v>0</v>
      </c>
      <c r="BJ201" s="15" t="s">
        <v>136</v>
      </c>
      <c r="BK201" s="188">
        <f>ROUND(I201*H201,2)</f>
        <v>0</v>
      </c>
      <c r="BL201" s="15" t="s">
        <v>141</v>
      </c>
      <c r="BM201" s="187" t="s">
        <v>348</v>
      </c>
    </row>
    <row r="202" s="2" customFormat="1" ht="21.75" customHeight="1">
      <c r="A202" s="34"/>
      <c r="B202" s="174"/>
      <c r="C202" s="175" t="s">
        <v>349</v>
      </c>
      <c r="D202" s="175" t="s">
        <v>137</v>
      </c>
      <c r="E202" s="176" t="s">
        <v>350</v>
      </c>
      <c r="F202" s="177" t="s">
        <v>351</v>
      </c>
      <c r="G202" s="178" t="s">
        <v>176</v>
      </c>
      <c r="H202" s="179">
        <v>86.453000000000003</v>
      </c>
      <c r="I202" s="180"/>
      <c r="J202" s="181">
        <f>ROUND(I202*H202,2)</f>
        <v>0</v>
      </c>
      <c r="K202" s="182"/>
      <c r="L202" s="35"/>
      <c r="M202" s="183" t="s">
        <v>1</v>
      </c>
      <c r="N202" s="184" t="s">
        <v>40</v>
      </c>
      <c r="O202" s="78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7" t="s">
        <v>141</v>
      </c>
      <c r="AT202" s="187" t="s">
        <v>137</v>
      </c>
      <c r="AU202" s="187" t="s">
        <v>136</v>
      </c>
      <c r="AY202" s="15" t="s">
        <v>134</v>
      </c>
      <c r="BE202" s="188">
        <f>IF(N202="základná",J202,0)</f>
        <v>0</v>
      </c>
      <c r="BF202" s="188">
        <f>IF(N202="znížená",J202,0)</f>
        <v>0</v>
      </c>
      <c r="BG202" s="188">
        <f>IF(N202="zákl. prenesená",J202,0)</f>
        <v>0</v>
      </c>
      <c r="BH202" s="188">
        <f>IF(N202="zníž. prenesená",J202,0)</f>
        <v>0</v>
      </c>
      <c r="BI202" s="188">
        <f>IF(N202="nulová",J202,0)</f>
        <v>0</v>
      </c>
      <c r="BJ202" s="15" t="s">
        <v>136</v>
      </c>
      <c r="BK202" s="188">
        <f>ROUND(I202*H202,2)</f>
        <v>0</v>
      </c>
      <c r="BL202" s="15" t="s">
        <v>141</v>
      </c>
      <c r="BM202" s="187" t="s">
        <v>352</v>
      </c>
    </row>
    <row r="203" s="2" customFormat="1" ht="16.5" customHeight="1">
      <c r="A203" s="34"/>
      <c r="B203" s="174"/>
      <c r="C203" s="175" t="s">
        <v>353</v>
      </c>
      <c r="D203" s="175" t="s">
        <v>137</v>
      </c>
      <c r="E203" s="176" t="s">
        <v>354</v>
      </c>
      <c r="F203" s="177" t="s">
        <v>355</v>
      </c>
      <c r="G203" s="178" t="s">
        <v>176</v>
      </c>
      <c r="H203" s="179">
        <v>681.95000000000005</v>
      </c>
      <c r="I203" s="180"/>
      <c r="J203" s="181">
        <f>ROUND(I203*H203,2)</f>
        <v>0</v>
      </c>
      <c r="K203" s="182"/>
      <c r="L203" s="35"/>
      <c r="M203" s="183" t="s">
        <v>1</v>
      </c>
      <c r="N203" s="184" t="s">
        <v>40</v>
      </c>
      <c r="O203" s="78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7" t="s">
        <v>141</v>
      </c>
      <c r="AT203" s="187" t="s">
        <v>137</v>
      </c>
      <c r="AU203" s="187" t="s">
        <v>136</v>
      </c>
      <c r="AY203" s="15" t="s">
        <v>134</v>
      </c>
      <c r="BE203" s="188">
        <f>IF(N203="základná",J203,0)</f>
        <v>0</v>
      </c>
      <c r="BF203" s="188">
        <f>IF(N203="znížená",J203,0)</f>
        <v>0</v>
      </c>
      <c r="BG203" s="188">
        <f>IF(N203="zákl. prenesená",J203,0)</f>
        <v>0</v>
      </c>
      <c r="BH203" s="188">
        <f>IF(N203="zníž. prenesená",J203,0)</f>
        <v>0</v>
      </c>
      <c r="BI203" s="188">
        <f>IF(N203="nulová",J203,0)</f>
        <v>0</v>
      </c>
      <c r="BJ203" s="15" t="s">
        <v>136</v>
      </c>
      <c r="BK203" s="188">
        <f>ROUND(I203*H203,2)</f>
        <v>0</v>
      </c>
      <c r="BL203" s="15" t="s">
        <v>141</v>
      </c>
      <c r="BM203" s="187" t="s">
        <v>356</v>
      </c>
    </row>
    <row r="204" s="2" customFormat="1" ht="24.15" customHeight="1">
      <c r="A204" s="34"/>
      <c r="B204" s="174"/>
      <c r="C204" s="175" t="s">
        <v>357</v>
      </c>
      <c r="D204" s="175" t="s">
        <v>137</v>
      </c>
      <c r="E204" s="176" t="s">
        <v>358</v>
      </c>
      <c r="F204" s="177" t="s">
        <v>359</v>
      </c>
      <c r="G204" s="178" t="s">
        <v>176</v>
      </c>
      <c r="H204" s="179">
        <v>96.150000000000006</v>
      </c>
      <c r="I204" s="180"/>
      <c r="J204" s="181">
        <f>ROUND(I204*H204,2)</f>
        <v>0</v>
      </c>
      <c r="K204" s="182"/>
      <c r="L204" s="35"/>
      <c r="M204" s="183" t="s">
        <v>1</v>
      </c>
      <c r="N204" s="184" t="s">
        <v>40</v>
      </c>
      <c r="O204" s="78"/>
      <c r="P204" s="185">
        <f>O204*H204</f>
        <v>0</v>
      </c>
      <c r="Q204" s="185">
        <v>0</v>
      </c>
      <c r="R204" s="185">
        <f>Q204*H204</f>
        <v>0</v>
      </c>
      <c r="S204" s="185">
        <v>0</v>
      </c>
      <c r="T204" s="18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7" t="s">
        <v>141</v>
      </c>
      <c r="AT204" s="187" t="s">
        <v>137</v>
      </c>
      <c r="AU204" s="187" t="s">
        <v>136</v>
      </c>
      <c r="AY204" s="15" t="s">
        <v>134</v>
      </c>
      <c r="BE204" s="188">
        <f>IF(N204="základná",J204,0)</f>
        <v>0</v>
      </c>
      <c r="BF204" s="188">
        <f>IF(N204="znížená",J204,0)</f>
        <v>0</v>
      </c>
      <c r="BG204" s="188">
        <f>IF(N204="zákl. prenesená",J204,0)</f>
        <v>0</v>
      </c>
      <c r="BH204" s="188">
        <f>IF(N204="zníž. prenesená",J204,0)</f>
        <v>0</v>
      </c>
      <c r="BI204" s="188">
        <f>IF(N204="nulová",J204,0)</f>
        <v>0</v>
      </c>
      <c r="BJ204" s="15" t="s">
        <v>136</v>
      </c>
      <c r="BK204" s="188">
        <f>ROUND(I204*H204,2)</f>
        <v>0</v>
      </c>
      <c r="BL204" s="15" t="s">
        <v>141</v>
      </c>
      <c r="BM204" s="187" t="s">
        <v>360</v>
      </c>
    </row>
    <row r="205" s="2" customFormat="1" ht="37.8" customHeight="1">
      <c r="A205" s="34"/>
      <c r="B205" s="174"/>
      <c r="C205" s="175" t="s">
        <v>361</v>
      </c>
      <c r="D205" s="175" t="s">
        <v>137</v>
      </c>
      <c r="E205" s="176" t="s">
        <v>362</v>
      </c>
      <c r="F205" s="177" t="s">
        <v>363</v>
      </c>
      <c r="G205" s="178" t="s">
        <v>176</v>
      </c>
      <c r="H205" s="179">
        <v>8.3729999999999993</v>
      </c>
      <c r="I205" s="180"/>
      <c r="J205" s="181">
        <f>ROUND(I205*H205,2)</f>
        <v>0</v>
      </c>
      <c r="K205" s="182"/>
      <c r="L205" s="35"/>
      <c r="M205" s="183" t="s">
        <v>1</v>
      </c>
      <c r="N205" s="184" t="s">
        <v>40</v>
      </c>
      <c r="O205" s="78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7" t="s">
        <v>141</v>
      </c>
      <c r="AT205" s="187" t="s">
        <v>137</v>
      </c>
      <c r="AU205" s="187" t="s">
        <v>136</v>
      </c>
      <c r="AY205" s="15" t="s">
        <v>134</v>
      </c>
      <c r="BE205" s="188">
        <f>IF(N205="základná",J205,0)</f>
        <v>0</v>
      </c>
      <c r="BF205" s="188">
        <f>IF(N205="znížená",J205,0)</f>
        <v>0</v>
      </c>
      <c r="BG205" s="188">
        <f>IF(N205="zákl. prenesená",J205,0)</f>
        <v>0</v>
      </c>
      <c r="BH205" s="188">
        <f>IF(N205="zníž. prenesená",J205,0)</f>
        <v>0</v>
      </c>
      <c r="BI205" s="188">
        <f>IF(N205="nulová",J205,0)</f>
        <v>0</v>
      </c>
      <c r="BJ205" s="15" t="s">
        <v>136</v>
      </c>
      <c r="BK205" s="188">
        <f>ROUND(I205*H205,2)</f>
        <v>0</v>
      </c>
      <c r="BL205" s="15" t="s">
        <v>141</v>
      </c>
      <c r="BM205" s="187" t="s">
        <v>364</v>
      </c>
    </row>
    <row r="206" s="2" customFormat="1" ht="21.75" customHeight="1">
      <c r="A206" s="34"/>
      <c r="B206" s="174"/>
      <c r="C206" s="175" t="s">
        <v>365</v>
      </c>
      <c r="D206" s="175" t="s">
        <v>137</v>
      </c>
      <c r="E206" s="176" t="s">
        <v>366</v>
      </c>
      <c r="F206" s="177" t="s">
        <v>367</v>
      </c>
      <c r="G206" s="178" t="s">
        <v>176</v>
      </c>
      <c r="H206" s="179">
        <v>92.058000000000007</v>
      </c>
      <c r="I206" s="180"/>
      <c r="J206" s="181">
        <f>ROUND(I206*H206,2)</f>
        <v>0</v>
      </c>
      <c r="K206" s="182"/>
      <c r="L206" s="35"/>
      <c r="M206" s="183" t="s">
        <v>1</v>
      </c>
      <c r="N206" s="184" t="s">
        <v>40</v>
      </c>
      <c r="O206" s="78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7" t="s">
        <v>141</v>
      </c>
      <c r="AT206" s="187" t="s">
        <v>137</v>
      </c>
      <c r="AU206" s="187" t="s">
        <v>136</v>
      </c>
      <c r="AY206" s="15" t="s">
        <v>134</v>
      </c>
      <c r="BE206" s="188">
        <f>IF(N206="základná",J206,0)</f>
        <v>0</v>
      </c>
      <c r="BF206" s="188">
        <f>IF(N206="znížená",J206,0)</f>
        <v>0</v>
      </c>
      <c r="BG206" s="188">
        <f>IF(N206="zákl. prenesená",J206,0)</f>
        <v>0</v>
      </c>
      <c r="BH206" s="188">
        <f>IF(N206="zníž. prenesená",J206,0)</f>
        <v>0</v>
      </c>
      <c r="BI206" s="188">
        <f>IF(N206="nulová",J206,0)</f>
        <v>0</v>
      </c>
      <c r="BJ206" s="15" t="s">
        <v>136</v>
      </c>
      <c r="BK206" s="188">
        <f>ROUND(I206*H206,2)</f>
        <v>0</v>
      </c>
      <c r="BL206" s="15" t="s">
        <v>141</v>
      </c>
      <c r="BM206" s="187" t="s">
        <v>368</v>
      </c>
    </row>
    <row r="207" s="2" customFormat="1" ht="24.15" customHeight="1">
      <c r="A207" s="34"/>
      <c r="B207" s="174"/>
      <c r="C207" s="175" t="s">
        <v>369</v>
      </c>
      <c r="D207" s="175" t="s">
        <v>137</v>
      </c>
      <c r="E207" s="176" t="s">
        <v>370</v>
      </c>
      <c r="F207" s="177" t="s">
        <v>371</v>
      </c>
      <c r="G207" s="178" t="s">
        <v>176</v>
      </c>
      <c r="H207" s="179">
        <v>59.929000000000002</v>
      </c>
      <c r="I207" s="180"/>
      <c r="J207" s="181">
        <f>ROUND(I207*H207,2)</f>
        <v>0</v>
      </c>
      <c r="K207" s="182"/>
      <c r="L207" s="35"/>
      <c r="M207" s="183" t="s">
        <v>1</v>
      </c>
      <c r="N207" s="184" t="s">
        <v>40</v>
      </c>
      <c r="O207" s="78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7" t="s">
        <v>141</v>
      </c>
      <c r="AT207" s="187" t="s">
        <v>137</v>
      </c>
      <c r="AU207" s="187" t="s">
        <v>136</v>
      </c>
      <c r="AY207" s="15" t="s">
        <v>134</v>
      </c>
      <c r="BE207" s="188">
        <f>IF(N207="základná",J207,0)</f>
        <v>0</v>
      </c>
      <c r="BF207" s="188">
        <f>IF(N207="znížená",J207,0)</f>
        <v>0</v>
      </c>
      <c r="BG207" s="188">
        <f>IF(N207="zákl. prenesená",J207,0)</f>
        <v>0</v>
      </c>
      <c r="BH207" s="188">
        <f>IF(N207="zníž. prenesená",J207,0)</f>
        <v>0</v>
      </c>
      <c r="BI207" s="188">
        <f>IF(N207="nulová",J207,0)</f>
        <v>0</v>
      </c>
      <c r="BJ207" s="15" t="s">
        <v>136</v>
      </c>
      <c r="BK207" s="188">
        <f>ROUND(I207*H207,2)</f>
        <v>0</v>
      </c>
      <c r="BL207" s="15" t="s">
        <v>141</v>
      </c>
      <c r="BM207" s="187" t="s">
        <v>372</v>
      </c>
    </row>
    <row r="208" s="2" customFormat="1" ht="33" customHeight="1">
      <c r="A208" s="34"/>
      <c r="B208" s="174"/>
      <c r="C208" s="175" t="s">
        <v>373</v>
      </c>
      <c r="D208" s="175" t="s">
        <v>137</v>
      </c>
      <c r="E208" s="176" t="s">
        <v>374</v>
      </c>
      <c r="F208" s="177" t="s">
        <v>375</v>
      </c>
      <c r="G208" s="178" t="s">
        <v>176</v>
      </c>
      <c r="H208" s="179">
        <v>686.70600000000002</v>
      </c>
      <c r="I208" s="180"/>
      <c r="J208" s="181">
        <f>ROUND(I208*H208,2)</f>
        <v>0</v>
      </c>
      <c r="K208" s="182"/>
      <c r="L208" s="35"/>
      <c r="M208" s="183" t="s">
        <v>1</v>
      </c>
      <c r="N208" s="184" t="s">
        <v>40</v>
      </c>
      <c r="O208" s="78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7" t="s">
        <v>141</v>
      </c>
      <c r="AT208" s="187" t="s">
        <v>137</v>
      </c>
      <c r="AU208" s="187" t="s">
        <v>136</v>
      </c>
      <c r="AY208" s="15" t="s">
        <v>134</v>
      </c>
      <c r="BE208" s="188">
        <f>IF(N208="základná",J208,0)</f>
        <v>0</v>
      </c>
      <c r="BF208" s="188">
        <f>IF(N208="znížená",J208,0)</f>
        <v>0</v>
      </c>
      <c r="BG208" s="188">
        <f>IF(N208="zákl. prenesená",J208,0)</f>
        <v>0</v>
      </c>
      <c r="BH208" s="188">
        <f>IF(N208="zníž. prenesená",J208,0)</f>
        <v>0</v>
      </c>
      <c r="BI208" s="188">
        <f>IF(N208="nulová",J208,0)</f>
        <v>0</v>
      </c>
      <c r="BJ208" s="15" t="s">
        <v>136</v>
      </c>
      <c r="BK208" s="188">
        <f>ROUND(I208*H208,2)</f>
        <v>0</v>
      </c>
      <c r="BL208" s="15" t="s">
        <v>141</v>
      </c>
      <c r="BM208" s="187" t="s">
        <v>376</v>
      </c>
    </row>
    <row r="209" s="2" customFormat="1" ht="16.5" customHeight="1">
      <c r="A209" s="34"/>
      <c r="B209" s="174"/>
      <c r="C209" s="175" t="s">
        <v>377</v>
      </c>
      <c r="D209" s="175" t="s">
        <v>137</v>
      </c>
      <c r="E209" s="176" t="s">
        <v>378</v>
      </c>
      <c r="F209" s="177" t="s">
        <v>379</v>
      </c>
      <c r="G209" s="178" t="s">
        <v>176</v>
      </c>
      <c r="H209" s="179">
        <v>764.85500000000002</v>
      </c>
      <c r="I209" s="180"/>
      <c r="J209" s="181">
        <f>ROUND(I209*H209,2)</f>
        <v>0</v>
      </c>
      <c r="K209" s="182"/>
      <c r="L209" s="35"/>
      <c r="M209" s="183" t="s">
        <v>1</v>
      </c>
      <c r="N209" s="184" t="s">
        <v>40</v>
      </c>
      <c r="O209" s="78"/>
      <c r="P209" s="185">
        <f>O209*H209</f>
        <v>0</v>
      </c>
      <c r="Q209" s="185">
        <v>0</v>
      </c>
      <c r="R209" s="185">
        <f>Q209*H209</f>
        <v>0</v>
      </c>
      <c r="S209" s="185">
        <v>0</v>
      </c>
      <c r="T209" s="18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7" t="s">
        <v>141</v>
      </c>
      <c r="AT209" s="187" t="s">
        <v>137</v>
      </c>
      <c r="AU209" s="187" t="s">
        <v>136</v>
      </c>
      <c r="AY209" s="15" t="s">
        <v>134</v>
      </c>
      <c r="BE209" s="188">
        <f>IF(N209="základná",J209,0)</f>
        <v>0</v>
      </c>
      <c r="BF209" s="188">
        <f>IF(N209="znížená",J209,0)</f>
        <v>0</v>
      </c>
      <c r="BG209" s="188">
        <f>IF(N209="zákl. prenesená",J209,0)</f>
        <v>0</v>
      </c>
      <c r="BH209" s="188">
        <f>IF(N209="zníž. prenesená",J209,0)</f>
        <v>0</v>
      </c>
      <c r="BI209" s="188">
        <f>IF(N209="nulová",J209,0)</f>
        <v>0</v>
      </c>
      <c r="BJ209" s="15" t="s">
        <v>136</v>
      </c>
      <c r="BK209" s="188">
        <f>ROUND(I209*H209,2)</f>
        <v>0</v>
      </c>
      <c r="BL209" s="15" t="s">
        <v>141</v>
      </c>
      <c r="BM209" s="187" t="s">
        <v>380</v>
      </c>
    </row>
    <row r="210" s="2" customFormat="1" ht="24.15" customHeight="1">
      <c r="A210" s="34"/>
      <c r="B210" s="174"/>
      <c r="C210" s="175" t="s">
        <v>381</v>
      </c>
      <c r="D210" s="175" t="s">
        <v>137</v>
      </c>
      <c r="E210" s="176" t="s">
        <v>382</v>
      </c>
      <c r="F210" s="177" t="s">
        <v>383</v>
      </c>
      <c r="G210" s="178" t="s">
        <v>176</v>
      </c>
      <c r="H210" s="179">
        <v>59.929000000000002</v>
      </c>
      <c r="I210" s="180"/>
      <c r="J210" s="181">
        <f>ROUND(I210*H210,2)</f>
        <v>0</v>
      </c>
      <c r="K210" s="182"/>
      <c r="L210" s="35"/>
      <c r="M210" s="183" t="s">
        <v>1</v>
      </c>
      <c r="N210" s="184" t="s">
        <v>40</v>
      </c>
      <c r="O210" s="78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7" t="s">
        <v>141</v>
      </c>
      <c r="AT210" s="187" t="s">
        <v>137</v>
      </c>
      <c r="AU210" s="187" t="s">
        <v>136</v>
      </c>
      <c r="AY210" s="15" t="s">
        <v>134</v>
      </c>
      <c r="BE210" s="188">
        <f>IF(N210="základná",J210,0)</f>
        <v>0</v>
      </c>
      <c r="BF210" s="188">
        <f>IF(N210="znížená",J210,0)</f>
        <v>0</v>
      </c>
      <c r="BG210" s="188">
        <f>IF(N210="zákl. prenesená",J210,0)</f>
        <v>0</v>
      </c>
      <c r="BH210" s="188">
        <f>IF(N210="zníž. prenesená",J210,0)</f>
        <v>0</v>
      </c>
      <c r="BI210" s="188">
        <f>IF(N210="nulová",J210,0)</f>
        <v>0</v>
      </c>
      <c r="BJ210" s="15" t="s">
        <v>136</v>
      </c>
      <c r="BK210" s="188">
        <f>ROUND(I210*H210,2)</f>
        <v>0</v>
      </c>
      <c r="BL210" s="15" t="s">
        <v>141</v>
      </c>
      <c r="BM210" s="187" t="s">
        <v>384</v>
      </c>
    </row>
    <row r="211" s="2" customFormat="1" ht="21.75" customHeight="1">
      <c r="A211" s="34"/>
      <c r="B211" s="174"/>
      <c r="C211" s="175" t="s">
        <v>385</v>
      </c>
      <c r="D211" s="175" t="s">
        <v>137</v>
      </c>
      <c r="E211" s="176" t="s">
        <v>386</v>
      </c>
      <c r="F211" s="177" t="s">
        <v>387</v>
      </c>
      <c r="G211" s="178" t="s">
        <v>176</v>
      </c>
      <c r="H211" s="179">
        <v>32.591000000000001</v>
      </c>
      <c r="I211" s="180"/>
      <c r="J211" s="181">
        <f>ROUND(I211*H211,2)</f>
        <v>0</v>
      </c>
      <c r="K211" s="182"/>
      <c r="L211" s="35"/>
      <c r="M211" s="183" t="s">
        <v>1</v>
      </c>
      <c r="N211" s="184" t="s">
        <v>40</v>
      </c>
      <c r="O211" s="78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7" t="s">
        <v>141</v>
      </c>
      <c r="AT211" s="187" t="s">
        <v>137</v>
      </c>
      <c r="AU211" s="187" t="s">
        <v>136</v>
      </c>
      <c r="AY211" s="15" t="s">
        <v>134</v>
      </c>
      <c r="BE211" s="188">
        <f>IF(N211="základná",J211,0)</f>
        <v>0</v>
      </c>
      <c r="BF211" s="188">
        <f>IF(N211="znížená",J211,0)</f>
        <v>0</v>
      </c>
      <c r="BG211" s="188">
        <f>IF(N211="zákl. prenesená",J211,0)</f>
        <v>0</v>
      </c>
      <c r="BH211" s="188">
        <f>IF(N211="zníž. prenesená",J211,0)</f>
        <v>0</v>
      </c>
      <c r="BI211" s="188">
        <f>IF(N211="nulová",J211,0)</f>
        <v>0</v>
      </c>
      <c r="BJ211" s="15" t="s">
        <v>136</v>
      </c>
      <c r="BK211" s="188">
        <f>ROUND(I211*H211,2)</f>
        <v>0</v>
      </c>
      <c r="BL211" s="15" t="s">
        <v>141</v>
      </c>
      <c r="BM211" s="187" t="s">
        <v>388</v>
      </c>
    </row>
    <row r="212" s="2" customFormat="1" ht="24.15" customHeight="1">
      <c r="A212" s="34"/>
      <c r="B212" s="174"/>
      <c r="C212" s="175" t="s">
        <v>389</v>
      </c>
      <c r="D212" s="175" t="s">
        <v>137</v>
      </c>
      <c r="E212" s="176" t="s">
        <v>390</v>
      </c>
      <c r="F212" s="177" t="s">
        <v>391</v>
      </c>
      <c r="G212" s="178" t="s">
        <v>176</v>
      </c>
      <c r="H212" s="179">
        <v>92.058000000000007</v>
      </c>
      <c r="I212" s="180"/>
      <c r="J212" s="181">
        <f>ROUND(I212*H212,2)</f>
        <v>0</v>
      </c>
      <c r="K212" s="182"/>
      <c r="L212" s="35"/>
      <c r="M212" s="183" t="s">
        <v>1</v>
      </c>
      <c r="N212" s="184" t="s">
        <v>40</v>
      </c>
      <c r="O212" s="78"/>
      <c r="P212" s="185">
        <f>O212*H212</f>
        <v>0</v>
      </c>
      <c r="Q212" s="185">
        <v>0.0051500000000000001</v>
      </c>
      <c r="R212" s="185">
        <f>Q212*H212</f>
        <v>0.47409870000000004</v>
      </c>
      <c r="S212" s="185">
        <v>0</v>
      </c>
      <c r="T212" s="18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7" t="s">
        <v>141</v>
      </c>
      <c r="AT212" s="187" t="s">
        <v>137</v>
      </c>
      <c r="AU212" s="187" t="s">
        <v>136</v>
      </c>
      <c r="AY212" s="15" t="s">
        <v>134</v>
      </c>
      <c r="BE212" s="188">
        <f>IF(N212="základná",J212,0)</f>
        <v>0</v>
      </c>
      <c r="BF212" s="188">
        <f>IF(N212="znížená",J212,0)</f>
        <v>0</v>
      </c>
      <c r="BG212" s="188">
        <f>IF(N212="zákl. prenesená",J212,0)</f>
        <v>0</v>
      </c>
      <c r="BH212" s="188">
        <f>IF(N212="zníž. prenesená",J212,0)</f>
        <v>0</v>
      </c>
      <c r="BI212" s="188">
        <f>IF(N212="nulová",J212,0)</f>
        <v>0</v>
      </c>
      <c r="BJ212" s="15" t="s">
        <v>136</v>
      </c>
      <c r="BK212" s="188">
        <f>ROUND(I212*H212,2)</f>
        <v>0</v>
      </c>
      <c r="BL212" s="15" t="s">
        <v>141</v>
      </c>
      <c r="BM212" s="187" t="s">
        <v>392</v>
      </c>
    </row>
    <row r="213" s="2" customFormat="1" ht="24.15" customHeight="1">
      <c r="A213" s="34"/>
      <c r="B213" s="174"/>
      <c r="C213" s="175" t="s">
        <v>393</v>
      </c>
      <c r="D213" s="175" t="s">
        <v>137</v>
      </c>
      <c r="E213" s="176" t="s">
        <v>394</v>
      </c>
      <c r="F213" s="177" t="s">
        <v>395</v>
      </c>
      <c r="G213" s="178" t="s">
        <v>176</v>
      </c>
      <c r="H213" s="179">
        <v>746.63499999999999</v>
      </c>
      <c r="I213" s="180"/>
      <c r="J213" s="181">
        <f>ROUND(I213*H213,2)</f>
        <v>0</v>
      </c>
      <c r="K213" s="182"/>
      <c r="L213" s="35"/>
      <c r="M213" s="183" t="s">
        <v>1</v>
      </c>
      <c r="N213" s="184" t="s">
        <v>40</v>
      </c>
      <c r="O213" s="78"/>
      <c r="P213" s="185">
        <f>O213*H213</f>
        <v>0</v>
      </c>
      <c r="Q213" s="185">
        <v>0</v>
      </c>
      <c r="R213" s="185">
        <f>Q213*H213</f>
        <v>0</v>
      </c>
      <c r="S213" s="185">
        <v>0</v>
      </c>
      <c r="T213" s="18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7" t="s">
        <v>141</v>
      </c>
      <c r="AT213" s="187" t="s">
        <v>137</v>
      </c>
      <c r="AU213" s="187" t="s">
        <v>136</v>
      </c>
      <c r="AY213" s="15" t="s">
        <v>134</v>
      </c>
      <c r="BE213" s="188">
        <f>IF(N213="základná",J213,0)</f>
        <v>0</v>
      </c>
      <c r="BF213" s="188">
        <f>IF(N213="znížená",J213,0)</f>
        <v>0</v>
      </c>
      <c r="BG213" s="188">
        <f>IF(N213="zákl. prenesená",J213,0)</f>
        <v>0</v>
      </c>
      <c r="BH213" s="188">
        <f>IF(N213="zníž. prenesená",J213,0)</f>
        <v>0</v>
      </c>
      <c r="BI213" s="188">
        <f>IF(N213="nulová",J213,0)</f>
        <v>0</v>
      </c>
      <c r="BJ213" s="15" t="s">
        <v>136</v>
      </c>
      <c r="BK213" s="188">
        <f>ROUND(I213*H213,2)</f>
        <v>0</v>
      </c>
      <c r="BL213" s="15" t="s">
        <v>141</v>
      </c>
      <c r="BM213" s="187" t="s">
        <v>396</v>
      </c>
    </row>
    <row r="214" s="2" customFormat="1" ht="16.5" customHeight="1">
      <c r="A214" s="34"/>
      <c r="B214" s="174"/>
      <c r="C214" s="175" t="s">
        <v>397</v>
      </c>
      <c r="D214" s="175" t="s">
        <v>137</v>
      </c>
      <c r="E214" s="176" t="s">
        <v>398</v>
      </c>
      <c r="F214" s="177" t="s">
        <v>399</v>
      </c>
      <c r="G214" s="178" t="s">
        <v>176</v>
      </c>
      <c r="H214" s="179">
        <v>92.058000000000007</v>
      </c>
      <c r="I214" s="180"/>
      <c r="J214" s="181">
        <f>ROUND(I214*H214,2)</f>
        <v>0</v>
      </c>
      <c r="K214" s="182"/>
      <c r="L214" s="35"/>
      <c r="M214" s="183" t="s">
        <v>1</v>
      </c>
      <c r="N214" s="184" t="s">
        <v>40</v>
      </c>
      <c r="O214" s="78"/>
      <c r="P214" s="185">
        <f>O214*H214</f>
        <v>0</v>
      </c>
      <c r="Q214" s="185">
        <v>0.00058</v>
      </c>
      <c r="R214" s="185">
        <f>Q214*H214</f>
        <v>0.053393640000000006</v>
      </c>
      <c r="S214" s="185">
        <v>0</v>
      </c>
      <c r="T214" s="18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7" t="s">
        <v>141</v>
      </c>
      <c r="AT214" s="187" t="s">
        <v>137</v>
      </c>
      <c r="AU214" s="187" t="s">
        <v>136</v>
      </c>
      <c r="AY214" s="15" t="s">
        <v>134</v>
      </c>
      <c r="BE214" s="188">
        <f>IF(N214="základná",J214,0)</f>
        <v>0</v>
      </c>
      <c r="BF214" s="188">
        <f>IF(N214="znížená",J214,0)</f>
        <v>0</v>
      </c>
      <c r="BG214" s="188">
        <f>IF(N214="zákl. prenesená",J214,0)</f>
        <v>0</v>
      </c>
      <c r="BH214" s="188">
        <f>IF(N214="zníž. prenesená",J214,0)</f>
        <v>0</v>
      </c>
      <c r="BI214" s="188">
        <f>IF(N214="nulová",J214,0)</f>
        <v>0</v>
      </c>
      <c r="BJ214" s="15" t="s">
        <v>136</v>
      </c>
      <c r="BK214" s="188">
        <f>ROUND(I214*H214,2)</f>
        <v>0</v>
      </c>
      <c r="BL214" s="15" t="s">
        <v>141</v>
      </c>
      <c r="BM214" s="187" t="s">
        <v>400</v>
      </c>
    </row>
    <row r="215" s="2" customFormat="1" ht="24.15" customHeight="1">
      <c r="A215" s="34"/>
      <c r="B215" s="174"/>
      <c r="C215" s="175" t="s">
        <v>401</v>
      </c>
      <c r="D215" s="175" t="s">
        <v>137</v>
      </c>
      <c r="E215" s="176" t="s">
        <v>402</v>
      </c>
      <c r="F215" s="177" t="s">
        <v>403</v>
      </c>
      <c r="G215" s="178" t="s">
        <v>176</v>
      </c>
      <c r="H215" s="179">
        <v>686.70600000000002</v>
      </c>
      <c r="I215" s="180"/>
      <c r="J215" s="181">
        <f>ROUND(I215*H215,2)</f>
        <v>0</v>
      </c>
      <c r="K215" s="182"/>
      <c r="L215" s="35"/>
      <c r="M215" s="183" t="s">
        <v>1</v>
      </c>
      <c r="N215" s="184" t="s">
        <v>40</v>
      </c>
      <c r="O215" s="78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7" t="s">
        <v>141</v>
      </c>
      <c r="AT215" s="187" t="s">
        <v>137</v>
      </c>
      <c r="AU215" s="187" t="s">
        <v>136</v>
      </c>
      <c r="AY215" s="15" t="s">
        <v>134</v>
      </c>
      <c r="BE215" s="188">
        <f>IF(N215="základná",J215,0)</f>
        <v>0</v>
      </c>
      <c r="BF215" s="188">
        <f>IF(N215="znížená",J215,0)</f>
        <v>0</v>
      </c>
      <c r="BG215" s="188">
        <f>IF(N215="zákl. prenesená",J215,0)</f>
        <v>0</v>
      </c>
      <c r="BH215" s="188">
        <f>IF(N215="zníž. prenesená",J215,0)</f>
        <v>0</v>
      </c>
      <c r="BI215" s="188">
        <f>IF(N215="nulová",J215,0)</f>
        <v>0</v>
      </c>
      <c r="BJ215" s="15" t="s">
        <v>136</v>
      </c>
      <c r="BK215" s="188">
        <f>ROUND(I215*H215,2)</f>
        <v>0</v>
      </c>
      <c r="BL215" s="15" t="s">
        <v>141</v>
      </c>
      <c r="BM215" s="187" t="s">
        <v>404</v>
      </c>
    </row>
    <row r="216" s="2" customFormat="1" ht="24.15" customHeight="1">
      <c r="A216" s="34"/>
      <c r="B216" s="174"/>
      <c r="C216" s="175" t="s">
        <v>405</v>
      </c>
      <c r="D216" s="175" t="s">
        <v>137</v>
      </c>
      <c r="E216" s="176" t="s">
        <v>406</v>
      </c>
      <c r="F216" s="177" t="s">
        <v>407</v>
      </c>
      <c r="G216" s="178" t="s">
        <v>176</v>
      </c>
      <c r="H216" s="179">
        <v>585.79999999999995</v>
      </c>
      <c r="I216" s="180"/>
      <c r="J216" s="181">
        <f>ROUND(I216*H216,2)</f>
        <v>0</v>
      </c>
      <c r="K216" s="182"/>
      <c r="L216" s="35"/>
      <c r="M216" s="183" t="s">
        <v>1</v>
      </c>
      <c r="N216" s="184" t="s">
        <v>40</v>
      </c>
      <c r="O216" s="78"/>
      <c r="P216" s="185">
        <f>O216*H216</f>
        <v>0</v>
      </c>
      <c r="Q216" s="185">
        <v>0</v>
      </c>
      <c r="R216" s="185">
        <f>Q216*H216</f>
        <v>0</v>
      </c>
      <c r="S216" s="185">
        <v>0</v>
      </c>
      <c r="T216" s="18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7" t="s">
        <v>141</v>
      </c>
      <c r="AT216" s="187" t="s">
        <v>137</v>
      </c>
      <c r="AU216" s="187" t="s">
        <v>136</v>
      </c>
      <c r="AY216" s="15" t="s">
        <v>134</v>
      </c>
      <c r="BE216" s="188">
        <f>IF(N216="základná",J216,0)</f>
        <v>0</v>
      </c>
      <c r="BF216" s="188">
        <f>IF(N216="znížená",J216,0)</f>
        <v>0</v>
      </c>
      <c r="BG216" s="188">
        <f>IF(N216="zákl. prenesená",J216,0)</f>
        <v>0</v>
      </c>
      <c r="BH216" s="188">
        <f>IF(N216="zníž. prenesená",J216,0)</f>
        <v>0</v>
      </c>
      <c r="BI216" s="188">
        <f>IF(N216="nulová",J216,0)</f>
        <v>0</v>
      </c>
      <c r="BJ216" s="15" t="s">
        <v>136</v>
      </c>
      <c r="BK216" s="188">
        <f>ROUND(I216*H216,2)</f>
        <v>0</v>
      </c>
      <c r="BL216" s="15" t="s">
        <v>141</v>
      </c>
      <c r="BM216" s="187" t="s">
        <v>408</v>
      </c>
    </row>
    <row r="217" s="2" customFormat="1" ht="24.15" customHeight="1">
      <c r="A217" s="34"/>
      <c r="B217" s="174"/>
      <c r="C217" s="175" t="s">
        <v>409</v>
      </c>
      <c r="D217" s="175" t="s">
        <v>137</v>
      </c>
      <c r="E217" s="176" t="s">
        <v>410</v>
      </c>
      <c r="F217" s="177" t="s">
        <v>411</v>
      </c>
      <c r="G217" s="178" t="s">
        <v>176</v>
      </c>
      <c r="H217" s="179">
        <v>18.219999999999999</v>
      </c>
      <c r="I217" s="180"/>
      <c r="J217" s="181">
        <f>ROUND(I217*H217,2)</f>
        <v>0</v>
      </c>
      <c r="K217" s="182"/>
      <c r="L217" s="35"/>
      <c r="M217" s="183" t="s">
        <v>1</v>
      </c>
      <c r="N217" s="184" t="s">
        <v>40</v>
      </c>
      <c r="O217" s="78"/>
      <c r="P217" s="185">
        <f>O217*H217</f>
        <v>0</v>
      </c>
      <c r="Q217" s="185">
        <v>0</v>
      </c>
      <c r="R217" s="185">
        <f>Q217*H217</f>
        <v>0</v>
      </c>
      <c r="S217" s="185">
        <v>0</v>
      </c>
      <c r="T217" s="18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7" t="s">
        <v>141</v>
      </c>
      <c r="AT217" s="187" t="s">
        <v>137</v>
      </c>
      <c r="AU217" s="187" t="s">
        <v>136</v>
      </c>
      <c r="AY217" s="15" t="s">
        <v>134</v>
      </c>
      <c r="BE217" s="188">
        <f>IF(N217="základná",J217,0)</f>
        <v>0</v>
      </c>
      <c r="BF217" s="188">
        <f>IF(N217="znížená",J217,0)</f>
        <v>0</v>
      </c>
      <c r="BG217" s="188">
        <f>IF(N217="zákl. prenesená",J217,0)</f>
        <v>0</v>
      </c>
      <c r="BH217" s="188">
        <f>IF(N217="zníž. prenesená",J217,0)</f>
        <v>0</v>
      </c>
      <c r="BI217" s="188">
        <f>IF(N217="nulová",J217,0)</f>
        <v>0</v>
      </c>
      <c r="BJ217" s="15" t="s">
        <v>136</v>
      </c>
      <c r="BK217" s="188">
        <f>ROUND(I217*H217,2)</f>
        <v>0</v>
      </c>
      <c r="BL217" s="15" t="s">
        <v>141</v>
      </c>
      <c r="BM217" s="187" t="s">
        <v>412</v>
      </c>
    </row>
    <row r="218" s="2" customFormat="1" ht="24.15" customHeight="1">
      <c r="A218" s="34"/>
      <c r="B218" s="174"/>
      <c r="C218" s="175" t="s">
        <v>413</v>
      </c>
      <c r="D218" s="175" t="s">
        <v>137</v>
      </c>
      <c r="E218" s="176" t="s">
        <v>414</v>
      </c>
      <c r="F218" s="177" t="s">
        <v>415</v>
      </c>
      <c r="G218" s="178" t="s">
        <v>176</v>
      </c>
      <c r="H218" s="179">
        <v>11.408</v>
      </c>
      <c r="I218" s="180"/>
      <c r="J218" s="181">
        <f>ROUND(I218*H218,2)</f>
        <v>0</v>
      </c>
      <c r="K218" s="182"/>
      <c r="L218" s="35"/>
      <c r="M218" s="183" t="s">
        <v>1</v>
      </c>
      <c r="N218" s="184" t="s">
        <v>40</v>
      </c>
      <c r="O218" s="78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7" t="s">
        <v>141</v>
      </c>
      <c r="AT218" s="187" t="s">
        <v>137</v>
      </c>
      <c r="AU218" s="187" t="s">
        <v>136</v>
      </c>
      <c r="AY218" s="15" t="s">
        <v>134</v>
      </c>
      <c r="BE218" s="188">
        <f>IF(N218="základná",J218,0)</f>
        <v>0</v>
      </c>
      <c r="BF218" s="188">
        <f>IF(N218="znížená",J218,0)</f>
        <v>0</v>
      </c>
      <c r="BG218" s="188">
        <f>IF(N218="zákl. prenesená",J218,0)</f>
        <v>0</v>
      </c>
      <c r="BH218" s="188">
        <f>IF(N218="zníž. prenesená",J218,0)</f>
        <v>0</v>
      </c>
      <c r="BI218" s="188">
        <f>IF(N218="nulová",J218,0)</f>
        <v>0</v>
      </c>
      <c r="BJ218" s="15" t="s">
        <v>136</v>
      </c>
      <c r="BK218" s="188">
        <f>ROUND(I218*H218,2)</f>
        <v>0</v>
      </c>
      <c r="BL218" s="15" t="s">
        <v>141</v>
      </c>
      <c r="BM218" s="187" t="s">
        <v>416</v>
      </c>
    </row>
    <row r="219" s="2" customFormat="1" ht="24.15" customHeight="1">
      <c r="A219" s="34"/>
      <c r="B219" s="174"/>
      <c r="C219" s="175" t="s">
        <v>417</v>
      </c>
      <c r="D219" s="175" t="s">
        <v>137</v>
      </c>
      <c r="E219" s="176" t="s">
        <v>418</v>
      </c>
      <c r="F219" s="177" t="s">
        <v>419</v>
      </c>
      <c r="G219" s="178" t="s">
        <v>176</v>
      </c>
      <c r="H219" s="179">
        <v>92.058000000000007</v>
      </c>
      <c r="I219" s="180"/>
      <c r="J219" s="181">
        <f>ROUND(I219*H219,2)</f>
        <v>0</v>
      </c>
      <c r="K219" s="182"/>
      <c r="L219" s="35"/>
      <c r="M219" s="183" t="s">
        <v>1</v>
      </c>
      <c r="N219" s="184" t="s">
        <v>40</v>
      </c>
      <c r="O219" s="78"/>
      <c r="P219" s="185">
        <f>O219*H219</f>
        <v>0</v>
      </c>
      <c r="Q219" s="185">
        <v>0.01128</v>
      </c>
      <c r="R219" s="185">
        <f>Q219*H219</f>
        <v>1.03841424</v>
      </c>
      <c r="S219" s="185">
        <v>0</v>
      </c>
      <c r="T219" s="18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7" t="s">
        <v>141</v>
      </c>
      <c r="AT219" s="187" t="s">
        <v>137</v>
      </c>
      <c r="AU219" s="187" t="s">
        <v>136</v>
      </c>
      <c r="AY219" s="15" t="s">
        <v>134</v>
      </c>
      <c r="BE219" s="188">
        <f>IF(N219="základná",J219,0)</f>
        <v>0</v>
      </c>
      <c r="BF219" s="188">
        <f>IF(N219="znížená",J219,0)</f>
        <v>0</v>
      </c>
      <c r="BG219" s="188">
        <f>IF(N219="zákl. prenesená",J219,0)</f>
        <v>0</v>
      </c>
      <c r="BH219" s="188">
        <f>IF(N219="zníž. prenesená",J219,0)</f>
        <v>0</v>
      </c>
      <c r="BI219" s="188">
        <f>IF(N219="nulová",J219,0)</f>
        <v>0</v>
      </c>
      <c r="BJ219" s="15" t="s">
        <v>136</v>
      </c>
      <c r="BK219" s="188">
        <f>ROUND(I219*H219,2)</f>
        <v>0</v>
      </c>
      <c r="BL219" s="15" t="s">
        <v>141</v>
      </c>
      <c r="BM219" s="187" t="s">
        <v>420</v>
      </c>
    </row>
    <row r="220" s="2" customFormat="1" ht="33" customHeight="1">
      <c r="A220" s="34"/>
      <c r="B220" s="174"/>
      <c r="C220" s="175" t="s">
        <v>421</v>
      </c>
      <c r="D220" s="175" t="s">
        <v>137</v>
      </c>
      <c r="E220" s="176" t="s">
        <v>422</v>
      </c>
      <c r="F220" s="177" t="s">
        <v>423</v>
      </c>
      <c r="G220" s="178" t="s">
        <v>140</v>
      </c>
      <c r="H220" s="179">
        <v>9.6189999999999998</v>
      </c>
      <c r="I220" s="180"/>
      <c r="J220" s="181">
        <f>ROUND(I220*H220,2)</f>
        <v>0</v>
      </c>
      <c r="K220" s="182"/>
      <c r="L220" s="35"/>
      <c r="M220" s="183" t="s">
        <v>1</v>
      </c>
      <c r="N220" s="184" t="s">
        <v>40</v>
      </c>
      <c r="O220" s="78"/>
      <c r="P220" s="185">
        <f>O220*H220</f>
        <v>0</v>
      </c>
      <c r="Q220" s="185">
        <v>0</v>
      </c>
      <c r="R220" s="185">
        <f>Q220*H220</f>
        <v>0</v>
      </c>
      <c r="S220" s="185">
        <v>0</v>
      </c>
      <c r="T220" s="18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7" t="s">
        <v>141</v>
      </c>
      <c r="AT220" s="187" t="s">
        <v>137</v>
      </c>
      <c r="AU220" s="187" t="s">
        <v>136</v>
      </c>
      <c r="AY220" s="15" t="s">
        <v>134</v>
      </c>
      <c r="BE220" s="188">
        <f>IF(N220="základná",J220,0)</f>
        <v>0</v>
      </c>
      <c r="BF220" s="188">
        <f>IF(N220="znížená",J220,0)</f>
        <v>0</v>
      </c>
      <c r="BG220" s="188">
        <f>IF(N220="zákl. prenesená",J220,0)</f>
        <v>0</v>
      </c>
      <c r="BH220" s="188">
        <f>IF(N220="zníž. prenesená",J220,0)</f>
        <v>0</v>
      </c>
      <c r="BI220" s="188">
        <f>IF(N220="nulová",J220,0)</f>
        <v>0</v>
      </c>
      <c r="BJ220" s="15" t="s">
        <v>136</v>
      </c>
      <c r="BK220" s="188">
        <f>ROUND(I220*H220,2)</f>
        <v>0</v>
      </c>
      <c r="BL220" s="15" t="s">
        <v>141</v>
      </c>
      <c r="BM220" s="187" t="s">
        <v>424</v>
      </c>
    </row>
    <row r="221" s="2" customFormat="1" ht="24.15" customHeight="1">
      <c r="A221" s="34"/>
      <c r="B221" s="174"/>
      <c r="C221" s="175" t="s">
        <v>425</v>
      </c>
      <c r="D221" s="175" t="s">
        <v>137</v>
      </c>
      <c r="E221" s="176" t="s">
        <v>426</v>
      </c>
      <c r="F221" s="177" t="s">
        <v>427</v>
      </c>
      <c r="G221" s="178" t="s">
        <v>140</v>
      </c>
      <c r="H221" s="179">
        <v>16.030999999999999</v>
      </c>
      <c r="I221" s="180"/>
      <c r="J221" s="181">
        <f>ROUND(I221*H221,2)</f>
        <v>0</v>
      </c>
      <c r="K221" s="182"/>
      <c r="L221" s="35"/>
      <c r="M221" s="183" t="s">
        <v>1</v>
      </c>
      <c r="N221" s="184" t="s">
        <v>40</v>
      </c>
      <c r="O221" s="78"/>
      <c r="P221" s="185">
        <f>O221*H221</f>
        <v>0</v>
      </c>
      <c r="Q221" s="185">
        <v>0</v>
      </c>
      <c r="R221" s="185">
        <f>Q221*H221</f>
        <v>0</v>
      </c>
      <c r="S221" s="185">
        <v>0</v>
      </c>
      <c r="T221" s="18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7" t="s">
        <v>141</v>
      </c>
      <c r="AT221" s="187" t="s">
        <v>137</v>
      </c>
      <c r="AU221" s="187" t="s">
        <v>136</v>
      </c>
      <c r="AY221" s="15" t="s">
        <v>134</v>
      </c>
      <c r="BE221" s="188">
        <f>IF(N221="základná",J221,0)</f>
        <v>0</v>
      </c>
      <c r="BF221" s="188">
        <f>IF(N221="znížená",J221,0)</f>
        <v>0</v>
      </c>
      <c r="BG221" s="188">
        <f>IF(N221="zákl. prenesená",J221,0)</f>
        <v>0</v>
      </c>
      <c r="BH221" s="188">
        <f>IF(N221="zníž. prenesená",J221,0)</f>
        <v>0</v>
      </c>
      <c r="BI221" s="188">
        <f>IF(N221="nulová",J221,0)</f>
        <v>0</v>
      </c>
      <c r="BJ221" s="15" t="s">
        <v>136</v>
      </c>
      <c r="BK221" s="188">
        <f>ROUND(I221*H221,2)</f>
        <v>0</v>
      </c>
      <c r="BL221" s="15" t="s">
        <v>141</v>
      </c>
      <c r="BM221" s="187" t="s">
        <v>428</v>
      </c>
    </row>
    <row r="222" s="2" customFormat="1" ht="24.15" customHeight="1">
      <c r="A222" s="34"/>
      <c r="B222" s="174"/>
      <c r="C222" s="175" t="s">
        <v>429</v>
      </c>
      <c r="D222" s="175" t="s">
        <v>137</v>
      </c>
      <c r="E222" s="176" t="s">
        <v>430</v>
      </c>
      <c r="F222" s="177" t="s">
        <v>431</v>
      </c>
      <c r="G222" s="178" t="s">
        <v>140</v>
      </c>
      <c r="H222" s="179">
        <v>3.2599999999999998</v>
      </c>
      <c r="I222" s="180"/>
      <c r="J222" s="181">
        <f>ROUND(I222*H222,2)</f>
        <v>0</v>
      </c>
      <c r="K222" s="182"/>
      <c r="L222" s="35"/>
      <c r="M222" s="183" t="s">
        <v>1</v>
      </c>
      <c r="N222" s="184" t="s">
        <v>40</v>
      </c>
      <c r="O222" s="78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7" t="s">
        <v>141</v>
      </c>
      <c r="AT222" s="187" t="s">
        <v>137</v>
      </c>
      <c r="AU222" s="187" t="s">
        <v>136</v>
      </c>
      <c r="AY222" s="15" t="s">
        <v>134</v>
      </c>
      <c r="BE222" s="188">
        <f>IF(N222="základná",J222,0)</f>
        <v>0</v>
      </c>
      <c r="BF222" s="188">
        <f>IF(N222="znížená",J222,0)</f>
        <v>0</v>
      </c>
      <c r="BG222" s="188">
        <f>IF(N222="zákl. prenesená",J222,0)</f>
        <v>0</v>
      </c>
      <c r="BH222" s="188">
        <f>IF(N222="zníž. prenesená",J222,0)</f>
        <v>0</v>
      </c>
      <c r="BI222" s="188">
        <f>IF(N222="nulová",J222,0)</f>
        <v>0</v>
      </c>
      <c r="BJ222" s="15" t="s">
        <v>136</v>
      </c>
      <c r="BK222" s="188">
        <f>ROUND(I222*H222,2)</f>
        <v>0</v>
      </c>
      <c r="BL222" s="15" t="s">
        <v>141</v>
      </c>
      <c r="BM222" s="187" t="s">
        <v>432</v>
      </c>
    </row>
    <row r="223" s="2" customFormat="1" ht="24.15" customHeight="1">
      <c r="A223" s="34"/>
      <c r="B223" s="174"/>
      <c r="C223" s="175" t="s">
        <v>433</v>
      </c>
      <c r="D223" s="175" t="s">
        <v>137</v>
      </c>
      <c r="E223" s="176" t="s">
        <v>434</v>
      </c>
      <c r="F223" s="177" t="s">
        <v>431</v>
      </c>
      <c r="G223" s="178" t="s">
        <v>140</v>
      </c>
      <c r="H223" s="179">
        <v>9.7420000000000009</v>
      </c>
      <c r="I223" s="180"/>
      <c r="J223" s="181">
        <f>ROUND(I223*H223,2)</f>
        <v>0</v>
      </c>
      <c r="K223" s="182"/>
      <c r="L223" s="35"/>
      <c r="M223" s="183" t="s">
        <v>1</v>
      </c>
      <c r="N223" s="184" t="s">
        <v>40</v>
      </c>
      <c r="O223" s="78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7" t="s">
        <v>141</v>
      </c>
      <c r="AT223" s="187" t="s">
        <v>137</v>
      </c>
      <c r="AU223" s="187" t="s">
        <v>136</v>
      </c>
      <c r="AY223" s="15" t="s">
        <v>134</v>
      </c>
      <c r="BE223" s="188">
        <f>IF(N223="základná",J223,0)</f>
        <v>0</v>
      </c>
      <c r="BF223" s="188">
        <f>IF(N223="znížená",J223,0)</f>
        <v>0</v>
      </c>
      <c r="BG223" s="188">
        <f>IF(N223="zákl. prenesená",J223,0)</f>
        <v>0</v>
      </c>
      <c r="BH223" s="188">
        <f>IF(N223="zníž. prenesená",J223,0)</f>
        <v>0</v>
      </c>
      <c r="BI223" s="188">
        <f>IF(N223="nulová",J223,0)</f>
        <v>0</v>
      </c>
      <c r="BJ223" s="15" t="s">
        <v>136</v>
      </c>
      <c r="BK223" s="188">
        <f>ROUND(I223*H223,2)</f>
        <v>0</v>
      </c>
      <c r="BL223" s="15" t="s">
        <v>141</v>
      </c>
      <c r="BM223" s="187" t="s">
        <v>435</v>
      </c>
    </row>
    <row r="224" s="2" customFormat="1" ht="24.15" customHeight="1">
      <c r="A224" s="34"/>
      <c r="B224" s="174"/>
      <c r="C224" s="175" t="s">
        <v>436</v>
      </c>
      <c r="D224" s="175" t="s">
        <v>137</v>
      </c>
      <c r="E224" s="176" t="s">
        <v>437</v>
      </c>
      <c r="F224" s="177" t="s">
        <v>438</v>
      </c>
      <c r="G224" s="178" t="s">
        <v>140</v>
      </c>
      <c r="H224" s="179">
        <v>5.931</v>
      </c>
      <c r="I224" s="180"/>
      <c r="J224" s="181">
        <f>ROUND(I224*H224,2)</f>
        <v>0</v>
      </c>
      <c r="K224" s="182"/>
      <c r="L224" s="35"/>
      <c r="M224" s="183" t="s">
        <v>1</v>
      </c>
      <c r="N224" s="184" t="s">
        <v>40</v>
      </c>
      <c r="O224" s="78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7" t="s">
        <v>141</v>
      </c>
      <c r="AT224" s="187" t="s">
        <v>137</v>
      </c>
      <c r="AU224" s="187" t="s">
        <v>136</v>
      </c>
      <c r="AY224" s="15" t="s">
        <v>134</v>
      </c>
      <c r="BE224" s="188">
        <f>IF(N224="základná",J224,0)</f>
        <v>0</v>
      </c>
      <c r="BF224" s="188">
        <f>IF(N224="znížená",J224,0)</f>
        <v>0</v>
      </c>
      <c r="BG224" s="188">
        <f>IF(N224="zákl. prenesená",J224,0)</f>
        <v>0</v>
      </c>
      <c r="BH224" s="188">
        <f>IF(N224="zníž. prenesená",J224,0)</f>
        <v>0</v>
      </c>
      <c r="BI224" s="188">
        <f>IF(N224="nulová",J224,0)</f>
        <v>0</v>
      </c>
      <c r="BJ224" s="15" t="s">
        <v>136</v>
      </c>
      <c r="BK224" s="188">
        <f>ROUND(I224*H224,2)</f>
        <v>0</v>
      </c>
      <c r="BL224" s="15" t="s">
        <v>141</v>
      </c>
      <c r="BM224" s="187" t="s">
        <v>439</v>
      </c>
    </row>
    <row r="225" s="2" customFormat="1" ht="33" customHeight="1">
      <c r="A225" s="34"/>
      <c r="B225" s="174"/>
      <c r="C225" s="175" t="s">
        <v>440</v>
      </c>
      <c r="D225" s="175" t="s">
        <v>137</v>
      </c>
      <c r="E225" s="176" t="s">
        <v>441</v>
      </c>
      <c r="F225" s="177" t="s">
        <v>442</v>
      </c>
      <c r="G225" s="178" t="s">
        <v>140</v>
      </c>
      <c r="H225" s="179">
        <v>5.931</v>
      </c>
      <c r="I225" s="180"/>
      <c r="J225" s="181">
        <f>ROUND(I225*H225,2)</f>
        <v>0</v>
      </c>
      <c r="K225" s="182"/>
      <c r="L225" s="35"/>
      <c r="M225" s="183" t="s">
        <v>1</v>
      </c>
      <c r="N225" s="184" t="s">
        <v>40</v>
      </c>
      <c r="O225" s="78"/>
      <c r="P225" s="185">
        <f>O225*H225</f>
        <v>0</v>
      </c>
      <c r="Q225" s="185">
        <v>0</v>
      </c>
      <c r="R225" s="185">
        <f>Q225*H225</f>
        <v>0</v>
      </c>
      <c r="S225" s="185">
        <v>0</v>
      </c>
      <c r="T225" s="18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7" t="s">
        <v>141</v>
      </c>
      <c r="AT225" s="187" t="s">
        <v>137</v>
      </c>
      <c r="AU225" s="187" t="s">
        <v>136</v>
      </c>
      <c r="AY225" s="15" t="s">
        <v>134</v>
      </c>
      <c r="BE225" s="188">
        <f>IF(N225="základná",J225,0)</f>
        <v>0</v>
      </c>
      <c r="BF225" s="188">
        <f>IF(N225="znížená",J225,0)</f>
        <v>0</v>
      </c>
      <c r="BG225" s="188">
        <f>IF(N225="zákl. prenesená",J225,0)</f>
        <v>0</v>
      </c>
      <c r="BH225" s="188">
        <f>IF(N225="zníž. prenesená",J225,0)</f>
        <v>0</v>
      </c>
      <c r="BI225" s="188">
        <f>IF(N225="nulová",J225,0)</f>
        <v>0</v>
      </c>
      <c r="BJ225" s="15" t="s">
        <v>136</v>
      </c>
      <c r="BK225" s="188">
        <f>ROUND(I225*H225,2)</f>
        <v>0</v>
      </c>
      <c r="BL225" s="15" t="s">
        <v>141</v>
      </c>
      <c r="BM225" s="187" t="s">
        <v>443</v>
      </c>
    </row>
    <row r="226" s="2" customFormat="1" ht="44.25" customHeight="1">
      <c r="A226" s="34"/>
      <c r="B226" s="174"/>
      <c r="C226" s="175" t="s">
        <v>444</v>
      </c>
      <c r="D226" s="175" t="s">
        <v>137</v>
      </c>
      <c r="E226" s="176" t="s">
        <v>445</v>
      </c>
      <c r="F226" s="177" t="s">
        <v>446</v>
      </c>
      <c r="G226" s="178" t="s">
        <v>176</v>
      </c>
      <c r="H226" s="179">
        <v>59.310000000000002</v>
      </c>
      <c r="I226" s="180"/>
      <c r="J226" s="181">
        <f>ROUND(I226*H226,2)</f>
        <v>0</v>
      </c>
      <c r="K226" s="182"/>
      <c r="L226" s="35"/>
      <c r="M226" s="183" t="s">
        <v>1</v>
      </c>
      <c r="N226" s="184" t="s">
        <v>40</v>
      </c>
      <c r="O226" s="78"/>
      <c r="P226" s="185">
        <f>O226*H226</f>
        <v>0</v>
      </c>
      <c r="Q226" s="185">
        <v>0</v>
      </c>
      <c r="R226" s="185">
        <f>Q226*H226</f>
        <v>0</v>
      </c>
      <c r="S226" s="185">
        <v>0</v>
      </c>
      <c r="T226" s="18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7" t="s">
        <v>141</v>
      </c>
      <c r="AT226" s="187" t="s">
        <v>137</v>
      </c>
      <c r="AU226" s="187" t="s">
        <v>136</v>
      </c>
      <c r="AY226" s="15" t="s">
        <v>134</v>
      </c>
      <c r="BE226" s="188">
        <f>IF(N226="základná",J226,0)</f>
        <v>0</v>
      </c>
      <c r="BF226" s="188">
        <f>IF(N226="znížená",J226,0)</f>
        <v>0</v>
      </c>
      <c r="BG226" s="188">
        <f>IF(N226="zákl. prenesená",J226,0)</f>
        <v>0</v>
      </c>
      <c r="BH226" s="188">
        <f>IF(N226="zníž. prenesená",J226,0)</f>
        <v>0</v>
      </c>
      <c r="BI226" s="188">
        <f>IF(N226="nulová",J226,0)</f>
        <v>0</v>
      </c>
      <c r="BJ226" s="15" t="s">
        <v>136</v>
      </c>
      <c r="BK226" s="188">
        <f>ROUND(I226*H226,2)</f>
        <v>0</v>
      </c>
      <c r="BL226" s="15" t="s">
        <v>141</v>
      </c>
      <c r="BM226" s="187" t="s">
        <v>447</v>
      </c>
    </row>
    <row r="227" s="2" customFormat="1" ht="24.15" customHeight="1">
      <c r="A227" s="34"/>
      <c r="B227" s="174"/>
      <c r="C227" s="175" t="s">
        <v>448</v>
      </c>
      <c r="D227" s="175" t="s">
        <v>137</v>
      </c>
      <c r="E227" s="176" t="s">
        <v>449</v>
      </c>
      <c r="F227" s="177" t="s">
        <v>450</v>
      </c>
      <c r="G227" s="178" t="s">
        <v>176</v>
      </c>
      <c r="H227" s="179">
        <v>63.18</v>
      </c>
      <c r="I227" s="180"/>
      <c r="J227" s="181">
        <f>ROUND(I227*H227,2)</f>
        <v>0</v>
      </c>
      <c r="K227" s="182"/>
      <c r="L227" s="35"/>
      <c r="M227" s="183" t="s">
        <v>1</v>
      </c>
      <c r="N227" s="184" t="s">
        <v>40</v>
      </c>
      <c r="O227" s="78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7" t="s">
        <v>141</v>
      </c>
      <c r="AT227" s="187" t="s">
        <v>137</v>
      </c>
      <c r="AU227" s="187" t="s">
        <v>136</v>
      </c>
      <c r="AY227" s="15" t="s">
        <v>134</v>
      </c>
      <c r="BE227" s="188">
        <f>IF(N227="základná",J227,0)</f>
        <v>0</v>
      </c>
      <c r="BF227" s="188">
        <f>IF(N227="znížená",J227,0)</f>
        <v>0</v>
      </c>
      <c r="BG227" s="188">
        <f>IF(N227="zákl. prenesená",J227,0)</f>
        <v>0</v>
      </c>
      <c r="BH227" s="188">
        <f>IF(N227="zníž. prenesená",J227,0)</f>
        <v>0</v>
      </c>
      <c r="BI227" s="188">
        <f>IF(N227="nulová",J227,0)</f>
        <v>0</v>
      </c>
      <c r="BJ227" s="15" t="s">
        <v>136</v>
      </c>
      <c r="BK227" s="188">
        <f>ROUND(I227*H227,2)</f>
        <v>0</v>
      </c>
      <c r="BL227" s="15" t="s">
        <v>141</v>
      </c>
      <c r="BM227" s="187" t="s">
        <v>451</v>
      </c>
    </row>
    <row r="228" s="2" customFormat="1" ht="33" customHeight="1">
      <c r="A228" s="34"/>
      <c r="B228" s="174"/>
      <c r="C228" s="175" t="s">
        <v>452</v>
      </c>
      <c r="D228" s="175" t="s">
        <v>137</v>
      </c>
      <c r="E228" s="176" t="s">
        <v>453</v>
      </c>
      <c r="F228" s="177" t="s">
        <v>454</v>
      </c>
      <c r="G228" s="178" t="s">
        <v>176</v>
      </c>
      <c r="H228" s="179">
        <v>1282.48</v>
      </c>
      <c r="I228" s="180"/>
      <c r="J228" s="181">
        <f>ROUND(I228*H228,2)</f>
        <v>0</v>
      </c>
      <c r="K228" s="182"/>
      <c r="L228" s="35"/>
      <c r="M228" s="183" t="s">
        <v>1</v>
      </c>
      <c r="N228" s="184" t="s">
        <v>40</v>
      </c>
      <c r="O228" s="78"/>
      <c r="P228" s="185">
        <f>O228*H228</f>
        <v>0</v>
      </c>
      <c r="Q228" s="185">
        <v>0</v>
      </c>
      <c r="R228" s="185">
        <f>Q228*H228</f>
        <v>0</v>
      </c>
      <c r="S228" s="185">
        <v>0</v>
      </c>
      <c r="T228" s="18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7" t="s">
        <v>141</v>
      </c>
      <c r="AT228" s="187" t="s">
        <v>137</v>
      </c>
      <c r="AU228" s="187" t="s">
        <v>136</v>
      </c>
      <c r="AY228" s="15" t="s">
        <v>134</v>
      </c>
      <c r="BE228" s="188">
        <f>IF(N228="základná",J228,0)</f>
        <v>0</v>
      </c>
      <c r="BF228" s="188">
        <f>IF(N228="znížená",J228,0)</f>
        <v>0</v>
      </c>
      <c r="BG228" s="188">
        <f>IF(N228="zákl. prenesená",J228,0)</f>
        <v>0</v>
      </c>
      <c r="BH228" s="188">
        <f>IF(N228="zníž. prenesená",J228,0)</f>
        <v>0</v>
      </c>
      <c r="BI228" s="188">
        <f>IF(N228="nulová",J228,0)</f>
        <v>0</v>
      </c>
      <c r="BJ228" s="15" t="s">
        <v>136</v>
      </c>
      <c r="BK228" s="188">
        <f>ROUND(I228*H228,2)</f>
        <v>0</v>
      </c>
      <c r="BL228" s="15" t="s">
        <v>141</v>
      </c>
      <c r="BM228" s="187" t="s">
        <v>455</v>
      </c>
    </row>
    <row r="229" s="2" customFormat="1" ht="24.15" customHeight="1">
      <c r="A229" s="34"/>
      <c r="B229" s="174"/>
      <c r="C229" s="175" t="s">
        <v>456</v>
      </c>
      <c r="D229" s="175" t="s">
        <v>137</v>
      </c>
      <c r="E229" s="176" t="s">
        <v>457</v>
      </c>
      <c r="F229" s="177" t="s">
        <v>458</v>
      </c>
      <c r="G229" s="178" t="s">
        <v>243</v>
      </c>
      <c r="H229" s="179">
        <v>283.44999999999999</v>
      </c>
      <c r="I229" s="180"/>
      <c r="J229" s="181">
        <f>ROUND(I229*H229,2)</f>
        <v>0</v>
      </c>
      <c r="K229" s="182"/>
      <c r="L229" s="35"/>
      <c r="M229" s="183" t="s">
        <v>1</v>
      </c>
      <c r="N229" s="184" t="s">
        <v>40</v>
      </c>
      <c r="O229" s="78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7" t="s">
        <v>141</v>
      </c>
      <c r="AT229" s="187" t="s">
        <v>137</v>
      </c>
      <c r="AU229" s="187" t="s">
        <v>136</v>
      </c>
      <c r="AY229" s="15" t="s">
        <v>134</v>
      </c>
      <c r="BE229" s="188">
        <f>IF(N229="základná",J229,0)</f>
        <v>0</v>
      </c>
      <c r="BF229" s="188">
        <f>IF(N229="znížená",J229,0)</f>
        <v>0</v>
      </c>
      <c r="BG229" s="188">
        <f>IF(N229="zákl. prenesená",J229,0)</f>
        <v>0</v>
      </c>
      <c r="BH229" s="188">
        <f>IF(N229="zníž. prenesená",J229,0)</f>
        <v>0</v>
      </c>
      <c r="BI229" s="188">
        <f>IF(N229="nulová",J229,0)</f>
        <v>0</v>
      </c>
      <c r="BJ229" s="15" t="s">
        <v>136</v>
      </c>
      <c r="BK229" s="188">
        <f>ROUND(I229*H229,2)</f>
        <v>0</v>
      </c>
      <c r="BL229" s="15" t="s">
        <v>141</v>
      </c>
      <c r="BM229" s="187" t="s">
        <v>459</v>
      </c>
    </row>
    <row r="230" s="2" customFormat="1" ht="37.8" customHeight="1">
      <c r="A230" s="34"/>
      <c r="B230" s="174"/>
      <c r="C230" s="175" t="s">
        <v>460</v>
      </c>
      <c r="D230" s="175" t="s">
        <v>137</v>
      </c>
      <c r="E230" s="176" t="s">
        <v>461</v>
      </c>
      <c r="F230" s="177" t="s">
        <v>462</v>
      </c>
      <c r="G230" s="178" t="s">
        <v>243</v>
      </c>
      <c r="H230" s="179">
        <v>283.44999999999999</v>
      </c>
      <c r="I230" s="180"/>
      <c r="J230" s="181">
        <f>ROUND(I230*H230,2)</f>
        <v>0</v>
      </c>
      <c r="K230" s="182"/>
      <c r="L230" s="35"/>
      <c r="M230" s="183" t="s">
        <v>1</v>
      </c>
      <c r="N230" s="184" t="s">
        <v>40</v>
      </c>
      <c r="O230" s="78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7" t="s">
        <v>141</v>
      </c>
      <c r="AT230" s="187" t="s">
        <v>137</v>
      </c>
      <c r="AU230" s="187" t="s">
        <v>136</v>
      </c>
      <c r="AY230" s="15" t="s">
        <v>134</v>
      </c>
      <c r="BE230" s="188">
        <f>IF(N230="základná",J230,0)</f>
        <v>0</v>
      </c>
      <c r="BF230" s="188">
        <f>IF(N230="znížená",J230,0)</f>
        <v>0</v>
      </c>
      <c r="BG230" s="188">
        <f>IF(N230="zákl. prenesená",J230,0)</f>
        <v>0</v>
      </c>
      <c r="BH230" s="188">
        <f>IF(N230="zníž. prenesená",J230,0)</f>
        <v>0</v>
      </c>
      <c r="BI230" s="188">
        <f>IF(N230="nulová",J230,0)</f>
        <v>0</v>
      </c>
      <c r="BJ230" s="15" t="s">
        <v>136</v>
      </c>
      <c r="BK230" s="188">
        <f>ROUND(I230*H230,2)</f>
        <v>0</v>
      </c>
      <c r="BL230" s="15" t="s">
        <v>141</v>
      </c>
      <c r="BM230" s="187" t="s">
        <v>463</v>
      </c>
    </row>
    <row r="231" s="2" customFormat="1" ht="24.15" customHeight="1">
      <c r="A231" s="34"/>
      <c r="B231" s="174"/>
      <c r="C231" s="175" t="s">
        <v>464</v>
      </c>
      <c r="D231" s="175" t="s">
        <v>137</v>
      </c>
      <c r="E231" s="176" t="s">
        <v>465</v>
      </c>
      <c r="F231" s="177" t="s">
        <v>466</v>
      </c>
      <c r="G231" s="178" t="s">
        <v>229</v>
      </c>
      <c r="H231" s="179">
        <v>39</v>
      </c>
      <c r="I231" s="180"/>
      <c r="J231" s="181">
        <f>ROUND(I231*H231,2)</f>
        <v>0</v>
      </c>
      <c r="K231" s="182"/>
      <c r="L231" s="35"/>
      <c r="M231" s="183" t="s">
        <v>1</v>
      </c>
      <c r="N231" s="184" t="s">
        <v>40</v>
      </c>
      <c r="O231" s="78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7" t="s">
        <v>141</v>
      </c>
      <c r="AT231" s="187" t="s">
        <v>137</v>
      </c>
      <c r="AU231" s="187" t="s">
        <v>136</v>
      </c>
      <c r="AY231" s="15" t="s">
        <v>134</v>
      </c>
      <c r="BE231" s="188">
        <f>IF(N231="základná",J231,0)</f>
        <v>0</v>
      </c>
      <c r="BF231" s="188">
        <f>IF(N231="znížená",J231,0)</f>
        <v>0</v>
      </c>
      <c r="BG231" s="188">
        <f>IF(N231="zákl. prenesená",J231,0)</f>
        <v>0</v>
      </c>
      <c r="BH231" s="188">
        <f>IF(N231="zníž. prenesená",J231,0)</f>
        <v>0</v>
      </c>
      <c r="BI231" s="188">
        <f>IF(N231="nulová",J231,0)</f>
        <v>0</v>
      </c>
      <c r="BJ231" s="15" t="s">
        <v>136</v>
      </c>
      <c r="BK231" s="188">
        <f>ROUND(I231*H231,2)</f>
        <v>0</v>
      </c>
      <c r="BL231" s="15" t="s">
        <v>141</v>
      </c>
      <c r="BM231" s="187" t="s">
        <v>467</v>
      </c>
    </row>
    <row r="232" s="2" customFormat="1" ht="24.15" customHeight="1">
      <c r="A232" s="34"/>
      <c r="B232" s="174"/>
      <c r="C232" s="175" t="s">
        <v>468</v>
      </c>
      <c r="D232" s="175" t="s">
        <v>137</v>
      </c>
      <c r="E232" s="176" t="s">
        <v>469</v>
      </c>
      <c r="F232" s="177" t="s">
        <v>470</v>
      </c>
      <c r="G232" s="178" t="s">
        <v>229</v>
      </c>
      <c r="H232" s="179">
        <v>6</v>
      </c>
      <c r="I232" s="180"/>
      <c r="J232" s="181">
        <f>ROUND(I232*H232,2)</f>
        <v>0</v>
      </c>
      <c r="K232" s="182"/>
      <c r="L232" s="35"/>
      <c r="M232" s="183" t="s">
        <v>1</v>
      </c>
      <c r="N232" s="184" t="s">
        <v>40</v>
      </c>
      <c r="O232" s="78"/>
      <c r="P232" s="185">
        <f>O232*H232</f>
        <v>0</v>
      </c>
      <c r="Q232" s="185">
        <v>0</v>
      </c>
      <c r="R232" s="185">
        <f>Q232*H232</f>
        <v>0</v>
      </c>
      <c r="S232" s="185">
        <v>0</v>
      </c>
      <c r="T232" s="18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7" t="s">
        <v>141</v>
      </c>
      <c r="AT232" s="187" t="s">
        <v>137</v>
      </c>
      <c r="AU232" s="187" t="s">
        <v>136</v>
      </c>
      <c r="AY232" s="15" t="s">
        <v>134</v>
      </c>
      <c r="BE232" s="188">
        <f>IF(N232="základná",J232,0)</f>
        <v>0</v>
      </c>
      <c r="BF232" s="188">
        <f>IF(N232="znížená",J232,0)</f>
        <v>0</v>
      </c>
      <c r="BG232" s="188">
        <f>IF(N232="zákl. prenesená",J232,0)</f>
        <v>0</v>
      </c>
      <c r="BH232" s="188">
        <f>IF(N232="zníž. prenesená",J232,0)</f>
        <v>0</v>
      </c>
      <c r="BI232" s="188">
        <f>IF(N232="nulová",J232,0)</f>
        <v>0</v>
      </c>
      <c r="BJ232" s="15" t="s">
        <v>136</v>
      </c>
      <c r="BK232" s="188">
        <f>ROUND(I232*H232,2)</f>
        <v>0</v>
      </c>
      <c r="BL232" s="15" t="s">
        <v>141</v>
      </c>
      <c r="BM232" s="187" t="s">
        <v>471</v>
      </c>
    </row>
    <row r="233" s="2" customFormat="1" ht="16.5" customHeight="1">
      <c r="A233" s="34"/>
      <c r="B233" s="174"/>
      <c r="C233" s="189" t="s">
        <v>472</v>
      </c>
      <c r="D233" s="189" t="s">
        <v>163</v>
      </c>
      <c r="E233" s="190" t="s">
        <v>473</v>
      </c>
      <c r="F233" s="191" t="s">
        <v>474</v>
      </c>
      <c r="G233" s="192" t="s">
        <v>229</v>
      </c>
      <c r="H233" s="193">
        <v>3</v>
      </c>
      <c r="I233" s="194"/>
      <c r="J233" s="195">
        <f>ROUND(I233*H233,2)</f>
        <v>0</v>
      </c>
      <c r="K233" s="196"/>
      <c r="L233" s="197"/>
      <c r="M233" s="198" t="s">
        <v>1</v>
      </c>
      <c r="N233" s="199" t="s">
        <v>40</v>
      </c>
      <c r="O233" s="78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7" t="s">
        <v>162</v>
      </c>
      <c r="AT233" s="187" t="s">
        <v>163</v>
      </c>
      <c r="AU233" s="187" t="s">
        <v>136</v>
      </c>
      <c r="AY233" s="15" t="s">
        <v>134</v>
      </c>
      <c r="BE233" s="188">
        <f>IF(N233="základná",J233,0)</f>
        <v>0</v>
      </c>
      <c r="BF233" s="188">
        <f>IF(N233="znížená",J233,0)</f>
        <v>0</v>
      </c>
      <c r="BG233" s="188">
        <f>IF(N233="zákl. prenesená",J233,0)</f>
        <v>0</v>
      </c>
      <c r="BH233" s="188">
        <f>IF(N233="zníž. prenesená",J233,0)</f>
        <v>0</v>
      </c>
      <c r="BI233" s="188">
        <f>IF(N233="nulová",J233,0)</f>
        <v>0</v>
      </c>
      <c r="BJ233" s="15" t="s">
        <v>136</v>
      </c>
      <c r="BK233" s="188">
        <f>ROUND(I233*H233,2)</f>
        <v>0</v>
      </c>
      <c r="BL233" s="15" t="s">
        <v>141</v>
      </c>
      <c r="BM233" s="187" t="s">
        <v>475</v>
      </c>
    </row>
    <row r="234" s="2" customFormat="1" ht="16.5" customHeight="1">
      <c r="A234" s="34"/>
      <c r="B234" s="174"/>
      <c r="C234" s="189" t="s">
        <v>476</v>
      </c>
      <c r="D234" s="189" t="s">
        <v>163</v>
      </c>
      <c r="E234" s="190" t="s">
        <v>477</v>
      </c>
      <c r="F234" s="191" t="s">
        <v>478</v>
      </c>
      <c r="G234" s="192" t="s">
        <v>229</v>
      </c>
      <c r="H234" s="193">
        <v>1</v>
      </c>
      <c r="I234" s="194"/>
      <c r="J234" s="195">
        <f>ROUND(I234*H234,2)</f>
        <v>0</v>
      </c>
      <c r="K234" s="196"/>
      <c r="L234" s="197"/>
      <c r="M234" s="198" t="s">
        <v>1</v>
      </c>
      <c r="N234" s="199" t="s">
        <v>40</v>
      </c>
      <c r="O234" s="78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7" t="s">
        <v>162</v>
      </c>
      <c r="AT234" s="187" t="s">
        <v>163</v>
      </c>
      <c r="AU234" s="187" t="s">
        <v>136</v>
      </c>
      <c r="AY234" s="15" t="s">
        <v>134</v>
      </c>
      <c r="BE234" s="188">
        <f>IF(N234="základná",J234,0)</f>
        <v>0</v>
      </c>
      <c r="BF234" s="188">
        <f>IF(N234="znížená",J234,0)</f>
        <v>0</v>
      </c>
      <c r="BG234" s="188">
        <f>IF(N234="zákl. prenesená",J234,0)</f>
        <v>0</v>
      </c>
      <c r="BH234" s="188">
        <f>IF(N234="zníž. prenesená",J234,0)</f>
        <v>0</v>
      </c>
      <c r="BI234" s="188">
        <f>IF(N234="nulová",J234,0)</f>
        <v>0</v>
      </c>
      <c r="BJ234" s="15" t="s">
        <v>136</v>
      </c>
      <c r="BK234" s="188">
        <f>ROUND(I234*H234,2)</f>
        <v>0</v>
      </c>
      <c r="BL234" s="15" t="s">
        <v>141</v>
      </c>
      <c r="BM234" s="187" t="s">
        <v>479</v>
      </c>
    </row>
    <row r="235" s="2" customFormat="1" ht="16.5" customHeight="1">
      <c r="A235" s="34"/>
      <c r="B235" s="174"/>
      <c r="C235" s="189" t="s">
        <v>480</v>
      </c>
      <c r="D235" s="189" t="s">
        <v>163</v>
      </c>
      <c r="E235" s="190" t="s">
        <v>481</v>
      </c>
      <c r="F235" s="191" t="s">
        <v>482</v>
      </c>
      <c r="G235" s="192" t="s">
        <v>229</v>
      </c>
      <c r="H235" s="193">
        <v>1</v>
      </c>
      <c r="I235" s="194"/>
      <c r="J235" s="195">
        <f>ROUND(I235*H235,2)</f>
        <v>0</v>
      </c>
      <c r="K235" s="196"/>
      <c r="L235" s="197"/>
      <c r="M235" s="198" t="s">
        <v>1</v>
      </c>
      <c r="N235" s="199" t="s">
        <v>40</v>
      </c>
      <c r="O235" s="78"/>
      <c r="P235" s="185">
        <f>O235*H235</f>
        <v>0</v>
      </c>
      <c r="Q235" s="185">
        <v>0</v>
      </c>
      <c r="R235" s="185">
        <f>Q235*H235</f>
        <v>0</v>
      </c>
      <c r="S235" s="185">
        <v>0</v>
      </c>
      <c r="T235" s="18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7" t="s">
        <v>162</v>
      </c>
      <c r="AT235" s="187" t="s">
        <v>163</v>
      </c>
      <c r="AU235" s="187" t="s">
        <v>136</v>
      </c>
      <c r="AY235" s="15" t="s">
        <v>134</v>
      </c>
      <c r="BE235" s="188">
        <f>IF(N235="základná",J235,0)</f>
        <v>0</v>
      </c>
      <c r="BF235" s="188">
        <f>IF(N235="znížená",J235,0)</f>
        <v>0</v>
      </c>
      <c r="BG235" s="188">
        <f>IF(N235="zákl. prenesená",J235,0)</f>
        <v>0</v>
      </c>
      <c r="BH235" s="188">
        <f>IF(N235="zníž. prenesená",J235,0)</f>
        <v>0</v>
      </c>
      <c r="BI235" s="188">
        <f>IF(N235="nulová",J235,0)</f>
        <v>0</v>
      </c>
      <c r="BJ235" s="15" t="s">
        <v>136</v>
      </c>
      <c r="BK235" s="188">
        <f>ROUND(I235*H235,2)</f>
        <v>0</v>
      </c>
      <c r="BL235" s="15" t="s">
        <v>141</v>
      </c>
      <c r="BM235" s="187" t="s">
        <v>483</v>
      </c>
    </row>
    <row r="236" s="2" customFormat="1" ht="16.5" customHeight="1">
      <c r="A236" s="34"/>
      <c r="B236" s="174"/>
      <c r="C236" s="189" t="s">
        <v>484</v>
      </c>
      <c r="D236" s="189" t="s">
        <v>163</v>
      </c>
      <c r="E236" s="190" t="s">
        <v>485</v>
      </c>
      <c r="F236" s="191" t="s">
        <v>486</v>
      </c>
      <c r="G236" s="192" t="s">
        <v>229</v>
      </c>
      <c r="H236" s="193">
        <v>1</v>
      </c>
      <c r="I236" s="194"/>
      <c r="J236" s="195">
        <f>ROUND(I236*H236,2)</f>
        <v>0</v>
      </c>
      <c r="K236" s="196"/>
      <c r="L236" s="197"/>
      <c r="M236" s="198" t="s">
        <v>1</v>
      </c>
      <c r="N236" s="199" t="s">
        <v>40</v>
      </c>
      <c r="O236" s="78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7" t="s">
        <v>162</v>
      </c>
      <c r="AT236" s="187" t="s">
        <v>163</v>
      </c>
      <c r="AU236" s="187" t="s">
        <v>136</v>
      </c>
      <c r="AY236" s="15" t="s">
        <v>134</v>
      </c>
      <c r="BE236" s="188">
        <f>IF(N236="základná",J236,0)</f>
        <v>0</v>
      </c>
      <c r="BF236" s="188">
        <f>IF(N236="znížená",J236,0)</f>
        <v>0</v>
      </c>
      <c r="BG236" s="188">
        <f>IF(N236="zákl. prenesená",J236,0)</f>
        <v>0</v>
      </c>
      <c r="BH236" s="188">
        <f>IF(N236="zníž. prenesená",J236,0)</f>
        <v>0</v>
      </c>
      <c r="BI236" s="188">
        <f>IF(N236="nulová",J236,0)</f>
        <v>0</v>
      </c>
      <c r="BJ236" s="15" t="s">
        <v>136</v>
      </c>
      <c r="BK236" s="188">
        <f>ROUND(I236*H236,2)</f>
        <v>0</v>
      </c>
      <c r="BL236" s="15" t="s">
        <v>141</v>
      </c>
      <c r="BM236" s="187" t="s">
        <v>487</v>
      </c>
    </row>
    <row r="237" s="2" customFormat="1" ht="24.15" customHeight="1">
      <c r="A237" s="34"/>
      <c r="B237" s="174"/>
      <c r="C237" s="175" t="s">
        <v>488</v>
      </c>
      <c r="D237" s="175" t="s">
        <v>137</v>
      </c>
      <c r="E237" s="176" t="s">
        <v>489</v>
      </c>
      <c r="F237" s="177" t="s">
        <v>490</v>
      </c>
      <c r="G237" s="178" t="s">
        <v>243</v>
      </c>
      <c r="H237" s="179">
        <v>5.5599999999999996</v>
      </c>
      <c r="I237" s="180"/>
      <c r="J237" s="181">
        <f>ROUND(I237*H237,2)</f>
        <v>0</v>
      </c>
      <c r="K237" s="182"/>
      <c r="L237" s="35"/>
      <c r="M237" s="183" t="s">
        <v>1</v>
      </c>
      <c r="N237" s="184" t="s">
        <v>40</v>
      </c>
      <c r="O237" s="78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7" t="s">
        <v>141</v>
      </c>
      <c r="AT237" s="187" t="s">
        <v>137</v>
      </c>
      <c r="AU237" s="187" t="s">
        <v>136</v>
      </c>
      <c r="AY237" s="15" t="s">
        <v>134</v>
      </c>
      <c r="BE237" s="188">
        <f>IF(N237="základná",J237,0)</f>
        <v>0</v>
      </c>
      <c r="BF237" s="188">
        <f>IF(N237="znížená",J237,0)</f>
        <v>0</v>
      </c>
      <c r="BG237" s="188">
        <f>IF(N237="zákl. prenesená",J237,0)</f>
        <v>0</v>
      </c>
      <c r="BH237" s="188">
        <f>IF(N237="zníž. prenesená",J237,0)</f>
        <v>0</v>
      </c>
      <c r="BI237" s="188">
        <f>IF(N237="nulová",J237,0)</f>
        <v>0</v>
      </c>
      <c r="BJ237" s="15" t="s">
        <v>136</v>
      </c>
      <c r="BK237" s="188">
        <f>ROUND(I237*H237,2)</f>
        <v>0</v>
      </c>
      <c r="BL237" s="15" t="s">
        <v>141</v>
      </c>
      <c r="BM237" s="187" t="s">
        <v>491</v>
      </c>
    </row>
    <row r="238" s="2" customFormat="1" ht="33" customHeight="1">
      <c r="A238" s="34"/>
      <c r="B238" s="174"/>
      <c r="C238" s="189" t="s">
        <v>492</v>
      </c>
      <c r="D238" s="189" t="s">
        <v>163</v>
      </c>
      <c r="E238" s="190" t="s">
        <v>493</v>
      </c>
      <c r="F238" s="191" t="s">
        <v>494</v>
      </c>
      <c r="G238" s="192" t="s">
        <v>243</v>
      </c>
      <c r="H238" s="193">
        <v>5.5599999999999996</v>
      </c>
      <c r="I238" s="194"/>
      <c r="J238" s="195">
        <f>ROUND(I238*H238,2)</f>
        <v>0</v>
      </c>
      <c r="K238" s="196"/>
      <c r="L238" s="197"/>
      <c r="M238" s="198" t="s">
        <v>1</v>
      </c>
      <c r="N238" s="199" t="s">
        <v>40</v>
      </c>
      <c r="O238" s="78"/>
      <c r="P238" s="185">
        <f>O238*H238</f>
        <v>0</v>
      </c>
      <c r="Q238" s="185">
        <v>0</v>
      </c>
      <c r="R238" s="185">
        <f>Q238*H238</f>
        <v>0</v>
      </c>
      <c r="S238" s="185">
        <v>0</v>
      </c>
      <c r="T238" s="18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7" t="s">
        <v>162</v>
      </c>
      <c r="AT238" s="187" t="s">
        <v>163</v>
      </c>
      <c r="AU238" s="187" t="s">
        <v>136</v>
      </c>
      <c r="AY238" s="15" t="s">
        <v>134</v>
      </c>
      <c r="BE238" s="188">
        <f>IF(N238="základná",J238,0)</f>
        <v>0</v>
      </c>
      <c r="BF238" s="188">
        <f>IF(N238="znížená",J238,0)</f>
        <v>0</v>
      </c>
      <c r="BG238" s="188">
        <f>IF(N238="zákl. prenesená",J238,0)</f>
        <v>0</v>
      </c>
      <c r="BH238" s="188">
        <f>IF(N238="zníž. prenesená",J238,0)</f>
        <v>0</v>
      </c>
      <c r="BI238" s="188">
        <f>IF(N238="nulová",J238,0)</f>
        <v>0</v>
      </c>
      <c r="BJ238" s="15" t="s">
        <v>136</v>
      </c>
      <c r="BK238" s="188">
        <f>ROUND(I238*H238,2)</f>
        <v>0</v>
      </c>
      <c r="BL238" s="15" t="s">
        <v>141</v>
      </c>
      <c r="BM238" s="187" t="s">
        <v>495</v>
      </c>
    </row>
    <row r="239" s="2" customFormat="1" ht="24.15" customHeight="1">
      <c r="A239" s="34"/>
      <c r="B239" s="174"/>
      <c r="C239" s="189" t="s">
        <v>496</v>
      </c>
      <c r="D239" s="189" t="s">
        <v>163</v>
      </c>
      <c r="E239" s="190" t="s">
        <v>497</v>
      </c>
      <c r="F239" s="191" t="s">
        <v>498</v>
      </c>
      <c r="G239" s="192" t="s">
        <v>229</v>
      </c>
      <c r="H239" s="193">
        <v>5</v>
      </c>
      <c r="I239" s="194"/>
      <c r="J239" s="195">
        <f>ROUND(I239*H239,2)</f>
        <v>0</v>
      </c>
      <c r="K239" s="196"/>
      <c r="L239" s="197"/>
      <c r="M239" s="198" t="s">
        <v>1</v>
      </c>
      <c r="N239" s="199" t="s">
        <v>40</v>
      </c>
      <c r="O239" s="78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7" t="s">
        <v>162</v>
      </c>
      <c r="AT239" s="187" t="s">
        <v>163</v>
      </c>
      <c r="AU239" s="187" t="s">
        <v>136</v>
      </c>
      <c r="AY239" s="15" t="s">
        <v>134</v>
      </c>
      <c r="BE239" s="188">
        <f>IF(N239="základná",J239,0)</f>
        <v>0</v>
      </c>
      <c r="BF239" s="188">
        <f>IF(N239="znížená",J239,0)</f>
        <v>0</v>
      </c>
      <c r="BG239" s="188">
        <f>IF(N239="zákl. prenesená",J239,0)</f>
        <v>0</v>
      </c>
      <c r="BH239" s="188">
        <f>IF(N239="zníž. prenesená",J239,0)</f>
        <v>0</v>
      </c>
      <c r="BI239" s="188">
        <f>IF(N239="nulová",J239,0)</f>
        <v>0</v>
      </c>
      <c r="BJ239" s="15" t="s">
        <v>136</v>
      </c>
      <c r="BK239" s="188">
        <f>ROUND(I239*H239,2)</f>
        <v>0</v>
      </c>
      <c r="BL239" s="15" t="s">
        <v>141</v>
      </c>
      <c r="BM239" s="187" t="s">
        <v>499</v>
      </c>
    </row>
    <row r="240" s="2" customFormat="1" ht="44.25" customHeight="1">
      <c r="A240" s="34"/>
      <c r="B240" s="174"/>
      <c r="C240" s="175" t="s">
        <v>500</v>
      </c>
      <c r="D240" s="175" t="s">
        <v>137</v>
      </c>
      <c r="E240" s="176" t="s">
        <v>501</v>
      </c>
      <c r="F240" s="177" t="s">
        <v>502</v>
      </c>
      <c r="G240" s="178" t="s">
        <v>176</v>
      </c>
      <c r="H240" s="179">
        <v>6.8049999999999997</v>
      </c>
      <c r="I240" s="180"/>
      <c r="J240" s="181">
        <f>ROUND(I240*H240,2)</f>
        <v>0</v>
      </c>
      <c r="K240" s="182"/>
      <c r="L240" s="35"/>
      <c r="M240" s="183" t="s">
        <v>1</v>
      </c>
      <c r="N240" s="184" t="s">
        <v>40</v>
      </c>
      <c r="O240" s="78"/>
      <c r="P240" s="185">
        <f>O240*H240</f>
        <v>0</v>
      </c>
      <c r="Q240" s="185">
        <v>0.00034000000000000002</v>
      </c>
      <c r="R240" s="185">
        <f>Q240*H240</f>
        <v>0.0023137000000000001</v>
      </c>
      <c r="S240" s="185">
        <v>0</v>
      </c>
      <c r="T240" s="18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7" t="s">
        <v>141</v>
      </c>
      <c r="AT240" s="187" t="s">
        <v>137</v>
      </c>
      <c r="AU240" s="187" t="s">
        <v>136</v>
      </c>
      <c r="AY240" s="15" t="s">
        <v>134</v>
      </c>
      <c r="BE240" s="188">
        <f>IF(N240="základná",J240,0)</f>
        <v>0</v>
      </c>
      <c r="BF240" s="188">
        <f>IF(N240="znížená",J240,0)</f>
        <v>0</v>
      </c>
      <c r="BG240" s="188">
        <f>IF(N240="zákl. prenesená",J240,0)</f>
        <v>0</v>
      </c>
      <c r="BH240" s="188">
        <f>IF(N240="zníž. prenesená",J240,0)</f>
        <v>0</v>
      </c>
      <c r="BI240" s="188">
        <f>IF(N240="nulová",J240,0)</f>
        <v>0</v>
      </c>
      <c r="BJ240" s="15" t="s">
        <v>136</v>
      </c>
      <c r="BK240" s="188">
        <f>ROUND(I240*H240,2)</f>
        <v>0</v>
      </c>
      <c r="BL240" s="15" t="s">
        <v>141</v>
      </c>
      <c r="BM240" s="187" t="s">
        <v>503</v>
      </c>
    </row>
    <row r="241" s="2" customFormat="1" ht="44.25" customHeight="1">
      <c r="A241" s="34"/>
      <c r="B241" s="174"/>
      <c r="C241" s="175" t="s">
        <v>504</v>
      </c>
      <c r="D241" s="175" t="s">
        <v>137</v>
      </c>
      <c r="E241" s="176" t="s">
        <v>501</v>
      </c>
      <c r="F241" s="177" t="s">
        <v>502</v>
      </c>
      <c r="G241" s="178" t="s">
        <v>176</v>
      </c>
      <c r="H241" s="179">
        <v>38.719999999999999</v>
      </c>
      <c r="I241" s="180"/>
      <c r="J241" s="181">
        <f>ROUND(I241*H241,2)</f>
        <v>0</v>
      </c>
      <c r="K241" s="182"/>
      <c r="L241" s="35"/>
      <c r="M241" s="183" t="s">
        <v>1</v>
      </c>
      <c r="N241" s="184" t="s">
        <v>40</v>
      </c>
      <c r="O241" s="78"/>
      <c r="P241" s="185">
        <f>O241*H241</f>
        <v>0</v>
      </c>
      <c r="Q241" s="185">
        <v>0.00034000000000000002</v>
      </c>
      <c r="R241" s="185">
        <f>Q241*H241</f>
        <v>0.013164800000000001</v>
      </c>
      <c r="S241" s="185">
        <v>0</v>
      </c>
      <c r="T241" s="18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7" t="s">
        <v>141</v>
      </c>
      <c r="AT241" s="187" t="s">
        <v>137</v>
      </c>
      <c r="AU241" s="187" t="s">
        <v>136</v>
      </c>
      <c r="AY241" s="15" t="s">
        <v>134</v>
      </c>
      <c r="BE241" s="188">
        <f>IF(N241="základná",J241,0)</f>
        <v>0</v>
      </c>
      <c r="BF241" s="188">
        <f>IF(N241="znížená",J241,0)</f>
        <v>0</v>
      </c>
      <c r="BG241" s="188">
        <f>IF(N241="zákl. prenesená",J241,0)</f>
        <v>0</v>
      </c>
      <c r="BH241" s="188">
        <f>IF(N241="zníž. prenesená",J241,0)</f>
        <v>0</v>
      </c>
      <c r="BI241" s="188">
        <f>IF(N241="nulová",J241,0)</f>
        <v>0</v>
      </c>
      <c r="BJ241" s="15" t="s">
        <v>136</v>
      </c>
      <c r="BK241" s="188">
        <f>ROUND(I241*H241,2)</f>
        <v>0</v>
      </c>
      <c r="BL241" s="15" t="s">
        <v>141</v>
      </c>
      <c r="BM241" s="187" t="s">
        <v>505</v>
      </c>
    </row>
    <row r="242" s="12" customFormat="1" ht="22.8" customHeight="1">
      <c r="A242" s="12"/>
      <c r="B242" s="161"/>
      <c r="C242" s="12"/>
      <c r="D242" s="162" t="s">
        <v>73</v>
      </c>
      <c r="E242" s="172" t="s">
        <v>162</v>
      </c>
      <c r="F242" s="172" t="s">
        <v>506</v>
      </c>
      <c r="G242" s="12"/>
      <c r="H242" s="12"/>
      <c r="I242" s="164"/>
      <c r="J242" s="173">
        <f>BK242</f>
        <v>0</v>
      </c>
      <c r="K242" s="12"/>
      <c r="L242" s="161"/>
      <c r="M242" s="166"/>
      <c r="N242" s="167"/>
      <c r="O242" s="167"/>
      <c r="P242" s="168">
        <f>SUM(P243:P263)</f>
        <v>0</v>
      </c>
      <c r="Q242" s="167"/>
      <c r="R242" s="168">
        <f>SUM(R243:R263)</f>
        <v>54.277031969999996</v>
      </c>
      <c r="S242" s="167"/>
      <c r="T242" s="169">
        <f>SUM(T243:T263)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2" t="s">
        <v>78</v>
      </c>
      <c r="AT242" s="170" t="s">
        <v>73</v>
      </c>
      <c r="AU242" s="170" t="s">
        <v>78</v>
      </c>
      <c r="AY242" s="162" t="s">
        <v>134</v>
      </c>
      <c r="BK242" s="171">
        <f>SUM(BK243:BK263)</f>
        <v>0</v>
      </c>
    </row>
    <row r="243" s="2" customFormat="1" ht="44.25" customHeight="1">
      <c r="A243" s="34"/>
      <c r="B243" s="174"/>
      <c r="C243" s="175" t="s">
        <v>507</v>
      </c>
      <c r="D243" s="175" t="s">
        <v>137</v>
      </c>
      <c r="E243" s="176" t="s">
        <v>501</v>
      </c>
      <c r="F243" s="177" t="s">
        <v>502</v>
      </c>
      <c r="G243" s="178" t="s">
        <v>176</v>
      </c>
      <c r="H243" s="179">
        <v>1</v>
      </c>
      <c r="I243" s="180"/>
      <c r="J243" s="181">
        <f>ROUND(I243*H243,2)</f>
        <v>0</v>
      </c>
      <c r="K243" s="182"/>
      <c r="L243" s="35"/>
      <c r="M243" s="183" t="s">
        <v>1</v>
      </c>
      <c r="N243" s="184" t="s">
        <v>40</v>
      </c>
      <c r="O243" s="78"/>
      <c r="P243" s="185">
        <f>O243*H243</f>
        <v>0</v>
      </c>
      <c r="Q243" s="185">
        <v>0.00034000000000000002</v>
      </c>
      <c r="R243" s="185">
        <f>Q243*H243</f>
        <v>0.00034000000000000002</v>
      </c>
      <c r="S243" s="185">
        <v>0</v>
      </c>
      <c r="T243" s="18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7" t="s">
        <v>141</v>
      </c>
      <c r="AT243" s="187" t="s">
        <v>137</v>
      </c>
      <c r="AU243" s="187" t="s">
        <v>136</v>
      </c>
      <c r="AY243" s="15" t="s">
        <v>134</v>
      </c>
      <c r="BE243" s="188">
        <f>IF(N243="základná",J243,0)</f>
        <v>0</v>
      </c>
      <c r="BF243" s="188">
        <f>IF(N243="znížená",J243,0)</f>
        <v>0</v>
      </c>
      <c r="BG243" s="188">
        <f>IF(N243="zákl. prenesená",J243,0)</f>
        <v>0</v>
      </c>
      <c r="BH243" s="188">
        <f>IF(N243="zníž. prenesená",J243,0)</f>
        <v>0</v>
      </c>
      <c r="BI243" s="188">
        <f>IF(N243="nulová",J243,0)</f>
        <v>0</v>
      </c>
      <c r="BJ243" s="15" t="s">
        <v>136</v>
      </c>
      <c r="BK243" s="188">
        <f>ROUND(I243*H243,2)</f>
        <v>0</v>
      </c>
      <c r="BL243" s="15" t="s">
        <v>141</v>
      </c>
      <c r="BM243" s="187" t="s">
        <v>508</v>
      </c>
    </row>
    <row r="244" s="2" customFormat="1" ht="24.15" customHeight="1">
      <c r="A244" s="34"/>
      <c r="B244" s="174"/>
      <c r="C244" s="175" t="s">
        <v>509</v>
      </c>
      <c r="D244" s="175" t="s">
        <v>137</v>
      </c>
      <c r="E244" s="176" t="s">
        <v>510</v>
      </c>
      <c r="F244" s="177" t="s">
        <v>511</v>
      </c>
      <c r="G244" s="178" t="s">
        <v>243</v>
      </c>
      <c r="H244" s="179">
        <v>16.695</v>
      </c>
      <c r="I244" s="180"/>
      <c r="J244" s="181">
        <f>ROUND(I244*H244,2)</f>
        <v>0</v>
      </c>
      <c r="K244" s="182"/>
      <c r="L244" s="35"/>
      <c r="M244" s="183" t="s">
        <v>1</v>
      </c>
      <c r="N244" s="184" t="s">
        <v>40</v>
      </c>
      <c r="O244" s="78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7" t="s">
        <v>141</v>
      </c>
      <c r="AT244" s="187" t="s">
        <v>137</v>
      </c>
      <c r="AU244" s="187" t="s">
        <v>136</v>
      </c>
      <c r="AY244" s="15" t="s">
        <v>134</v>
      </c>
      <c r="BE244" s="188">
        <f>IF(N244="základná",J244,0)</f>
        <v>0</v>
      </c>
      <c r="BF244" s="188">
        <f>IF(N244="znížená",J244,0)</f>
        <v>0</v>
      </c>
      <c r="BG244" s="188">
        <f>IF(N244="zákl. prenesená",J244,0)</f>
        <v>0</v>
      </c>
      <c r="BH244" s="188">
        <f>IF(N244="zníž. prenesená",J244,0)</f>
        <v>0</v>
      </c>
      <c r="BI244" s="188">
        <f>IF(N244="nulová",J244,0)</f>
        <v>0</v>
      </c>
      <c r="BJ244" s="15" t="s">
        <v>136</v>
      </c>
      <c r="BK244" s="188">
        <f>ROUND(I244*H244,2)</f>
        <v>0</v>
      </c>
      <c r="BL244" s="15" t="s">
        <v>141</v>
      </c>
      <c r="BM244" s="187" t="s">
        <v>512</v>
      </c>
    </row>
    <row r="245" s="2" customFormat="1" ht="24.15" customHeight="1">
      <c r="A245" s="34"/>
      <c r="B245" s="174"/>
      <c r="C245" s="189" t="s">
        <v>513</v>
      </c>
      <c r="D245" s="189" t="s">
        <v>163</v>
      </c>
      <c r="E245" s="190" t="s">
        <v>514</v>
      </c>
      <c r="F245" s="191" t="s">
        <v>515</v>
      </c>
      <c r="G245" s="192" t="s">
        <v>243</v>
      </c>
      <c r="H245" s="193">
        <v>18.248000000000001</v>
      </c>
      <c r="I245" s="194"/>
      <c r="J245" s="195">
        <f>ROUND(I245*H245,2)</f>
        <v>0</v>
      </c>
      <c r="K245" s="196"/>
      <c r="L245" s="197"/>
      <c r="M245" s="198" t="s">
        <v>1</v>
      </c>
      <c r="N245" s="199" t="s">
        <v>40</v>
      </c>
      <c r="O245" s="78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7" t="s">
        <v>162</v>
      </c>
      <c r="AT245" s="187" t="s">
        <v>163</v>
      </c>
      <c r="AU245" s="187" t="s">
        <v>136</v>
      </c>
      <c r="AY245" s="15" t="s">
        <v>134</v>
      </c>
      <c r="BE245" s="188">
        <f>IF(N245="základná",J245,0)</f>
        <v>0</v>
      </c>
      <c r="BF245" s="188">
        <f>IF(N245="znížená",J245,0)</f>
        <v>0</v>
      </c>
      <c r="BG245" s="188">
        <f>IF(N245="zákl. prenesená",J245,0)</f>
        <v>0</v>
      </c>
      <c r="BH245" s="188">
        <f>IF(N245="zníž. prenesená",J245,0)</f>
        <v>0</v>
      </c>
      <c r="BI245" s="188">
        <f>IF(N245="nulová",J245,0)</f>
        <v>0</v>
      </c>
      <c r="BJ245" s="15" t="s">
        <v>136</v>
      </c>
      <c r="BK245" s="188">
        <f>ROUND(I245*H245,2)</f>
        <v>0</v>
      </c>
      <c r="BL245" s="15" t="s">
        <v>141</v>
      </c>
      <c r="BM245" s="187" t="s">
        <v>516</v>
      </c>
    </row>
    <row r="246" s="2" customFormat="1" ht="24.15" customHeight="1">
      <c r="A246" s="34"/>
      <c r="B246" s="174"/>
      <c r="C246" s="175" t="s">
        <v>517</v>
      </c>
      <c r="D246" s="175" t="s">
        <v>137</v>
      </c>
      <c r="E246" s="176" t="s">
        <v>518</v>
      </c>
      <c r="F246" s="177" t="s">
        <v>519</v>
      </c>
      <c r="G246" s="178" t="s">
        <v>243</v>
      </c>
      <c r="H246" s="179">
        <v>270.197</v>
      </c>
      <c r="I246" s="180"/>
      <c r="J246" s="181">
        <f>ROUND(I246*H246,2)</f>
        <v>0</v>
      </c>
      <c r="K246" s="182"/>
      <c r="L246" s="35"/>
      <c r="M246" s="183" t="s">
        <v>1</v>
      </c>
      <c r="N246" s="184" t="s">
        <v>40</v>
      </c>
      <c r="O246" s="78"/>
      <c r="P246" s="185">
        <f>O246*H246</f>
        <v>0</v>
      </c>
      <c r="Q246" s="185">
        <v>1.0000000000000001E-05</v>
      </c>
      <c r="R246" s="185">
        <f>Q246*H246</f>
        <v>0.0027019700000000002</v>
      </c>
      <c r="S246" s="185">
        <v>0</v>
      </c>
      <c r="T246" s="18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7" t="s">
        <v>141</v>
      </c>
      <c r="AT246" s="187" t="s">
        <v>137</v>
      </c>
      <c r="AU246" s="187" t="s">
        <v>136</v>
      </c>
      <c r="AY246" s="15" t="s">
        <v>134</v>
      </c>
      <c r="BE246" s="188">
        <f>IF(N246="základná",J246,0)</f>
        <v>0</v>
      </c>
      <c r="BF246" s="188">
        <f>IF(N246="znížená",J246,0)</f>
        <v>0</v>
      </c>
      <c r="BG246" s="188">
        <f>IF(N246="zákl. prenesená",J246,0)</f>
        <v>0</v>
      </c>
      <c r="BH246" s="188">
        <f>IF(N246="zníž. prenesená",J246,0)</f>
        <v>0</v>
      </c>
      <c r="BI246" s="188">
        <f>IF(N246="nulová",J246,0)</f>
        <v>0</v>
      </c>
      <c r="BJ246" s="15" t="s">
        <v>136</v>
      </c>
      <c r="BK246" s="188">
        <f>ROUND(I246*H246,2)</f>
        <v>0</v>
      </c>
      <c r="BL246" s="15" t="s">
        <v>141</v>
      </c>
      <c r="BM246" s="187" t="s">
        <v>520</v>
      </c>
    </row>
    <row r="247" s="2" customFormat="1" ht="33" customHeight="1">
      <c r="A247" s="34"/>
      <c r="B247" s="174"/>
      <c r="C247" s="189" t="s">
        <v>521</v>
      </c>
      <c r="D247" s="189" t="s">
        <v>163</v>
      </c>
      <c r="E247" s="190" t="s">
        <v>522</v>
      </c>
      <c r="F247" s="191" t="s">
        <v>523</v>
      </c>
      <c r="G247" s="192" t="s">
        <v>229</v>
      </c>
      <c r="H247" s="193">
        <v>45</v>
      </c>
      <c r="I247" s="194"/>
      <c r="J247" s="195">
        <f>ROUND(I247*H247,2)</f>
        <v>0</v>
      </c>
      <c r="K247" s="196"/>
      <c r="L247" s="197"/>
      <c r="M247" s="198" t="s">
        <v>1</v>
      </c>
      <c r="N247" s="199" t="s">
        <v>40</v>
      </c>
      <c r="O247" s="78"/>
      <c r="P247" s="185">
        <f>O247*H247</f>
        <v>0</v>
      </c>
      <c r="Q247" s="185">
        <v>0.023519999999999999</v>
      </c>
      <c r="R247" s="185">
        <f>Q247*H247</f>
        <v>1.0584</v>
      </c>
      <c r="S247" s="185">
        <v>0</v>
      </c>
      <c r="T247" s="18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7" t="s">
        <v>162</v>
      </c>
      <c r="AT247" s="187" t="s">
        <v>163</v>
      </c>
      <c r="AU247" s="187" t="s">
        <v>136</v>
      </c>
      <c r="AY247" s="15" t="s">
        <v>134</v>
      </c>
      <c r="BE247" s="188">
        <f>IF(N247="základná",J247,0)</f>
        <v>0</v>
      </c>
      <c r="BF247" s="188">
        <f>IF(N247="znížená",J247,0)</f>
        <v>0</v>
      </c>
      <c r="BG247" s="188">
        <f>IF(N247="zákl. prenesená",J247,0)</f>
        <v>0</v>
      </c>
      <c r="BH247" s="188">
        <f>IF(N247="zníž. prenesená",J247,0)</f>
        <v>0</v>
      </c>
      <c r="BI247" s="188">
        <f>IF(N247="nulová",J247,0)</f>
        <v>0</v>
      </c>
      <c r="BJ247" s="15" t="s">
        <v>136</v>
      </c>
      <c r="BK247" s="188">
        <f>ROUND(I247*H247,2)</f>
        <v>0</v>
      </c>
      <c r="BL247" s="15" t="s">
        <v>141</v>
      </c>
      <c r="BM247" s="187" t="s">
        <v>524</v>
      </c>
    </row>
    <row r="248" s="2" customFormat="1" ht="33" customHeight="1">
      <c r="A248" s="34"/>
      <c r="B248" s="174"/>
      <c r="C248" s="175" t="s">
        <v>525</v>
      </c>
      <c r="D248" s="175" t="s">
        <v>137</v>
      </c>
      <c r="E248" s="176" t="s">
        <v>526</v>
      </c>
      <c r="F248" s="177" t="s">
        <v>527</v>
      </c>
      <c r="G248" s="178" t="s">
        <v>229</v>
      </c>
      <c r="H248" s="179">
        <v>40</v>
      </c>
      <c r="I248" s="180"/>
      <c r="J248" s="181">
        <f>ROUND(I248*H248,2)</f>
        <v>0</v>
      </c>
      <c r="K248" s="182"/>
      <c r="L248" s="35"/>
      <c r="M248" s="183" t="s">
        <v>1</v>
      </c>
      <c r="N248" s="184" t="s">
        <v>40</v>
      </c>
      <c r="O248" s="78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7" t="s">
        <v>141</v>
      </c>
      <c r="AT248" s="187" t="s">
        <v>137</v>
      </c>
      <c r="AU248" s="187" t="s">
        <v>136</v>
      </c>
      <c r="AY248" s="15" t="s">
        <v>134</v>
      </c>
      <c r="BE248" s="188">
        <f>IF(N248="základná",J248,0)</f>
        <v>0</v>
      </c>
      <c r="BF248" s="188">
        <f>IF(N248="znížená",J248,0)</f>
        <v>0</v>
      </c>
      <c r="BG248" s="188">
        <f>IF(N248="zákl. prenesená",J248,0)</f>
        <v>0</v>
      </c>
      <c r="BH248" s="188">
        <f>IF(N248="zníž. prenesená",J248,0)</f>
        <v>0</v>
      </c>
      <c r="BI248" s="188">
        <f>IF(N248="nulová",J248,0)</f>
        <v>0</v>
      </c>
      <c r="BJ248" s="15" t="s">
        <v>136</v>
      </c>
      <c r="BK248" s="188">
        <f>ROUND(I248*H248,2)</f>
        <v>0</v>
      </c>
      <c r="BL248" s="15" t="s">
        <v>141</v>
      </c>
      <c r="BM248" s="187" t="s">
        <v>528</v>
      </c>
    </row>
    <row r="249" s="2" customFormat="1" ht="24.15" customHeight="1">
      <c r="A249" s="34"/>
      <c r="B249" s="174"/>
      <c r="C249" s="189" t="s">
        <v>529</v>
      </c>
      <c r="D249" s="189" t="s">
        <v>163</v>
      </c>
      <c r="E249" s="190" t="s">
        <v>530</v>
      </c>
      <c r="F249" s="191" t="s">
        <v>531</v>
      </c>
      <c r="G249" s="192" t="s">
        <v>229</v>
      </c>
      <c r="H249" s="193">
        <v>37</v>
      </c>
      <c r="I249" s="194"/>
      <c r="J249" s="195">
        <f>ROUND(I249*H249,2)</f>
        <v>0</v>
      </c>
      <c r="K249" s="196"/>
      <c r="L249" s="197"/>
      <c r="M249" s="198" t="s">
        <v>1</v>
      </c>
      <c r="N249" s="199" t="s">
        <v>40</v>
      </c>
      <c r="O249" s="78"/>
      <c r="P249" s="185">
        <f>O249*H249</f>
        <v>0</v>
      </c>
      <c r="Q249" s="185">
        <v>0.00249</v>
      </c>
      <c r="R249" s="185">
        <f>Q249*H249</f>
        <v>0.092130000000000004</v>
      </c>
      <c r="S249" s="185">
        <v>0</v>
      </c>
      <c r="T249" s="18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7" t="s">
        <v>162</v>
      </c>
      <c r="AT249" s="187" t="s">
        <v>163</v>
      </c>
      <c r="AU249" s="187" t="s">
        <v>136</v>
      </c>
      <c r="AY249" s="15" t="s">
        <v>134</v>
      </c>
      <c r="BE249" s="188">
        <f>IF(N249="základná",J249,0)</f>
        <v>0</v>
      </c>
      <c r="BF249" s="188">
        <f>IF(N249="znížená",J249,0)</f>
        <v>0</v>
      </c>
      <c r="BG249" s="188">
        <f>IF(N249="zákl. prenesená",J249,0)</f>
        <v>0</v>
      </c>
      <c r="BH249" s="188">
        <f>IF(N249="zníž. prenesená",J249,0)</f>
        <v>0</v>
      </c>
      <c r="BI249" s="188">
        <f>IF(N249="nulová",J249,0)</f>
        <v>0</v>
      </c>
      <c r="BJ249" s="15" t="s">
        <v>136</v>
      </c>
      <c r="BK249" s="188">
        <f>ROUND(I249*H249,2)</f>
        <v>0</v>
      </c>
      <c r="BL249" s="15" t="s">
        <v>141</v>
      </c>
      <c r="BM249" s="187" t="s">
        <v>532</v>
      </c>
    </row>
    <row r="250" s="2" customFormat="1" ht="24.15" customHeight="1">
      <c r="A250" s="34"/>
      <c r="B250" s="174"/>
      <c r="C250" s="189" t="s">
        <v>533</v>
      </c>
      <c r="D250" s="189" t="s">
        <v>163</v>
      </c>
      <c r="E250" s="190" t="s">
        <v>534</v>
      </c>
      <c r="F250" s="191" t="s">
        <v>535</v>
      </c>
      <c r="G250" s="192" t="s">
        <v>229</v>
      </c>
      <c r="H250" s="193">
        <v>3</v>
      </c>
      <c r="I250" s="194"/>
      <c r="J250" s="195">
        <f>ROUND(I250*H250,2)</f>
        <v>0</v>
      </c>
      <c r="K250" s="196"/>
      <c r="L250" s="197"/>
      <c r="M250" s="198" t="s">
        <v>1</v>
      </c>
      <c r="N250" s="199" t="s">
        <v>40</v>
      </c>
      <c r="O250" s="78"/>
      <c r="P250" s="185">
        <f>O250*H250</f>
        <v>0</v>
      </c>
      <c r="Q250" s="185">
        <v>0.0032599999999999999</v>
      </c>
      <c r="R250" s="185">
        <f>Q250*H250</f>
        <v>0.0097800000000000005</v>
      </c>
      <c r="S250" s="185">
        <v>0</v>
      </c>
      <c r="T250" s="18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7" t="s">
        <v>162</v>
      </c>
      <c r="AT250" s="187" t="s">
        <v>163</v>
      </c>
      <c r="AU250" s="187" t="s">
        <v>136</v>
      </c>
      <c r="AY250" s="15" t="s">
        <v>134</v>
      </c>
      <c r="BE250" s="188">
        <f>IF(N250="základná",J250,0)</f>
        <v>0</v>
      </c>
      <c r="BF250" s="188">
        <f>IF(N250="znížená",J250,0)</f>
        <v>0</v>
      </c>
      <c r="BG250" s="188">
        <f>IF(N250="zákl. prenesená",J250,0)</f>
        <v>0</v>
      </c>
      <c r="BH250" s="188">
        <f>IF(N250="zníž. prenesená",J250,0)</f>
        <v>0</v>
      </c>
      <c r="BI250" s="188">
        <f>IF(N250="nulová",J250,0)</f>
        <v>0</v>
      </c>
      <c r="BJ250" s="15" t="s">
        <v>136</v>
      </c>
      <c r="BK250" s="188">
        <f>ROUND(I250*H250,2)</f>
        <v>0</v>
      </c>
      <c r="BL250" s="15" t="s">
        <v>141</v>
      </c>
      <c r="BM250" s="187" t="s">
        <v>536</v>
      </c>
    </row>
    <row r="251" s="2" customFormat="1" ht="33" customHeight="1">
      <c r="A251" s="34"/>
      <c r="B251" s="174"/>
      <c r="C251" s="175" t="s">
        <v>537</v>
      </c>
      <c r="D251" s="175" t="s">
        <v>137</v>
      </c>
      <c r="E251" s="176" t="s">
        <v>538</v>
      </c>
      <c r="F251" s="177" t="s">
        <v>539</v>
      </c>
      <c r="G251" s="178" t="s">
        <v>229</v>
      </c>
      <c r="H251" s="179">
        <v>16</v>
      </c>
      <c r="I251" s="180"/>
      <c r="J251" s="181">
        <f>ROUND(I251*H251,2)</f>
        <v>0</v>
      </c>
      <c r="K251" s="182"/>
      <c r="L251" s="35"/>
      <c r="M251" s="183" t="s">
        <v>1</v>
      </c>
      <c r="N251" s="184" t="s">
        <v>40</v>
      </c>
      <c r="O251" s="78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7" t="s">
        <v>141</v>
      </c>
      <c r="AT251" s="187" t="s">
        <v>137</v>
      </c>
      <c r="AU251" s="187" t="s">
        <v>136</v>
      </c>
      <c r="AY251" s="15" t="s">
        <v>134</v>
      </c>
      <c r="BE251" s="188">
        <f>IF(N251="základná",J251,0)</f>
        <v>0</v>
      </c>
      <c r="BF251" s="188">
        <f>IF(N251="znížená",J251,0)</f>
        <v>0</v>
      </c>
      <c r="BG251" s="188">
        <f>IF(N251="zákl. prenesená",J251,0)</f>
        <v>0</v>
      </c>
      <c r="BH251" s="188">
        <f>IF(N251="zníž. prenesená",J251,0)</f>
        <v>0</v>
      </c>
      <c r="BI251" s="188">
        <f>IF(N251="nulová",J251,0)</f>
        <v>0</v>
      </c>
      <c r="BJ251" s="15" t="s">
        <v>136</v>
      </c>
      <c r="BK251" s="188">
        <f>ROUND(I251*H251,2)</f>
        <v>0</v>
      </c>
      <c r="BL251" s="15" t="s">
        <v>141</v>
      </c>
      <c r="BM251" s="187" t="s">
        <v>540</v>
      </c>
    </row>
    <row r="252" s="2" customFormat="1" ht="24.15" customHeight="1">
      <c r="A252" s="34"/>
      <c r="B252" s="174"/>
      <c r="C252" s="189" t="s">
        <v>541</v>
      </c>
      <c r="D252" s="189" t="s">
        <v>163</v>
      </c>
      <c r="E252" s="190" t="s">
        <v>542</v>
      </c>
      <c r="F252" s="191" t="s">
        <v>543</v>
      </c>
      <c r="G252" s="192" t="s">
        <v>229</v>
      </c>
      <c r="H252" s="193">
        <v>16</v>
      </c>
      <c r="I252" s="194"/>
      <c r="J252" s="195">
        <f>ROUND(I252*H252,2)</f>
        <v>0</v>
      </c>
      <c r="K252" s="196"/>
      <c r="L252" s="197"/>
      <c r="M252" s="198" t="s">
        <v>1</v>
      </c>
      <c r="N252" s="199" t="s">
        <v>40</v>
      </c>
      <c r="O252" s="78"/>
      <c r="P252" s="185">
        <f>O252*H252</f>
        <v>0</v>
      </c>
      <c r="Q252" s="185">
        <v>0.0030000000000000001</v>
      </c>
      <c r="R252" s="185">
        <f>Q252*H252</f>
        <v>0.048000000000000001</v>
      </c>
      <c r="S252" s="185">
        <v>0</v>
      </c>
      <c r="T252" s="18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7" t="s">
        <v>162</v>
      </c>
      <c r="AT252" s="187" t="s">
        <v>163</v>
      </c>
      <c r="AU252" s="187" t="s">
        <v>136</v>
      </c>
      <c r="AY252" s="15" t="s">
        <v>134</v>
      </c>
      <c r="BE252" s="188">
        <f>IF(N252="základná",J252,0)</f>
        <v>0</v>
      </c>
      <c r="BF252" s="188">
        <f>IF(N252="znížená",J252,0)</f>
        <v>0</v>
      </c>
      <c r="BG252" s="188">
        <f>IF(N252="zákl. prenesená",J252,0)</f>
        <v>0</v>
      </c>
      <c r="BH252" s="188">
        <f>IF(N252="zníž. prenesená",J252,0)</f>
        <v>0</v>
      </c>
      <c r="BI252" s="188">
        <f>IF(N252="nulová",J252,0)</f>
        <v>0</v>
      </c>
      <c r="BJ252" s="15" t="s">
        <v>136</v>
      </c>
      <c r="BK252" s="188">
        <f>ROUND(I252*H252,2)</f>
        <v>0</v>
      </c>
      <c r="BL252" s="15" t="s">
        <v>141</v>
      </c>
      <c r="BM252" s="187" t="s">
        <v>544</v>
      </c>
    </row>
    <row r="253" s="2" customFormat="1" ht="24.15" customHeight="1">
      <c r="A253" s="34"/>
      <c r="B253" s="174"/>
      <c r="C253" s="175" t="s">
        <v>545</v>
      </c>
      <c r="D253" s="175" t="s">
        <v>137</v>
      </c>
      <c r="E253" s="176" t="s">
        <v>546</v>
      </c>
      <c r="F253" s="177" t="s">
        <v>547</v>
      </c>
      <c r="G253" s="178" t="s">
        <v>229</v>
      </c>
      <c r="H253" s="179">
        <v>1</v>
      </c>
      <c r="I253" s="180"/>
      <c r="J253" s="181">
        <f>ROUND(I253*H253,2)</f>
        <v>0</v>
      </c>
      <c r="K253" s="182"/>
      <c r="L253" s="35"/>
      <c r="M253" s="183" t="s">
        <v>1</v>
      </c>
      <c r="N253" s="184" t="s">
        <v>40</v>
      </c>
      <c r="O253" s="78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7" t="s">
        <v>141</v>
      </c>
      <c r="AT253" s="187" t="s">
        <v>137</v>
      </c>
      <c r="AU253" s="187" t="s">
        <v>136</v>
      </c>
      <c r="AY253" s="15" t="s">
        <v>134</v>
      </c>
      <c r="BE253" s="188">
        <f>IF(N253="základná",J253,0)</f>
        <v>0</v>
      </c>
      <c r="BF253" s="188">
        <f>IF(N253="znížená",J253,0)</f>
        <v>0</v>
      </c>
      <c r="BG253" s="188">
        <f>IF(N253="zákl. prenesená",J253,0)</f>
        <v>0</v>
      </c>
      <c r="BH253" s="188">
        <f>IF(N253="zníž. prenesená",J253,0)</f>
        <v>0</v>
      </c>
      <c r="BI253" s="188">
        <f>IF(N253="nulová",J253,0)</f>
        <v>0</v>
      </c>
      <c r="BJ253" s="15" t="s">
        <v>136</v>
      </c>
      <c r="BK253" s="188">
        <f>ROUND(I253*H253,2)</f>
        <v>0</v>
      </c>
      <c r="BL253" s="15" t="s">
        <v>141</v>
      </c>
      <c r="BM253" s="187" t="s">
        <v>548</v>
      </c>
    </row>
    <row r="254" s="2" customFormat="1" ht="24.15" customHeight="1">
      <c r="A254" s="34"/>
      <c r="B254" s="174"/>
      <c r="C254" s="175" t="s">
        <v>549</v>
      </c>
      <c r="D254" s="175" t="s">
        <v>137</v>
      </c>
      <c r="E254" s="176" t="s">
        <v>550</v>
      </c>
      <c r="F254" s="177" t="s">
        <v>551</v>
      </c>
      <c r="G254" s="178" t="s">
        <v>229</v>
      </c>
      <c r="H254" s="179">
        <v>2</v>
      </c>
      <c r="I254" s="180"/>
      <c r="J254" s="181">
        <f>ROUND(I254*H254,2)</f>
        <v>0</v>
      </c>
      <c r="K254" s="182"/>
      <c r="L254" s="35"/>
      <c r="M254" s="183" t="s">
        <v>1</v>
      </c>
      <c r="N254" s="184" t="s">
        <v>40</v>
      </c>
      <c r="O254" s="78"/>
      <c r="P254" s="185">
        <f>O254*H254</f>
        <v>0</v>
      </c>
      <c r="Q254" s="185">
        <v>0</v>
      </c>
      <c r="R254" s="185">
        <f>Q254*H254</f>
        <v>0</v>
      </c>
      <c r="S254" s="185">
        <v>0</v>
      </c>
      <c r="T254" s="18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7" t="s">
        <v>141</v>
      </c>
      <c r="AT254" s="187" t="s">
        <v>137</v>
      </c>
      <c r="AU254" s="187" t="s">
        <v>136</v>
      </c>
      <c r="AY254" s="15" t="s">
        <v>134</v>
      </c>
      <c r="BE254" s="188">
        <f>IF(N254="základná",J254,0)</f>
        <v>0</v>
      </c>
      <c r="BF254" s="188">
        <f>IF(N254="znížená",J254,0)</f>
        <v>0</v>
      </c>
      <c r="BG254" s="188">
        <f>IF(N254="zákl. prenesená",J254,0)</f>
        <v>0</v>
      </c>
      <c r="BH254" s="188">
        <f>IF(N254="zníž. prenesená",J254,0)</f>
        <v>0</v>
      </c>
      <c r="BI254" s="188">
        <f>IF(N254="nulová",J254,0)</f>
        <v>0</v>
      </c>
      <c r="BJ254" s="15" t="s">
        <v>136</v>
      </c>
      <c r="BK254" s="188">
        <f>ROUND(I254*H254,2)</f>
        <v>0</v>
      </c>
      <c r="BL254" s="15" t="s">
        <v>141</v>
      </c>
      <c r="BM254" s="187" t="s">
        <v>552</v>
      </c>
    </row>
    <row r="255" s="2" customFormat="1" ht="37.8" customHeight="1">
      <c r="A255" s="34"/>
      <c r="B255" s="174"/>
      <c r="C255" s="189" t="s">
        <v>553</v>
      </c>
      <c r="D255" s="189" t="s">
        <v>163</v>
      </c>
      <c r="E255" s="190" t="s">
        <v>554</v>
      </c>
      <c r="F255" s="191" t="s">
        <v>555</v>
      </c>
      <c r="G255" s="192" t="s">
        <v>229</v>
      </c>
      <c r="H255" s="193">
        <v>2</v>
      </c>
      <c r="I255" s="194"/>
      <c r="J255" s="195">
        <f>ROUND(I255*H255,2)</f>
        <v>0</v>
      </c>
      <c r="K255" s="196"/>
      <c r="L255" s="197"/>
      <c r="M255" s="198" t="s">
        <v>1</v>
      </c>
      <c r="N255" s="199" t="s">
        <v>40</v>
      </c>
      <c r="O255" s="78"/>
      <c r="P255" s="185">
        <f>O255*H255</f>
        <v>0</v>
      </c>
      <c r="Q255" s="185">
        <v>0.00156</v>
      </c>
      <c r="R255" s="185">
        <f>Q255*H255</f>
        <v>0.0031199999999999999</v>
      </c>
      <c r="S255" s="185">
        <v>0</v>
      </c>
      <c r="T255" s="18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7" t="s">
        <v>162</v>
      </c>
      <c r="AT255" s="187" t="s">
        <v>163</v>
      </c>
      <c r="AU255" s="187" t="s">
        <v>136</v>
      </c>
      <c r="AY255" s="15" t="s">
        <v>134</v>
      </c>
      <c r="BE255" s="188">
        <f>IF(N255="základná",J255,0)</f>
        <v>0</v>
      </c>
      <c r="BF255" s="188">
        <f>IF(N255="znížená",J255,0)</f>
        <v>0</v>
      </c>
      <c r="BG255" s="188">
        <f>IF(N255="zákl. prenesená",J255,0)</f>
        <v>0</v>
      </c>
      <c r="BH255" s="188">
        <f>IF(N255="zníž. prenesená",J255,0)</f>
        <v>0</v>
      </c>
      <c r="BI255" s="188">
        <f>IF(N255="nulová",J255,0)</f>
        <v>0</v>
      </c>
      <c r="BJ255" s="15" t="s">
        <v>136</v>
      </c>
      <c r="BK255" s="188">
        <f>ROUND(I255*H255,2)</f>
        <v>0</v>
      </c>
      <c r="BL255" s="15" t="s">
        <v>141</v>
      </c>
      <c r="BM255" s="187" t="s">
        <v>556</v>
      </c>
    </row>
    <row r="256" s="2" customFormat="1" ht="24.15" customHeight="1">
      <c r="A256" s="34"/>
      <c r="B256" s="174"/>
      <c r="C256" s="175" t="s">
        <v>557</v>
      </c>
      <c r="D256" s="175" t="s">
        <v>137</v>
      </c>
      <c r="E256" s="176" t="s">
        <v>558</v>
      </c>
      <c r="F256" s="177" t="s">
        <v>559</v>
      </c>
      <c r="G256" s="178" t="s">
        <v>243</v>
      </c>
      <c r="H256" s="179">
        <v>16.695</v>
      </c>
      <c r="I256" s="180"/>
      <c r="J256" s="181">
        <f>ROUND(I256*H256,2)</f>
        <v>0</v>
      </c>
      <c r="K256" s="182"/>
      <c r="L256" s="35"/>
      <c r="M256" s="183" t="s">
        <v>1</v>
      </c>
      <c r="N256" s="184" t="s">
        <v>40</v>
      </c>
      <c r="O256" s="78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7" t="s">
        <v>141</v>
      </c>
      <c r="AT256" s="187" t="s">
        <v>137</v>
      </c>
      <c r="AU256" s="187" t="s">
        <v>136</v>
      </c>
      <c r="AY256" s="15" t="s">
        <v>134</v>
      </c>
      <c r="BE256" s="188">
        <f>IF(N256="základná",J256,0)</f>
        <v>0</v>
      </c>
      <c r="BF256" s="188">
        <f>IF(N256="znížená",J256,0)</f>
        <v>0</v>
      </c>
      <c r="BG256" s="188">
        <f>IF(N256="zákl. prenesená",J256,0)</f>
        <v>0</v>
      </c>
      <c r="BH256" s="188">
        <f>IF(N256="zníž. prenesená",J256,0)</f>
        <v>0</v>
      </c>
      <c r="BI256" s="188">
        <f>IF(N256="nulová",J256,0)</f>
        <v>0</v>
      </c>
      <c r="BJ256" s="15" t="s">
        <v>136</v>
      </c>
      <c r="BK256" s="188">
        <f>ROUND(I256*H256,2)</f>
        <v>0</v>
      </c>
      <c r="BL256" s="15" t="s">
        <v>141</v>
      </c>
      <c r="BM256" s="187" t="s">
        <v>560</v>
      </c>
    </row>
    <row r="257" s="2" customFormat="1" ht="24.15" customHeight="1">
      <c r="A257" s="34"/>
      <c r="B257" s="174"/>
      <c r="C257" s="175" t="s">
        <v>561</v>
      </c>
      <c r="D257" s="175" t="s">
        <v>137</v>
      </c>
      <c r="E257" s="176" t="s">
        <v>562</v>
      </c>
      <c r="F257" s="177" t="s">
        <v>563</v>
      </c>
      <c r="G257" s="178" t="s">
        <v>243</v>
      </c>
      <c r="H257" s="179">
        <v>16.695</v>
      </c>
      <c r="I257" s="180"/>
      <c r="J257" s="181">
        <f>ROUND(I257*H257,2)</f>
        <v>0</v>
      </c>
      <c r="K257" s="182"/>
      <c r="L257" s="35"/>
      <c r="M257" s="183" t="s">
        <v>1</v>
      </c>
      <c r="N257" s="184" t="s">
        <v>40</v>
      </c>
      <c r="O257" s="78"/>
      <c r="P257" s="185">
        <f>O257*H257</f>
        <v>0</v>
      </c>
      <c r="Q257" s="185">
        <v>0</v>
      </c>
      <c r="R257" s="185">
        <f>Q257*H257</f>
        <v>0</v>
      </c>
      <c r="S257" s="185">
        <v>0</v>
      </c>
      <c r="T257" s="18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7" t="s">
        <v>141</v>
      </c>
      <c r="AT257" s="187" t="s">
        <v>137</v>
      </c>
      <c r="AU257" s="187" t="s">
        <v>136</v>
      </c>
      <c r="AY257" s="15" t="s">
        <v>134</v>
      </c>
      <c r="BE257" s="188">
        <f>IF(N257="základná",J257,0)</f>
        <v>0</v>
      </c>
      <c r="BF257" s="188">
        <f>IF(N257="znížená",J257,0)</f>
        <v>0</v>
      </c>
      <c r="BG257" s="188">
        <f>IF(N257="zákl. prenesená",J257,0)</f>
        <v>0</v>
      </c>
      <c r="BH257" s="188">
        <f>IF(N257="zníž. prenesená",J257,0)</f>
        <v>0</v>
      </c>
      <c r="BI257" s="188">
        <f>IF(N257="nulová",J257,0)</f>
        <v>0</v>
      </c>
      <c r="BJ257" s="15" t="s">
        <v>136</v>
      </c>
      <c r="BK257" s="188">
        <f>ROUND(I257*H257,2)</f>
        <v>0</v>
      </c>
      <c r="BL257" s="15" t="s">
        <v>141</v>
      </c>
      <c r="BM257" s="187" t="s">
        <v>564</v>
      </c>
    </row>
    <row r="258" s="2" customFormat="1" ht="16.5" customHeight="1">
      <c r="A258" s="34"/>
      <c r="B258" s="174"/>
      <c r="C258" s="175" t="s">
        <v>565</v>
      </c>
      <c r="D258" s="175" t="s">
        <v>137</v>
      </c>
      <c r="E258" s="176" t="s">
        <v>566</v>
      </c>
      <c r="F258" s="177" t="s">
        <v>567</v>
      </c>
      <c r="G258" s="178" t="s">
        <v>243</v>
      </c>
      <c r="H258" s="179">
        <v>270.197</v>
      </c>
      <c r="I258" s="180"/>
      <c r="J258" s="181">
        <f>ROUND(I258*H258,2)</f>
        <v>0</v>
      </c>
      <c r="K258" s="182"/>
      <c r="L258" s="35"/>
      <c r="M258" s="183" t="s">
        <v>1</v>
      </c>
      <c r="N258" s="184" t="s">
        <v>40</v>
      </c>
      <c r="O258" s="78"/>
      <c r="P258" s="185">
        <f>O258*H258</f>
        <v>0</v>
      </c>
      <c r="Q258" s="185">
        <v>0</v>
      </c>
      <c r="R258" s="185">
        <f>Q258*H258</f>
        <v>0</v>
      </c>
      <c r="S258" s="185">
        <v>0</v>
      </c>
      <c r="T258" s="18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7" t="s">
        <v>141</v>
      </c>
      <c r="AT258" s="187" t="s">
        <v>137</v>
      </c>
      <c r="AU258" s="187" t="s">
        <v>136</v>
      </c>
      <c r="AY258" s="15" t="s">
        <v>134</v>
      </c>
      <c r="BE258" s="188">
        <f>IF(N258="základná",J258,0)</f>
        <v>0</v>
      </c>
      <c r="BF258" s="188">
        <f>IF(N258="znížená",J258,0)</f>
        <v>0</v>
      </c>
      <c r="BG258" s="188">
        <f>IF(N258="zákl. prenesená",J258,0)</f>
        <v>0</v>
      </c>
      <c r="BH258" s="188">
        <f>IF(N258="zníž. prenesená",J258,0)</f>
        <v>0</v>
      </c>
      <c r="BI258" s="188">
        <f>IF(N258="nulová",J258,0)</f>
        <v>0</v>
      </c>
      <c r="BJ258" s="15" t="s">
        <v>136</v>
      </c>
      <c r="BK258" s="188">
        <f>ROUND(I258*H258,2)</f>
        <v>0</v>
      </c>
      <c r="BL258" s="15" t="s">
        <v>141</v>
      </c>
      <c r="BM258" s="187" t="s">
        <v>568</v>
      </c>
    </row>
    <row r="259" s="2" customFormat="1" ht="33" customHeight="1">
      <c r="A259" s="34"/>
      <c r="B259" s="174"/>
      <c r="C259" s="175" t="s">
        <v>569</v>
      </c>
      <c r="D259" s="175" t="s">
        <v>137</v>
      </c>
      <c r="E259" s="176" t="s">
        <v>570</v>
      </c>
      <c r="F259" s="177" t="s">
        <v>571</v>
      </c>
      <c r="G259" s="178" t="s">
        <v>229</v>
      </c>
      <c r="H259" s="179">
        <v>1</v>
      </c>
      <c r="I259" s="180"/>
      <c r="J259" s="181">
        <f>ROUND(I259*H259,2)</f>
        <v>0</v>
      </c>
      <c r="K259" s="182"/>
      <c r="L259" s="35"/>
      <c r="M259" s="183" t="s">
        <v>1</v>
      </c>
      <c r="N259" s="184" t="s">
        <v>40</v>
      </c>
      <c r="O259" s="78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7" t="s">
        <v>141</v>
      </c>
      <c r="AT259" s="187" t="s">
        <v>137</v>
      </c>
      <c r="AU259" s="187" t="s">
        <v>136</v>
      </c>
      <c r="AY259" s="15" t="s">
        <v>134</v>
      </c>
      <c r="BE259" s="188">
        <f>IF(N259="základná",J259,0)</f>
        <v>0</v>
      </c>
      <c r="BF259" s="188">
        <f>IF(N259="znížená",J259,0)</f>
        <v>0</v>
      </c>
      <c r="BG259" s="188">
        <f>IF(N259="zákl. prenesená",J259,0)</f>
        <v>0</v>
      </c>
      <c r="BH259" s="188">
        <f>IF(N259="zníž. prenesená",J259,0)</f>
        <v>0</v>
      </c>
      <c r="BI259" s="188">
        <f>IF(N259="nulová",J259,0)</f>
        <v>0</v>
      </c>
      <c r="BJ259" s="15" t="s">
        <v>136</v>
      </c>
      <c r="BK259" s="188">
        <f>ROUND(I259*H259,2)</f>
        <v>0</v>
      </c>
      <c r="BL259" s="15" t="s">
        <v>141</v>
      </c>
      <c r="BM259" s="187" t="s">
        <v>572</v>
      </c>
    </row>
    <row r="260" s="2" customFormat="1" ht="24.15" customHeight="1">
      <c r="A260" s="34"/>
      <c r="B260" s="174"/>
      <c r="C260" s="189" t="s">
        <v>573</v>
      </c>
      <c r="D260" s="189" t="s">
        <v>163</v>
      </c>
      <c r="E260" s="190" t="s">
        <v>574</v>
      </c>
      <c r="F260" s="191" t="s">
        <v>575</v>
      </c>
      <c r="G260" s="192" t="s">
        <v>229</v>
      </c>
      <c r="H260" s="193">
        <v>1</v>
      </c>
      <c r="I260" s="194"/>
      <c r="J260" s="195">
        <f>ROUND(I260*H260,2)</f>
        <v>0</v>
      </c>
      <c r="K260" s="196"/>
      <c r="L260" s="197"/>
      <c r="M260" s="198" t="s">
        <v>1</v>
      </c>
      <c r="N260" s="199" t="s">
        <v>40</v>
      </c>
      <c r="O260" s="78"/>
      <c r="P260" s="185">
        <f>O260*H260</f>
        <v>0</v>
      </c>
      <c r="Q260" s="185">
        <v>2.7999999999999998</v>
      </c>
      <c r="R260" s="185">
        <f>Q260*H260</f>
        <v>2.7999999999999998</v>
      </c>
      <c r="S260" s="185">
        <v>0</v>
      </c>
      <c r="T260" s="18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7" t="s">
        <v>162</v>
      </c>
      <c r="AT260" s="187" t="s">
        <v>163</v>
      </c>
      <c r="AU260" s="187" t="s">
        <v>136</v>
      </c>
      <c r="AY260" s="15" t="s">
        <v>134</v>
      </c>
      <c r="BE260" s="188">
        <f>IF(N260="základná",J260,0)</f>
        <v>0</v>
      </c>
      <c r="BF260" s="188">
        <f>IF(N260="znížená",J260,0)</f>
        <v>0</v>
      </c>
      <c r="BG260" s="188">
        <f>IF(N260="zákl. prenesená",J260,0)</f>
        <v>0</v>
      </c>
      <c r="BH260" s="188">
        <f>IF(N260="zníž. prenesená",J260,0)</f>
        <v>0</v>
      </c>
      <c r="BI260" s="188">
        <f>IF(N260="nulová",J260,0)</f>
        <v>0</v>
      </c>
      <c r="BJ260" s="15" t="s">
        <v>136</v>
      </c>
      <c r="BK260" s="188">
        <f>ROUND(I260*H260,2)</f>
        <v>0</v>
      </c>
      <c r="BL260" s="15" t="s">
        <v>141</v>
      </c>
      <c r="BM260" s="187" t="s">
        <v>576</v>
      </c>
    </row>
    <row r="261" s="2" customFormat="1" ht="24.15" customHeight="1">
      <c r="A261" s="34"/>
      <c r="B261" s="174"/>
      <c r="C261" s="175" t="s">
        <v>577</v>
      </c>
      <c r="D261" s="175" t="s">
        <v>137</v>
      </c>
      <c r="E261" s="176" t="s">
        <v>578</v>
      </c>
      <c r="F261" s="177" t="s">
        <v>579</v>
      </c>
      <c r="G261" s="178" t="s">
        <v>229</v>
      </c>
      <c r="H261" s="179">
        <v>2</v>
      </c>
      <c r="I261" s="180"/>
      <c r="J261" s="181">
        <f>ROUND(I261*H261,2)</f>
        <v>0</v>
      </c>
      <c r="K261" s="182"/>
      <c r="L261" s="35"/>
      <c r="M261" s="183" t="s">
        <v>1</v>
      </c>
      <c r="N261" s="184" t="s">
        <v>40</v>
      </c>
      <c r="O261" s="78"/>
      <c r="P261" s="185">
        <f>O261*H261</f>
        <v>0</v>
      </c>
      <c r="Q261" s="185">
        <v>0</v>
      </c>
      <c r="R261" s="185">
        <f>Q261*H261</f>
        <v>0</v>
      </c>
      <c r="S261" s="185">
        <v>0</v>
      </c>
      <c r="T261" s="18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7" t="s">
        <v>141</v>
      </c>
      <c r="AT261" s="187" t="s">
        <v>137</v>
      </c>
      <c r="AU261" s="187" t="s">
        <v>136</v>
      </c>
      <c r="AY261" s="15" t="s">
        <v>134</v>
      </c>
      <c r="BE261" s="188">
        <f>IF(N261="základná",J261,0)</f>
        <v>0</v>
      </c>
      <c r="BF261" s="188">
        <f>IF(N261="znížená",J261,0)</f>
        <v>0</v>
      </c>
      <c r="BG261" s="188">
        <f>IF(N261="zákl. prenesená",J261,0)</f>
        <v>0</v>
      </c>
      <c r="BH261" s="188">
        <f>IF(N261="zníž. prenesená",J261,0)</f>
        <v>0</v>
      </c>
      <c r="BI261" s="188">
        <f>IF(N261="nulová",J261,0)</f>
        <v>0</v>
      </c>
      <c r="BJ261" s="15" t="s">
        <v>136</v>
      </c>
      <c r="BK261" s="188">
        <f>ROUND(I261*H261,2)</f>
        <v>0</v>
      </c>
      <c r="BL261" s="15" t="s">
        <v>141</v>
      </c>
      <c r="BM261" s="187" t="s">
        <v>580</v>
      </c>
    </row>
    <row r="262" s="2" customFormat="1" ht="24.15" customHeight="1">
      <c r="A262" s="34"/>
      <c r="B262" s="174"/>
      <c r="C262" s="175" t="s">
        <v>581</v>
      </c>
      <c r="D262" s="175" t="s">
        <v>137</v>
      </c>
      <c r="E262" s="176" t="s">
        <v>582</v>
      </c>
      <c r="F262" s="177" t="s">
        <v>583</v>
      </c>
      <c r="G262" s="178" t="s">
        <v>229</v>
      </c>
      <c r="H262" s="179">
        <v>4</v>
      </c>
      <c r="I262" s="180"/>
      <c r="J262" s="181">
        <f>ROUND(I262*H262,2)</f>
        <v>0</v>
      </c>
      <c r="K262" s="182"/>
      <c r="L262" s="35"/>
      <c r="M262" s="183" t="s">
        <v>1</v>
      </c>
      <c r="N262" s="184" t="s">
        <v>40</v>
      </c>
      <c r="O262" s="78"/>
      <c r="P262" s="185">
        <f>O262*H262</f>
        <v>0</v>
      </c>
      <c r="Q262" s="185">
        <v>2.5656400000000001</v>
      </c>
      <c r="R262" s="185">
        <f>Q262*H262</f>
        <v>10.262560000000001</v>
      </c>
      <c r="S262" s="185">
        <v>0</v>
      </c>
      <c r="T262" s="18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7" t="s">
        <v>141</v>
      </c>
      <c r="AT262" s="187" t="s">
        <v>137</v>
      </c>
      <c r="AU262" s="187" t="s">
        <v>136</v>
      </c>
      <c r="AY262" s="15" t="s">
        <v>134</v>
      </c>
      <c r="BE262" s="188">
        <f>IF(N262="základná",J262,0)</f>
        <v>0</v>
      </c>
      <c r="BF262" s="188">
        <f>IF(N262="znížená",J262,0)</f>
        <v>0</v>
      </c>
      <c r="BG262" s="188">
        <f>IF(N262="zákl. prenesená",J262,0)</f>
        <v>0</v>
      </c>
      <c r="BH262" s="188">
        <f>IF(N262="zníž. prenesená",J262,0)</f>
        <v>0</v>
      </c>
      <c r="BI262" s="188">
        <f>IF(N262="nulová",J262,0)</f>
        <v>0</v>
      </c>
      <c r="BJ262" s="15" t="s">
        <v>136</v>
      </c>
      <c r="BK262" s="188">
        <f>ROUND(I262*H262,2)</f>
        <v>0</v>
      </c>
      <c r="BL262" s="15" t="s">
        <v>141</v>
      </c>
      <c r="BM262" s="187" t="s">
        <v>584</v>
      </c>
    </row>
    <row r="263" s="2" customFormat="1" ht="24.15" customHeight="1">
      <c r="A263" s="34"/>
      <c r="B263" s="174"/>
      <c r="C263" s="189" t="s">
        <v>585</v>
      </c>
      <c r="D263" s="189" t="s">
        <v>163</v>
      </c>
      <c r="E263" s="190" t="s">
        <v>586</v>
      </c>
      <c r="F263" s="191" t="s">
        <v>587</v>
      </c>
      <c r="G263" s="192" t="s">
        <v>229</v>
      </c>
      <c r="H263" s="193">
        <v>2</v>
      </c>
      <c r="I263" s="194"/>
      <c r="J263" s="195">
        <f>ROUND(I263*H263,2)</f>
        <v>0</v>
      </c>
      <c r="K263" s="196"/>
      <c r="L263" s="197"/>
      <c r="M263" s="198" t="s">
        <v>1</v>
      </c>
      <c r="N263" s="199" t="s">
        <v>40</v>
      </c>
      <c r="O263" s="78"/>
      <c r="P263" s="185">
        <f>O263*H263</f>
        <v>0</v>
      </c>
      <c r="Q263" s="185">
        <v>20</v>
      </c>
      <c r="R263" s="185">
        <f>Q263*H263</f>
        <v>40</v>
      </c>
      <c r="S263" s="185">
        <v>0</v>
      </c>
      <c r="T263" s="18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7" t="s">
        <v>162</v>
      </c>
      <c r="AT263" s="187" t="s">
        <v>163</v>
      </c>
      <c r="AU263" s="187" t="s">
        <v>136</v>
      </c>
      <c r="AY263" s="15" t="s">
        <v>134</v>
      </c>
      <c r="BE263" s="188">
        <f>IF(N263="základná",J263,0)</f>
        <v>0</v>
      </c>
      <c r="BF263" s="188">
        <f>IF(N263="znížená",J263,0)</f>
        <v>0</v>
      </c>
      <c r="BG263" s="188">
        <f>IF(N263="zákl. prenesená",J263,0)</f>
        <v>0</v>
      </c>
      <c r="BH263" s="188">
        <f>IF(N263="zníž. prenesená",J263,0)</f>
        <v>0</v>
      </c>
      <c r="BI263" s="188">
        <f>IF(N263="nulová",J263,0)</f>
        <v>0</v>
      </c>
      <c r="BJ263" s="15" t="s">
        <v>136</v>
      </c>
      <c r="BK263" s="188">
        <f>ROUND(I263*H263,2)</f>
        <v>0</v>
      </c>
      <c r="BL263" s="15" t="s">
        <v>141</v>
      </c>
      <c r="BM263" s="187" t="s">
        <v>588</v>
      </c>
    </row>
    <row r="264" s="12" customFormat="1" ht="22.8" customHeight="1">
      <c r="A264" s="12"/>
      <c r="B264" s="161"/>
      <c r="C264" s="12"/>
      <c r="D264" s="162" t="s">
        <v>73</v>
      </c>
      <c r="E264" s="172" t="s">
        <v>197</v>
      </c>
      <c r="F264" s="172" t="s">
        <v>589</v>
      </c>
      <c r="G264" s="12"/>
      <c r="H264" s="12"/>
      <c r="I264" s="164"/>
      <c r="J264" s="173">
        <f>BK264</f>
        <v>0</v>
      </c>
      <c r="K264" s="12"/>
      <c r="L264" s="161"/>
      <c r="M264" s="166"/>
      <c r="N264" s="167"/>
      <c r="O264" s="167"/>
      <c r="P264" s="168">
        <f>SUM(P265:P274)</f>
        <v>0</v>
      </c>
      <c r="Q264" s="167"/>
      <c r="R264" s="168">
        <f>SUM(R265:R274)</f>
        <v>0</v>
      </c>
      <c r="S264" s="167"/>
      <c r="T264" s="169">
        <f>SUM(T265:T274)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62" t="s">
        <v>78</v>
      </c>
      <c r="AT264" s="170" t="s">
        <v>73</v>
      </c>
      <c r="AU264" s="170" t="s">
        <v>78</v>
      </c>
      <c r="AY264" s="162" t="s">
        <v>134</v>
      </c>
      <c r="BK264" s="171">
        <f>SUM(BK265:BK274)</f>
        <v>0</v>
      </c>
    </row>
    <row r="265" s="2" customFormat="1" ht="33" customHeight="1">
      <c r="A265" s="34"/>
      <c r="B265" s="174"/>
      <c r="C265" s="175" t="s">
        <v>590</v>
      </c>
      <c r="D265" s="175" t="s">
        <v>137</v>
      </c>
      <c r="E265" s="176" t="s">
        <v>591</v>
      </c>
      <c r="F265" s="177" t="s">
        <v>592</v>
      </c>
      <c r="G265" s="178" t="s">
        <v>176</v>
      </c>
      <c r="H265" s="179">
        <v>2348.7310000000002</v>
      </c>
      <c r="I265" s="180"/>
      <c r="J265" s="181">
        <f>ROUND(I265*H265,2)</f>
        <v>0</v>
      </c>
      <c r="K265" s="182"/>
      <c r="L265" s="35"/>
      <c r="M265" s="183" t="s">
        <v>1</v>
      </c>
      <c r="N265" s="184" t="s">
        <v>40</v>
      </c>
      <c r="O265" s="78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7" t="s">
        <v>141</v>
      </c>
      <c r="AT265" s="187" t="s">
        <v>137</v>
      </c>
      <c r="AU265" s="187" t="s">
        <v>136</v>
      </c>
      <c r="AY265" s="15" t="s">
        <v>134</v>
      </c>
      <c r="BE265" s="188">
        <f>IF(N265="základná",J265,0)</f>
        <v>0</v>
      </c>
      <c r="BF265" s="188">
        <f>IF(N265="znížená",J265,0)</f>
        <v>0</v>
      </c>
      <c r="BG265" s="188">
        <f>IF(N265="zákl. prenesená",J265,0)</f>
        <v>0</v>
      </c>
      <c r="BH265" s="188">
        <f>IF(N265="zníž. prenesená",J265,0)</f>
        <v>0</v>
      </c>
      <c r="BI265" s="188">
        <f>IF(N265="nulová",J265,0)</f>
        <v>0</v>
      </c>
      <c r="BJ265" s="15" t="s">
        <v>136</v>
      </c>
      <c r="BK265" s="188">
        <f>ROUND(I265*H265,2)</f>
        <v>0</v>
      </c>
      <c r="BL265" s="15" t="s">
        <v>141</v>
      </c>
      <c r="BM265" s="187" t="s">
        <v>593</v>
      </c>
    </row>
    <row r="266" s="2" customFormat="1" ht="33" customHeight="1">
      <c r="A266" s="34"/>
      <c r="B266" s="174"/>
      <c r="C266" s="175" t="s">
        <v>594</v>
      </c>
      <c r="D266" s="175" t="s">
        <v>137</v>
      </c>
      <c r="E266" s="176" t="s">
        <v>595</v>
      </c>
      <c r="F266" s="177" t="s">
        <v>596</v>
      </c>
      <c r="G266" s="178" t="s">
        <v>176</v>
      </c>
      <c r="H266" s="179">
        <v>2348.7310000000002</v>
      </c>
      <c r="I266" s="180"/>
      <c r="J266" s="181">
        <f>ROUND(I266*H266,2)</f>
        <v>0</v>
      </c>
      <c r="K266" s="182"/>
      <c r="L266" s="35"/>
      <c r="M266" s="183" t="s">
        <v>1</v>
      </c>
      <c r="N266" s="184" t="s">
        <v>40</v>
      </c>
      <c r="O266" s="78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7" t="s">
        <v>141</v>
      </c>
      <c r="AT266" s="187" t="s">
        <v>137</v>
      </c>
      <c r="AU266" s="187" t="s">
        <v>136</v>
      </c>
      <c r="AY266" s="15" t="s">
        <v>134</v>
      </c>
      <c r="BE266" s="188">
        <f>IF(N266="základná",J266,0)</f>
        <v>0</v>
      </c>
      <c r="BF266" s="188">
        <f>IF(N266="znížená",J266,0)</f>
        <v>0</v>
      </c>
      <c r="BG266" s="188">
        <f>IF(N266="zákl. prenesená",J266,0)</f>
        <v>0</v>
      </c>
      <c r="BH266" s="188">
        <f>IF(N266="zníž. prenesená",J266,0)</f>
        <v>0</v>
      </c>
      <c r="BI266" s="188">
        <f>IF(N266="nulová",J266,0)</f>
        <v>0</v>
      </c>
      <c r="BJ266" s="15" t="s">
        <v>136</v>
      </c>
      <c r="BK266" s="188">
        <f>ROUND(I266*H266,2)</f>
        <v>0</v>
      </c>
      <c r="BL266" s="15" t="s">
        <v>141</v>
      </c>
      <c r="BM266" s="187" t="s">
        <v>597</v>
      </c>
    </row>
    <row r="267" s="2" customFormat="1" ht="37.8" customHeight="1">
      <c r="A267" s="34"/>
      <c r="B267" s="174"/>
      <c r="C267" s="175" t="s">
        <v>598</v>
      </c>
      <c r="D267" s="175" t="s">
        <v>137</v>
      </c>
      <c r="E267" s="176" t="s">
        <v>599</v>
      </c>
      <c r="F267" s="177" t="s">
        <v>600</v>
      </c>
      <c r="G267" s="178" t="s">
        <v>176</v>
      </c>
      <c r="H267" s="179">
        <v>2348.7310000000002</v>
      </c>
      <c r="I267" s="180"/>
      <c r="J267" s="181">
        <f>ROUND(I267*H267,2)</f>
        <v>0</v>
      </c>
      <c r="K267" s="182"/>
      <c r="L267" s="35"/>
      <c r="M267" s="183" t="s">
        <v>1</v>
      </c>
      <c r="N267" s="184" t="s">
        <v>40</v>
      </c>
      <c r="O267" s="78"/>
      <c r="P267" s="185">
        <f>O267*H267</f>
        <v>0</v>
      </c>
      <c r="Q267" s="185">
        <v>0</v>
      </c>
      <c r="R267" s="185">
        <f>Q267*H267</f>
        <v>0</v>
      </c>
      <c r="S267" s="185">
        <v>0</v>
      </c>
      <c r="T267" s="18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7" t="s">
        <v>141</v>
      </c>
      <c r="AT267" s="187" t="s">
        <v>137</v>
      </c>
      <c r="AU267" s="187" t="s">
        <v>136</v>
      </c>
      <c r="AY267" s="15" t="s">
        <v>134</v>
      </c>
      <c r="BE267" s="188">
        <f>IF(N267="základná",J267,0)</f>
        <v>0</v>
      </c>
      <c r="BF267" s="188">
        <f>IF(N267="znížená",J267,0)</f>
        <v>0</v>
      </c>
      <c r="BG267" s="188">
        <f>IF(N267="zákl. prenesená",J267,0)</f>
        <v>0</v>
      </c>
      <c r="BH267" s="188">
        <f>IF(N267="zníž. prenesená",J267,0)</f>
        <v>0</v>
      </c>
      <c r="BI267" s="188">
        <f>IF(N267="nulová",J267,0)</f>
        <v>0</v>
      </c>
      <c r="BJ267" s="15" t="s">
        <v>136</v>
      </c>
      <c r="BK267" s="188">
        <f>ROUND(I267*H267,2)</f>
        <v>0</v>
      </c>
      <c r="BL267" s="15" t="s">
        <v>141</v>
      </c>
      <c r="BM267" s="187" t="s">
        <v>601</v>
      </c>
    </row>
    <row r="268" s="2" customFormat="1" ht="24.15" customHeight="1">
      <c r="A268" s="34"/>
      <c r="B268" s="174"/>
      <c r="C268" s="175" t="s">
        <v>602</v>
      </c>
      <c r="D268" s="175" t="s">
        <v>137</v>
      </c>
      <c r="E268" s="176" t="s">
        <v>603</v>
      </c>
      <c r="F268" s="177" t="s">
        <v>604</v>
      </c>
      <c r="G268" s="178" t="s">
        <v>229</v>
      </c>
      <c r="H268" s="179">
        <v>72</v>
      </c>
      <c r="I268" s="180"/>
      <c r="J268" s="181">
        <f>ROUND(I268*H268,2)</f>
        <v>0</v>
      </c>
      <c r="K268" s="182"/>
      <c r="L268" s="35"/>
      <c r="M268" s="183" t="s">
        <v>1</v>
      </c>
      <c r="N268" s="184" t="s">
        <v>40</v>
      </c>
      <c r="O268" s="78"/>
      <c r="P268" s="185">
        <f>O268*H268</f>
        <v>0</v>
      </c>
      <c r="Q268" s="185">
        <v>0</v>
      </c>
      <c r="R268" s="185">
        <f>Q268*H268</f>
        <v>0</v>
      </c>
      <c r="S268" s="185">
        <v>0</v>
      </c>
      <c r="T268" s="18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7" t="s">
        <v>141</v>
      </c>
      <c r="AT268" s="187" t="s">
        <v>137</v>
      </c>
      <c r="AU268" s="187" t="s">
        <v>136</v>
      </c>
      <c r="AY268" s="15" t="s">
        <v>134</v>
      </c>
      <c r="BE268" s="188">
        <f>IF(N268="základná",J268,0)</f>
        <v>0</v>
      </c>
      <c r="BF268" s="188">
        <f>IF(N268="znížená",J268,0)</f>
        <v>0</v>
      </c>
      <c r="BG268" s="188">
        <f>IF(N268="zákl. prenesená",J268,0)</f>
        <v>0</v>
      </c>
      <c r="BH268" s="188">
        <f>IF(N268="zníž. prenesená",J268,0)</f>
        <v>0</v>
      </c>
      <c r="BI268" s="188">
        <f>IF(N268="nulová",J268,0)</f>
        <v>0</v>
      </c>
      <c r="BJ268" s="15" t="s">
        <v>136</v>
      </c>
      <c r="BK268" s="188">
        <f>ROUND(I268*H268,2)</f>
        <v>0</v>
      </c>
      <c r="BL268" s="15" t="s">
        <v>141</v>
      </c>
      <c r="BM268" s="187" t="s">
        <v>605</v>
      </c>
    </row>
    <row r="269" s="2" customFormat="1" ht="33" customHeight="1">
      <c r="A269" s="34"/>
      <c r="B269" s="174"/>
      <c r="C269" s="189" t="s">
        <v>606</v>
      </c>
      <c r="D269" s="189" t="s">
        <v>163</v>
      </c>
      <c r="E269" s="190" t="s">
        <v>607</v>
      </c>
      <c r="F269" s="191" t="s">
        <v>608</v>
      </c>
      <c r="G269" s="192" t="s">
        <v>166</v>
      </c>
      <c r="H269" s="193">
        <v>0.11</v>
      </c>
      <c r="I269" s="194"/>
      <c r="J269" s="195">
        <f>ROUND(I269*H269,2)</f>
        <v>0</v>
      </c>
      <c r="K269" s="196"/>
      <c r="L269" s="197"/>
      <c r="M269" s="198" t="s">
        <v>1</v>
      </c>
      <c r="N269" s="199" t="s">
        <v>40</v>
      </c>
      <c r="O269" s="78"/>
      <c r="P269" s="185">
        <f>O269*H269</f>
        <v>0</v>
      </c>
      <c r="Q269" s="185">
        <v>0</v>
      </c>
      <c r="R269" s="185">
        <f>Q269*H269</f>
        <v>0</v>
      </c>
      <c r="S269" s="185">
        <v>0</v>
      </c>
      <c r="T269" s="18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7" t="s">
        <v>162</v>
      </c>
      <c r="AT269" s="187" t="s">
        <v>163</v>
      </c>
      <c r="AU269" s="187" t="s">
        <v>136</v>
      </c>
      <c r="AY269" s="15" t="s">
        <v>134</v>
      </c>
      <c r="BE269" s="188">
        <f>IF(N269="základná",J269,0)</f>
        <v>0</v>
      </c>
      <c r="BF269" s="188">
        <f>IF(N269="znížená",J269,0)</f>
        <v>0</v>
      </c>
      <c r="BG269" s="188">
        <f>IF(N269="zákl. prenesená",J269,0)</f>
        <v>0</v>
      </c>
      <c r="BH269" s="188">
        <f>IF(N269="zníž. prenesená",J269,0)</f>
        <v>0</v>
      </c>
      <c r="BI269" s="188">
        <f>IF(N269="nulová",J269,0)</f>
        <v>0</v>
      </c>
      <c r="BJ269" s="15" t="s">
        <v>136</v>
      </c>
      <c r="BK269" s="188">
        <f>ROUND(I269*H269,2)</f>
        <v>0</v>
      </c>
      <c r="BL269" s="15" t="s">
        <v>141</v>
      </c>
      <c r="BM269" s="187" t="s">
        <v>609</v>
      </c>
    </row>
    <row r="270" s="2" customFormat="1" ht="33" customHeight="1">
      <c r="A270" s="34"/>
      <c r="B270" s="174"/>
      <c r="C270" s="175" t="s">
        <v>610</v>
      </c>
      <c r="D270" s="175" t="s">
        <v>137</v>
      </c>
      <c r="E270" s="176" t="s">
        <v>611</v>
      </c>
      <c r="F270" s="177" t="s">
        <v>612</v>
      </c>
      <c r="G270" s="178" t="s">
        <v>229</v>
      </c>
      <c r="H270" s="179">
        <v>5</v>
      </c>
      <c r="I270" s="180"/>
      <c r="J270" s="181">
        <f>ROUND(I270*H270,2)</f>
        <v>0</v>
      </c>
      <c r="K270" s="182"/>
      <c r="L270" s="35"/>
      <c r="M270" s="183" t="s">
        <v>1</v>
      </c>
      <c r="N270" s="184" t="s">
        <v>40</v>
      </c>
      <c r="O270" s="78"/>
      <c r="P270" s="185">
        <f>O270*H270</f>
        <v>0</v>
      </c>
      <c r="Q270" s="185">
        <v>0</v>
      </c>
      <c r="R270" s="185">
        <f>Q270*H270</f>
        <v>0</v>
      </c>
      <c r="S270" s="185">
        <v>0</v>
      </c>
      <c r="T270" s="18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7" t="s">
        <v>141</v>
      </c>
      <c r="AT270" s="187" t="s">
        <v>137</v>
      </c>
      <c r="AU270" s="187" t="s">
        <v>136</v>
      </c>
      <c r="AY270" s="15" t="s">
        <v>134</v>
      </c>
      <c r="BE270" s="188">
        <f>IF(N270="základná",J270,0)</f>
        <v>0</v>
      </c>
      <c r="BF270" s="188">
        <f>IF(N270="znížená",J270,0)</f>
        <v>0</v>
      </c>
      <c r="BG270" s="188">
        <f>IF(N270="zákl. prenesená",J270,0)</f>
        <v>0</v>
      </c>
      <c r="BH270" s="188">
        <f>IF(N270="zníž. prenesená",J270,0)</f>
        <v>0</v>
      </c>
      <c r="BI270" s="188">
        <f>IF(N270="nulová",J270,0)</f>
        <v>0</v>
      </c>
      <c r="BJ270" s="15" t="s">
        <v>136</v>
      </c>
      <c r="BK270" s="188">
        <f>ROUND(I270*H270,2)</f>
        <v>0</v>
      </c>
      <c r="BL270" s="15" t="s">
        <v>141</v>
      </c>
      <c r="BM270" s="187" t="s">
        <v>613</v>
      </c>
    </row>
    <row r="271" s="2" customFormat="1" ht="16.5" customHeight="1">
      <c r="A271" s="34"/>
      <c r="B271" s="174"/>
      <c r="C271" s="189" t="s">
        <v>614</v>
      </c>
      <c r="D271" s="189" t="s">
        <v>163</v>
      </c>
      <c r="E271" s="190" t="s">
        <v>615</v>
      </c>
      <c r="F271" s="191" t="s">
        <v>616</v>
      </c>
      <c r="G271" s="192" t="s">
        <v>229</v>
      </c>
      <c r="H271" s="193">
        <v>40</v>
      </c>
      <c r="I271" s="194"/>
      <c r="J271" s="195">
        <f>ROUND(I271*H271,2)</f>
        <v>0</v>
      </c>
      <c r="K271" s="196"/>
      <c r="L271" s="197"/>
      <c r="M271" s="198" t="s">
        <v>1</v>
      </c>
      <c r="N271" s="199" t="s">
        <v>40</v>
      </c>
      <c r="O271" s="78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7" t="s">
        <v>162</v>
      </c>
      <c r="AT271" s="187" t="s">
        <v>163</v>
      </c>
      <c r="AU271" s="187" t="s">
        <v>136</v>
      </c>
      <c r="AY271" s="15" t="s">
        <v>134</v>
      </c>
      <c r="BE271" s="188">
        <f>IF(N271="základná",J271,0)</f>
        <v>0</v>
      </c>
      <c r="BF271" s="188">
        <f>IF(N271="znížená",J271,0)</f>
        <v>0</v>
      </c>
      <c r="BG271" s="188">
        <f>IF(N271="zákl. prenesená",J271,0)</f>
        <v>0</v>
      </c>
      <c r="BH271" s="188">
        <f>IF(N271="zníž. prenesená",J271,0)</f>
        <v>0</v>
      </c>
      <c r="BI271" s="188">
        <f>IF(N271="nulová",J271,0)</f>
        <v>0</v>
      </c>
      <c r="BJ271" s="15" t="s">
        <v>136</v>
      </c>
      <c r="BK271" s="188">
        <f>ROUND(I271*H271,2)</f>
        <v>0</v>
      </c>
      <c r="BL271" s="15" t="s">
        <v>141</v>
      </c>
      <c r="BM271" s="187" t="s">
        <v>617</v>
      </c>
    </row>
    <row r="272" s="2" customFormat="1" ht="24.15" customHeight="1">
      <c r="A272" s="34"/>
      <c r="B272" s="174"/>
      <c r="C272" s="189" t="s">
        <v>618</v>
      </c>
      <c r="D272" s="189" t="s">
        <v>163</v>
      </c>
      <c r="E272" s="190" t="s">
        <v>619</v>
      </c>
      <c r="F272" s="191" t="s">
        <v>620</v>
      </c>
      <c r="G272" s="192" t="s">
        <v>140</v>
      </c>
      <c r="H272" s="193">
        <v>2</v>
      </c>
      <c r="I272" s="194"/>
      <c r="J272" s="195">
        <f>ROUND(I272*H272,2)</f>
        <v>0</v>
      </c>
      <c r="K272" s="196"/>
      <c r="L272" s="197"/>
      <c r="M272" s="198" t="s">
        <v>1</v>
      </c>
      <c r="N272" s="199" t="s">
        <v>40</v>
      </c>
      <c r="O272" s="78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7" t="s">
        <v>162</v>
      </c>
      <c r="AT272" s="187" t="s">
        <v>163</v>
      </c>
      <c r="AU272" s="187" t="s">
        <v>136</v>
      </c>
      <c r="AY272" s="15" t="s">
        <v>134</v>
      </c>
      <c r="BE272" s="188">
        <f>IF(N272="základná",J272,0)</f>
        <v>0</v>
      </c>
      <c r="BF272" s="188">
        <f>IF(N272="znížená",J272,0)</f>
        <v>0</v>
      </c>
      <c r="BG272" s="188">
        <f>IF(N272="zákl. prenesená",J272,0)</f>
        <v>0</v>
      </c>
      <c r="BH272" s="188">
        <f>IF(N272="zníž. prenesená",J272,0)</f>
        <v>0</v>
      </c>
      <c r="BI272" s="188">
        <f>IF(N272="nulová",J272,0)</f>
        <v>0</v>
      </c>
      <c r="BJ272" s="15" t="s">
        <v>136</v>
      </c>
      <c r="BK272" s="188">
        <f>ROUND(I272*H272,2)</f>
        <v>0</v>
      </c>
      <c r="BL272" s="15" t="s">
        <v>141</v>
      </c>
      <c r="BM272" s="187" t="s">
        <v>621</v>
      </c>
    </row>
    <row r="273" s="2" customFormat="1" ht="33" customHeight="1">
      <c r="A273" s="34"/>
      <c r="B273" s="174"/>
      <c r="C273" s="189" t="s">
        <v>622</v>
      </c>
      <c r="D273" s="189" t="s">
        <v>163</v>
      </c>
      <c r="E273" s="190" t="s">
        <v>623</v>
      </c>
      <c r="F273" s="191" t="s">
        <v>624</v>
      </c>
      <c r="G273" s="192" t="s">
        <v>176</v>
      </c>
      <c r="H273" s="193">
        <v>10</v>
      </c>
      <c r="I273" s="194"/>
      <c r="J273" s="195">
        <f>ROUND(I273*H273,2)</f>
        <v>0</v>
      </c>
      <c r="K273" s="196"/>
      <c r="L273" s="197"/>
      <c r="M273" s="198" t="s">
        <v>1</v>
      </c>
      <c r="N273" s="199" t="s">
        <v>40</v>
      </c>
      <c r="O273" s="78"/>
      <c r="P273" s="185">
        <f>O273*H273</f>
        <v>0</v>
      </c>
      <c r="Q273" s="185">
        <v>0</v>
      </c>
      <c r="R273" s="185">
        <f>Q273*H273</f>
        <v>0</v>
      </c>
      <c r="S273" s="185">
        <v>0</v>
      </c>
      <c r="T273" s="18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7" t="s">
        <v>162</v>
      </c>
      <c r="AT273" s="187" t="s">
        <v>163</v>
      </c>
      <c r="AU273" s="187" t="s">
        <v>136</v>
      </c>
      <c r="AY273" s="15" t="s">
        <v>134</v>
      </c>
      <c r="BE273" s="188">
        <f>IF(N273="základná",J273,0)</f>
        <v>0</v>
      </c>
      <c r="BF273" s="188">
        <f>IF(N273="znížená",J273,0)</f>
        <v>0</v>
      </c>
      <c r="BG273" s="188">
        <f>IF(N273="zákl. prenesená",J273,0)</f>
        <v>0</v>
      </c>
      <c r="BH273" s="188">
        <f>IF(N273="zníž. prenesená",J273,0)</f>
        <v>0</v>
      </c>
      <c r="BI273" s="188">
        <f>IF(N273="nulová",J273,0)</f>
        <v>0</v>
      </c>
      <c r="BJ273" s="15" t="s">
        <v>136</v>
      </c>
      <c r="BK273" s="188">
        <f>ROUND(I273*H273,2)</f>
        <v>0</v>
      </c>
      <c r="BL273" s="15" t="s">
        <v>141</v>
      </c>
      <c r="BM273" s="187" t="s">
        <v>625</v>
      </c>
    </row>
    <row r="274" s="2" customFormat="1" ht="24.15" customHeight="1">
      <c r="A274" s="34"/>
      <c r="B274" s="174"/>
      <c r="C274" s="189" t="s">
        <v>626</v>
      </c>
      <c r="D274" s="189" t="s">
        <v>163</v>
      </c>
      <c r="E274" s="190" t="s">
        <v>627</v>
      </c>
      <c r="F274" s="191" t="s">
        <v>628</v>
      </c>
      <c r="G274" s="192" t="s">
        <v>166</v>
      </c>
      <c r="H274" s="193">
        <v>0.02</v>
      </c>
      <c r="I274" s="194"/>
      <c r="J274" s="195">
        <f>ROUND(I274*H274,2)</f>
        <v>0</v>
      </c>
      <c r="K274" s="196"/>
      <c r="L274" s="197"/>
      <c r="M274" s="198" t="s">
        <v>1</v>
      </c>
      <c r="N274" s="199" t="s">
        <v>40</v>
      </c>
      <c r="O274" s="78"/>
      <c r="P274" s="185">
        <f>O274*H274</f>
        <v>0</v>
      </c>
      <c r="Q274" s="185">
        <v>0</v>
      </c>
      <c r="R274" s="185">
        <f>Q274*H274</f>
        <v>0</v>
      </c>
      <c r="S274" s="185">
        <v>0</v>
      </c>
      <c r="T274" s="18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7" t="s">
        <v>162</v>
      </c>
      <c r="AT274" s="187" t="s">
        <v>163</v>
      </c>
      <c r="AU274" s="187" t="s">
        <v>136</v>
      </c>
      <c r="AY274" s="15" t="s">
        <v>134</v>
      </c>
      <c r="BE274" s="188">
        <f>IF(N274="základná",J274,0)</f>
        <v>0</v>
      </c>
      <c r="BF274" s="188">
        <f>IF(N274="znížená",J274,0)</f>
        <v>0</v>
      </c>
      <c r="BG274" s="188">
        <f>IF(N274="zákl. prenesená",J274,0)</f>
        <v>0</v>
      </c>
      <c r="BH274" s="188">
        <f>IF(N274="zníž. prenesená",J274,0)</f>
        <v>0</v>
      </c>
      <c r="BI274" s="188">
        <f>IF(N274="nulová",J274,0)</f>
        <v>0</v>
      </c>
      <c r="BJ274" s="15" t="s">
        <v>136</v>
      </c>
      <c r="BK274" s="188">
        <f>ROUND(I274*H274,2)</f>
        <v>0</v>
      </c>
      <c r="BL274" s="15" t="s">
        <v>141</v>
      </c>
      <c r="BM274" s="187" t="s">
        <v>629</v>
      </c>
    </row>
    <row r="275" s="12" customFormat="1" ht="22.8" customHeight="1">
      <c r="A275" s="12"/>
      <c r="B275" s="161"/>
      <c r="C275" s="12"/>
      <c r="D275" s="162" t="s">
        <v>73</v>
      </c>
      <c r="E275" s="172" t="s">
        <v>533</v>
      </c>
      <c r="F275" s="172" t="s">
        <v>630</v>
      </c>
      <c r="G275" s="12"/>
      <c r="H275" s="12"/>
      <c r="I275" s="164"/>
      <c r="J275" s="173">
        <f>BK275</f>
        <v>0</v>
      </c>
      <c r="K275" s="12"/>
      <c r="L275" s="161"/>
      <c r="M275" s="166"/>
      <c r="N275" s="167"/>
      <c r="O275" s="167"/>
      <c r="P275" s="168">
        <f>P276</f>
        <v>0</v>
      </c>
      <c r="Q275" s="167"/>
      <c r="R275" s="168">
        <f>R276</f>
        <v>0</v>
      </c>
      <c r="S275" s="167"/>
      <c r="T275" s="169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62" t="s">
        <v>78</v>
      </c>
      <c r="AT275" s="170" t="s">
        <v>73</v>
      </c>
      <c r="AU275" s="170" t="s">
        <v>78</v>
      </c>
      <c r="AY275" s="162" t="s">
        <v>134</v>
      </c>
      <c r="BK275" s="171">
        <f>BK276</f>
        <v>0</v>
      </c>
    </row>
    <row r="276" s="2" customFormat="1" ht="24.15" customHeight="1">
      <c r="A276" s="34"/>
      <c r="B276" s="174"/>
      <c r="C276" s="175" t="s">
        <v>631</v>
      </c>
      <c r="D276" s="175" t="s">
        <v>137</v>
      </c>
      <c r="E276" s="176" t="s">
        <v>632</v>
      </c>
      <c r="F276" s="177" t="s">
        <v>633</v>
      </c>
      <c r="G276" s="178" t="s">
        <v>166</v>
      </c>
      <c r="H276" s="179">
        <v>150</v>
      </c>
      <c r="I276" s="180"/>
      <c r="J276" s="181">
        <f>ROUND(I276*H276,2)</f>
        <v>0</v>
      </c>
      <c r="K276" s="182"/>
      <c r="L276" s="35"/>
      <c r="M276" s="183" t="s">
        <v>1</v>
      </c>
      <c r="N276" s="184" t="s">
        <v>40</v>
      </c>
      <c r="O276" s="78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7" t="s">
        <v>141</v>
      </c>
      <c r="AT276" s="187" t="s">
        <v>137</v>
      </c>
      <c r="AU276" s="187" t="s">
        <v>136</v>
      </c>
      <c r="AY276" s="15" t="s">
        <v>134</v>
      </c>
      <c r="BE276" s="188">
        <f>IF(N276="základná",J276,0)</f>
        <v>0</v>
      </c>
      <c r="BF276" s="188">
        <f>IF(N276="znížená",J276,0)</f>
        <v>0</v>
      </c>
      <c r="BG276" s="188">
        <f>IF(N276="zákl. prenesená",J276,0)</f>
        <v>0</v>
      </c>
      <c r="BH276" s="188">
        <f>IF(N276="zníž. prenesená",J276,0)</f>
        <v>0</v>
      </c>
      <c r="BI276" s="188">
        <f>IF(N276="nulová",J276,0)</f>
        <v>0</v>
      </c>
      <c r="BJ276" s="15" t="s">
        <v>136</v>
      </c>
      <c r="BK276" s="188">
        <f>ROUND(I276*H276,2)</f>
        <v>0</v>
      </c>
      <c r="BL276" s="15" t="s">
        <v>141</v>
      </c>
      <c r="BM276" s="187" t="s">
        <v>634</v>
      </c>
    </row>
    <row r="277" s="12" customFormat="1" ht="25.92" customHeight="1">
      <c r="A277" s="12"/>
      <c r="B277" s="161"/>
      <c r="C277" s="12"/>
      <c r="D277" s="162" t="s">
        <v>73</v>
      </c>
      <c r="E277" s="163" t="s">
        <v>635</v>
      </c>
      <c r="F277" s="163" t="s">
        <v>636</v>
      </c>
      <c r="G277" s="12"/>
      <c r="H277" s="12"/>
      <c r="I277" s="164"/>
      <c r="J277" s="165">
        <f>BK277</f>
        <v>0</v>
      </c>
      <c r="K277" s="12"/>
      <c r="L277" s="161"/>
      <c r="M277" s="166"/>
      <c r="N277" s="167"/>
      <c r="O277" s="167"/>
      <c r="P277" s="168">
        <f>P278+P287+P291+P294+P307+P326+P343+P361+P367+P379+P384+P397+P416+P423+P430+P436</f>
        <v>0</v>
      </c>
      <c r="Q277" s="167"/>
      <c r="R277" s="168">
        <f>R278+R287+R291+R294+R307+R326+R343+R361+R367+R379+R384+R397+R416+R423+R430+R436</f>
        <v>46.802392949999998</v>
      </c>
      <c r="S277" s="167"/>
      <c r="T277" s="169">
        <f>T278+T287+T291+T294+T307+T326+T343+T361+T367+T379+T384+T397+T416+T423+T430+T436</f>
        <v>57.628500000000002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62" t="s">
        <v>136</v>
      </c>
      <c r="AT277" s="170" t="s">
        <v>73</v>
      </c>
      <c r="AU277" s="170" t="s">
        <v>7</v>
      </c>
      <c r="AY277" s="162" t="s">
        <v>134</v>
      </c>
      <c r="BK277" s="171">
        <f>BK278+BK287+BK291+BK294+BK307+BK326+BK343+BK361+BK367+BK379+BK384+BK397+BK416+BK423+BK430+BK436</f>
        <v>0</v>
      </c>
    </row>
    <row r="278" s="12" customFormat="1" ht="22.8" customHeight="1">
      <c r="A278" s="12"/>
      <c r="B278" s="161"/>
      <c r="C278" s="12"/>
      <c r="D278" s="162" t="s">
        <v>73</v>
      </c>
      <c r="E278" s="172" t="s">
        <v>637</v>
      </c>
      <c r="F278" s="172" t="s">
        <v>638</v>
      </c>
      <c r="G278" s="12"/>
      <c r="H278" s="12"/>
      <c r="I278" s="164"/>
      <c r="J278" s="173">
        <f>BK278</f>
        <v>0</v>
      </c>
      <c r="K278" s="12"/>
      <c r="L278" s="161"/>
      <c r="M278" s="166"/>
      <c r="N278" s="167"/>
      <c r="O278" s="167"/>
      <c r="P278" s="168">
        <f>SUM(P279:P286)</f>
        <v>0</v>
      </c>
      <c r="Q278" s="167"/>
      <c r="R278" s="168">
        <f>SUM(R279:R286)</f>
        <v>3.7615138999999997</v>
      </c>
      <c r="S278" s="167"/>
      <c r="T278" s="169">
        <f>SUM(T279:T286)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62" t="s">
        <v>136</v>
      </c>
      <c r="AT278" s="170" t="s">
        <v>73</v>
      </c>
      <c r="AU278" s="170" t="s">
        <v>78</v>
      </c>
      <c r="AY278" s="162" t="s">
        <v>134</v>
      </c>
      <c r="BK278" s="171">
        <f>SUM(BK279:BK286)</f>
        <v>0</v>
      </c>
    </row>
    <row r="279" s="2" customFormat="1" ht="24.15" customHeight="1">
      <c r="A279" s="34"/>
      <c r="B279" s="174"/>
      <c r="C279" s="175" t="s">
        <v>639</v>
      </c>
      <c r="D279" s="175" t="s">
        <v>137</v>
      </c>
      <c r="E279" s="176" t="s">
        <v>640</v>
      </c>
      <c r="F279" s="177" t="s">
        <v>641</v>
      </c>
      <c r="G279" s="178" t="s">
        <v>176</v>
      </c>
      <c r="H279" s="179">
        <v>59.310000000000002</v>
      </c>
      <c r="I279" s="180"/>
      <c r="J279" s="181">
        <f>ROUND(I279*H279,2)</f>
        <v>0</v>
      </c>
      <c r="K279" s="182"/>
      <c r="L279" s="35"/>
      <c r="M279" s="183" t="s">
        <v>1</v>
      </c>
      <c r="N279" s="184" t="s">
        <v>40</v>
      </c>
      <c r="O279" s="78"/>
      <c r="P279" s="185">
        <f>O279*H279</f>
        <v>0</v>
      </c>
      <c r="Q279" s="185">
        <v>0</v>
      </c>
      <c r="R279" s="185">
        <f>Q279*H279</f>
        <v>0</v>
      </c>
      <c r="S279" s="185">
        <v>0</v>
      </c>
      <c r="T279" s="18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7" t="s">
        <v>193</v>
      </c>
      <c r="AT279" s="187" t="s">
        <v>137</v>
      </c>
      <c r="AU279" s="187" t="s">
        <v>136</v>
      </c>
      <c r="AY279" s="15" t="s">
        <v>134</v>
      </c>
      <c r="BE279" s="188">
        <f>IF(N279="základná",J279,0)</f>
        <v>0</v>
      </c>
      <c r="BF279" s="188">
        <f>IF(N279="znížená",J279,0)</f>
        <v>0</v>
      </c>
      <c r="BG279" s="188">
        <f>IF(N279="zákl. prenesená",J279,0)</f>
        <v>0</v>
      </c>
      <c r="BH279" s="188">
        <f>IF(N279="zníž. prenesená",J279,0)</f>
        <v>0</v>
      </c>
      <c r="BI279" s="188">
        <f>IF(N279="nulová",J279,0)</f>
        <v>0</v>
      </c>
      <c r="BJ279" s="15" t="s">
        <v>136</v>
      </c>
      <c r="BK279" s="188">
        <f>ROUND(I279*H279,2)</f>
        <v>0</v>
      </c>
      <c r="BL279" s="15" t="s">
        <v>193</v>
      </c>
      <c r="BM279" s="187" t="s">
        <v>642</v>
      </c>
    </row>
    <row r="280" s="2" customFormat="1" ht="24.15" customHeight="1">
      <c r="A280" s="34"/>
      <c r="B280" s="174"/>
      <c r="C280" s="175" t="s">
        <v>643</v>
      </c>
      <c r="D280" s="175" t="s">
        <v>137</v>
      </c>
      <c r="E280" s="176" t="s">
        <v>644</v>
      </c>
      <c r="F280" s="177" t="s">
        <v>645</v>
      </c>
      <c r="G280" s="178" t="s">
        <v>176</v>
      </c>
      <c r="H280" s="179">
        <v>1282.48</v>
      </c>
      <c r="I280" s="180"/>
      <c r="J280" s="181">
        <f>ROUND(I280*H280,2)</f>
        <v>0</v>
      </c>
      <c r="K280" s="182"/>
      <c r="L280" s="35"/>
      <c r="M280" s="183" t="s">
        <v>1</v>
      </c>
      <c r="N280" s="184" t="s">
        <v>40</v>
      </c>
      <c r="O280" s="78"/>
      <c r="P280" s="185">
        <f>O280*H280</f>
        <v>0</v>
      </c>
      <c r="Q280" s="185">
        <v>0</v>
      </c>
      <c r="R280" s="185">
        <f>Q280*H280</f>
        <v>0</v>
      </c>
      <c r="S280" s="185">
        <v>0</v>
      </c>
      <c r="T280" s="18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7" t="s">
        <v>193</v>
      </c>
      <c r="AT280" s="187" t="s">
        <v>137</v>
      </c>
      <c r="AU280" s="187" t="s">
        <v>136</v>
      </c>
      <c r="AY280" s="15" t="s">
        <v>134</v>
      </c>
      <c r="BE280" s="188">
        <f>IF(N280="základná",J280,0)</f>
        <v>0</v>
      </c>
      <c r="BF280" s="188">
        <f>IF(N280="znížená",J280,0)</f>
        <v>0</v>
      </c>
      <c r="BG280" s="188">
        <f>IF(N280="zákl. prenesená",J280,0)</f>
        <v>0</v>
      </c>
      <c r="BH280" s="188">
        <f>IF(N280="zníž. prenesená",J280,0)</f>
        <v>0</v>
      </c>
      <c r="BI280" s="188">
        <f>IF(N280="nulová",J280,0)</f>
        <v>0</v>
      </c>
      <c r="BJ280" s="15" t="s">
        <v>136</v>
      </c>
      <c r="BK280" s="188">
        <f>ROUND(I280*H280,2)</f>
        <v>0</v>
      </c>
      <c r="BL280" s="15" t="s">
        <v>193</v>
      </c>
      <c r="BM280" s="187" t="s">
        <v>646</v>
      </c>
    </row>
    <row r="281" s="2" customFormat="1" ht="16.5" customHeight="1">
      <c r="A281" s="34"/>
      <c r="B281" s="174"/>
      <c r="C281" s="189" t="s">
        <v>647</v>
      </c>
      <c r="D281" s="189" t="s">
        <v>163</v>
      </c>
      <c r="E281" s="190" t="s">
        <v>648</v>
      </c>
      <c r="F281" s="191" t="s">
        <v>649</v>
      </c>
      <c r="G281" s="192" t="s">
        <v>176</v>
      </c>
      <c r="H281" s="193">
        <v>2577.7849999999999</v>
      </c>
      <c r="I281" s="194"/>
      <c r="J281" s="195">
        <f>ROUND(I281*H281,2)</f>
        <v>0</v>
      </c>
      <c r="K281" s="196"/>
      <c r="L281" s="197"/>
      <c r="M281" s="198" t="s">
        <v>1</v>
      </c>
      <c r="N281" s="199" t="s">
        <v>40</v>
      </c>
      <c r="O281" s="78"/>
      <c r="P281" s="185">
        <f>O281*H281</f>
        <v>0</v>
      </c>
      <c r="Q281" s="185">
        <v>0.00029999999999999997</v>
      </c>
      <c r="R281" s="185">
        <f>Q281*H281</f>
        <v>0.77333549999999984</v>
      </c>
      <c r="S281" s="185">
        <v>0</v>
      </c>
      <c r="T281" s="18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7" t="s">
        <v>265</v>
      </c>
      <c r="AT281" s="187" t="s">
        <v>163</v>
      </c>
      <c r="AU281" s="187" t="s">
        <v>136</v>
      </c>
      <c r="AY281" s="15" t="s">
        <v>134</v>
      </c>
      <c r="BE281" s="188">
        <f>IF(N281="základná",J281,0)</f>
        <v>0</v>
      </c>
      <c r="BF281" s="188">
        <f>IF(N281="znížená",J281,0)</f>
        <v>0</v>
      </c>
      <c r="BG281" s="188">
        <f>IF(N281="zákl. prenesená",J281,0)</f>
        <v>0</v>
      </c>
      <c r="BH281" s="188">
        <f>IF(N281="zníž. prenesená",J281,0)</f>
        <v>0</v>
      </c>
      <c r="BI281" s="188">
        <f>IF(N281="nulová",J281,0)</f>
        <v>0</v>
      </c>
      <c r="BJ281" s="15" t="s">
        <v>136</v>
      </c>
      <c r="BK281" s="188">
        <f>ROUND(I281*H281,2)</f>
        <v>0</v>
      </c>
      <c r="BL281" s="15" t="s">
        <v>193</v>
      </c>
      <c r="BM281" s="187" t="s">
        <v>650</v>
      </c>
    </row>
    <row r="282" s="2" customFormat="1" ht="21.75" customHeight="1">
      <c r="A282" s="34"/>
      <c r="B282" s="174"/>
      <c r="C282" s="175" t="s">
        <v>651</v>
      </c>
      <c r="D282" s="175" t="s">
        <v>137</v>
      </c>
      <c r="E282" s="176" t="s">
        <v>652</v>
      </c>
      <c r="F282" s="177" t="s">
        <v>653</v>
      </c>
      <c r="G282" s="178" t="s">
        <v>176</v>
      </c>
      <c r="H282" s="179">
        <v>20.651</v>
      </c>
      <c r="I282" s="180"/>
      <c r="J282" s="181">
        <f>ROUND(I282*H282,2)</f>
        <v>0</v>
      </c>
      <c r="K282" s="182"/>
      <c r="L282" s="35"/>
      <c r="M282" s="183" t="s">
        <v>1</v>
      </c>
      <c r="N282" s="184" t="s">
        <v>40</v>
      </c>
      <c r="O282" s="78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7" t="s">
        <v>193</v>
      </c>
      <c r="AT282" s="187" t="s">
        <v>137</v>
      </c>
      <c r="AU282" s="187" t="s">
        <v>136</v>
      </c>
      <c r="AY282" s="15" t="s">
        <v>134</v>
      </c>
      <c r="BE282" s="188">
        <f>IF(N282="základná",J282,0)</f>
        <v>0</v>
      </c>
      <c r="BF282" s="188">
        <f>IF(N282="znížená",J282,0)</f>
        <v>0</v>
      </c>
      <c r="BG282" s="188">
        <f>IF(N282="zákl. prenesená",J282,0)</f>
        <v>0</v>
      </c>
      <c r="BH282" s="188">
        <f>IF(N282="zníž. prenesená",J282,0)</f>
        <v>0</v>
      </c>
      <c r="BI282" s="188">
        <f>IF(N282="nulová",J282,0)</f>
        <v>0</v>
      </c>
      <c r="BJ282" s="15" t="s">
        <v>136</v>
      </c>
      <c r="BK282" s="188">
        <f>ROUND(I282*H282,2)</f>
        <v>0</v>
      </c>
      <c r="BL282" s="15" t="s">
        <v>193</v>
      </c>
      <c r="BM282" s="187" t="s">
        <v>654</v>
      </c>
    </row>
    <row r="283" s="2" customFormat="1" ht="16.5" customHeight="1">
      <c r="A283" s="34"/>
      <c r="B283" s="174"/>
      <c r="C283" s="189" t="s">
        <v>655</v>
      </c>
      <c r="D283" s="189" t="s">
        <v>163</v>
      </c>
      <c r="E283" s="190" t="s">
        <v>656</v>
      </c>
      <c r="F283" s="191" t="s">
        <v>657</v>
      </c>
      <c r="G283" s="192" t="s">
        <v>176</v>
      </c>
      <c r="H283" s="193">
        <v>24.780999999999999</v>
      </c>
      <c r="I283" s="194"/>
      <c r="J283" s="195">
        <f>ROUND(I283*H283,2)</f>
        <v>0</v>
      </c>
      <c r="K283" s="196"/>
      <c r="L283" s="197"/>
      <c r="M283" s="198" t="s">
        <v>1</v>
      </c>
      <c r="N283" s="199" t="s">
        <v>40</v>
      </c>
      <c r="O283" s="78"/>
      <c r="P283" s="185">
        <f>O283*H283</f>
        <v>0</v>
      </c>
      <c r="Q283" s="185">
        <v>0</v>
      </c>
      <c r="R283" s="185">
        <f>Q283*H283</f>
        <v>0</v>
      </c>
      <c r="S283" s="185">
        <v>0</v>
      </c>
      <c r="T283" s="18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7" t="s">
        <v>265</v>
      </c>
      <c r="AT283" s="187" t="s">
        <v>163</v>
      </c>
      <c r="AU283" s="187" t="s">
        <v>136</v>
      </c>
      <c r="AY283" s="15" t="s">
        <v>134</v>
      </c>
      <c r="BE283" s="188">
        <f>IF(N283="základná",J283,0)</f>
        <v>0</v>
      </c>
      <c r="BF283" s="188">
        <f>IF(N283="znížená",J283,0)</f>
        <v>0</v>
      </c>
      <c r="BG283" s="188">
        <f>IF(N283="zákl. prenesená",J283,0)</f>
        <v>0</v>
      </c>
      <c r="BH283" s="188">
        <f>IF(N283="zníž. prenesená",J283,0)</f>
        <v>0</v>
      </c>
      <c r="BI283" s="188">
        <f>IF(N283="nulová",J283,0)</f>
        <v>0</v>
      </c>
      <c r="BJ283" s="15" t="s">
        <v>136</v>
      </c>
      <c r="BK283" s="188">
        <f>ROUND(I283*H283,2)</f>
        <v>0</v>
      </c>
      <c r="BL283" s="15" t="s">
        <v>193</v>
      </c>
      <c r="BM283" s="187" t="s">
        <v>658</v>
      </c>
    </row>
    <row r="284" s="2" customFormat="1" ht="37.8" customHeight="1">
      <c r="A284" s="34"/>
      <c r="B284" s="174"/>
      <c r="C284" s="175" t="s">
        <v>659</v>
      </c>
      <c r="D284" s="175" t="s">
        <v>137</v>
      </c>
      <c r="E284" s="176" t="s">
        <v>660</v>
      </c>
      <c r="F284" s="177" t="s">
        <v>661</v>
      </c>
      <c r="G284" s="178" t="s">
        <v>176</v>
      </c>
      <c r="H284" s="179">
        <v>1282.48</v>
      </c>
      <c r="I284" s="180"/>
      <c r="J284" s="181">
        <f>ROUND(I284*H284,2)</f>
        <v>0</v>
      </c>
      <c r="K284" s="182"/>
      <c r="L284" s="35"/>
      <c r="M284" s="183" t="s">
        <v>1</v>
      </c>
      <c r="N284" s="184" t="s">
        <v>40</v>
      </c>
      <c r="O284" s="78"/>
      <c r="P284" s="185">
        <f>O284*H284</f>
        <v>0</v>
      </c>
      <c r="Q284" s="185">
        <v>3.0000000000000001E-05</v>
      </c>
      <c r="R284" s="185">
        <f>Q284*H284</f>
        <v>0.038474399999999999</v>
      </c>
      <c r="S284" s="185">
        <v>0</v>
      </c>
      <c r="T284" s="18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7" t="s">
        <v>193</v>
      </c>
      <c r="AT284" s="187" t="s">
        <v>137</v>
      </c>
      <c r="AU284" s="187" t="s">
        <v>136</v>
      </c>
      <c r="AY284" s="15" t="s">
        <v>134</v>
      </c>
      <c r="BE284" s="188">
        <f>IF(N284="základná",J284,0)</f>
        <v>0</v>
      </c>
      <c r="BF284" s="188">
        <f>IF(N284="znížená",J284,0)</f>
        <v>0</v>
      </c>
      <c r="BG284" s="188">
        <f>IF(N284="zákl. prenesená",J284,0)</f>
        <v>0</v>
      </c>
      <c r="BH284" s="188">
        <f>IF(N284="zníž. prenesená",J284,0)</f>
        <v>0</v>
      </c>
      <c r="BI284" s="188">
        <f>IF(N284="nulová",J284,0)</f>
        <v>0</v>
      </c>
      <c r="BJ284" s="15" t="s">
        <v>136</v>
      </c>
      <c r="BK284" s="188">
        <f>ROUND(I284*H284,2)</f>
        <v>0</v>
      </c>
      <c r="BL284" s="15" t="s">
        <v>193</v>
      </c>
      <c r="BM284" s="187" t="s">
        <v>662</v>
      </c>
    </row>
    <row r="285" s="2" customFormat="1" ht="37.8" customHeight="1">
      <c r="A285" s="34"/>
      <c r="B285" s="174"/>
      <c r="C285" s="189" t="s">
        <v>663</v>
      </c>
      <c r="D285" s="189" t="s">
        <v>163</v>
      </c>
      <c r="E285" s="190" t="s">
        <v>664</v>
      </c>
      <c r="F285" s="191" t="s">
        <v>665</v>
      </c>
      <c r="G285" s="192" t="s">
        <v>176</v>
      </c>
      <c r="H285" s="193">
        <v>1474.8520000000001</v>
      </c>
      <c r="I285" s="194"/>
      <c r="J285" s="195">
        <f>ROUND(I285*H285,2)</f>
        <v>0</v>
      </c>
      <c r="K285" s="196"/>
      <c r="L285" s="197"/>
      <c r="M285" s="198" t="s">
        <v>1</v>
      </c>
      <c r="N285" s="199" t="s">
        <v>40</v>
      </c>
      <c r="O285" s="78"/>
      <c r="P285" s="185">
        <f>O285*H285</f>
        <v>0</v>
      </c>
      <c r="Q285" s="185">
        <v>0.002</v>
      </c>
      <c r="R285" s="185">
        <f>Q285*H285</f>
        <v>2.9497040000000001</v>
      </c>
      <c r="S285" s="185">
        <v>0</v>
      </c>
      <c r="T285" s="186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7" t="s">
        <v>265</v>
      </c>
      <c r="AT285" s="187" t="s">
        <v>163</v>
      </c>
      <c r="AU285" s="187" t="s">
        <v>136</v>
      </c>
      <c r="AY285" s="15" t="s">
        <v>134</v>
      </c>
      <c r="BE285" s="188">
        <f>IF(N285="základná",J285,0)</f>
        <v>0</v>
      </c>
      <c r="BF285" s="188">
        <f>IF(N285="znížená",J285,0)</f>
        <v>0</v>
      </c>
      <c r="BG285" s="188">
        <f>IF(N285="zákl. prenesená",J285,0)</f>
        <v>0</v>
      </c>
      <c r="BH285" s="188">
        <f>IF(N285="zníž. prenesená",J285,0)</f>
        <v>0</v>
      </c>
      <c r="BI285" s="188">
        <f>IF(N285="nulová",J285,0)</f>
        <v>0</v>
      </c>
      <c r="BJ285" s="15" t="s">
        <v>136</v>
      </c>
      <c r="BK285" s="188">
        <f>ROUND(I285*H285,2)</f>
        <v>0</v>
      </c>
      <c r="BL285" s="15" t="s">
        <v>193</v>
      </c>
      <c r="BM285" s="187" t="s">
        <v>666</v>
      </c>
    </row>
    <row r="286" s="2" customFormat="1" ht="24.15" customHeight="1">
      <c r="A286" s="34"/>
      <c r="B286" s="174"/>
      <c r="C286" s="175" t="s">
        <v>667</v>
      </c>
      <c r="D286" s="175" t="s">
        <v>137</v>
      </c>
      <c r="E286" s="176" t="s">
        <v>668</v>
      </c>
      <c r="F286" s="177" t="s">
        <v>669</v>
      </c>
      <c r="G286" s="178" t="s">
        <v>166</v>
      </c>
      <c r="H286" s="179">
        <v>3.081</v>
      </c>
      <c r="I286" s="180"/>
      <c r="J286" s="181">
        <f>ROUND(I286*H286,2)</f>
        <v>0</v>
      </c>
      <c r="K286" s="182"/>
      <c r="L286" s="35"/>
      <c r="M286" s="183" t="s">
        <v>1</v>
      </c>
      <c r="N286" s="184" t="s">
        <v>40</v>
      </c>
      <c r="O286" s="78"/>
      <c r="P286" s="185">
        <f>O286*H286</f>
        <v>0</v>
      </c>
      <c r="Q286" s="185">
        <v>0</v>
      </c>
      <c r="R286" s="185">
        <f>Q286*H286</f>
        <v>0</v>
      </c>
      <c r="S286" s="185">
        <v>0</v>
      </c>
      <c r="T286" s="18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7" t="s">
        <v>193</v>
      </c>
      <c r="AT286" s="187" t="s">
        <v>137</v>
      </c>
      <c r="AU286" s="187" t="s">
        <v>136</v>
      </c>
      <c r="AY286" s="15" t="s">
        <v>134</v>
      </c>
      <c r="BE286" s="188">
        <f>IF(N286="základná",J286,0)</f>
        <v>0</v>
      </c>
      <c r="BF286" s="188">
        <f>IF(N286="znížená",J286,0)</f>
        <v>0</v>
      </c>
      <c r="BG286" s="188">
        <f>IF(N286="zákl. prenesená",J286,0)</f>
        <v>0</v>
      </c>
      <c r="BH286" s="188">
        <f>IF(N286="zníž. prenesená",J286,0)</f>
        <v>0</v>
      </c>
      <c r="BI286" s="188">
        <f>IF(N286="nulová",J286,0)</f>
        <v>0</v>
      </c>
      <c r="BJ286" s="15" t="s">
        <v>136</v>
      </c>
      <c r="BK286" s="188">
        <f>ROUND(I286*H286,2)</f>
        <v>0</v>
      </c>
      <c r="BL286" s="15" t="s">
        <v>193</v>
      </c>
      <c r="BM286" s="187" t="s">
        <v>670</v>
      </c>
    </row>
    <row r="287" s="12" customFormat="1" ht="22.8" customHeight="1">
      <c r="A287" s="12"/>
      <c r="B287" s="161"/>
      <c r="C287" s="12"/>
      <c r="D287" s="162" t="s">
        <v>73</v>
      </c>
      <c r="E287" s="172" t="s">
        <v>671</v>
      </c>
      <c r="F287" s="172" t="s">
        <v>672</v>
      </c>
      <c r="G287" s="12"/>
      <c r="H287" s="12"/>
      <c r="I287" s="164"/>
      <c r="J287" s="173">
        <f>BK287</f>
        <v>0</v>
      </c>
      <c r="K287" s="12"/>
      <c r="L287" s="161"/>
      <c r="M287" s="166"/>
      <c r="N287" s="167"/>
      <c r="O287" s="167"/>
      <c r="P287" s="168">
        <f>SUM(P288:P290)</f>
        <v>0</v>
      </c>
      <c r="Q287" s="167"/>
      <c r="R287" s="168">
        <f>SUM(R288:R290)</f>
        <v>0</v>
      </c>
      <c r="S287" s="167"/>
      <c r="T287" s="169">
        <f>SUM(T288:T290)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62" t="s">
        <v>136</v>
      </c>
      <c r="AT287" s="170" t="s">
        <v>73</v>
      </c>
      <c r="AU287" s="170" t="s">
        <v>78</v>
      </c>
      <c r="AY287" s="162" t="s">
        <v>134</v>
      </c>
      <c r="BK287" s="171">
        <f>SUM(BK288:BK290)</f>
        <v>0</v>
      </c>
    </row>
    <row r="288" s="2" customFormat="1" ht="21.75" customHeight="1">
      <c r="A288" s="34"/>
      <c r="B288" s="174"/>
      <c r="C288" s="175" t="s">
        <v>673</v>
      </c>
      <c r="D288" s="175" t="s">
        <v>137</v>
      </c>
      <c r="E288" s="176" t="s">
        <v>674</v>
      </c>
      <c r="F288" s="177" t="s">
        <v>675</v>
      </c>
      <c r="G288" s="178" t="s">
        <v>176</v>
      </c>
      <c r="H288" s="179">
        <v>68.206999999999994</v>
      </c>
      <c r="I288" s="180"/>
      <c r="J288" s="181">
        <f>ROUND(I288*H288,2)</f>
        <v>0</v>
      </c>
      <c r="K288" s="182"/>
      <c r="L288" s="35"/>
      <c r="M288" s="183" t="s">
        <v>1</v>
      </c>
      <c r="N288" s="184" t="s">
        <v>40</v>
      </c>
      <c r="O288" s="78"/>
      <c r="P288" s="185">
        <f>O288*H288</f>
        <v>0</v>
      </c>
      <c r="Q288" s="185">
        <v>0</v>
      </c>
      <c r="R288" s="185">
        <f>Q288*H288</f>
        <v>0</v>
      </c>
      <c r="S288" s="185">
        <v>0</v>
      </c>
      <c r="T288" s="18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7" t="s">
        <v>193</v>
      </c>
      <c r="AT288" s="187" t="s">
        <v>137</v>
      </c>
      <c r="AU288" s="187" t="s">
        <v>136</v>
      </c>
      <c r="AY288" s="15" t="s">
        <v>134</v>
      </c>
      <c r="BE288" s="188">
        <f>IF(N288="základná",J288,0)</f>
        <v>0</v>
      </c>
      <c r="BF288" s="188">
        <f>IF(N288="znížená",J288,0)</f>
        <v>0</v>
      </c>
      <c r="BG288" s="188">
        <f>IF(N288="zákl. prenesená",J288,0)</f>
        <v>0</v>
      </c>
      <c r="BH288" s="188">
        <f>IF(N288="zníž. prenesená",J288,0)</f>
        <v>0</v>
      </c>
      <c r="BI288" s="188">
        <f>IF(N288="nulová",J288,0)</f>
        <v>0</v>
      </c>
      <c r="BJ288" s="15" t="s">
        <v>136</v>
      </c>
      <c r="BK288" s="188">
        <f>ROUND(I288*H288,2)</f>
        <v>0</v>
      </c>
      <c r="BL288" s="15" t="s">
        <v>193</v>
      </c>
      <c r="BM288" s="187" t="s">
        <v>676</v>
      </c>
    </row>
    <row r="289" s="2" customFormat="1" ht="24.15" customHeight="1">
      <c r="A289" s="34"/>
      <c r="B289" s="174"/>
      <c r="C289" s="189" t="s">
        <v>677</v>
      </c>
      <c r="D289" s="189" t="s">
        <v>163</v>
      </c>
      <c r="E289" s="190" t="s">
        <v>678</v>
      </c>
      <c r="F289" s="191" t="s">
        <v>679</v>
      </c>
      <c r="G289" s="192" t="s">
        <v>176</v>
      </c>
      <c r="H289" s="193">
        <v>78.438000000000002</v>
      </c>
      <c r="I289" s="194"/>
      <c r="J289" s="195">
        <f>ROUND(I289*H289,2)</f>
        <v>0</v>
      </c>
      <c r="K289" s="196"/>
      <c r="L289" s="197"/>
      <c r="M289" s="198" t="s">
        <v>1</v>
      </c>
      <c r="N289" s="199" t="s">
        <v>40</v>
      </c>
      <c r="O289" s="78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7" t="s">
        <v>265</v>
      </c>
      <c r="AT289" s="187" t="s">
        <v>163</v>
      </c>
      <c r="AU289" s="187" t="s">
        <v>136</v>
      </c>
      <c r="AY289" s="15" t="s">
        <v>134</v>
      </c>
      <c r="BE289" s="188">
        <f>IF(N289="základná",J289,0)</f>
        <v>0</v>
      </c>
      <c r="BF289" s="188">
        <f>IF(N289="znížená",J289,0)</f>
        <v>0</v>
      </c>
      <c r="BG289" s="188">
        <f>IF(N289="zákl. prenesená",J289,0)</f>
        <v>0</v>
      </c>
      <c r="BH289" s="188">
        <f>IF(N289="zníž. prenesená",J289,0)</f>
        <v>0</v>
      </c>
      <c r="BI289" s="188">
        <f>IF(N289="nulová",J289,0)</f>
        <v>0</v>
      </c>
      <c r="BJ289" s="15" t="s">
        <v>136</v>
      </c>
      <c r="BK289" s="188">
        <f>ROUND(I289*H289,2)</f>
        <v>0</v>
      </c>
      <c r="BL289" s="15" t="s">
        <v>193</v>
      </c>
      <c r="BM289" s="187" t="s">
        <v>680</v>
      </c>
    </row>
    <row r="290" s="2" customFormat="1" ht="24.15" customHeight="1">
      <c r="A290" s="34"/>
      <c r="B290" s="174"/>
      <c r="C290" s="175" t="s">
        <v>681</v>
      </c>
      <c r="D290" s="175" t="s">
        <v>137</v>
      </c>
      <c r="E290" s="176" t="s">
        <v>682</v>
      </c>
      <c r="F290" s="177" t="s">
        <v>683</v>
      </c>
      <c r="G290" s="178" t="s">
        <v>166</v>
      </c>
      <c r="H290" s="179">
        <v>0.012999999999999999</v>
      </c>
      <c r="I290" s="180"/>
      <c r="J290" s="181">
        <f>ROUND(I290*H290,2)</f>
        <v>0</v>
      </c>
      <c r="K290" s="182"/>
      <c r="L290" s="35"/>
      <c r="M290" s="183" t="s">
        <v>1</v>
      </c>
      <c r="N290" s="184" t="s">
        <v>40</v>
      </c>
      <c r="O290" s="78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7" t="s">
        <v>193</v>
      </c>
      <c r="AT290" s="187" t="s">
        <v>137</v>
      </c>
      <c r="AU290" s="187" t="s">
        <v>136</v>
      </c>
      <c r="AY290" s="15" t="s">
        <v>134</v>
      </c>
      <c r="BE290" s="188">
        <f>IF(N290="základná",J290,0)</f>
        <v>0</v>
      </c>
      <c r="BF290" s="188">
        <f>IF(N290="znížená",J290,0)</f>
        <v>0</v>
      </c>
      <c r="BG290" s="188">
        <f>IF(N290="zákl. prenesená",J290,0)</f>
        <v>0</v>
      </c>
      <c r="BH290" s="188">
        <f>IF(N290="zníž. prenesená",J290,0)</f>
        <v>0</v>
      </c>
      <c r="BI290" s="188">
        <f>IF(N290="nulová",J290,0)</f>
        <v>0</v>
      </c>
      <c r="BJ290" s="15" t="s">
        <v>136</v>
      </c>
      <c r="BK290" s="188">
        <f>ROUND(I290*H290,2)</f>
        <v>0</v>
      </c>
      <c r="BL290" s="15" t="s">
        <v>193</v>
      </c>
      <c r="BM290" s="187" t="s">
        <v>684</v>
      </c>
    </row>
    <row r="291" s="12" customFormat="1" ht="22.8" customHeight="1">
      <c r="A291" s="12"/>
      <c r="B291" s="161"/>
      <c r="C291" s="12"/>
      <c r="D291" s="162" t="s">
        <v>73</v>
      </c>
      <c r="E291" s="172" t="s">
        <v>685</v>
      </c>
      <c r="F291" s="172" t="s">
        <v>686</v>
      </c>
      <c r="G291" s="12"/>
      <c r="H291" s="12"/>
      <c r="I291" s="164"/>
      <c r="J291" s="173">
        <f>BK291</f>
        <v>0</v>
      </c>
      <c r="K291" s="12"/>
      <c r="L291" s="161"/>
      <c r="M291" s="166"/>
      <c r="N291" s="167"/>
      <c r="O291" s="167"/>
      <c r="P291" s="168">
        <f>SUM(P292:P293)</f>
        <v>0</v>
      </c>
      <c r="Q291" s="167"/>
      <c r="R291" s="168">
        <f>SUM(R292:R293)</f>
        <v>0</v>
      </c>
      <c r="S291" s="167"/>
      <c r="T291" s="169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62" t="s">
        <v>136</v>
      </c>
      <c r="AT291" s="170" t="s">
        <v>73</v>
      </c>
      <c r="AU291" s="170" t="s">
        <v>78</v>
      </c>
      <c r="AY291" s="162" t="s">
        <v>134</v>
      </c>
      <c r="BK291" s="171">
        <f>SUM(BK292:BK293)</f>
        <v>0</v>
      </c>
    </row>
    <row r="292" s="2" customFormat="1" ht="24.15" customHeight="1">
      <c r="A292" s="34"/>
      <c r="B292" s="174"/>
      <c r="C292" s="175" t="s">
        <v>687</v>
      </c>
      <c r="D292" s="175" t="s">
        <v>137</v>
      </c>
      <c r="E292" s="176" t="s">
        <v>688</v>
      </c>
      <c r="F292" s="177" t="s">
        <v>689</v>
      </c>
      <c r="G292" s="178" t="s">
        <v>176</v>
      </c>
      <c r="H292" s="179">
        <v>68.206999999999994</v>
      </c>
      <c r="I292" s="180"/>
      <c r="J292" s="181">
        <f>ROUND(I292*H292,2)</f>
        <v>0</v>
      </c>
      <c r="K292" s="182"/>
      <c r="L292" s="35"/>
      <c r="M292" s="183" t="s">
        <v>1</v>
      </c>
      <c r="N292" s="184" t="s">
        <v>40</v>
      </c>
      <c r="O292" s="78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7" t="s">
        <v>193</v>
      </c>
      <c r="AT292" s="187" t="s">
        <v>137</v>
      </c>
      <c r="AU292" s="187" t="s">
        <v>136</v>
      </c>
      <c r="AY292" s="15" t="s">
        <v>134</v>
      </c>
      <c r="BE292" s="188">
        <f>IF(N292="základná",J292,0)</f>
        <v>0</v>
      </c>
      <c r="BF292" s="188">
        <f>IF(N292="znížená",J292,0)</f>
        <v>0</v>
      </c>
      <c r="BG292" s="188">
        <f>IF(N292="zákl. prenesená",J292,0)</f>
        <v>0</v>
      </c>
      <c r="BH292" s="188">
        <f>IF(N292="zníž. prenesená",J292,0)</f>
        <v>0</v>
      </c>
      <c r="BI292" s="188">
        <f>IF(N292="nulová",J292,0)</f>
        <v>0</v>
      </c>
      <c r="BJ292" s="15" t="s">
        <v>136</v>
      </c>
      <c r="BK292" s="188">
        <f>ROUND(I292*H292,2)</f>
        <v>0</v>
      </c>
      <c r="BL292" s="15" t="s">
        <v>193</v>
      </c>
      <c r="BM292" s="187" t="s">
        <v>690</v>
      </c>
    </row>
    <row r="293" s="2" customFormat="1" ht="33" customHeight="1">
      <c r="A293" s="34"/>
      <c r="B293" s="174"/>
      <c r="C293" s="189" t="s">
        <v>691</v>
      </c>
      <c r="D293" s="189" t="s">
        <v>163</v>
      </c>
      <c r="E293" s="190" t="s">
        <v>692</v>
      </c>
      <c r="F293" s="191" t="s">
        <v>693</v>
      </c>
      <c r="G293" s="192" t="s">
        <v>176</v>
      </c>
      <c r="H293" s="193">
        <v>69.570999999999998</v>
      </c>
      <c r="I293" s="194"/>
      <c r="J293" s="195">
        <f>ROUND(I293*H293,2)</f>
        <v>0</v>
      </c>
      <c r="K293" s="196"/>
      <c r="L293" s="197"/>
      <c r="M293" s="198" t="s">
        <v>1</v>
      </c>
      <c r="N293" s="199" t="s">
        <v>40</v>
      </c>
      <c r="O293" s="78"/>
      <c r="P293" s="185">
        <f>O293*H293</f>
        <v>0</v>
      </c>
      <c r="Q293" s="185">
        <v>0</v>
      </c>
      <c r="R293" s="185">
        <f>Q293*H293</f>
        <v>0</v>
      </c>
      <c r="S293" s="185">
        <v>0</v>
      </c>
      <c r="T293" s="18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7" t="s">
        <v>265</v>
      </c>
      <c r="AT293" s="187" t="s">
        <v>163</v>
      </c>
      <c r="AU293" s="187" t="s">
        <v>136</v>
      </c>
      <c r="AY293" s="15" t="s">
        <v>134</v>
      </c>
      <c r="BE293" s="188">
        <f>IF(N293="základná",J293,0)</f>
        <v>0</v>
      </c>
      <c r="BF293" s="188">
        <f>IF(N293="znížená",J293,0)</f>
        <v>0</v>
      </c>
      <c r="BG293" s="188">
        <f>IF(N293="zákl. prenesená",J293,0)</f>
        <v>0</v>
      </c>
      <c r="BH293" s="188">
        <f>IF(N293="zníž. prenesená",J293,0)</f>
        <v>0</v>
      </c>
      <c r="BI293" s="188">
        <f>IF(N293="nulová",J293,0)</f>
        <v>0</v>
      </c>
      <c r="BJ293" s="15" t="s">
        <v>136</v>
      </c>
      <c r="BK293" s="188">
        <f>ROUND(I293*H293,2)</f>
        <v>0</v>
      </c>
      <c r="BL293" s="15" t="s">
        <v>193</v>
      </c>
      <c r="BM293" s="187" t="s">
        <v>694</v>
      </c>
    </row>
    <row r="294" s="12" customFormat="1" ht="22.8" customHeight="1">
      <c r="A294" s="12"/>
      <c r="B294" s="161"/>
      <c r="C294" s="12"/>
      <c r="D294" s="162" t="s">
        <v>73</v>
      </c>
      <c r="E294" s="172" t="s">
        <v>695</v>
      </c>
      <c r="F294" s="172" t="s">
        <v>696</v>
      </c>
      <c r="G294" s="12"/>
      <c r="H294" s="12"/>
      <c r="I294" s="164"/>
      <c r="J294" s="173">
        <f>BK294</f>
        <v>0</v>
      </c>
      <c r="K294" s="12"/>
      <c r="L294" s="161"/>
      <c r="M294" s="166"/>
      <c r="N294" s="167"/>
      <c r="O294" s="167"/>
      <c r="P294" s="168">
        <f>SUM(P295:P306)</f>
        <v>0</v>
      </c>
      <c r="Q294" s="167"/>
      <c r="R294" s="168">
        <f>SUM(R295:R306)</f>
        <v>0.56012885000000001</v>
      </c>
      <c r="S294" s="167"/>
      <c r="T294" s="169">
        <f>SUM(T295:T306)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62" t="s">
        <v>136</v>
      </c>
      <c r="AT294" s="170" t="s">
        <v>73</v>
      </c>
      <c r="AU294" s="170" t="s">
        <v>78</v>
      </c>
      <c r="AY294" s="162" t="s">
        <v>134</v>
      </c>
      <c r="BK294" s="171">
        <f>SUM(BK295:BK306)</f>
        <v>0</v>
      </c>
    </row>
    <row r="295" s="2" customFormat="1" ht="21.75" customHeight="1">
      <c r="A295" s="34"/>
      <c r="B295" s="174"/>
      <c r="C295" s="175" t="s">
        <v>697</v>
      </c>
      <c r="D295" s="175" t="s">
        <v>137</v>
      </c>
      <c r="E295" s="176" t="s">
        <v>698</v>
      </c>
      <c r="F295" s="177" t="s">
        <v>699</v>
      </c>
      <c r="G295" s="178" t="s">
        <v>243</v>
      </c>
      <c r="H295" s="179">
        <v>3.4649999999999999</v>
      </c>
      <c r="I295" s="180"/>
      <c r="J295" s="181">
        <f>ROUND(I295*H295,2)</f>
        <v>0</v>
      </c>
      <c r="K295" s="182"/>
      <c r="L295" s="35"/>
      <c r="M295" s="183" t="s">
        <v>1</v>
      </c>
      <c r="N295" s="184" t="s">
        <v>40</v>
      </c>
      <c r="O295" s="78"/>
      <c r="P295" s="185">
        <f>O295*H295</f>
        <v>0</v>
      </c>
      <c r="Q295" s="185">
        <v>0.00189</v>
      </c>
      <c r="R295" s="185">
        <f>Q295*H295</f>
        <v>0.0065488499999999993</v>
      </c>
      <c r="S295" s="185">
        <v>0</v>
      </c>
      <c r="T295" s="18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7" t="s">
        <v>193</v>
      </c>
      <c r="AT295" s="187" t="s">
        <v>137</v>
      </c>
      <c r="AU295" s="187" t="s">
        <v>136</v>
      </c>
      <c r="AY295" s="15" t="s">
        <v>134</v>
      </c>
      <c r="BE295" s="188">
        <f>IF(N295="základná",J295,0)</f>
        <v>0</v>
      </c>
      <c r="BF295" s="188">
        <f>IF(N295="znížená",J295,0)</f>
        <v>0</v>
      </c>
      <c r="BG295" s="188">
        <f>IF(N295="zákl. prenesená",J295,0)</f>
        <v>0</v>
      </c>
      <c r="BH295" s="188">
        <f>IF(N295="zníž. prenesená",J295,0)</f>
        <v>0</v>
      </c>
      <c r="BI295" s="188">
        <f>IF(N295="nulová",J295,0)</f>
        <v>0</v>
      </c>
      <c r="BJ295" s="15" t="s">
        <v>136</v>
      </c>
      <c r="BK295" s="188">
        <f>ROUND(I295*H295,2)</f>
        <v>0</v>
      </c>
      <c r="BL295" s="15" t="s">
        <v>193</v>
      </c>
      <c r="BM295" s="187" t="s">
        <v>700</v>
      </c>
    </row>
    <row r="296" s="2" customFormat="1" ht="21.75" customHeight="1">
      <c r="A296" s="34"/>
      <c r="B296" s="174"/>
      <c r="C296" s="175" t="s">
        <v>701</v>
      </c>
      <c r="D296" s="175" t="s">
        <v>137</v>
      </c>
      <c r="E296" s="176" t="s">
        <v>702</v>
      </c>
      <c r="F296" s="177" t="s">
        <v>703</v>
      </c>
      <c r="G296" s="178" t="s">
        <v>243</v>
      </c>
      <c r="H296" s="179">
        <v>69.299999999999997</v>
      </c>
      <c r="I296" s="180"/>
      <c r="J296" s="181">
        <f>ROUND(I296*H296,2)</f>
        <v>0</v>
      </c>
      <c r="K296" s="182"/>
      <c r="L296" s="35"/>
      <c r="M296" s="183" t="s">
        <v>1</v>
      </c>
      <c r="N296" s="184" t="s">
        <v>40</v>
      </c>
      <c r="O296" s="78"/>
      <c r="P296" s="185">
        <f>O296*H296</f>
        <v>0</v>
      </c>
      <c r="Q296" s="185">
        <v>0</v>
      </c>
      <c r="R296" s="185">
        <f>Q296*H296</f>
        <v>0</v>
      </c>
      <c r="S296" s="185">
        <v>0</v>
      </c>
      <c r="T296" s="18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7" t="s">
        <v>193</v>
      </c>
      <c r="AT296" s="187" t="s">
        <v>137</v>
      </c>
      <c r="AU296" s="187" t="s">
        <v>136</v>
      </c>
      <c r="AY296" s="15" t="s">
        <v>134</v>
      </c>
      <c r="BE296" s="188">
        <f>IF(N296="základná",J296,0)</f>
        <v>0</v>
      </c>
      <c r="BF296" s="188">
        <f>IF(N296="znížená",J296,0)</f>
        <v>0</v>
      </c>
      <c r="BG296" s="188">
        <f>IF(N296="zákl. prenesená",J296,0)</f>
        <v>0</v>
      </c>
      <c r="BH296" s="188">
        <f>IF(N296="zníž. prenesená",J296,0)</f>
        <v>0</v>
      </c>
      <c r="BI296" s="188">
        <f>IF(N296="nulová",J296,0)</f>
        <v>0</v>
      </c>
      <c r="BJ296" s="15" t="s">
        <v>136</v>
      </c>
      <c r="BK296" s="188">
        <f>ROUND(I296*H296,2)</f>
        <v>0</v>
      </c>
      <c r="BL296" s="15" t="s">
        <v>193</v>
      </c>
      <c r="BM296" s="187" t="s">
        <v>704</v>
      </c>
    </row>
    <row r="297" s="2" customFormat="1" ht="21.75" customHeight="1">
      <c r="A297" s="34"/>
      <c r="B297" s="174"/>
      <c r="C297" s="175" t="s">
        <v>705</v>
      </c>
      <c r="D297" s="175" t="s">
        <v>137</v>
      </c>
      <c r="E297" s="176" t="s">
        <v>706</v>
      </c>
      <c r="F297" s="177" t="s">
        <v>707</v>
      </c>
      <c r="G297" s="178" t="s">
        <v>243</v>
      </c>
      <c r="H297" s="179">
        <v>4.7249999999999996</v>
      </c>
      <c r="I297" s="180"/>
      <c r="J297" s="181">
        <f>ROUND(I297*H297,2)</f>
        <v>0</v>
      </c>
      <c r="K297" s="182"/>
      <c r="L297" s="35"/>
      <c r="M297" s="183" t="s">
        <v>1</v>
      </c>
      <c r="N297" s="184" t="s">
        <v>40</v>
      </c>
      <c r="O297" s="78"/>
      <c r="P297" s="185">
        <f>O297*H297</f>
        <v>0</v>
      </c>
      <c r="Q297" s="185">
        <v>0</v>
      </c>
      <c r="R297" s="185">
        <f>Q297*H297</f>
        <v>0</v>
      </c>
      <c r="S297" s="185">
        <v>0</v>
      </c>
      <c r="T297" s="18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7" t="s">
        <v>193</v>
      </c>
      <c r="AT297" s="187" t="s">
        <v>137</v>
      </c>
      <c r="AU297" s="187" t="s">
        <v>136</v>
      </c>
      <c r="AY297" s="15" t="s">
        <v>134</v>
      </c>
      <c r="BE297" s="188">
        <f>IF(N297="základná",J297,0)</f>
        <v>0</v>
      </c>
      <c r="BF297" s="188">
        <f>IF(N297="znížená",J297,0)</f>
        <v>0</v>
      </c>
      <c r="BG297" s="188">
        <f>IF(N297="zákl. prenesená",J297,0)</f>
        <v>0</v>
      </c>
      <c r="BH297" s="188">
        <f>IF(N297="zníž. prenesená",J297,0)</f>
        <v>0</v>
      </c>
      <c r="BI297" s="188">
        <f>IF(N297="nulová",J297,0)</f>
        <v>0</v>
      </c>
      <c r="BJ297" s="15" t="s">
        <v>136</v>
      </c>
      <c r="BK297" s="188">
        <f>ROUND(I297*H297,2)</f>
        <v>0</v>
      </c>
      <c r="BL297" s="15" t="s">
        <v>193</v>
      </c>
      <c r="BM297" s="187" t="s">
        <v>708</v>
      </c>
    </row>
    <row r="298" s="2" customFormat="1" ht="21.75" customHeight="1">
      <c r="A298" s="34"/>
      <c r="B298" s="174"/>
      <c r="C298" s="175" t="s">
        <v>709</v>
      </c>
      <c r="D298" s="175" t="s">
        <v>137</v>
      </c>
      <c r="E298" s="176" t="s">
        <v>710</v>
      </c>
      <c r="F298" s="177" t="s">
        <v>711</v>
      </c>
      <c r="G298" s="178" t="s">
        <v>243</v>
      </c>
      <c r="H298" s="179">
        <v>6.8250000000000002</v>
      </c>
      <c r="I298" s="180"/>
      <c r="J298" s="181">
        <f>ROUND(I298*H298,2)</f>
        <v>0</v>
      </c>
      <c r="K298" s="182"/>
      <c r="L298" s="35"/>
      <c r="M298" s="183" t="s">
        <v>1</v>
      </c>
      <c r="N298" s="184" t="s">
        <v>40</v>
      </c>
      <c r="O298" s="78"/>
      <c r="P298" s="185">
        <f>O298*H298</f>
        <v>0</v>
      </c>
      <c r="Q298" s="185">
        <v>0</v>
      </c>
      <c r="R298" s="185">
        <f>Q298*H298</f>
        <v>0</v>
      </c>
      <c r="S298" s="185">
        <v>0</v>
      </c>
      <c r="T298" s="186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7" t="s">
        <v>193</v>
      </c>
      <c r="AT298" s="187" t="s">
        <v>137</v>
      </c>
      <c r="AU298" s="187" t="s">
        <v>136</v>
      </c>
      <c r="AY298" s="15" t="s">
        <v>134</v>
      </c>
      <c r="BE298" s="188">
        <f>IF(N298="základná",J298,0)</f>
        <v>0</v>
      </c>
      <c r="BF298" s="188">
        <f>IF(N298="znížená",J298,0)</f>
        <v>0</v>
      </c>
      <c r="BG298" s="188">
        <f>IF(N298="zákl. prenesená",J298,0)</f>
        <v>0</v>
      </c>
      <c r="BH298" s="188">
        <f>IF(N298="zníž. prenesená",J298,0)</f>
        <v>0</v>
      </c>
      <c r="BI298" s="188">
        <f>IF(N298="nulová",J298,0)</f>
        <v>0</v>
      </c>
      <c r="BJ298" s="15" t="s">
        <v>136</v>
      </c>
      <c r="BK298" s="188">
        <f>ROUND(I298*H298,2)</f>
        <v>0</v>
      </c>
      <c r="BL298" s="15" t="s">
        <v>193</v>
      </c>
      <c r="BM298" s="187" t="s">
        <v>712</v>
      </c>
    </row>
    <row r="299" s="2" customFormat="1" ht="21.75" customHeight="1">
      <c r="A299" s="34"/>
      <c r="B299" s="174"/>
      <c r="C299" s="175" t="s">
        <v>713</v>
      </c>
      <c r="D299" s="175" t="s">
        <v>137</v>
      </c>
      <c r="E299" s="176" t="s">
        <v>714</v>
      </c>
      <c r="F299" s="177" t="s">
        <v>715</v>
      </c>
      <c r="G299" s="178" t="s">
        <v>243</v>
      </c>
      <c r="H299" s="179">
        <v>1.365</v>
      </c>
      <c r="I299" s="180"/>
      <c r="J299" s="181">
        <f>ROUND(I299*H299,2)</f>
        <v>0</v>
      </c>
      <c r="K299" s="182"/>
      <c r="L299" s="35"/>
      <c r="M299" s="183" t="s">
        <v>1</v>
      </c>
      <c r="N299" s="184" t="s">
        <v>40</v>
      </c>
      <c r="O299" s="78"/>
      <c r="P299" s="185">
        <f>O299*H299</f>
        <v>0</v>
      </c>
      <c r="Q299" s="185">
        <v>0</v>
      </c>
      <c r="R299" s="185">
        <f>Q299*H299</f>
        <v>0</v>
      </c>
      <c r="S299" s="185">
        <v>0</v>
      </c>
      <c r="T299" s="18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7" t="s">
        <v>193</v>
      </c>
      <c r="AT299" s="187" t="s">
        <v>137</v>
      </c>
      <c r="AU299" s="187" t="s">
        <v>136</v>
      </c>
      <c r="AY299" s="15" t="s">
        <v>134</v>
      </c>
      <c r="BE299" s="188">
        <f>IF(N299="základná",J299,0)</f>
        <v>0</v>
      </c>
      <c r="BF299" s="188">
        <f>IF(N299="znížená",J299,0)</f>
        <v>0</v>
      </c>
      <c r="BG299" s="188">
        <f>IF(N299="zákl. prenesená",J299,0)</f>
        <v>0</v>
      </c>
      <c r="BH299" s="188">
        <f>IF(N299="zníž. prenesená",J299,0)</f>
        <v>0</v>
      </c>
      <c r="BI299" s="188">
        <f>IF(N299="nulová",J299,0)</f>
        <v>0</v>
      </c>
      <c r="BJ299" s="15" t="s">
        <v>136</v>
      </c>
      <c r="BK299" s="188">
        <f>ROUND(I299*H299,2)</f>
        <v>0</v>
      </c>
      <c r="BL299" s="15" t="s">
        <v>193</v>
      </c>
      <c r="BM299" s="187" t="s">
        <v>716</v>
      </c>
    </row>
    <row r="300" s="2" customFormat="1" ht="33" customHeight="1">
      <c r="A300" s="34"/>
      <c r="B300" s="174"/>
      <c r="C300" s="175" t="s">
        <v>717</v>
      </c>
      <c r="D300" s="175" t="s">
        <v>137</v>
      </c>
      <c r="E300" s="176" t="s">
        <v>718</v>
      </c>
      <c r="F300" s="177" t="s">
        <v>719</v>
      </c>
      <c r="G300" s="178" t="s">
        <v>229</v>
      </c>
      <c r="H300" s="179">
        <v>1</v>
      </c>
      <c r="I300" s="180"/>
      <c r="J300" s="181">
        <f>ROUND(I300*H300,2)</f>
        <v>0</v>
      </c>
      <c r="K300" s="182"/>
      <c r="L300" s="35"/>
      <c r="M300" s="183" t="s">
        <v>1</v>
      </c>
      <c r="N300" s="184" t="s">
        <v>40</v>
      </c>
      <c r="O300" s="78"/>
      <c r="P300" s="185">
        <f>O300*H300</f>
        <v>0</v>
      </c>
      <c r="Q300" s="185">
        <v>0</v>
      </c>
      <c r="R300" s="185">
        <f>Q300*H300</f>
        <v>0</v>
      </c>
      <c r="S300" s="185">
        <v>0</v>
      </c>
      <c r="T300" s="18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7" t="s">
        <v>193</v>
      </c>
      <c r="AT300" s="187" t="s">
        <v>137</v>
      </c>
      <c r="AU300" s="187" t="s">
        <v>136</v>
      </c>
      <c r="AY300" s="15" t="s">
        <v>134</v>
      </c>
      <c r="BE300" s="188">
        <f>IF(N300="základná",J300,0)</f>
        <v>0</v>
      </c>
      <c r="BF300" s="188">
        <f>IF(N300="znížená",J300,0)</f>
        <v>0</v>
      </c>
      <c r="BG300" s="188">
        <f>IF(N300="zákl. prenesená",J300,0)</f>
        <v>0</v>
      </c>
      <c r="BH300" s="188">
        <f>IF(N300="zníž. prenesená",J300,0)</f>
        <v>0</v>
      </c>
      <c r="BI300" s="188">
        <f>IF(N300="nulová",J300,0)</f>
        <v>0</v>
      </c>
      <c r="BJ300" s="15" t="s">
        <v>136</v>
      </c>
      <c r="BK300" s="188">
        <f>ROUND(I300*H300,2)</f>
        <v>0</v>
      </c>
      <c r="BL300" s="15" t="s">
        <v>193</v>
      </c>
      <c r="BM300" s="187" t="s">
        <v>720</v>
      </c>
    </row>
    <row r="301" s="2" customFormat="1" ht="37.8" customHeight="1">
      <c r="A301" s="34"/>
      <c r="B301" s="174"/>
      <c r="C301" s="189" t="s">
        <v>721</v>
      </c>
      <c r="D301" s="189" t="s">
        <v>163</v>
      </c>
      <c r="E301" s="190" t="s">
        <v>722</v>
      </c>
      <c r="F301" s="191" t="s">
        <v>723</v>
      </c>
      <c r="G301" s="192" t="s">
        <v>229</v>
      </c>
      <c r="H301" s="193">
        <v>1</v>
      </c>
      <c r="I301" s="194"/>
      <c r="J301" s="195">
        <f>ROUND(I301*H301,2)</f>
        <v>0</v>
      </c>
      <c r="K301" s="196"/>
      <c r="L301" s="197"/>
      <c r="M301" s="198" t="s">
        <v>1</v>
      </c>
      <c r="N301" s="199" t="s">
        <v>40</v>
      </c>
      <c r="O301" s="78"/>
      <c r="P301" s="185">
        <f>O301*H301</f>
        <v>0</v>
      </c>
      <c r="Q301" s="185">
        <v>0.00027999999999999998</v>
      </c>
      <c r="R301" s="185">
        <f>Q301*H301</f>
        <v>0.00027999999999999998</v>
      </c>
      <c r="S301" s="185">
        <v>0</v>
      </c>
      <c r="T301" s="186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7" t="s">
        <v>265</v>
      </c>
      <c r="AT301" s="187" t="s">
        <v>163</v>
      </c>
      <c r="AU301" s="187" t="s">
        <v>136</v>
      </c>
      <c r="AY301" s="15" t="s">
        <v>134</v>
      </c>
      <c r="BE301" s="188">
        <f>IF(N301="základná",J301,0)</f>
        <v>0</v>
      </c>
      <c r="BF301" s="188">
        <f>IF(N301="znížená",J301,0)</f>
        <v>0</v>
      </c>
      <c r="BG301" s="188">
        <f>IF(N301="zákl. prenesená",J301,0)</f>
        <v>0</v>
      </c>
      <c r="BH301" s="188">
        <f>IF(N301="zníž. prenesená",J301,0)</f>
        <v>0</v>
      </c>
      <c r="BI301" s="188">
        <f>IF(N301="nulová",J301,0)</f>
        <v>0</v>
      </c>
      <c r="BJ301" s="15" t="s">
        <v>136</v>
      </c>
      <c r="BK301" s="188">
        <f>ROUND(I301*H301,2)</f>
        <v>0</v>
      </c>
      <c r="BL301" s="15" t="s">
        <v>193</v>
      </c>
      <c r="BM301" s="187" t="s">
        <v>724</v>
      </c>
    </row>
    <row r="302" s="2" customFormat="1" ht="21.75" customHeight="1">
      <c r="A302" s="34"/>
      <c r="B302" s="174"/>
      <c r="C302" s="175" t="s">
        <v>725</v>
      </c>
      <c r="D302" s="175" t="s">
        <v>137</v>
      </c>
      <c r="E302" s="176" t="s">
        <v>726</v>
      </c>
      <c r="F302" s="177" t="s">
        <v>727</v>
      </c>
      <c r="G302" s="178" t="s">
        <v>229</v>
      </c>
      <c r="H302" s="179">
        <v>11</v>
      </c>
      <c r="I302" s="180"/>
      <c r="J302" s="181">
        <f>ROUND(I302*H302,2)</f>
        <v>0</v>
      </c>
      <c r="K302" s="182"/>
      <c r="L302" s="35"/>
      <c r="M302" s="183" t="s">
        <v>1</v>
      </c>
      <c r="N302" s="184" t="s">
        <v>40</v>
      </c>
      <c r="O302" s="78"/>
      <c r="P302" s="185">
        <f>O302*H302</f>
        <v>0</v>
      </c>
      <c r="Q302" s="185">
        <v>0.0253</v>
      </c>
      <c r="R302" s="185">
        <f>Q302*H302</f>
        <v>0.27829999999999999</v>
      </c>
      <c r="S302" s="185">
        <v>0</v>
      </c>
      <c r="T302" s="186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7" t="s">
        <v>193</v>
      </c>
      <c r="AT302" s="187" t="s">
        <v>137</v>
      </c>
      <c r="AU302" s="187" t="s">
        <v>136</v>
      </c>
      <c r="AY302" s="15" t="s">
        <v>134</v>
      </c>
      <c r="BE302" s="188">
        <f>IF(N302="základná",J302,0)</f>
        <v>0</v>
      </c>
      <c r="BF302" s="188">
        <f>IF(N302="znížená",J302,0)</f>
        <v>0</v>
      </c>
      <c r="BG302" s="188">
        <f>IF(N302="zákl. prenesená",J302,0)</f>
        <v>0</v>
      </c>
      <c r="BH302" s="188">
        <f>IF(N302="zníž. prenesená",J302,0)</f>
        <v>0</v>
      </c>
      <c r="BI302" s="188">
        <f>IF(N302="nulová",J302,0)</f>
        <v>0</v>
      </c>
      <c r="BJ302" s="15" t="s">
        <v>136</v>
      </c>
      <c r="BK302" s="188">
        <f>ROUND(I302*H302,2)</f>
        <v>0</v>
      </c>
      <c r="BL302" s="15" t="s">
        <v>193</v>
      </c>
      <c r="BM302" s="187" t="s">
        <v>728</v>
      </c>
    </row>
    <row r="303" s="2" customFormat="1" ht="21.75" customHeight="1">
      <c r="A303" s="34"/>
      <c r="B303" s="174"/>
      <c r="C303" s="189" t="s">
        <v>729</v>
      </c>
      <c r="D303" s="189" t="s">
        <v>163</v>
      </c>
      <c r="E303" s="190" t="s">
        <v>730</v>
      </c>
      <c r="F303" s="191" t="s">
        <v>727</v>
      </c>
      <c r="G303" s="192" t="s">
        <v>229</v>
      </c>
      <c r="H303" s="193">
        <v>11</v>
      </c>
      <c r="I303" s="194"/>
      <c r="J303" s="195">
        <f>ROUND(I303*H303,2)</f>
        <v>0</v>
      </c>
      <c r="K303" s="196"/>
      <c r="L303" s="197"/>
      <c r="M303" s="198" t="s">
        <v>1</v>
      </c>
      <c r="N303" s="199" t="s">
        <v>40</v>
      </c>
      <c r="O303" s="78"/>
      <c r="P303" s="185">
        <f>O303*H303</f>
        <v>0</v>
      </c>
      <c r="Q303" s="185">
        <v>0.025000000000000001</v>
      </c>
      <c r="R303" s="185">
        <f>Q303*H303</f>
        <v>0.27500000000000002</v>
      </c>
      <c r="S303" s="185">
        <v>0</v>
      </c>
      <c r="T303" s="18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7" t="s">
        <v>265</v>
      </c>
      <c r="AT303" s="187" t="s">
        <v>163</v>
      </c>
      <c r="AU303" s="187" t="s">
        <v>136</v>
      </c>
      <c r="AY303" s="15" t="s">
        <v>134</v>
      </c>
      <c r="BE303" s="188">
        <f>IF(N303="základná",J303,0)</f>
        <v>0</v>
      </c>
      <c r="BF303" s="188">
        <f>IF(N303="znížená",J303,0)</f>
        <v>0</v>
      </c>
      <c r="BG303" s="188">
        <f>IF(N303="zákl. prenesená",J303,0)</f>
        <v>0</v>
      </c>
      <c r="BH303" s="188">
        <f>IF(N303="zníž. prenesená",J303,0)</f>
        <v>0</v>
      </c>
      <c r="BI303" s="188">
        <f>IF(N303="nulová",J303,0)</f>
        <v>0</v>
      </c>
      <c r="BJ303" s="15" t="s">
        <v>136</v>
      </c>
      <c r="BK303" s="188">
        <f>ROUND(I303*H303,2)</f>
        <v>0</v>
      </c>
      <c r="BL303" s="15" t="s">
        <v>193</v>
      </c>
      <c r="BM303" s="187" t="s">
        <v>731</v>
      </c>
    </row>
    <row r="304" s="2" customFormat="1" ht="24.15" customHeight="1">
      <c r="A304" s="34"/>
      <c r="B304" s="174"/>
      <c r="C304" s="175" t="s">
        <v>732</v>
      </c>
      <c r="D304" s="175" t="s">
        <v>137</v>
      </c>
      <c r="E304" s="176" t="s">
        <v>733</v>
      </c>
      <c r="F304" s="177" t="s">
        <v>734</v>
      </c>
      <c r="G304" s="178" t="s">
        <v>243</v>
      </c>
      <c r="H304" s="179">
        <v>16.379999999999999</v>
      </c>
      <c r="I304" s="180"/>
      <c r="J304" s="181">
        <f>ROUND(I304*H304,2)</f>
        <v>0</v>
      </c>
      <c r="K304" s="182"/>
      <c r="L304" s="35"/>
      <c r="M304" s="183" t="s">
        <v>1</v>
      </c>
      <c r="N304" s="184" t="s">
        <v>40</v>
      </c>
      <c r="O304" s="78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7" t="s">
        <v>193</v>
      </c>
      <c r="AT304" s="187" t="s">
        <v>137</v>
      </c>
      <c r="AU304" s="187" t="s">
        <v>136</v>
      </c>
      <c r="AY304" s="15" t="s">
        <v>134</v>
      </c>
      <c r="BE304" s="188">
        <f>IF(N304="základná",J304,0)</f>
        <v>0</v>
      </c>
      <c r="BF304" s="188">
        <f>IF(N304="znížená",J304,0)</f>
        <v>0</v>
      </c>
      <c r="BG304" s="188">
        <f>IF(N304="zákl. prenesená",J304,0)</f>
        <v>0</v>
      </c>
      <c r="BH304" s="188">
        <f>IF(N304="zníž. prenesená",J304,0)</f>
        <v>0</v>
      </c>
      <c r="BI304" s="188">
        <f>IF(N304="nulová",J304,0)</f>
        <v>0</v>
      </c>
      <c r="BJ304" s="15" t="s">
        <v>136</v>
      </c>
      <c r="BK304" s="188">
        <f>ROUND(I304*H304,2)</f>
        <v>0</v>
      </c>
      <c r="BL304" s="15" t="s">
        <v>193</v>
      </c>
      <c r="BM304" s="187" t="s">
        <v>735</v>
      </c>
    </row>
    <row r="305" s="2" customFormat="1" ht="24.15" customHeight="1">
      <c r="A305" s="34"/>
      <c r="B305" s="174"/>
      <c r="C305" s="175" t="s">
        <v>736</v>
      </c>
      <c r="D305" s="175" t="s">
        <v>137</v>
      </c>
      <c r="E305" s="176" t="s">
        <v>737</v>
      </c>
      <c r="F305" s="177" t="s">
        <v>738</v>
      </c>
      <c r="G305" s="178" t="s">
        <v>243</v>
      </c>
      <c r="H305" s="179">
        <v>69.299999999999997</v>
      </c>
      <c r="I305" s="180"/>
      <c r="J305" s="181">
        <f>ROUND(I305*H305,2)</f>
        <v>0</v>
      </c>
      <c r="K305" s="182"/>
      <c r="L305" s="35"/>
      <c r="M305" s="183" t="s">
        <v>1</v>
      </c>
      <c r="N305" s="184" t="s">
        <v>40</v>
      </c>
      <c r="O305" s="78"/>
      <c r="P305" s="185">
        <f>O305*H305</f>
        <v>0</v>
      </c>
      <c r="Q305" s="185">
        <v>0</v>
      </c>
      <c r="R305" s="185">
        <f>Q305*H305</f>
        <v>0</v>
      </c>
      <c r="S305" s="185">
        <v>0</v>
      </c>
      <c r="T305" s="18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7" t="s">
        <v>193</v>
      </c>
      <c r="AT305" s="187" t="s">
        <v>137</v>
      </c>
      <c r="AU305" s="187" t="s">
        <v>136</v>
      </c>
      <c r="AY305" s="15" t="s">
        <v>134</v>
      </c>
      <c r="BE305" s="188">
        <f>IF(N305="základná",J305,0)</f>
        <v>0</v>
      </c>
      <c r="BF305" s="188">
        <f>IF(N305="znížená",J305,0)</f>
        <v>0</v>
      </c>
      <c r="BG305" s="188">
        <f>IF(N305="zákl. prenesená",J305,0)</f>
        <v>0</v>
      </c>
      <c r="BH305" s="188">
        <f>IF(N305="zníž. prenesená",J305,0)</f>
        <v>0</v>
      </c>
      <c r="BI305" s="188">
        <f>IF(N305="nulová",J305,0)</f>
        <v>0</v>
      </c>
      <c r="BJ305" s="15" t="s">
        <v>136</v>
      </c>
      <c r="BK305" s="188">
        <f>ROUND(I305*H305,2)</f>
        <v>0</v>
      </c>
      <c r="BL305" s="15" t="s">
        <v>193</v>
      </c>
      <c r="BM305" s="187" t="s">
        <v>739</v>
      </c>
    </row>
    <row r="306" s="2" customFormat="1" ht="24.15" customHeight="1">
      <c r="A306" s="34"/>
      <c r="B306" s="174"/>
      <c r="C306" s="175" t="s">
        <v>740</v>
      </c>
      <c r="D306" s="175" t="s">
        <v>137</v>
      </c>
      <c r="E306" s="176" t="s">
        <v>741</v>
      </c>
      <c r="F306" s="177" t="s">
        <v>742</v>
      </c>
      <c r="G306" s="178" t="s">
        <v>166</v>
      </c>
      <c r="H306" s="179">
        <v>0.45700000000000002</v>
      </c>
      <c r="I306" s="180"/>
      <c r="J306" s="181">
        <f>ROUND(I306*H306,2)</f>
        <v>0</v>
      </c>
      <c r="K306" s="182"/>
      <c r="L306" s="35"/>
      <c r="M306" s="183" t="s">
        <v>1</v>
      </c>
      <c r="N306" s="184" t="s">
        <v>40</v>
      </c>
      <c r="O306" s="78"/>
      <c r="P306" s="185">
        <f>O306*H306</f>
        <v>0</v>
      </c>
      <c r="Q306" s="185">
        <v>0</v>
      </c>
      <c r="R306" s="185">
        <f>Q306*H306</f>
        <v>0</v>
      </c>
      <c r="S306" s="185">
        <v>0</v>
      </c>
      <c r="T306" s="18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7" t="s">
        <v>193</v>
      </c>
      <c r="AT306" s="187" t="s">
        <v>137</v>
      </c>
      <c r="AU306" s="187" t="s">
        <v>136</v>
      </c>
      <c r="AY306" s="15" t="s">
        <v>134</v>
      </c>
      <c r="BE306" s="188">
        <f>IF(N306="základná",J306,0)</f>
        <v>0</v>
      </c>
      <c r="BF306" s="188">
        <f>IF(N306="znížená",J306,0)</f>
        <v>0</v>
      </c>
      <c r="BG306" s="188">
        <f>IF(N306="zákl. prenesená",J306,0)</f>
        <v>0</v>
      </c>
      <c r="BH306" s="188">
        <f>IF(N306="zníž. prenesená",J306,0)</f>
        <v>0</v>
      </c>
      <c r="BI306" s="188">
        <f>IF(N306="nulová",J306,0)</f>
        <v>0</v>
      </c>
      <c r="BJ306" s="15" t="s">
        <v>136</v>
      </c>
      <c r="BK306" s="188">
        <f>ROUND(I306*H306,2)</f>
        <v>0</v>
      </c>
      <c r="BL306" s="15" t="s">
        <v>193</v>
      </c>
      <c r="BM306" s="187" t="s">
        <v>743</v>
      </c>
    </row>
    <row r="307" s="12" customFormat="1" ht="22.8" customHeight="1">
      <c r="A307" s="12"/>
      <c r="B307" s="161"/>
      <c r="C307" s="12"/>
      <c r="D307" s="162" t="s">
        <v>73</v>
      </c>
      <c r="E307" s="172" t="s">
        <v>744</v>
      </c>
      <c r="F307" s="172" t="s">
        <v>745</v>
      </c>
      <c r="G307" s="12"/>
      <c r="H307" s="12"/>
      <c r="I307" s="164"/>
      <c r="J307" s="173">
        <f>BK307</f>
        <v>0</v>
      </c>
      <c r="K307" s="12"/>
      <c r="L307" s="161"/>
      <c r="M307" s="166"/>
      <c r="N307" s="167"/>
      <c r="O307" s="167"/>
      <c r="P307" s="168">
        <f>SUM(P308:P325)</f>
        <v>0</v>
      </c>
      <c r="Q307" s="167"/>
      <c r="R307" s="168">
        <f>SUM(R308:R325)</f>
        <v>0.033036000000000003</v>
      </c>
      <c r="S307" s="167"/>
      <c r="T307" s="169">
        <f>SUM(T308:T325)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62" t="s">
        <v>136</v>
      </c>
      <c r="AT307" s="170" t="s">
        <v>73</v>
      </c>
      <c r="AU307" s="170" t="s">
        <v>78</v>
      </c>
      <c r="AY307" s="162" t="s">
        <v>134</v>
      </c>
      <c r="BK307" s="171">
        <f>SUM(BK308:BK325)</f>
        <v>0</v>
      </c>
    </row>
    <row r="308" s="2" customFormat="1" ht="37.8" customHeight="1">
      <c r="A308" s="34"/>
      <c r="B308" s="174"/>
      <c r="C308" s="175" t="s">
        <v>746</v>
      </c>
      <c r="D308" s="175" t="s">
        <v>137</v>
      </c>
      <c r="E308" s="176" t="s">
        <v>747</v>
      </c>
      <c r="F308" s="177" t="s">
        <v>748</v>
      </c>
      <c r="G308" s="178" t="s">
        <v>243</v>
      </c>
      <c r="H308" s="179">
        <v>0.59999999999999998</v>
      </c>
      <c r="I308" s="180"/>
      <c r="J308" s="181">
        <f>ROUND(I308*H308,2)</f>
        <v>0</v>
      </c>
      <c r="K308" s="182"/>
      <c r="L308" s="35"/>
      <c r="M308" s="183" t="s">
        <v>1</v>
      </c>
      <c r="N308" s="184" t="s">
        <v>40</v>
      </c>
      <c r="O308" s="78"/>
      <c r="P308" s="185">
        <f>O308*H308</f>
        <v>0</v>
      </c>
      <c r="Q308" s="185">
        <v>0.00726</v>
      </c>
      <c r="R308" s="185">
        <f>Q308*H308</f>
        <v>0.0043559999999999996</v>
      </c>
      <c r="S308" s="185">
        <v>0</v>
      </c>
      <c r="T308" s="18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7" t="s">
        <v>193</v>
      </c>
      <c r="AT308" s="187" t="s">
        <v>137</v>
      </c>
      <c r="AU308" s="187" t="s">
        <v>136</v>
      </c>
      <c r="AY308" s="15" t="s">
        <v>134</v>
      </c>
      <c r="BE308" s="188">
        <f>IF(N308="základná",J308,0)</f>
        <v>0</v>
      </c>
      <c r="BF308" s="188">
        <f>IF(N308="znížená",J308,0)</f>
        <v>0</v>
      </c>
      <c r="BG308" s="188">
        <f>IF(N308="zákl. prenesená",J308,0)</f>
        <v>0</v>
      </c>
      <c r="BH308" s="188">
        <f>IF(N308="zníž. prenesená",J308,0)</f>
        <v>0</v>
      </c>
      <c r="BI308" s="188">
        <f>IF(N308="nulová",J308,0)</f>
        <v>0</v>
      </c>
      <c r="BJ308" s="15" t="s">
        <v>136</v>
      </c>
      <c r="BK308" s="188">
        <f>ROUND(I308*H308,2)</f>
        <v>0</v>
      </c>
      <c r="BL308" s="15" t="s">
        <v>193</v>
      </c>
      <c r="BM308" s="187" t="s">
        <v>749</v>
      </c>
    </row>
    <row r="309" s="2" customFormat="1" ht="37.8" customHeight="1">
      <c r="A309" s="34"/>
      <c r="B309" s="174"/>
      <c r="C309" s="175" t="s">
        <v>750</v>
      </c>
      <c r="D309" s="175" t="s">
        <v>137</v>
      </c>
      <c r="E309" s="176" t="s">
        <v>751</v>
      </c>
      <c r="F309" s="177" t="s">
        <v>752</v>
      </c>
      <c r="G309" s="178" t="s">
        <v>243</v>
      </c>
      <c r="H309" s="179">
        <v>3</v>
      </c>
      <c r="I309" s="180"/>
      <c r="J309" s="181">
        <f>ROUND(I309*H309,2)</f>
        <v>0</v>
      </c>
      <c r="K309" s="182"/>
      <c r="L309" s="35"/>
      <c r="M309" s="183" t="s">
        <v>1</v>
      </c>
      <c r="N309" s="184" t="s">
        <v>40</v>
      </c>
      <c r="O309" s="78"/>
      <c r="P309" s="185">
        <f>O309*H309</f>
        <v>0</v>
      </c>
      <c r="Q309" s="185">
        <v>0.0095600000000000008</v>
      </c>
      <c r="R309" s="185">
        <f>Q309*H309</f>
        <v>0.028680000000000004</v>
      </c>
      <c r="S309" s="185">
        <v>0</v>
      </c>
      <c r="T309" s="18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7" t="s">
        <v>193</v>
      </c>
      <c r="AT309" s="187" t="s">
        <v>137</v>
      </c>
      <c r="AU309" s="187" t="s">
        <v>136</v>
      </c>
      <c r="AY309" s="15" t="s">
        <v>134</v>
      </c>
      <c r="BE309" s="188">
        <f>IF(N309="základná",J309,0)</f>
        <v>0</v>
      </c>
      <c r="BF309" s="188">
        <f>IF(N309="znížená",J309,0)</f>
        <v>0</v>
      </c>
      <c r="BG309" s="188">
        <f>IF(N309="zákl. prenesená",J309,0)</f>
        <v>0</v>
      </c>
      <c r="BH309" s="188">
        <f>IF(N309="zníž. prenesená",J309,0)</f>
        <v>0</v>
      </c>
      <c r="BI309" s="188">
        <f>IF(N309="nulová",J309,0)</f>
        <v>0</v>
      </c>
      <c r="BJ309" s="15" t="s">
        <v>136</v>
      </c>
      <c r="BK309" s="188">
        <f>ROUND(I309*H309,2)</f>
        <v>0</v>
      </c>
      <c r="BL309" s="15" t="s">
        <v>193</v>
      </c>
      <c r="BM309" s="187" t="s">
        <v>753</v>
      </c>
    </row>
    <row r="310" s="2" customFormat="1" ht="24.15" customHeight="1">
      <c r="A310" s="34"/>
      <c r="B310" s="174"/>
      <c r="C310" s="175" t="s">
        <v>754</v>
      </c>
      <c r="D310" s="175" t="s">
        <v>137</v>
      </c>
      <c r="E310" s="176" t="s">
        <v>755</v>
      </c>
      <c r="F310" s="177" t="s">
        <v>756</v>
      </c>
      <c r="G310" s="178" t="s">
        <v>243</v>
      </c>
      <c r="H310" s="179">
        <v>18.27</v>
      </c>
      <c r="I310" s="180"/>
      <c r="J310" s="181">
        <f>ROUND(I310*H310,2)</f>
        <v>0</v>
      </c>
      <c r="K310" s="182"/>
      <c r="L310" s="35"/>
      <c r="M310" s="183" t="s">
        <v>1</v>
      </c>
      <c r="N310" s="184" t="s">
        <v>40</v>
      </c>
      <c r="O310" s="78"/>
      <c r="P310" s="185">
        <f>O310*H310</f>
        <v>0</v>
      </c>
      <c r="Q310" s="185">
        <v>0</v>
      </c>
      <c r="R310" s="185">
        <f>Q310*H310</f>
        <v>0</v>
      </c>
      <c r="S310" s="185">
        <v>0</v>
      </c>
      <c r="T310" s="186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7" t="s">
        <v>193</v>
      </c>
      <c r="AT310" s="187" t="s">
        <v>137</v>
      </c>
      <c r="AU310" s="187" t="s">
        <v>136</v>
      </c>
      <c r="AY310" s="15" t="s">
        <v>134</v>
      </c>
      <c r="BE310" s="188">
        <f>IF(N310="základná",J310,0)</f>
        <v>0</v>
      </c>
      <c r="BF310" s="188">
        <f>IF(N310="znížená",J310,0)</f>
        <v>0</v>
      </c>
      <c r="BG310" s="188">
        <f>IF(N310="zákl. prenesená",J310,0)</f>
        <v>0</v>
      </c>
      <c r="BH310" s="188">
        <f>IF(N310="zníž. prenesená",J310,0)</f>
        <v>0</v>
      </c>
      <c r="BI310" s="188">
        <f>IF(N310="nulová",J310,0)</f>
        <v>0</v>
      </c>
      <c r="BJ310" s="15" t="s">
        <v>136</v>
      </c>
      <c r="BK310" s="188">
        <f>ROUND(I310*H310,2)</f>
        <v>0</v>
      </c>
      <c r="BL310" s="15" t="s">
        <v>193</v>
      </c>
      <c r="BM310" s="187" t="s">
        <v>757</v>
      </c>
    </row>
    <row r="311" s="2" customFormat="1" ht="24.15" customHeight="1">
      <c r="A311" s="34"/>
      <c r="B311" s="174"/>
      <c r="C311" s="175" t="s">
        <v>758</v>
      </c>
      <c r="D311" s="175" t="s">
        <v>137</v>
      </c>
      <c r="E311" s="176" t="s">
        <v>759</v>
      </c>
      <c r="F311" s="177" t="s">
        <v>760</v>
      </c>
      <c r="G311" s="178" t="s">
        <v>243</v>
      </c>
      <c r="H311" s="179">
        <v>53.109000000000002</v>
      </c>
      <c r="I311" s="180"/>
      <c r="J311" s="181">
        <f>ROUND(I311*H311,2)</f>
        <v>0</v>
      </c>
      <c r="K311" s="182"/>
      <c r="L311" s="35"/>
      <c r="M311" s="183" t="s">
        <v>1</v>
      </c>
      <c r="N311" s="184" t="s">
        <v>40</v>
      </c>
      <c r="O311" s="78"/>
      <c r="P311" s="185">
        <f>O311*H311</f>
        <v>0</v>
      </c>
      <c r="Q311" s="185">
        <v>0</v>
      </c>
      <c r="R311" s="185">
        <f>Q311*H311</f>
        <v>0</v>
      </c>
      <c r="S311" s="185">
        <v>0</v>
      </c>
      <c r="T311" s="18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7" t="s">
        <v>193</v>
      </c>
      <c r="AT311" s="187" t="s">
        <v>137</v>
      </c>
      <c r="AU311" s="187" t="s">
        <v>136</v>
      </c>
      <c r="AY311" s="15" t="s">
        <v>134</v>
      </c>
      <c r="BE311" s="188">
        <f>IF(N311="základná",J311,0)</f>
        <v>0</v>
      </c>
      <c r="BF311" s="188">
        <f>IF(N311="znížená",J311,0)</f>
        <v>0</v>
      </c>
      <c r="BG311" s="188">
        <f>IF(N311="zákl. prenesená",J311,0)</f>
        <v>0</v>
      </c>
      <c r="BH311" s="188">
        <f>IF(N311="zníž. prenesená",J311,0)</f>
        <v>0</v>
      </c>
      <c r="BI311" s="188">
        <f>IF(N311="nulová",J311,0)</f>
        <v>0</v>
      </c>
      <c r="BJ311" s="15" t="s">
        <v>136</v>
      </c>
      <c r="BK311" s="188">
        <f>ROUND(I311*H311,2)</f>
        <v>0</v>
      </c>
      <c r="BL311" s="15" t="s">
        <v>193</v>
      </c>
      <c r="BM311" s="187" t="s">
        <v>761</v>
      </c>
    </row>
    <row r="312" s="2" customFormat="1" ht="24.15" customHeight="1">
      <c r="A312" s="34"/>
      <c r="B312" s="174"/>
      <c r="C312" s="175" t="s">
        <v>762</v>
      </c>
      <c r="D312" s="175" t="s">
        <v>137</v>
      </c>
      <c r="E312" s="176" t="s">
        <v>763</v>
      </c>
      <c r="F312" s="177" t="s">
        <v>764</v>
      </c>
      <c r="G312" s="178" t="s">
        <v>243</v>
      </c>
      <c r="H312" s="179">
        <v>27.038</v>
      </c>
      <c r="I312" s="180"/>
      <c r="J312" s="181">
        <f>ROUND(I312*H312,2)</f>
        <v>0</v>
      </c>
      <c r="K312" s="182"/>
      <c r="L312" s="35"/>
      <c r="M312" s="183" t="s">
        <v>1</v>
      </c>
      <c r="N312" s="184" t="s">
        <v>40</v>
      </c>
      <c r="O312" s="78"/>
      <c r="P312" s="185">
        <f>O312*H312</f>
        <v>0</v>
      </c>
      <c r="Q312" s="185">
        <v>0</v>
      </c>
      <c r="R312" s="185">
        <f>Q312*H312</f>
        <v>0</v>
      </c>
      <c r="S312" s="185">
        <v>0</v>
      </c>
      <c r="T312" s="186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7" t="s">
        <v>193</v>
      </c>
      <c r="AT312" s="187" t="s">
        <v>137</v>
      </c>
      <c r="AU312" s="187" t="s">
        <v>136</v>
      </c>
      <c r="AY312" s="15" t="s">
        <v>134</v>
      </c>
      <c r="BE312" s="188">
        <f>IF(N312="základná",J312,0)</f>
        <v>0</v>
      </c>
      <c r="BF312" s="188">
        <f>IF(N312="znížená",J312,0)</f>
        <v>0</v>
      </c>
      <c r="BG312" s="188">
        <f>IF(N312="zákl. prenesená",J312,0)</f>
        <v>0</v>
      </c>
      <c r="BH312" s="188">
        <f>IF(N312="zníž. prenesená",J312,0)</f>
        <v>0</v>
      </c>
      <c r="BI312" s="188">
        <f>IF(N312="nulová",J312,0)</f>
        <v>0</v>
      </c>
      <c r="BJ312" s="15" t="s">
        <v>136</v>
      </c>
      <c r="BK312" s="188">
        <f>ROUND(I312*H312,2)</f>
        <v>0</v>
      </c>
      <c r="BL312" s="15" t="s">
        <v>193</v>
      </c>
      <c r="BM312" s="187" t="s">
        <v>765</v>
      </c>
    </row>
    <row r="313" s="2" customFormat="1" ht="24.15" customHeight="1">
      <c r="A313" s="34"/>
      <c r="B313" s="174"/>
      <c r="C313" s="175" t="s">
        <v>766</v>
      </c>
      <c r="D313" s="175" t="s">
        <v>137</v>
      </c>
      <c r="E313" s="176" t="s">
        <v>767</v>
      </c>
      <c r="F313" s="177" t="s">
        <v>768</v>
      </c>
      <c r="G313" s="178" t="s">
        <v>229</v>
      </c>
      <c r="H313" s="179">
        <v>2</v>
      </c>
      <c r="I313" s="180"/>
      <c r="J313" s="181">
        <f>ROUND(I313*H313,2)</f>
        <v>0</v>
      </c>
      <c r="K313" s="182"/>
      <c r="L313" s="35"/>
      <c r="M313" s="183" t="s">
        <v>1</v>
      </c>
      <c r="N313" s="184" t="s">
        <v>40</v>
      </c>
      <c r="O313" s="78"/>
      <c r="P313" s="185">
        <f>O313*H313</f>
        <v>0</v>
      </c>
      <c r="Q313" s="185">
        <v>0</v>
      </c>
      <c r="R313" s="185">
        <f>Q313*H313</f>
        <v>0</v>
      </c>
      <c r="S313" s="185">
        <v>0</v>
      </c>
      <c r="T313" s="18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7" t="s">
        <v>193</v>
      </c>
      <c r="AT313" s="187" t="s">
        <v>137</v>
      </c>
      <c r="AU313" s="187" t="s">
        <v>136</v>
      </c>
      <c r="AY313" s="15" t="s">
        <v>134</v>
      </c>
      <c r="BE313" s="188">
        <f>IF(N313="základná",J313,0)</f>
        <v>0</v>
      </c>
      <c r="BF313" s="188">
        <f>IF(N313="znížená",J313,0)</f>
        <v>0</v>
      </c>
      <c r="BG313" s="188">
        <f>IF(N313="zákl. prenesená",J313,0)</f>
        <v>0</v>
      </c>
      <c r="BH313" s="188">
        <f>IF(N313="zníž. prenesená",J313,0)</f>
        <v>0</v>
      </c>
      <c r="BI313" s="188">
        <f>IF(N313="nulová",J313,0)</f>
        <v>0</v>
      </c>
      <c r="BJ313" s="15" t="s">
        <v>136</v>
      </c>
      <c r="BK313" s="188">
        <f>ROUND(I313*H313,2)</f>
        <v>0</v>
      </c>
      <c r="BL313" s="15" t="s">
        <v>193</v>
      </c>
      <c r="BM313" s="187" t="s">
        <v>769</v>
      </c>
    </row>
    <row r="314" s="2" customFormat="1" ht="24.15" customHeight="1">
      <c r="A314" s="34"/>
      <c r="B314" s="174"/>
      <c r="C314" s="189" t="s">
        <v>770</v>
      </c>
      <c r="D314" s="189" t="s">
        <v>163</v>
      </c>
      <c r="E314" s="190" t="s">
        <v>771</v>
      </c>
      <c r="F314" s="191" t="s">
        <v>772</v>
      </c>
      <c r="G314" s="192" t="s">
        <v>229</v>
      </c>
      <c r="H314" s="193">
        <v>2</v>
      </c>
      <c r="I314" s="194"/>
      <c r="J314" s="195">
        <f>ROUND(I314*H314,2)</f>
        <v>0</v>
      </c>
      <c r="K314" s="196"/>
      <c r="L314" s="197"/>
      <c r="M314" s="198" t="s">
        <v>1</v>
      </c>
      <c r="N314" s="199" t="s">
        <v>40</v>
      </c>
      <c r="O314" s="78"/>
      <c r="P314" s="185">
        <f>O314*H314</f>
        <v>0</v>
      </c>
      <c r="Q314" s="185">
        <v>0</v>
      </c>
      <c r="R314" s="185">
        <f>Q314*H314</f>
        <v>0</v>
      </c>
      <c r="S314" s="185">
        <v>0</v>
      </c>
      <c r="T314" s="18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7" t="s">
        <v>265</v>
      </c>
      <c r="AT314" s="187" t="s">
        <v>163</v>
      </c>
      <c r="AU314" s="187" t="s">
        <v>136</v>
      </c>
      <c r="AY314" s="15" t="s">
        <v>134</v>
      </c>
      <c r="BE314" s="188">
        <f>IF(N314="základná",J314,0)</f>
        <v>0</v>
      </c>
      <c r="BF314" s="188">
        <f>IF(N314="znížená",J314,0)</f>
        <v>0</v>
      </c>
      <c r="BG314" s="188">
        <f>IF(N314="zákl. prenesená",J314,0)</f>
        <v>0</v>
      </c>
      <c r="BH314" s="188">
        <f>IF(N314="zníž. prenesená",J314,0)</f>
        <v>0</v>
      </c>
      <c r="BI314" s="188">
        <f>IF(N314="nulová",J314,0)</f>
        <v>0</v>
      </c>
      <c r="BJ314" s="15" t="s">
        <v>136</v>
      </c>
      <c r="BK314" s="188">
        <f>ROUND(I314*H314,2)</f>
        <v>0</v>
      </c>
      <c r="BL314" s="15" t="s">
        <v>193</v>
      </c>
      <c r="BM314" s="187" t="s">
        <v>773</v>
      </c>
    </row>
    <row r="315" s="2" customFormat="1" ht="24.15" customHeight="1">
      <c r="A315" s="34"/>
      <c r="B315" s="174"/>
      <c r="C315" s="175" t="s">
        <v>774</v>
      </c>
      <c r="D315" s="175" t="s">
        <v>137</v>
      </c>
      <c r="E315" s="176" t="s">
        <v>775</v>
      </c>
      <c r="F315" s="177" t="s">
        <v>776</v>
      </c>
      <c r="G315" s="178" t="s">
        <v>777</v>
      </c>
      <c r="H315" s="179">
        <v>2</v>
      </c>
      <c r="I315" s="180"/>
      <c r="J315" s="181">
        <f>ROUND(I315*H315,2)</f>
        <v>0</v>
      </c>
      <c r="K315" s="182"/>
      <c r="L315" s="35"/>
      <c r="M315" s="183" t="s">
        <v>1</v>
      </c>
      <c r="N315" s="184" t="s">
        <v>40</v>
      </c>
      <c r="O315" s="78"/>
      <c r="P315" s="185">
        <f>O315*H315</f>
        <v>0</v>
      </c>
      <c r="Q315" s="185">
        <v>0</v>
      </c>
      <c r="R315" s="185">
        <f>Q315*H315</f>
        <v>0</v>
      </c>
      <c r="S315" s="185">
        <v>0</v>
      </c>
      <c r="T315" s="18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7" t="s">
        <v>193</v>
      </c>
      <c r="AT315" s="187" t="s">
        <v>137</v>
      </c>
      <c r="AU315" s="187" t="s">
        <v>136</v>
      </c>
      <c r="AY315" s="15" t="s">
        <v>134</v>
      </c>
      <c r="BE315" s="188">
        <f>IF(N315="základná",J315,0)</f>
        <v>0</v>
      </c>
      <c r="BF315" s="188">
        <f>IF(N315="znížená",J315,0)</f>
        <v>0</v>
      </c>
      <c r="BG315" s="188">
        <f>IF(N315="zákl. prenesená",J315,0)</f>
        <v>0</v>
      </c>
      <c r="BH315" s="188">
        <f>IF(N315="zníž. prenesená",J315,0)</f>
        <v>0</v>
      </c>
      <c r="BI315" s="188">
        <f>IF(N315="nulová",J315,0)</f>
        <v>0</v>
      </c>
      <c r="BJ315" s="15" t="s">
        <v>136</v>
      </c>
      <c r="BK315" s="188">
        <f>ROUND(I315*H315,2)</f>
        <v>0</v>
      </c>
      <c r="BL315" s="15" t="s">
        <v>193</v>
      </c>
      <c r="BM315" s="187" t="s">
        <v>778</v>
      </c>
    </row>
    <row r="316" s="2" customFormat="1" ht="24.15" customHeight="1">
      <c r="A316" s="34"/>
      <c r="B316" s="174"/>
      <c r="C316" s="189" t="s">
        <v>779</v>
      </c>
      <c r="D316" s="189" t="s">
        <v>163</v>
      </c>
      <c r="E316" s="190" t="s">
        <v>771</v>
      </c>
      <c r="F316" s="191" t="s">
        <v>772</v>
      </c>
      <c r="G316" s="192" t="s">
        <v>229</v>
      </c>
      <c r="H316" s="193">
        <v>4</v>
      </c>
      <c r="I316" s="194"/>
      <c r="J316" s="195">
        <f>ROUND(I316*H316,2)</f>
        <v>0</v>
      </c>
      <c r="K316" s="196"/>
      <c r="L316" s="197"/>
      <c r="M316" s="198" t="s">
        <v>1</v>
      </c>
      <c r="N316" s="199" t="s">
        <v>40</v>
      </c>
      <c r="O316" s="78"/>
      <c r="P316" s="185">
        <f>O316*H316</f>
        <v>0</v>
      </c>
      <c r="Q316" s="185">
        <v>0</v>
      </c>
      <c r="R316" s="185">
        <f>Q316*H316</f>
        <v>0</v>
      </c>
      <c r="S316" s="185">
        <v>0</v>
      </c>
      <c r="T316" s="18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7" t="s">
        <v>265</v>
      </c>
      <c r="AT316" s="187" t="s">
        <v>163</v>
      </c>
      <c r="AU316" s="187" t="s">
        <v>136</v>
      </c>
      <c r="AY316" s="15" t="s">
        <v>134</v>
      </c>
      <c r="BE316" s="188">
        <f>IF(N316="základná",J316,0)</f>
        <v>0</v>
      </c>
      <c r="BF316" s="188">
        <f>IF(N316="znížená",J316,0)</f>
        <v>0</v>
      </c>
      <c r="BG316" s="188">
        <f>IF(N316="zákl. prenesená",J316,0)</f>
        <v>0</v>
      </c>
      <c r="BH316" s="188">
        <f>IF(N316="zníž. prenesená",J316,0)</f>
        <v>0</v>
      </c>
      <c r="BI316" s="188">
        <f>IF(N316="nulová",J316,0)</f>
        <v>0</v>
      </c>
      <c r="BJ316" s="15" t="s">
        <v>136</v>
      </c>
      <c r="BK316" s="188">
        <f>ROUND(I316*H316,2)</f>
        <v>0</v>
      </c>
      <c r="BL316" s="15" t="s">
        <v>193</v>
      </c>
      <c r="BM316" s="187" t="s">
        <v>780</v>
      </c>
    </row>
    <row r="317" s="2" customFormat="1" ht="37.8" customHeight="1">
      <c r="A317" s="34"/>
      <c r="B317" s="174"/>
      <c r="C317" s="175" t="s">
        <v>781</v>
      </c>
      <c r="D317" s="175" t="s">
        <v>137</v>
      </c>
      <c r="E317" s="176" t="s">
        <v>782</v>
      </c>
      <c r="F317" s="177" t="s">
        <v>783</v>
      </c>
      <c r="G317" s="178" t="s">
        <v>229</v>
      </c>
      <c r="H317" s="179">
        <v>1</v>
      </c>
      <c r="I317" s="180"/>
      <c r="J317" s="181">
        <f>ROUND(I317*H317,2)</f>
        <v>0</v>
      </c>
      <c r="K317" s="182"/>
      <c r="L317" s="35"/>
      <c r="M317" s="183" t="s">
        <v>1</v>
      </c>
      <c r="N317" s="184" t="s">
        <v>40</v>
      </c>
      <c r="O317" s="78"/>
      <c r="P317" s="185">
        <f>O317*H317</f>
        <v>0</v>
      </c>
      <c r="Q317" s="185">
        <v>0</v>
      </c>
      <c r="R317" s="185">
        <f>Q317*H317</f>
        <v>0</v>
      </c>
      <c r="S317" s="185">
        <v>0</v>
      </c>
      <c r="T317" s="18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7" t="s">
        <v>193</v>
      </c>
      <c r="AT317" s="187" t="s">
        <v>137</v>
      </c>
      <c r="AU317" s="187" t="s">
        <v>136</v>
      </c>
      <c r="AY317" s="15" t="s">
        <v>134</v>
      </c>
      <c r="BE317" s="188">
        <f>IF(N317="základná",J317,0)</f>
        <v>0</v>
      </c>
      <c r="BF317" s="188">
        <f>IF(N317="znížená",J317,0)</f>
        <v>0</v>
      </c>
      <c r="BG317" s="188">
        <f>IF(N317="zákl. prenesená",J317,0)</f>
        <v>0</v>
      </c>
      <c r="BH317" s="188">
        <f>IF(N317="zníž. prenesená",J317,0)</f>
        <v>0</v>
      </c>
      <c r="BI317" s="188">
        <f>IF(N317="nulová",J317,0)</f>
        <v>0</v>
      </c>
      <c r="BJ317" s="15" t="s">
        <v>136</v>
      </c>
      <c r="BK317" s="188">
        <f>ROUND(I317*H317,2)</f>
        <v>0</v>
      </c>
      <c r="BL317" s="15" t="s">
        <v>193</v>
      </c>
      <c r="BM317" s="187" t="s">
        <v>784</v>
      </c>
    </row>
    <row r="318" s="2" customFormat="1" ht="37.8" customHeight="1">
      <c r="A318" s="34"/>
      <c r="B318" s="174"/>
      <c r="C318" s="175" t="s">
        <v>785</v>
      </c>
      <c r="D318" s="175" t="s">
        <v>137</v>
      </c>
      <c r="E318" s="176" t="s">
        <v>786</v>
      </c>
      <c r="F318" s="177" t="s">
        <v>787</v>
      </c>
      <c r="G318" s="178" t="s">
        <v>229</v>
      </c>
      <c r="H318" s="179">
        <v>1</v>
      </c>
      <c r="I318" s="180"/>
      <c r="J318" s="181">
        <f>ROUND(I318*H318,2)</f>
        <v>0</v>
      </c>
      <c r="K318" s="182"/>
      <c r="L318" s="35"/>
      <c r="M318" s="183" t="s">
        <v>1</v>
      </c>
      <c r="N318" s="184" t="s">
        <v>40</v>
      </c>
      <c r="O318" s="78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7" t="s">
        <v>193</v>
      </c>
      <c r="AT318" s="187" t="s">
        <v>137</v>
      </c>
      <c r="AU318" s="187" t="s">
        <v>136</v>
      </c>
      <c r="AY318" s="15" t="s">
        <v>134</v>
      </c>
      <c r="BE318" s="188">
        <f>IF(N318="základná",J318,0)</f>
        <v>0</v>
      </c>
      <c r="BF318" s="188">
        <f>IF(N318="znížená",J318,0)</f>
        <v>0</v>
      </c>
      <c r="BG318" s="188">
        <f>IF(N318="zákl. prenesená",J318,0)</f>
        <v>0</v>
      </c>
      <c r="BH318" s="188">
        <f>IF(N318="zníž. prenesená",J318,0)</f>
        <v>0</v>
      </c>
      <c r="BI318" s="188">
        <f>IF(N318="nulová",J318,0)</f>
        <v>0</v>
      </c>
      <c r="BJ318" s="15" t="s">
        <v>136</v>
      </c>
      <c r="BK318" s="188">
        <f>ROUND(I318*H318,2)</f>
        <v>0</v>
      </c>
      <c r="BL318" s="15" t="s">
        <v>193</v>
      </c>
      <c r="BM318" s="187" t="s">
        <v>788</v>
      </c>
    </row>
    <row r="319" s="2" customFormat="1" ht="33" customHeight="1">
      <c r="A319" s="34"/>
      <c r="B319" s="174"/>
      <c r="C319" s="189" t="s">
        <v>789</v>
      </c>
      <c r="D319" s="189" t="s">
        <v>163</v>
      </c>
      <c r="E319" s="190" t="s">
        <v>790</v>
      </c>
      <c r="F319" s="191" t="s">
        <v>791</v>
      </c>
      <c r="G319" s="192" t="s">
        <v>229</v>
      </c>
      <c r="H319" s="193">
        <v>2</v>
      </c>
      <c r="I319" s="194"/>
      <c r="J319" s="195">
        <f>ROUND(I319*H319,2)</f>
        <v>0</v>
      </c>
      <c r="K319" s="196"/>
      <c r="L319" s="197"/>
      <c r="M319" s="198" t="s">
        <v>1</v>
      </c>
      <c r="N319" s="199" t="s">
        <v>40</v>
      </c>
      <c r="O319" s="78"/>
      <c r="P319" s="185">
        <f>O319*H319</f>
        <v>0</v>
      </c>
      <c r="Q319" s="185">
        <v>0</v>
      </c>
      <c r="R319" s="185">
        <f>Q319*H319</f>
        <v>0</v>
      </c>
      <c r="S319" s="185">
        <v>0</v>
      </c>
      <c r="T319" s="18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7" t="s">
        <v>265</v>
      </c>
      <c r="AT319" s="187" t="s">
        <v>163</v>
      </c>
      <c r="AU319" s="187" t="s">
        <v>136</v>
      </c>
      <c r="AY319" s="15" t="s">
        <v>134</v>
      </c>
      <c r="BE319" s="188">
        <f>IF(N319="základná",J319,0)</f>
        <v>0</v>
      </c>
      <c r="BF319" s="188">
        <f>IF(N319="znížená",J319,0)</f>
        <v>0</v>
      </c>
      <c r="BG319" s="188">
        <f>IF(N319="zákl. prenesená",J319,0)</f>
        <v>0</v>
      </c>
      <c r="BH319" s="188">
        <f>IF(N319="zníž. prenesená",J319,0)</f>
        <v>0</v>
      </c>
      <c r="BI319" s="188">
        <f>IF(N319="nulová",J319,0)</f>
        <v>0</v>
      </c>
      <c r="BJ319" s="15" t="s">
        <v>136</v>
      </c>
      <c r="BK319" s="188">
        <f>ROUND(I319*H319,2)</f>
        <v>0</v>
      </c>
      <c r="BL319" s="15" t="s">
        <v>193</v>
      </c>
      <c r="BM319" s="187" t="s">
        <v>792</v>
      </c>
    </row>
    <row r="320" s="2" customFormat="1" ht="33" customHeight="1">
      <c r="A320" s="34"/>
      <c r="B320" s="174"/>
      <c r="C320" s="189" t="s">
        <v>793</v>
      </c>
      <c r="D320" s="189" t="s">
        <v>163</v>
      </c>
      <c r="E320" s="190" t="s">
        <v>794</v>
      </c>
      <c r="F320" s="191" t="s">
        <v>795</v>
      </c>
      <c r="G320" s="192" t="s">
        <v>229</v>
      </c>
      <c r="H320" s="193">
        <v>2</v>
      </c>
      <c r="I320" s="194"/>
      <c r="J320" s="195">
        <f>ROUND(I320*H320,2)</f>
        <v>0</v>
      </c>
      <c r="K320" s="196"/>
      <c r="L320" s="197"/>
      <c r="M320" s="198" t="s">
        <v>1</v>
      </c>
      <c r="N320" s="199" t="s">
        <v>40</v>
      </c>
      <c r="O320" s="78"/>
      <c r="P320" s="185">
        <f>O320*H320</f>
        <v>0</v>
      </c>
      <c r="Q320" s="185">
        <v>0</v>
      </c>
      <c r="R320" s="185">
        <f>Q320*H320</f>
        <v>0</v>
      </c>
      <c r="S320" s="185">
        <v>0</v>
      </c>
      <c r="T320" s="18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7" t="s">
        <v>265</v>
      </c>
      <c r="AT320" s="187" t="s">
        <v>163</v>
      </c>
      <c r="AU320" s="187" t="s">
        <v>136</v>
      </c>
      <c r="AY320" s="15" t="s">
        <v>134</v>
      </c>
      <c r="BE320" s="188">
        <f>IF(N320="základná",J320,0)</f>
        <v>0</v>
      </c>
      <c r="BF320" s="188">
        <f>IF(N320="znížená",J320,0)</f>
        <v>0</v>
      </c>
      <c r="BG320" s="188">
        <f>IF(N320="zákl. prenesená",J320,0)</f>
        <v>0</v>
      </c>
      <c r="BH320" s="188">
        <f>IF(N320="zníž. prenesená",J320,0)</f>
        <v>0</v>
      </c>
      <c r="BI320" s="188">
        <f>IF(N320="nulová",J320,0)</f>
        <v>0</v>
      </c>
      <c r="BJ320" s="15" t="s">
        <v>136</v>
      </c>
      <c r="BK320" s="188">
        <f>ROUND(I320*H320,2)</f>
        <v>0</v>
      </c>
      <c r="BL320" s="15" t="s">
        <v>193</v>
      </c>
      <c r="BM320" s="187" t="s">
        <v>796</v>
      </c>
    </row>
    <row r="321" s="2" customFormat="1" ht="37.8" customHeight="1">
      <c r="A321" s="34"/>
      <c r="B321" s="174"/>
      <c r="C321" s="175" t="s">
        <v>797</v>
      </c>
      <c r="D321" s="175" t="s">
        <v>137</v>
      </c>
      <c r="E321" s="176" t="s">
        <v>798</v>
      </c>
      <c r="F321" s="177" t="s">
        <v>799</v>
      </c>
      <c r="G321" s="178" t="s">
        <v>229</v>
      </c>
      <c r="H321" s="179">
        <v>1</v>
      </c>
      <c r="I321" s="180"/>
      <c r="J321" s="181">
        <f>ROUND(I321*H321,2)</f>
        <v>0</v>
      </c>
      <c r="K321" s="182"/>
      <c r="L321" s="35"/>
      <c r="M321" s="183" t="s">
        <v>1</v>
      </c>
      <c r="N321" s="184" t="s">
        <v>40</v>
      </c>
      <c r="O321" s="78"/>
      <c r="P321" s="185">
        <f>O321*H321</f>
        <v>0</v>
      </c>
      <c r="Q321" s="185">
        <v>0</v>
      </c>
      <c r="R321" s="185">
        <f>Q321*H321</f>
        <v>0</v>
      </c>
      <c r="S321" s="185">
        <v>0</v>
      </c>
      <c r="T321" s="18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7" t="s">
        <v>193</v>
      </c>
      <c r="AT321" s="187" t="s">
        <v>137</v>
      </c>
      <c r="AU321" s="187" t="s">
        <v>136</v>
      </c>
      <c r="AY321" s="15" t="s">
        <v>134</v>
      </c>
      <c r="BE321" s="188">
        <f>IF(N321="základná",J321,0)</f>
        <v>0</v>
      </c>
      <c r="BF321" s="188">
        <f>IF(N321="znížená",J321,0)</f>
        <v>0</v>
      </c>
      <c r="BG321" s="188">
        <f>IF(N321="zákl. prenesená",J321,0)</f>
        <v>0</v>
      </c>
      <c r="BH321" s="188">
        <f>IF(N321="zníž. prenesená",J321,0)</f>
        <v>0</v>
      </c>
      <c r="BI321" s="188">
        <f>IF(N321="nulová",J321,0)</f>
        <v>0</v>
      </c>
      <c r="BJ321" s="15" t="s">
        <v>136</v>
      </c>
      <c r="BK321" s="188">
        <f>ROUND(I321*H321,2)</f>
        <v>0</v>
      </c>
      <c r="BL321" s="15" t="s">
        <v>193</v>
      </c>
      <c r="BM321" s="187" t="s">
        <v>800</v>
      </c>
    </row>
    <row r="322" s="2" customFormat="1" ht="33" customHeight="1">
      <c r="A322" s="34"/>
      <c r="B322" s="174"/>
      <c r="C322" s="189" t="s">
        <v>801</v>
      </c>
      <c r="D322" s="189" t="s">
        <v>163</v>
      </c>
      <c r="E322" s="190" t="s">
        <v>802</v>
      </c>
      <c r="F322" s="191" t="s">
        <v>803</v>
      </c>
      <c r="G322" s="192" t="s">
        <v>229</v>
      </c>
      <c r="H322" s="193">
        <v>1</v>
      </c>
      <c r="I322" s="194"/>
      <c r="J322" s="195">
        <f>ROUND(I322*H322,2)</f>
        <v>0</v>
      </c>
      <c r="K322" s="196"/>
      <c r="L322" s="197"/>
      <c r="M322" s="198" t="s">
        <v>1</v>
      </c>
      <c r="N322" s="199" t="s">
        <v>40</v>
      </c>
      <c r="O322" s="78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7" t="s">
        <v>265</v>
      </c>
      <c r="AT322" s="187" t="s">
        <v>163</v>
      </c>
      <c r="AU322" s="187" t="s">
        <v>136</v>
      </c>
      <c r="AY322" s="15" t="s">
        <v>134</v>
      </c>
      <c r="BE322" s="188">
        <f>IF(N322="základná",J322,0)</f>
        <v>0</v>
      </c>
      <c r="BF322" s="188">
        <f>IF(N322="znížená",J322,0)</f>
        <v>0</v>
      </c>
      <c r="BG322" s="188">
        <f>IF(N322="zákl. prenesená",J322,0)</f>
        <v>0</v>
      </c>
      <c r="BH322" s="188">
        <f>IF(N322="zníž. prenesená",J322,0)</f>
        <v>0</v>
      </c>
      <c r="BI322" s="188">
        <f>IF(N322="nulová",J322,0)</f>
        <v>0</v>
      </c>
      <c r="BJ322" s="15" t="s">
        <v>136</v>
      </c>
      <c r="BK322" s="188">
        <f>ROUND(I322*H322,2)</f>
        <v>0</v>
      </c>
      <c r="BL322" s="15" t="s">
        <v>193</v>
      </c>
      <c r="BM322" s="187" t="s">
        <v>804</v>
      </c>
    </row>
    <row r="323" s="2" customFormat="1" ht="24.15" customHeight="1">
      <c r="A323" s="34"/>
      <c r="B323" s="174"/>
      <c r="C323" s="175" t="s">
        <v>805</v>
      </c>
      <c r="D323" s="175" t="s">
        <v>137</v>
      </c>
      <c r="E323" s="176" t="s">
        <v>806</v>
      </c>
      <c r="F323" s="177" t="s">
        <v>807</v>
      </c>
      <c r="G323" s="178" t="s">
        <v>243</v>
      </c>
      <c r="H323" s="179">
        <v>98.417000000000002</v>
      </c>
      <c r="I323" s="180"/>
      <c r="J323" s="181">
        <f>ROUND(I323*H323,2)</f>
        <v>0</v>
      </c>
      <c r="K323" s="182"/>
      <c r="L323" s="35"/>
      <c r="M323" s="183" t="s">
        <v>1</v>
      </c>
      <c r="N323" s="184" t="s">
        <v>40</v>
      </c>
      <c r="O323" s="78"/>
      <c r="P323" s="185">
        <f>O323*H323</f>
        <v>0</v>
      </c>
      <c r="Q323" s="185">
        <v>0</v>
      </c>
      <c r="R323" s="185">
        <f>Q323*H323</f>
        <v>0</v>
      </c>
      <c r="S323" s="185">
        <v>0</v>
      </c>
      <c r="T323" s="18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7" t="s">
        <v>193</v>
      </c>
      <c r="AT323" s="187" t="s">
        <v>137</v>
      </c>
      <c r="AU323" s="187" t="s">
        <v>136</v>
      </c>
      <c r="AY323" s="15" t="s">
        <v>134</v>
      </c>
      <c r="BE323" s="188">
        <f>IF(N323="základná",J323,0)</f>
        <v>0</v>
      </c>
      <c r="BF323" s="188">
        <f>IF(N323="znížená",J323,0)</f>
        <v>0</v>
      </c>
      <c r="BG323" s="188">
        <f>IF(N323="zákl. prenesená",J323,0)</f>
        <v>0</v>
      </c>
      <c r="BH323" s="188">
        <f>IF(N323="zníž. prenesená",J323,0)</f>
        <v>0</v>
      </c>
      <c r="BI323" s="188">
        <f>IF(N323="nulová",J323,0)</f>
        <v>0</v>
      </c>
      <c r="BJ323" s="15" t="s">
        <v>136</v>
      </c>
      <c r="BK323" s="188">
        <f>ROUND(I323*H323,2)</f>
        <v>0</v>
      </c>
      <c r="BL323" s="15" t="s">
        <v>193</v>
      </c>
      <c r="BM323" s="187" t="s">
        <v>808</v>
      </c>
    </row>
    <row r="324" s="2" customFormat="1" ht="24.15" customHeight="1">
      <c r="A324" s="34"/>
      <c r="B324" s="174"/>
      <c r="C324" s="175" t="s">
        <v>809</v>
      </c>
      <c r="D324" s="175" t="s">
        <v>137</v>
      </c>
      <c r="E324" s="176" t="s">
        <v>810</v>
      </c>
      <c r="F324" s="177" t="s">
        <v>811</v>
      </c>
      <c r="G324" s="178" t="s">
        <v>243</v>
      </c>
      <c r="H324" s="179">
        <v>98.417000000000002</v>
      </c>
      <c r="I324" s="180"/>
      <c r="J324" s="181">
        <f>ROUND(I324*H324,2)</f>
        <v>0</v>
      </c>
      <c r="K324" s="182"/>
      <c r="L324" s="35"/>
      <c r="M324" s="183" t="s">
        <v>1</v>
      </c>
      <c r="N324" s="184" t="s">
        <v>40</v>
      </c>
      <c r="O324" s="78"/>
      <c r="P324" s="185">
        <f>O324*H324</f>
        <v>0</v>
      </c>
      <c r="Q324" s="185">
        <v>0</v>
      </c>
      <c r="R324" s="185">
        <f>Q324*H324</f>
        <v>0</v>
      </c>
      <c r="S324" s="185">
        <v>0</v>
      </c>
      <c r="T324" s="186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7" t="s">
        <v>193</v>
      </c>
      <c r="AT324" s="187" t="s">
        <v>137</v>
      </c>
      <c r="AU324" s="187" t="s">
        <v>136</v>
      </c>
      <c r="AY324" s="15" t="s">
        <v>134</v>
      </c>
      <c r="BE324" s="188">
        <f>IF(N324="základná",J324,0)</f>
        <v>0</v>
      </c>
      <c r="BF324" s="188">
        <f>IF(N324="znížená",J324,0)</f>
        <v>0</v>
      </c>
      <c r="BG324" s="188">
        <f>IF(N324="zákl. prenesená",J324,0)</f>
        <v>0</v>
      </c>
      <c r="BH324" s="188">
        <f>IF(N324="zníž. prenesená",J324,0)</f>
        <v>0</v>
      </c>
      <c r="BI324" s="188">
        <f>IF(N324="nulová",J324,0)</f>
        <v>0</v>
      </c>
      <c r="BJ324" s="15" t="s">
        <v>136</v>
      </c>
      <c r="BK324" s="188">
        <f>ROUND(I324*H324,2)</f>
        <v>0</v>
      </c>
      <c r="BL324" s="15" t="s">
        <v>193</v>
      </c>
      <c r="BM324" s="187" t="s">
        <v>812</v>
      </c>
    </row>
    <row r="325" s="2" customFormat="1" ht="24.15" customHeight="1">
      <c r="A325" s="34"/>
      <c r="B325" s="174"/>
      <c r="C325" s="175" t="s">
        <v>813</v>
      </c>
      <c r="D325" s="175" t="s">
        <v>137</v>
      </c>
      <c r="E325" s="176" t="s">
        <v>814</v>
      </c>
      <c r="F325" s="177" t="s">
        <v>815</v>
      </c>
      <c r="G325" s="178" t="s">
        <v>166</v>
      </c>
      <c r="H325" s="179">
        <v>0.33000000000000002</v>
      </c>
      <c r="I325" s="180"/>
      <c r="J325" s="181">
        <f>ROUND(I325*H325,2)</f>
        <v>0</v>
      </c>
      <c r="K325" s="182"/>
      <c r="L325" s="35"/>
      <c r="M325" s="183" t="s">
        <v>1</v>
      </c>
      <c r="N325" s="184" t="s">
        <v>40</v>
      </c>
      <c r="O325" s="78"/>
      <c r="P325" s="185">
        <f>O325*H325</f>
        <v>0</v>
      </c>
      <c r="Q325" s="185">
        <v>0</v>
      </c>
      <c r="R325" s="185">
        <f>Q325*H325</f>
        <v>0</v>
      </c>
      <c r="S325" s="185">
        <v>0</v>
      </c>
      <c r="T325" s="18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7" t="s">
        <v>193</v>
      </c>
      <c r="AT325" s="187" t="s">
        <v>137</v>
      </c>
      <c r="AU325" s="187" t="s">
        <v>136</v>
      </c>
      <c r="AY325" s="15" t="s">
        <v>134</v>
      </c>
      <c r="BE325" s="188">
        <f>IF(N325="základná",J325,0)</f>
        <v>0</v>
      </c>
      <c r="BF325" s="188">
        <f>IF(N325="znížená",J325,0)</f>
        <v>0</v>
      </c>
      <c r="BG325" s="188">
        <f>IF(N325="zákl. prenesená",J325,0)</f>
        <v>0</v>
      </c>
      <c r="BH325" s="188">
        <f>IF(N325="zníž. prenesená",J325,0)</f>
        <v>0</v>
      </c>
      <c r="BI325" s="188">
        <f>IF(N325="nulová",J325,0)</f>
        <v>0</v>
      </c>
      <c r="BJ325" s="15" t="s">
        <v>136</v>
      </c>
      <c r="BK325" s="188">
        <f>ROUND(I325*H325,2)</f>
        <v>0</v>
      </c>
      <c r="BL325" s="15" t="s">
        <v>193</v>
      </c>
      <c r="BM325" s="187" t="s">
        <v>816</v>
      </c>
    </row>
    <row r="326" s="12" customFormat="1" ht="22.8" customHeight="1">
      <c r="A326" s="12"/>
      <c r="B326" s="161"/>
      <c r="C326" s="12"/>
      <c r="D326" s="162" t="s">
        <v>73</v>
      </c>
      <c r="E326" s="172" t="s">
        <v>817</v>
      </c>
      <c r="F326" s="172" t="s">
        <v>818</v>
      </c>
      <c r="G326" s="12"/>
      <c r="H326" s="12"/>
      <c r="I326" s="164"/>
      <c r="J326" s="173">
        <f>BK326</f>
        <v>0</v>
      </c>
      <c r="K326" s="12"/>
      <c r="L326" s="161"/>
      <c r="M326" s="166"/>
      <c r="N326" s="167"/>
      <c r="O326" s="167"/>
      <c r="P326" s="168">
        <f>SUM(P327:P342)</f>
        <v>0</v>
      </c>
      <c r="Q326" s="167"/>
      <c r="R326" s="168">
        <f>SUM(R327:R342)</f>
        <v>0.055559999999999998</v>
      </c>
      <c r="S326" s="167"/>
      <c r="T326" s="169">
        <f>SUM(T327:T342)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62" t="s">
        <v>136</v>
      </c>
      <c r="AT326" s="170" t="s">
        <v>73</v>
      </c>
      <c r="AU326" s="170" t="s">
        <v>78</v>
      </c>
      <c r="AY326" s="162" t="s">
        <v>134</v>
      </c>
      <c r="BK326" s="171">
        <f>SUM(BK327:BK342)</f>
        <v>0</v>
      </c>
    </row>
    <row r="327" s="2" customFormat="1" ht="24.15" customHeight="1">
      <c r="A327" s="34"/>
      <c r="B327" s="174"/>
      <c r="C327" s="175" t="s">
        <v>819</v>
      </c>
      <c r="D327" s="175" t="s">
        <v>137</v>
      </c>
      <c r="E327" s="176" t="s">
        <v>820</v>
      </c>
      <c r="F327" s="177" t="s">
        <v>821</v>
      </c>
      <c r="G327" s="178" t="s">
        <v>822</v>
      </c>
      <c r="H327" s="179">
        <v>2</v>
      </c>
      <c r="I327" s="180"/>
      <c r="J327" s="181">
        <f>ROUND(I327*H327,2)</f>
        <v>0</v>
      </c>
      <c r="K327" s="182"/>
      <c r="L327" s="35"/>
      <c r="M327" s="183" t="s">
        <v>1</v>
      </c>
      <c r="N327" s="184" t="s">
        <v>40</v>
      </c>
      <c r="O327" s="78"/>
      <c r="P327" s="185">
        <f>O327*H327</f>
        <v>0</v>
      </c>
      <c r="Q327" s="185">
        <v>0</v>
      </c>
      <c r="R327" s="185">
        <f>Q327*H327</f>
        <v>0</v>
      </c>
      <c r="S327" s="185">
        <v>0</v>
      </c>
      <c r="T327" s="18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7" t="s">
        <v>193</v>
      </c>
      <c r="AT327" s="187" t="s">
        <v>137</v>
      </c>
      <c r="AU327" s="187" t="s">
        <v>136</v>
      </c>
      <c r="AY327" s="15" t="s">
        <v>134</v>
      </c>
      <c r="BE327" s="188">
        <f>IF(N327="základná",J327,0)</f>
        <v>0</v>
      </c>
      <c r="BF327" s="188">
        <f>IF(N327="znížená",J327,0)</f>
        <v>0</v>
      </c>
      <c r="BG327" s="188">
        <f>IF(N327="zákl. prenesená",J327,0)</f>
        <v>0</v>
      </c>
      <c r="BH327" s="188">
        <f>IF(N327="zníž. prenesená",J327,0)</f>
        <v>0</v>
      </c>
      <c r="BI327" s="188">
        <f>IF(N327="nulová",J327,0)</f>
        <v>0</v>
      </c>
      <c r="BJ327" s="15" t="s">
        <v>136</v>
      </c>
      <c r="BK327" s="188">
        <f>ROUND(I327*H327,2)</f>
        <v>0</v>
      </c>
      <c r="BL327" s="15" t="s">
        <v>193</v>
      </c>
      <c r="BM327" s="187" t="s">
        <v>823</v>
      </c>
    </row>
    <row r="328" s="2" customFormat="1" ht="24.15" customHeight="1">
      <c r="A328" s="34"/>
      <c r="B328" s="174"/>
      <c r="C328" s="189" t="s">
        <v>824</v>
      </c>
      <c r="D328" s="189" t="s">
        <v>163</v>
      </c>
      <c r="E328" s="190" t="s">
        <v>825</v>
      </c>
      <c r="F328" s="191" t="s">
        <v>826</v>
      </c>
      <c r="G328" s="192" t="s">
        <v>229</v>
      </c>
      <c r="H328" s="193">
        <v>2</v>
      </c>
      <c r="I328" s="194"/>
      <c r="J328" s="195">
        <f>ROUND(I328*H328,2)</f>
        <v>0</v>
      </c>
      <c r="K328" s="196"/>
      <c r="L328" s="197"/>
      <c r="M328" s="198" t="s">
        <v>1</v>
      </c>
      <c r="N328" s="199" t="s">
        <v>40</v>
      </c>
      <c r="O328" s="78"/>
      <c r="P328" s="185">
        <f>O328*H328</f>
        <v>0</v>
      </c>
      <c r="Q328" s="185">
        <v>0.025499999999999998</v>
      </c>
      <c r="R328" s="185">
        <f>Q328*H328</f>
        <v>0.050999999999999997</v>
      </c>
      <c r="S328" s="185">
        <v>0</v>
      </c>
      <c r="T328" s="186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7" t="s">
        <v>265</v>
      </c>
      <c r="AT328" s="187" t="s">
        <v>163</v>
      </c>
      <c r="AU328" s="187" t="s">
        <v>136</v>
      </c>
      <c r="AY328" s="15" t="s">
        <v>134</v>
      </c>
      <c r="BE328" s="188">
        <f>IF(N328="základná",J328,0)</f>
        <v>0</v>
      </c>
      <c r="BF328" s="188">
        <f>IF(N328="znížená",J328,0)</f>
        <v>0</v>
      </c>
      <c r="BG328" s="188">
        <f>IF(N328="zákl. prenesená",J328,0)</f>
        <v>0</v>
      </c>
      <c r="BH328" s="188">
        <f>IF(N328="zníž. prenesená",J328,0)</f>
        <v>0</v>
      </c>
      <c r="BI328" s="188">
        <f>IF(N328="nulová",J328,0)</f>
        <v>0</v>
      </c>
      <c r="BJ328" s="15" t="s">
        <v>136</v>
      </c>
      <c r="BK328" s="188">
        <f>ROUND(I328*H328,2)</f>
        <v>0</v>
      </c>
      <c r="BL328" s="15" t="s">
        <v>193</v>
      </c>
      <c r="BM328" s="187" t="s">
        <v>827</v>
      </c>
    </row>
    <row r="329" s="2" customFormat="1" ht="24.15" customHeight="1">
      <c r="A329" s="34"/>
      <c r="B329" s="174"/>
      <c r="C329" s="175" t="s">
        <v>828</v>
      </c>
      <c r="D329" s="175" t="s">
        <v>137</v>
      </c>
      <c r="E329" s="176" t="s">
        <v>829</v>
      </c>
      <c r="F329" s="177" t="s">
        <v>830</v>
      </c>
      <c r="G329" s="178" t="s">
        <v>822</v>
      </c>
      <c r="H329" s="179">
        <v>2</v>
      </c>
      <c r="I329" s="180"/>
      <c r="J329" s="181">
        <f>ROUND(I329*H329,2)</f>
        <v>0</v>
      </c>
      <c r="K329" s="182"/>
      <c r="L329" s="35"/>
      <c r="M329" s="183" t="s">
        <v>1</v>
      </c>
      <c r="N329" s="184" t="s">
        <v>40</v>
      </c>
      <c r="O329" s="78"/>
      <c r="P329" s="185">
        <f>O329*H329</f>
        <v>0</v>
      </c>
      <c r="Q329" s="185">
        <v>0</v>
      </c>
      <c r="R329" s="185">
        <f>Q329*H329</f>
        <v>0</v>
      </c>
      <c r="S329" s="185">
        <v>0</v>
      </c>
      <c r="T329" s="18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7" t="s">
        <v>193</v>
      </c>
      <c r="AT329" s="187" t="s">
        <v>137</v>
      </c>
      <c r="AU329" s="187" t="s">
        <v>136</v>
      </c>
      <c r="AY329" s="15" t="s">
        <v>134</v>
      </c>
      <c r="BE329" s="188">
        <f>IF(N329="základná",J329,0)</f>
        <v>0</v>
      </c>
      <c r="BF329" s="188">
        <f>IF(N329="znížená",J329,0)</f>
        <v>0</v>
      </c>
      <c r="BG329" s="188">
        <f>IF(N329="zákl. prenesená",J329,0)</f>
        <v>0</v>
      </c>
      <c r="BH329" s="188">
        <f>IF(N329="zníž. prenesená",J329,0)</f>
        <v>0</v>
      </c>
      <c r="BI329" s="188">
        <f>IF(N329="nulová",J329,0)</f>
        <v>0</v>
      </c>
      <c r="BJ329" s="15" t="s">
        <v>136</v>
      </c>
      <c r="BK329" s="188">
        <f>ROUND(I329*H329,2)</f>
        <v>0</v>
      </c>
      <c r="BL329" s="15" t="s">
        <v>193</v>
      </c>
      <c r="BM329" s="187" t="s">
        <v>831</v>
      </c>
    </row>
    <row r="330" s="2" customFormat="1" ht="16.5" customHeight="1">
      <c r="A330" s="34"/>
      <c r="B330" s="174"/>
      <c r="C330" s="189" t="s">
        <v>832</v>
      </c>
      <c r="D330" s="189" t="s">
        <v>163</v>
      </c>
      <c r="E330" s="190" t="s">
        <v>833</v>
      </c>
      <c r="F330" s="191" t="s">
        <v>834</v>
      </c>
      <c r="G330" s="192" t="s">
        <v>229</v>
      </c>
      <c r="H330" s="193">
        <v>2</v>
      </c>
      <c r="I330" s="194"/>
      <c r="J330" s="195">
        <f>ROUND(I330*H330,2)</f>
        <v>0</v>
      </c>
      <c r="K330" s="196"/>
      <c r="L330" s="197"/>
      <c r="M330" s="198" t="s">
        <v>1</v>
      </c>
      <c r="N330" s="199" t="s">
        <v>40</v>
      </c>
      <c r="O330" s="78"/>
      <c r="P330" s="185">
        <f>O330*H330</f>
        <v>0</v>
      </c>
      <c r="Q330" s="185">
        <v>0</v>
      </c>
      <c r="R330" s="185">
        <f>Q330*H330</f>
        <v>0</v>
      </c>
      <c r="S330" s="185">
        <v>0</v>
      </c>
      <c r="T330" s="18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7" t="s">
        <v>265</v>
      </c>
      <c r="AT330" s="187" t="s">
        <v>163</v>
      </c>
      <c r="AU330" s="187" t="s">
        <v>136</v>
      </c>
      <c r="AY330" s="15" t="s">
        <v>134</v>
      </c>
      <c r="BE330" s="188">
        <f>IF(N330="základná",J330,0)</f>
        <v>0</v>
      </c>
      <c r="BF330" s="188">
        <f>IF(N330="znížená",J330,0)</f>
        <v>0</v>
      </c>
      <c r="BG330" s="188">
        <f>IF(N330="zákl. prenesená",J330,0)</f>
        <v>0</v>
      </c>
      <c r="BH330" s="188">
        <f>IF(N330="zníž. prenesená",J330,0)</f>
        <v>0</v>
      </c>
      <c r="BI330" s="188">
        <f>IF(N330="nulová",J330,0)</f>
        <v>0</v>
      </c>
      <c r="BJ330" s="15" t="s">
        <v>136</v>
      </c>
      <c r="BK330" s="188">
        <f>ROUND(I330*H330,2)</f>
        <v>0</v>
      </c>
      <c r="BL330" s="15" t="s">
        <v>193</v>
      </c>
      <c r="BM330" s="187" t="s">
        <v>835</v>
      </c>
    </row>
    <row r="331" s="2" customFormat="1" ht="24.15" customHeight="1">
      <c r="A331" s="34"/>
      <c r="B331" s="174"/>
      <c r="C331" s="175" t="s">
        <v>836</v>
      </c>
      <c r="D331" s="175" t="s">
        <v>137</v>
      </c>
      <c r="E331" s="176" t="s">
        <v>837</v>
      </c>
      <c r="F331" s="177" t="s">
        <v>838</v>
      </c>
      <c r="G331" s="178" t="s">
        <v>822</v>
      </c>
      <c r="H331" s="179">
        <v>1</v>
      </c>
      <c r="I331" s="180"/>
      <c r="J331" s="181">
        <f>ROUND(I331*H331,2)</f>
        <v>0</v>
      </c>
      <c r="K331" s="182"/>
      <c r="L331" s="35"/>
      <c r="M331" s="183" t="s">
        <v>1</v>
      </c>
      <c r="N331" s="184" t="s">
        <v>40</v>
      </c>
      <c r="O331" s="78"/>
      <c r="P331" s="185">
        <f>O331*H331</f>
        <v>0</v>
      </c>
      <c r="Q331" s="185">
        <v>0</v>
      </c>
      <c r="R331" s="185">
        <f>Q331*H331</f>
        <v>0</v>
      </c>
      <c r="S331" s="185">
        <v>0</v>
      </c>
      <c r="T331" s="18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7" t="s">
        <v>193</v>
      </c>
      <c r="AT331" s="187" t="s">
        <v>137</v>
      </c>
      <c r="AU331" s="187" t="s">
        <v>136</v>
      </c>
      <c r="AY331" s="15" t="s">
        <v>134</v>
      </c>
      <c r="BE331" s="188">
        <f>IF(N331="základná",J331,0)</f>
        <v>0</v>
      </c>
      <c r="BF331" s="188">
        <f>IF(N331="znížená",J331,0)</f>
        <v>0</v>
      </c>
      <c r="BG331" s="188">
        <f>IF(N331="zákl. prenesená",J331,0)</f>
        <v>0</v>
      </c>
      <c r="BH331" s="188">
        <f>IF(N331="zníž. prenesená",J331,0)</f>
        <v>0</v>
      </c>
      <c r="BI331" s="188">
        <f>IF(N331="nulová",J331,0)</f>
        <v>0</v>
      </c>
      <c r="BJ331" s="15" t="s">
        <v>136</v>
      </c>
      <c r="BK331" s="188">
        <f>ROUND(I331*H331,2)</f>
        <v>0</v>
      </c>
      <c r="BL331" s="15" t="s">
        <v>193</v>
      </c>
      <c r="BM331" s="187" t="s">
        <v>839</v>
      </c>
    </row>
    <row r="332" s="2" customFormat="1" ht="24.15" customHeight="1">
      <c r="A332" s="34"/>
      <c r="B332" s="174"/>
      <c r="C332" s="189" t="s">
        <v>840</v>
      </c>
      <c r="D332" s="189" t="s">
        <v>163</v>
      </c>
      <c r="E332" s="190" t="s">
        <v>841</v>
      </c>
      <c r="F332" s="191" t="s">
        <v>842</v>
      </c>
      <c r="G332" s="192" t="s">
        <v>229</v>
      </c>
      <c r="H332" s="193">
        <v>1</v>
      </c>
      <c r="I332" s="194"/>
      <c r="J332" s="195">
        <f>ROUND(I332*H332,2)</f>
        <v>0</v>
      </c>
      <c r="K332" s="196"/>
      <c r="L332" s="197"/>
      <c r="M332" s="198" t="s">
        <v>1</v>
      </c>
      <c r="N332" s="199" t="s">
        <v>40</v>
      </c>
      <c r="O332" s="78"/>
      <c r="P332" s="185">
        <f>O332*H332</f>
        <v>0</v>
      </c>
      <c r="Q332" s="185">
        <v>0</v>
      </c>
      <c r="R332" s="185">
        <f>Q332*H332</f>
        <v>0</v>
      </c>
      <c r="S332" s="185">
        <v>0</v>
      </c>
      <c r="T332" s="186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7" t="s">
        <v>265</v>
      </c>
      <c r="AT332" s="187" t="s">
        <v>163</v>
      </c>
      <c r="AU332" s="187" t="s">
        <v>136</v>
      </c>
      <c r="AY332" s="15" t="s">
        <v>134</v>
      </c>
      <c r="BE332" s="188">
        <f>IF(N332="základná",J332,0)</f>
        <v>0</v>
      </c>
      <c r="BF332" s="188">
        <f>IF(N332="znížená",J332,0)</f>
        <v>0</v>
      </c>
      <c r="BG332" s="188">
        <f>IF(N332="zákl. prenesená",J332,0)</f>
        <v>0</v>
      </c>
      <c r="BH332" s="188">
        <f>IF(N332="zníž. prenesená",J332,0)</f>
        <v>0</v>
      </c>
      <c r="BI332" s="188">
        <f>IF(N332="nulová",J332,0)</f>
        <v>0</v>
      </c>
      <c r="BJ332" s="15" t="s">
        <v>136</v>
      </c>
      <c r="BK332" s="188">
        <f>ROUND(I332*H332,2)</f>
        <v>0</v>
      </c>
      <c r="BL332" s="15" t="s">
        <v>193</v>
      </c>
      <c r="BM332" s="187" t="s">
        <v>843</v>
      </c>
    </row>
    <row r="333" s="2" customFormat="1" ht="21.75" customHeight="1">
      <c r="A333" s="34"/>
      <c r="B333" s="174"/>
      <c r="C333" s="175" t="s">
        <v>844</v>
      </c>
      <c r="D333" s="175" t="s">
        <v>137</v>
      </c>
      <c r="E333" s="176" t="s">
        <v>845</v>
      </c>
      <c r="F333" s="177" t="s">
        <v>846</v>
      </c>
      <c r="G333" s="178" t="s">
        <v>822</v>
      </c>
      <c r="H333" s="179">
        <v>2</v>
      </c>
      <c r="I333" s="180"/>
      <c r="J333" s="181">
        <f>ROUND(I333*H333,2)</f>
        <v>0</v>
      </c>
      <c r="K333" s="182"/>
      <c r="L333" s="35"/>
      <c r="M333" s="183" t="s">
        <v>1</v>
      </c>
      <c r="N333" s="184" t="s">
        <v>40</v>
      </c>
      <c r="O333" s="78"/>
      <c r="P333" s="185">
        <f>O333*H333</f>
        <v>0</v>
      </c>
      <c r="Q333" s="185">
        <v>0</v>
      </c>
      <c r="R333" s="185">
        <f>Q333*H333</f>
        <v>0</v>
      </c>
      <c r="S333" s="185">
        <v>0</v>
      </c>
      <c r="T333" s="18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7" t="s">
        <v>193</v>
      </c>
      <c r="AT333" s="187" t="s">
        <v>137</v>
      </c>
      <c r="AU333" s="187" t="s">
        <v>136</v>
      </c>
      <c r="AY333" s="15" t="s">
        <v>134</v>
      </c>
      <c r="BE333" s="188">
        <f>IF(N333="základná",J333,0)</f>
        <v>0</v>
      </c>
      <c r="BF333" s="188">
        <f>IF(N333="znížená",J333,0)</f>
        <v>0</v>
      </c>
      <c r="BG333" s="188">
        <f>IF(N333="zákl. prenesená",J333,0)</f>
        <v>0</v>
      </c>
      <c r="BH333" s="188">
        <f>IF(N333="zníž. prenesená",J333,0)</f>
        <v>0</v>
      </c>
      <c r="BI333" s="188">
        <f>IF(N333="nulová",J333,0)</f>
        <v>0</v>
      </c>
      <c r="BJ333" s="15" t="s">
        <v>136</v>
      </c>
      <c r="BK333" s="188">
        <f>ROUND(I333*H333,2)</f>
        <v>0</v>
      </c>
      <c r="BL333" s="15" t="s">
        <v>193</v>
      </c>
      <c r="BM333" s="187" t="s">
        <v>847</v>
      </c>
    </row>
    <row r="334" s="2" customFormat="1" ht="24.15" customHeight="1">
      <c r="A334" s="34"/>
      <c r="B334" s="174"/>
      <c r="C334" s="189" t="s">
        <v>848</v>
      </c>
      <c r="D334" s="189" t="s">
        <v>163</v>
      </c>
      <c r="E334" s="190" t="s">
        <v>849</v>
      </c>
      <c r="F334" s="191" t="s">
        <v>850</v>
      </c>
      <c r="G334" s="192" t="s">
        <v>229</v>
      </c>
      <c r="H334" s="193">
        <v>2</v>
      </c>
      <c r="I334" s="194"/>
      <c r="J334" s="195">
        <f>ROUND(I334*H334,2)</f>
        <v>0</v>
      </c>
      <c r="K334" s="196"/>
      <c r="L334" s="197"/>
      <c r="M334" s="198" t="s">
        <v>1</v>
      </c>
      <c r="N334" s="199" t="s">
        <v>40</v>
      </c>
      <c r="O334" s="78"/>
      <c r="P334" s="185">
        <f>O334*H334</f>
        <v>0</v>
      </c>
      <c r="Q334" s="185">
        <v>0.00040000000000000002</v>
      </c>
      <c r="R334" s="185">
        <f>Q334*H334</f>
        <v>0.00080000000000000004</v>
      </c>
      <c r="S334" s="185">
        <v>0</v>
      </c>
      <c r="T334" s="186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7" t="s">
        <v>265</v>
      </c>
      <c r="AT334" s="187" t="s">
        <v>163</v>
      </c>
      <c r="AU334" s="187" t="s">
        <v>136</v>
      </c>
      <c r="AY334" s="15" t="s">
        <v>134</v>
      </c>
      <c r="BE334" s="188">
        <f>IF(N334="základná",J334,0)</f>
        <v>0</v>
      </c>
      <c r="BF334" s="188">
        <f>IF(N334="znížená",J334,0)</f>
        <v>0</v>
      </c>
      <c r="BG334" s="188">
        <f>IF(N334="zákl. prenesená",J334,0)</f>
        <v>0</v>
      </c>
      <c r="BH334" s="188">
        <f>IF(N334="zníž. prenesená",J334,0)</f>
        <v>0</v>
      </c>
      <c r="BI334" s="188">
        <f>IF(N334="nulová",J334,0)</f>
        <v>0</v>
      </c>
      <c r="BJ334" s="15" t="s">
        <v>136</v>
      </c>
      <c r="BK334" s="188">
        <f>ROUND(I334*H334,2)</f>
        <v>0</v>
      </c>
      <c r="BL334" s="15" t="s">
        <v>193</v>
      </c>
      <c r="BM334" s="187" t="s">
        <v>851</v>
      </c>
    </row>
    <row r="335" s="2" customFormat="1" ht="24.15" customHeight="1">
      <c r="A335" s="34"/>
      <c r="B335" s="174"/>
      <c r="C335" s="175" t="s">
        <v>852</v>
      </c>
      <c r="D335" s="175" t="s">
        <v>137</v>
      </c>
      <c r="E335" s="176" t="s">
        <v>853</v>
      </c>
      <c r="F335" s="177" t="s">
        <v>854</v>
      </c>
      <c r="G335" s="178" t="s">
        <v>229</v>
      </c>
      <c r="H335" s="179">
        <v>3</v>
      </c>
      <c r="I335" s="180"/>
      <c r="J335" s="181">
        <f>ROUND(I335*H335,2)</f>
        <v>0</v>
      </c>
      <c r="K335" s="182"/>
      <c r="L335" s="35"/>
      <c r="M335" s="183" t="s">
        <v>1</v>
      </c>
      <c r="N335" s="184" t="s">
        <v>40</v>
      </c>
      <c r="O335" s="78"/>
      <c r="P335" s="185">
        <f>O335*H335</f>
        <v>0</v>
      </c>
      <c r="Q335" s="185">
        <v>0</v>
      </c>
      <c r="R335" s="185">
        <f>Q335*H335</f>
        <v>0</v>
      </c>
      <c r="S335" s="185">
        <v>0</v>
      </c>
      <c r="T335" s="18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7" t="s">
        <v>193</v>
      </c>
      <c r="AT335" s="187" t="s">
        <v>137</v>
      </c>
      <c r="AU335" s="187" t="s">
        <v>136</v>
      </c>
      <c r="AY335" s="15" t="s">
        <v>134</v>
      </c>
      <c r="BE335" s="188">
        <f>IF(N335="základná",J335,0)</f>
        <v>0</v>
      </c>
      <c r="BF335" s="188">
        <f>IF(N335="znížená",J335,0)</f>
        <v>0</v>
      </c>
      <c r="BG335" s="188">
        <f>IF(N335="zákl. prenesená",J335,0)</f>
        <v>0</v>
      </c>
      <c r="BH335" s="188">
        <f>IF(N335="zníž. prenesená",J335,0)</f>
        <v>0</v>
      </c>
      <c r="BI335" s="188">
        <f>IF(N335="nulová",J335,0)</f>
        <v>0</v>
      </c>
      <c r="BJ335" s="15" t="s">
        <v>136</v>
      </c>
      <c r="BK335" s="188">
        <f>ROUND(I335*H335,2)</f>
        <v>0</v>
      </c>
      <c r="BL335" s="15" t="s">
        <v>193</v>
      </c>
      <c r="BM335" s="187" t="s">
        <v>855</v>
      </c>
    </row>
    <row r="336" s="2" customFormat="1" ht="16.5" customHeight="1">
      <c r="A336" s="34"/>
      <c r="B336" s="174"/>
      <c r="C336" s="189" t="s">
        <v>856</v>
      </c>
      <c r="D336" s="189" t="s">
        <v>163</v>
      </c>
      <c r="E336" s="190" t="s">
        <v>857</v>
      </c>
      <c r="F336" s="191" t="s">
        <v>858</v>
      </c>
      <c r="G336" s="192" t="s">
        <v>229</v>
      </c>
      <c r="H336" s="193">
        <v>2</v>
      </c>
      <c r="I336" s="194"/>
      <c r="J336" s="195">
        <f>ROUND(I336*H336,2)</f>
        <v>0</v>
      </c>
      <c r="K336" s="196"/>
      <c r="L336" s="197"/>
      <c r="M336" s="198" t="s">
        <v>1</v>
      </c>
      <c r="N336" s="199" t="s">
        <v>40</v>
      </c>
      <c r="O336" s="78"/>
      <c r="P336" s="185">
        <f>O336*H336</f>
        <v>0</v>
      </c>
      <c r="Q336" s="185">
        <v>0</v>
      </c>
      <c r="R336" s="185">
        <f>Q336*H336</f>
        <v>0</v>
      </c>
      <c r="S336" s="185">
        <v>0</v>
      </c>
      <c r="T336" s="18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7" t="s">
        <v>265</v>
      </c>
      <c r="AT336" s="187" t="s">
        <v>163</v>
      </c>
      <c r="AU336" s="187" t="s">
        <v>136</v>
      </c>
      <c r="AY336" s="15" t="s">
        <v>134</v>
      </c>
      <c r="BE336" s="188">
        <f>IF(N336="základná",J336,0)</f>
        <v>0</v>
      </c>
      <c r="BF336" s="188">
        <f>IF(N336="znížená",J336,0)</f>
        <v>0</v>
      </c>
      <c r="BG336" s="188">
        <f>IF(N336="zákl. prenesená",J336,0)</f>
        <v>0</v>
      </c>
      <c r="BH336" s="188">
        <f>IF(N336="zníž. prenesená",J336,0)</f>
        <v>0</v>
      </c>
      <c r="BI336" s="188">
        <f>IF(N336="nulová",J336,0)</f>
        <v>0</v>
      </c>
      <c r="BJ336" s="15" t="s">
        <v>136</v>
      </c>
      <c r="BK336" s="188">
        <f>ROUND(I336*H336,2)</f>
        <v>0</v>
      </c>
      <c r="BL336" s="15" t="s">
        <v>193</v>
      </c>
      <c r="BM336" s="187" t="s">
        <v>859</v>
      </c>
    </row>
    <row r="337" s="2" customFormat="1" ht="16.5" customHeight="1">
      <c r="A337" s="34"/>
      <c r="B337" s="174"/>
      <c r="C337" s="189" t="s">
        <v>860</v>
      </c>
      <c r="D337" s="189" t="s">
        <v>163</v>
      </c>
      <c r="E337" s="190" t="s">
        <v>861</v>
      </c>
      <c r="F337" s="191" t="s">
        <v>862</v>
      </c>
      <c r="G337" s="192" t="s">
        <v>229</v>
      </c>
      <c r="H337" s="193">
        <v>1</v>
      </c>
      <c r="I337" s="194"/>
      <c r="J337" s="195">
        <f>ROUND(I337*H337,2)</f>
        <v>0</v>
      </c>
      <c r="K337" s="196"/>
      <c r="L337" s="197"/>
      <c r="M337" s="198" t="s">
        <v>1</v>
      </c>
      <c r="N337" s="199" t="s">
        <v>40</v>
      </c>
      <c r="O337" s="78"/>
      <c r="P337" s="185">
        <f>O337*H337</f>
        <v>0</v>
      </c>
      <c r="Q337" s="185">
        <v>0.0014400000000000001</v>
      </c>
      <c r="R337" s="185">
        <f>Q337*H337</f>
        <v>0.0014400000000000001</v>
      </c>
      <c r="S337" s="185">
        <v>0</v>
      </c>
      <c r="T337" s="186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7" t="s">
        <v>265</v>
      </c>
      <c r="AT337" s="187" t="s">
        <v>163</v>
      </c>
      <c r="AU337" s="187" t="s">
        <v>136</v>
      </c>
      <c r="AY337" s="15" t="s">
        <v>134</v>
      </c>
      <c r="BE337" s="188">
        <f>IF(N337="základná",J337,0)</f>
        <v>0</v>
      </c>
      <c r="BF337" s="188">
        <f>IF(N337="znížená",J337,0)</f>
        <v>0</v>
      </c>
      <c r="BG337" s="188">
        <f>IF(N337="zákl. prenesená",J337,0)</f>
        <v>0</v>
      </c>
      <c r="BH337" s="188">
        <f>IF(N337="zníž. prenesená",J337,0)</f>
        <v>0</v>
      </c>
      <c r="BI337" s="188">
        <f>IF(N337="nulová",J337,0)</f>
        <v>0</v>
      </c>
      <c r="BJ337" s="15" t="s">
        <v>136</v>
      </c>
      <c r="BK337" s="188">
        <f>ROUND(I337*H337,2)</f>
        <v>0</v>
      </c>
      <c r="BL337" s="15" t="s">
        <v>193</v>
      </c>
      <c r="BM337" s="187" t="s">
        <v>863</v>
      </c>
    </row>
    <row r="338" s="2" customFormat="1" ht="24.15" customHeight="1">
      <c r="A338" s="34"/>
      <c r="B338" s="174"/>
      <c r="C338" s="175" t="s">
        <v>864</v>
      </c>
      <c r="D338" s="175" t="s">
        <v>137</v>
      </c>
      <c r="E338" s="176" t="s">
        <v>865</v>
      </c>
      <c r="F338" s="177" t="s">
        <v>866</v>
      </c>
      <c r="G338" s="178" t="s">
        <v>229</v>
      </c>
      <c r="H338" s="179">
        <v>2</v>
      </c>
      <c r="I338" s="180"/>
      <c r="J338" s="181">
        <f>ROUND(I338*H338,2)</f>
        <v>0</v>
      </c>
      <c r="K338" s="182"/>
      <c r="L338" s="35"/>
      <c r="M338" s="183" t="s">
        <v>1</v>
      </c>
      <c r="N338" s="184" t="s">
        <v>40</v>
      </c>
      <c r="O338" s="78"/>
      <c r="P338" s="185">
        <f>O338*H338</f>
        <v>0</v>
      </c>
      <c r="Q338" s="185">
        <v>0</v>
      </c>
      <c r="R338" s="185">
        <f>Q338*H338</f>
        <v>0</v>
      </c>
      <c r="S338" s="185">
        <v>0</v>
      </c>
      <c r="T338" s="186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7" t="s">
        <v>193</v>
      </c>
      <c r="AT338" s="187" t="s">
        <v>137</v>
      </c>
      <c r="AU338" s="187" t="s">
        <v>136</v>
      </c>
      <c r="AY338" s="15" t="s">
        <v>134</v>
      </c>
      <c r="BE338" s="188">
        <f>IF(N338="základná",J338,0)</f>
        <v>0</v>
      </c>
      <c r="BF338" s="188">
        <f>IF(N338="znížená",J338,0)</f>
        <v>0</v>
      </c>
      <c r="BG338" s="188">
        <f>IF(N338="zákl. prenesená",J338,0)</f>
        <v>0</v>
      </c>
      <c r="BH338" s="188">
        <f>IF(N338="zníž. prenesená",J338,0)</f>
        <v>0</v>
      </c>
      <c r="BI338" s="188">
        <f>IF(N338="nulová",J338,0)</f>
        <v>0</v>
      </c>
      <c r="BJ338" s="15" t="s">
        <v>136</v>
      </c>
      <c r="BK338" s="188">
        <f>ROUND(I338*H338,2)</f>
        <v>0</v>
      </c>
      <c r="BL338" s="15" t="s">
        <v>193</v>
      </c>
      <c r="BM338" s="187" t="s">
        <v>867</v>
      </c>
    </row>
    <row r="339" s="2" customFormat="1" ht="24.15" customHeight="1">
      <c r="A339" s="34"/>
      <c r="B339" s="174"/>
      <c r="C339" s="189" t="s">
        <v>868</v>
      </c>
      <c r="D339" s="189" t="s">
        <v>163</v>
      </c>
      <c r="E339" s="190" t="s">
        <v>869</v>
      </c>
      <c r="F339" s="191" t="s">
        <v>870</v>
      </c>
      <c r="G339" s="192" t="s">
        <v>229</v>
      </c>
      <c r="H339" s="193">
        <v>2</v>
      </c>
      <c r="I339" s="194"/>
      <c r="J339" s="195">
        <f>ROUND(I339*H339,2)</f>
        <v>0</v>
      </c>
      <c r="K339" s="196"/>
      <c r="L339" s="197"/>
      <c r="M339" s="198" t="s">
        <v>1</v>
      </c>
      <c r="N339" s="199" t="s">
        <v>40</v>
      </c>
      <c r="O339" s="78"/>
      <c r="P339" s="185">
        <f>O339*H339</f>
        <v>0</v>
      </c>
      <c r="Q339" s="185">
        <v>0.00116</v>
      </c>
      <c r="R339" s="185">
        <f>Q339*H339</f>
        <v>0.00232</v>
      </c>
      <c r="S339" s="185">
        <v>0</v>
      </c>
      <c r="T339" s="186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7" t="s">
        <v>265</v>
      </c>
      <c r="AT339" s="187" t="s">
        <v>163</v>
      </c>
      <c r="AU339" s="187" t="s">
        <v>136</v>
      </c>
      <c r="AY339" s="15" t="s">
        <v>134</v>
      </c>
      <c r="BE339" s="188">
        <f>IF(N339="základná",J339,0)</f>
        <v>0</v>
      </c>
      <c r="BF339" s="188">
        <f>IF(N339="znížená",J339,0)</f>
        <v>0</v>
      </c>
      <c r="BG339" s="188">
        <f>IF(N339="zákl. prenesená",J339,0)</f>
        <v>0</v>
      </c>
      <c r="BH339" s="188">
        <f>IF(N339="zníž. prenesená",J339,0)</f>
        <v>0</v>
      </c>
      <c r="BI339" s="188">
        <f>IF(N339="nulová",J339,0)</f>
        <v>0</v>
      </c>
      <c r="BJ339" s="15" t="s">
        <v>136</v>
      </c>
      <c r="BK339" s="188">
        <f>ROUND(I339*H339,2)</f>
        <v>0</v>
      </c>
      <c r="BL339" s="15" t="s">
        <v>193</v>
      </c>
      <c r="BM339" s="187" t="s">
        <v>871</v>
      </c>
    </row>
    <row r="340" s="2" customFormat="1" ht="16.5" customHeight="1">
      <c r="A340" s="34"/>
      <c r="B340" s="174"/>
      <c r="C340" s="175" t="s">
        <v>872</v>
      </c>
      <c r="D340" s="175" t="s">
        <v>137</v>
      </c>
      <c r="E340" s="176" t="s">
        <v>873</v>
      </c>
      <c r="F340" s="177" t="s">
        <v>874</v>
      </c>
      <c r="G340" s="178" t="s">
        <v>229</v>
      </c>
      <c r="H340" s="179">
        <v>5</v>
      </c>
      <c r="I340" s="180"/>
      <c r="J340" s="181">
        <f>ROUND(I340*H340,2)</f>
        <v>0</v>
      </c>
      <c r="K340" s="182"/>
      <c r="L340" s="35"/>
      <c r="M340" s="183" t="s">
        <v>1</v>
      </c>
      <c r="N340" s="184" t="s">
        <v>40</v>
      </c>
      <c r="O340" s="78"/>
      <c r="P340" s="185">
        <f>O340*H340</f>
        <v>0</v>
      </c>
      <c r="Q340" s="185">
        <v>0</v>
      </c>
      <c r="R340" s="185">
        <f>Q340*H340</f>
        <v>0</v>
      </c>
      <c r="S340" s="185">
        <v>0</v>
      </c>
      <c r="T340" s="186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7" t="s">
        <v>193</v>
      </c>
      <c r="AT340" s="187" t="s">
        <v>137</v>
      </c>
      <c r="AU340" s="187" t="s">
        <v>136</v>
      </c>
      <c r="AY340" s="15" t="s">
        <v>134</v>
      </c>
      <c r="BE340" s="188">
        <f>IF(N340="základná",J340,0)</f>
        <v>0</v>
      </c>
      <c r="BF340" s="188">
        <f>IF(N340="znížená",J340,0)</f>
        <v>0</v>
      </c>
      <c r="BG340" s="188">
        <f>IF(N340="zákl. prenesená",J340,0)</f>
        <v>0</v>
      </c>
      <c r="BH340" s="188">
        <f>IF(N340="zníž. prenesená",J340,0)</f>
        <v>0</v>
      </c>
      <c r="BI340" s="188">
        <f>IF(N340="nulová",J340,0)</f>
        <v>0</v>
      </c>
      <c r="BJ340" s="15" t="s">
        <v>136</v>
      </c>
      <c r="BK340" s="188">
        <f>ROUND(I340*H340,2)</f>
        <v>0</v>
      </c>
      <c r="BL340" s="15" t="s">
        <v>193</v>
      </c>
      <c r="BM340" s="187" t="s">
        <v>875</v>
      </c>
    </row>
    <row r="341" s="2" customFormat="1" ht="16.5" customHeight="1">
      <c r="A341" s="34"/>
      <c r="B341" s="174"/>
      <c r="C341" s="189" t="s">
        <v>876</v>
      </c>
      <c r="D341" s="189" t="s">
        <v>163</v>
      </c>
      <c r="E341" s="190" t="s">
        <v>877</v>
      </c>
      <c r="F341" s="191" t="s">
        <v>878</v>
      </c>
      <c r="G341" s="192" t="s">
        <v>229</v>
      </c>
      <c r="H341" s="193">
        <v>5</v>
      </c>
      <c r="I341" s="194"/>
      <c r="J341" s="195">
        <f>ROUND(I341*H341,2)</f>
        <v>0</v>
      </c>
      <c r="K341" s="196"/>
      <c r="L341" s="197"/>
      <c r="M341" s="198" t="s">
        <v>1</v>
      </c>
      <c r="N341" s="199" t="s">
        <v>40</v>
      </c>
      <c r="O341" s="78"/>
      <c r="P341" s="185">
        <f>O341*H341</f>
        <v>0</v>
      </c>
      <c r="Q341" s="185">
        <v>0</v>
      </c>
      <c r="R341" s="185">
        <f>Q341*H341</f>
        <v>0</v>
      </c>
      <c r="S341" s="185">
        <v>0</v>
      </c>
      <c r="T341" s="18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7" t="s">
        <v>162</v>
      </c>
      <c r="AT341" s="187" t="s">
        <v>163</v>
      </c>
      <c r="AU341" s="187" t="s">
        <v>136</v>
      </c>
      <c r="AY341" s="15" t="s">
        <v>134</v>
      </c>
      <c r="BE341" s="188">
        <f>IF(N341="základná",J341,0)</f>
        <v>0</v>
      </c>
      <c r="BF341" s="188">
        <f>IF(N341="znížená",J341,0)</f>
        <v>0</v>
      </c>
      <c r="BG341" s="188">
        <f>IF(N341="zákl. prenesená",J341,0)</f>
        <v>0</v>
      </c>
      <c r="BH341" s="188">
        <f>IF(N341="zníž. prenesená",J341,0)</f>
        <v>0</v>
      </c>
      <c r="BI341" s="188">
        <f>IF(N341="nulová",J341,0)</f>
        <v>0</v>
      </c>
      <c r="BJ341" s="15" t="s">
        <v>136</v>
      </c>
      <c r="BK341" s="188">
        <f>ROUND(I341*H341,2)</f>
        <v>0</v>
      </c>
      <c r="BL341" s="15" t="s">
        <v>141</v>
      </c>
      <c r="BM341" s="187" t="s">
        <v>879</v>
      </c>
    </row>
    <row r="342" s="2" customFormat="1" ht="24.15" customHeight="1">
      <c r="A342" s="34"/>
      <c r="B342" s="174"/>
      <c r="C342" s="175" t="s">
        <v>880</v>
      </c>
      <c r="D342" s="175" t="s">
        <v>137</v>
      </c>
      <c r="E342" s="176" t="s">
        <v>881</v>
      </c>
      <c r="F342" s="177" t="s">
        <v>882</v>
      </c>
      <c r="G342" s="178" t="s">
        <v>166</v>
      </c>
      <c r="H342" s="179">
        <v>0.28599999999999998</v>
      </c>
      <c r="I342" s="180"/>
      <c r="J342" s="181">
        <f>ROUND(I342*H342,2)</f>
        <v>0</v>
      </c>
      <c r="K342" s="182"/>
      <c r="L342" s="35"/>
      <c r="M342" s="183" t="s">
        <v>1</v>
      </c>
      <c r="N342" s="184" t="s">
        <v>40</v>
      </c>
      <c r="O342" s="78"/>
      <c r="P342" s="185">
        <f>O342*H342</f>
        <v>0</v>
      </c>
      <c r="Q342" s="185">
        <v>0</v>
      </c>
      <c r="R342" s="185">
        <f>Q342*H342</f>
        <v>0</v>
      </c>
      <c r="S342" s="185">
        <v>0</v>
      </c>
      <c r="T342" s="186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7" t="s">
        <v>193</v>
      </c>
      <c r="AT342" s="187" t="s">
        <v>137</v>
      </c>
      <c r="AU342" s="187" t="s">
        <v>136</v>
      </c>
      <c r="AY342" s="15" t="s">
        <v>134</v>
      </c>
      <c r="BE342" s="188">
        <f>IF(N342="základná",J342,0)</f>
        <v>0</v>
      </c>
      <c r="BF342" s="188">
        <f>IF(N342="znížená",J342,0)</f>
        <v>0</v>
      </c>
      <c r="BG342" s="188">
        <f>IF(N342="zákl. prenesená",J342,0)</f>
        <v>0</v>
      </c>
      <c r="BH342" s="188">
        <f>IF(N342="zníž. prenesená",J342,0)</f>
        <v>0</v>
      </c>
      <c r="BI342" s="188">
        <f>IF(N342="nulová",J342,0)</f>
        <v>0</v>
      </c>
      <c r="BJ342" s="15" t="s">
        <v>136</v>
      </c>
      <c r="BK342" s="188">
        <f>ROUND(I342*H342,2)</f>
        <v>0</v>
      </c>
      <c r="BL342" s="15" t="s">
        <v>193</v>
      </c>
      <c r="BM342" s="187" t="s">
        <v>883</v>
      </c>
    </row>
    <row r="343" s="12" customFormat="1" ht="22.8" customHeight="1">
      <c r="A343" s="12"/>
      <c r="B343" s="161"/>
      <c r="C343" s="12"/>
      <c r="D343" s="162" t="s">
        <v>73</v>
      </c>
      <c r="E343" s="172" t="s">
        <v>884</v>
      </c>
      <c r="F343" s="172" t="s">
        <v>885</v>
      </c>
      <c r="G343" s="12"/>
      <c r="H343" s="12"/>
      <c r="I343" s="164"/>
      <c r="J343" s="173">
        <f>BK343</f>
        <v>0</v>
      </c>
      <c r="K343" s="12"/>
      <c r="L343" s="161"/>
      <c r="M343" s="166"/>
      <c r="N343" s="167"/>
      <c r="O343" s="167"/>
      <c r="P343" s="168">
        <f>SUM(P344:P360)</f>
        <v>0</v>
      </c>
      <c r="Q343" s="167"/>
      <c r="R343" s="168">
        <f>SUM(R344:R360)</f>
        <v>8.1818000000000008</v>
      </c>
      <c r="S343" s="167"/>
      <c r="T343" s="169">
        <f>SUM(T344:T360)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62" t="s">
        <v>136</v>
      </c>
      <c r="AT343" s="170" t="s">
        <v>73</v>
      </c>
      <c r="AU343" s="170" t="s">
        <v>78</v>
      </c>
      <c r="AY343" s="162" t="s">
        <v>134</v>
      </c>
      <c r="BK343" s="171">
        <f>SUM(BK344:BK360)</f>
        <v>0</v>
      </c>
    </row>
    <row r="344" s="2" customFormat="1" ht="33" customHeight="1">
      <c r="A344" s="34"/>
      <c r="B344" s="174"/>
      <c r="C344" s="175" t="s">
        <v>886</v>
      </c>
      <c r="D344" s="175" t="s">
        <v>137</v>
      </c>
      <c r="E344" s="176" t="s">
        <v>887</v>
      </c>
      <c r="F344" s="177" t="s">
        <v>888</v>
      </c>
      <c r="G344" s="178" t="s">
        <v>243</v>
      </c>
      <c r="H344" s="179">
        <v>155.56</v>
      </c>
      <c r="I344" s="180"/>
      <c r="J344" s="181">
        <f>ROUND(I344*H344,2)</f>
        <v>0</v>
      </c>
      <c r="K344" s="182"/>
      <c r="L344" s="35"/>
      <c r="M344" s="183" t="s">
        <v>1</v>
      </c>
      <c r="N344" s="184" t="s">
        <v>40</v>
      </c>
      <c r="O344" s="78"/>
      <c r="P344" s="185">
        <f>O344*H344</f>
        <v>0</v>
      </c>
      <c r="Q344" s="185">
        <v>0</v>
      </c>
      <c r="R344" s="185">
        <f>Q344*H344</f>
        <v>0</v>
      </c>
      <c r="S344" s="185">
        <v>0</v>
      </c>
      <c r="T344" s="186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7" t="s">
        <v>193</v>
      </c>
      <c r="AT344" s="187" t="s">
        <v>137</v>
      </c>
      <c r="AU344" s="187" t="s">
        <v>136</v>
      </c>
      <c r="AY344" s="15" t="s">
        <v>134</v>
      </c>
      <c r="BE344" s="188">
        <f>IF(N344="základná",J344,0)</f>
        <v>0</v>
      </c>
      <c r="BF344" s="188">
        <f>IF(N344="znížená",J344,0)</f>
        <v>0</v>
      </c>
      <c r="BG344" s="188">
        <f>IF(N344="zákl. prenesená",J344,0)</f>
        <v>0</v>
      </c>
      <c r="BH344" s="188">
        <f>IF(N344="zníž. prenesená",J344,0)</f>
        <v>0</v>
      </c>
      <c r="BI344" s="188">
        <f>IF(N344="nulová",J344,0)</f>
        <v>0</v>
      </c>
      <c r="BJ344" s="15" t="s">
        <v>136</v>
      </c>
      <c r="BK344" s="188">
        <f>ROUND(I344*H344,2)</f>
        <v>0</v>
      </c>
      <c r="BL344" s="15" t="s">
        <v>193</v>
      </c>
      <c r="BM344" s="187" t="s">
        <v>889</v>
      </c>
    </row>
    <row r="345" s="2" customFormat="1" ht="33" customHeight="1">
      <c r="A345" s="34"/>
      <c r="B345" s="174"/>
      <c r="C345" s="175" t="s">
        <v>890</v>
      </c>
      <c r="D345" s="175" t="s">
        <v>137</v>
      </c>
      <c r="E345" s="176" t="s">
        <v>891</v>
      </c>
      <c r="F345" s="177" t="s">
        <v>892</v>
      </c>
      <c r="G345" s="178" t="s">
        <v>243</v>
      </c>
      <c r="H345" s="179">
        <v>1503</v>
      </c>
      <c r="I345" s="180"/>
      <c r="J345" s="181">
        <f>ROUND(I345*H345,2)</f>
        <v>0</v>
      </c>
      <c r="K345" s="182"/>
      <c r="L345" s="35"/>
      <c r="M345" s="183" t="s">
        <v>1</v>
      </c>
      <c r="N345" s="184" t="s">
        <v>40</v>
      </c>
      <c r="O345" s="78"/>
      <c r="P345" s="185">
        <f>O345*H345</f>
        <v>0</v>
      </c>
      <c r="Q345" s="185">
        <v>0</v>
      </c>
      <c r="R345" s="185">
        <f>Q345*H345</f>
        <v>0</v>
      </c>
      <c r="S345" s="185">
        <v>0</v>
      </c>
      <c r="T345" s="186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7" t="s">
        <v>193</v>
      </c>
      <c r="AT345" s="187" t="s">
        <v>137</v>
      </c>
      <c r="AU345" s="187" t="s">
        <v>136</v>
      </c>
      <c r="AY345" s="15" t="s">
        <v>134</v>
      </c>
      <c r="BE345" s="188">
        <f>IF(N345="základná",J345,0)</f>
        <v>0</v>
      </c>
      <c r="BF345" s="188">
        <f>IF(N345="znížená",J345,0)</f>
        <v>0</v>
      </c>
      <c r="BG345" s="188">
        <f>IF(N345="zákl. prenesená",J345,0)</f>
        <v>0</v>
      </c>
      <c r="BH345" s="188">
        <f>IF(N345="zníž. prenesená",J345,0)</f>
        <v>0</v>
      </c>
      <c r="BI345" s="188">
        <f>IF(N345="nulová",J345,0)</f>
        <v>0</v>
      </c>
      <c r="BJ345" s="15" t="s">
        <v>136</v>
      </c>
      <c r="BK345" s="188">
        <f>ROUND(I345*H345,2)</f>
        <v>0</v>
      </c>
      <c r="BL345" s="15" t="s">
        <v>193</v>
      </c>
      <c r="BM345" s="187" t="s">
        <v>893</v>
      </c>
    </row>
    <row r="346" s="2" customFormat="1" ht="33" customHeight="1">
      <c r="A346" s="34"/>
      <c r="B346" s="174"/>
      <c r="C346" s="175" t="s">
        <v>894</v>
      </c>
      <c r="D346" s="175" t="s">
        <v>137</v>
      </c>
      <c r="E346" s="176" t="s">
        <v>895</v>
      </c>
      <c r="F346" s="177" t="s">
        <v>896</v>
      </c>
      <c r="G346" s="178" t="s">
        <v>243</v>
      </c>
      <c r="H346" s="179">
        <v>322.56999999999999</v>
      </c>
      <c r="I346" s="180"/>
      <c r="J346" s="181">
        <f>ROUND(I346*H346,2)</f>
        <v>0</v>
      </c>
      <c r="K346" s="182"/>
      <c r="L346" s="35"/>
      <c r="M346" s="183" t="s">
        <v>1</v>
      </c>
      <c r="N346" s="184" t="s">
        <v>40</v>
      </c>
      <c r="O346" s="78"/>
      <c r="P346" s="185">
        <f>O346*H346</f>
        <v>0</v>
      </c>
      <c r="Q346" s="185">
        <v>0</v>
      </c>
      <c r="R346" s="185">
        <f>Q346*H346</f>
        <v>0</v>
      </c>
      <c r="S346" s="185">
        <v>0</v>
      </c>
      <c r="T346" s="186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7" t="s">
        <v>193</v>
      </c>
      <c r="AT346" s="187" t="s">
        <v>137</v>
      </c>
      <c r="AU346" s="187" t="s">
        <v>136</v>
      </c>
      <c r="AY346" s="15" t="s">
        <v>134</v>
      </c>
      <c r="BE346" s="188">
        <f>IF(N346="základná",J346,0)</f>
        <v>0</v>
      </c>
      <c r="BF346" s="188">
        <f>IF(N346="znížená",J346,0)</f>
        <v>0</v>
      </c>
      <c r="BG346" s="188">
        <f>IF(N346="zákl. prenesená",J346,0)</f>
        <v>0</v>
      </c>
      <c r="BH346" s="188">
        <f>IF(N346="zníž. prenesená",J346,0)</f>
        <v>0</v>
      </c>
      <c r="BI346" s="188">
        <f>IF(N346="nulová",J346,0)</f>
        <v>0</v>
      </c>
      <c r="BJ346" s="15" t="s">
        <v>136</v>
      </c>
      <c r="BK346" s="188">
        <f>ROUND(I346*H346,2)</f>
        <v>0</v>
      </c>
      <c r="BL346" s="15" t="s">
        <v>193</v>
      </c>
      <c r="BM346" s="187" t="s">
        <v>897</v>
      </c>
    </row>
    <row r="347" s="2" customFormat="1" ht="24.15" customHeight="1">
      <c r="A347" s="34"/>
      <c r="B347" s="174"/>
      <c r="C347" s="175" t="s">
        <v>898</v>
      </c>
      <c r="D347" s="175" t="s">
        <v>137</v>
      </c>
      <c r="E347" s="176" t="s">
        <v>899</v>
      </c>
      <c r="F347" s="177" t="s">
        <v>900</v>
      </c>
      <c r="G347" s="178" t="s">
        <v>243</v>
      </c>
      <c r="H347" s="179">
        <v>72.829999999999998</v>
      </c>
      <c r="I347" s="180"/>
      <c r="J347" s="181">
        <f>ROUND(I347*H347,2)</f>
        <v>0</v>
      </c>
      <c r="K347" s="182"/>
      <c r="L347" s="35"/>
      <c r="M347" s="183" t="s">
        <v>1</v>
      </c>
      <c r="N347" s="184" t="s">
        <v>40</v>
      </c>
      <c r="O347" s="78"/>
      <c r="P347" s="185">
        <f>O347*H347</f>
        <v>0</v>
      </c>
      <c r="Q347" s="185">
        <v>0</v>
      </c>
      <c r="R347" s="185">
        <f>Q347*H347</f>
        <v>0</v>
      </c>
      <c r="S347" s="185">
        <v>0</v>
      </c>
      <c r="T347" s="186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87" t="s">
        <v>193</v>
      </c>
      <c r="AT347" s="187" t="s">
        <v>137</v>
      </c>
      <c r="AU347" s="187" t="s">
        <v>136</v>
      </c>
      <c r="AY347" s="15" t="s">
        <v>134</v>
      </c>
      <c r="BE347" s="188">
        <f>IF(N347="základná",J347,0)</f>
        <v>0</v>
      </c>
      <c r="BF347" s="188">
        <f>IF(N347="znížená",J347,0)</f>
        <v>0</v>
      </c>
      <c r="BG347" s="188">
        <f>IF(N347="zákl. prenesená",J347,0)</f>
        <v>0</v>
      </c>
      <c r="BH347" s="188">
        <f>IF(N347="zníž. prenesená",J347,0)</f>
        <v>0</v>
      </c>
      <c r="BI347" s="188">
        <f>IF(N347="nulová",J347,0)</f>
        <v>0</v>
      </c>
      <c r="BJ347" s="15" t="s">
        <v>136</v>
      </c>
      <c r="BK347" s="188">
        <f>ROUND(I347*H347,2)</f>
        <v>0</v>
      </c>
      <c r="BL347" s="15" t="s">
        <v>193</v>
      </c>
      <c r="BM347" s="187" t="s">
        <v>901</v>
      </c>
    </row>
    <row r="348" s="2" customFormat="1" ht="24.15" customHeight="1">
      <c r="A348" s="34"/>
      <c r="B348" s="174"/>
      <c r="C348" s="189" t="s">
        <v>902</v>
      </c>
      <c r="D348" s="189" t="s">
        <v>163</v>
      </c>
      <c r="E348" s="190" t="s">
        <v>903</v>
      </c>
      <c r="F348" s="191" t="s">
        <v>904</v>
      </c>
      <c r="G348" s="192" t="s">
        <v>140</v>
      </c>
      <c r="H348" s="193">
        <v>1.8029999999999999</v>
      </c>
      <c r="I348" s="194"/>
      <c r="J348" s="195">
        <f>ROUND(I348*H348,2)</f>
        <v>0</v>
      </c>
      <c r="K348" s="196"/>
      <c r="L348" s="197"/>
      <c r="M348" s="198" t="s">
        <v>1</v>
      </c>
      <c r="N348" s="199" t="s">
        <v>40</v>
      </c>
      <c r="O348" s="78"/>
      <c r="P348" s="185">
        <f>O348*H348</f>
        <v>0</v>
      </c>
      <c r="Q348" s="185">
        <v>0.55000000000000004</v>
      </c>
      <c r="R348" s="185">
        <f>Q348*H348</f>
        <v>0.99165000000000003</v>
      </c>
      <c r="S348" s="185">
        <v>0</v>
      </c>
      <c r="T348" s="186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87" t="s">
        <v>265</v>
      </c>
      <c r="AT348" s="187" t="s">
        <v>163</v>
      </c>
      <c r="AU348" s="187" t="s">
        <v>136</v>
      </c>
      <c r="AY348" s="15" t="s">
        <v>134</v>
      </c>
      <c r="BE348" s="188">
        <f>IF(N348="základná",J348,0)</f>
        <v>0</v>
      </c>
      <c r="BF348" s="188">
        <f>IF(N348="znížená",J348,0)</f>
        <v>0</v>
      </c>
      <c r="BG348" s="188">
        <f>IF(N348="zákl. prenesená",J348,0)</f>
        <v>0</v>
      </c>
      <c r="BH348" s="188">
        <f>IF(N348="zníž. prenesená",J348,0)</f>
        <v>0</v>
      </c>
      <c r="BI348" s="188">
        <f>IF(N348="nulová",J348,0)</f>
        <v>0</v>
      </c>
      <c r="BJ348" s="15" t="s">
        <v>136</v>
      </c>
      <c r="BK348" s="188">
        <f>ROUND(I348*H348,2)</f>
        <v>0</v>
      </c>
      <c r="BL348" s="15" t="s">
        <v>193</v>
      </c>
      <c r="BM348" s="187" t="s">
        <v>905</v>
      </c>
    </row>
    <row r="349" s="2" customFormat="1" ht="24.15" customHeight="1">
      <c r="A349" s="34"/>
      <c r="B349" s="174"/>
      <c r="C349" s="175" t="s">
        <v>906</v>
      </c>
      <c r="D349" s="175" t="s">
        <v>137</v>
      </c>
      <c r="E349" s="176" t="s">
        <v>907</v>
      </c>
      <c r="F349" s="177" t="s">
        <v>908</v>
      </c>
      <c r="G349" s="178" t="s">
        <v>243</v>
      </c>
      <c r="H349" s="179">
        <v>5629.9470000000001</v>
      </c>
      <c r="I349" s="180"/>
      <c r="J349" s="181">
        <f>ROUND(I349*H349,2)</f>
        <v>0</v>
      </c>
      <c r="K349" s="182"/>
      <c r="L349" s="35"/>
      <c r="M349" s="183" t="s">
        <v>1</v>
      </c>
      <c r="N349" s="184" t="s">
        <v>40</v>
      </c>
      <c r="O349" s="78"/>
      <c r="P349" s="185">
        <f>O349*H349</f>
        <v>0</v>
      </c>
      <c r="Q349" s="185">
        <v>0</v>
      </c>
      <c r="R349" s="185">
        <f>Q349*H349</f>
        <v>0</v>
      </c>
      <c r="S349" s="185">
        <v>0</v>
      </c>
      <c r="T349" s="186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87" t="s">
        <v>193</v>
      </c>
      <c r="AT349" s="187" t="s">
        <v>137</v>
      </c>
      <c r="AU349" s="187" t="s">
        <v>136</v>
      </c>
      <c r="AY349" s="15" t="s">
        <v>134</v>
      </c>
      <c r="BE349" s="188">
        <f>IF(N349="základná",J349,0)</f>
        <v>0</v>
      </c>
      <c r="BF349" s="188">
        <f>IF(N349="znížená",J349,0)</f>
        <v>0</v>
      </c>
      <c r="BG349" s="188">
        <f>IF(N349="zákl. prenesená",J349,0)</f>
        <v>0</v>
      </c>
      <c r="BH349" s="188">
        <f>IF(N349="zníž. prenesená",J349,0)</f>
        <v>0</v>
      </c>
      <c r="BI349" s="188">
        <f>IF(N349="nulová",J349,0)</f>
        <v>0</v>
      </c>
      <c r="BJ349" s="15" t="s">
        <v>136</v>
      </c>
      <c r="BK349" s="188">
        <f>ROUND(I349*H349,2)</f>
        <v>0</v>
      </c>
      <c r="BL349" s="15" t="s">
        <v>193</v>
      </c>
      <c r="BM349" s="187" t="s">
        <v>909</v>
      </c>
    </row>
    <row r="350" s="2" customFormat="1" ht="24.15" customHeight="1">
      <c r="A350" s="34"/>
      <c r="B350" s="174"/>
      <c r="C350" s="189" t="s">
        <v>910</v>
      </c>
      <c r="D350" s="189" t="s">
        <v>163</v>
      </c>
      <c r="E350" s="190" t="s">
        <v>911</v>
      </c>
      <c r="F350" s="191" t="s">
        <v>912</v>
      </c>
      <c r="G350" s="192" t="s">
        <v>140</v>
      </c>
      <c r="H350" s="193">
        <v>12.385999999999999</v>
      </c>
      <c r="I350" s="194"/>
      <c r="J350" s="195">
        <f>ROUND(I350*H350,2)</f>
        <v>0</v>
      </c>
      <c r="K350" s="196"/>
      <c r="L350" s="197"/>
      <c r="M350" s="198" t="s">
        <v>1</v>
      </c>
      <c r="N350" s="199" t="s">
        <v>40</v>
      </c>
      <c r="O350" s="78"/>
      <c r="P350" s="185">
        <f>O350*H350</f>
        <v>0</v>
      </c>
      <c r="Q350" s="185">
        <v>0.55000000000000004</v>
      </c>
      <c r="R350" s="185">
        <f>Q350*H350</f>
        <v>6.8123000000000005</v>
      </c>
      <c r="S350" s="185">
        <v>0</v>
      </c>
      <c r="T350" s="18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87" t="s">
        <v>265</v>
      </c>
      <c r="AT350" s="187" t="s">
        <v>163</v>
      </c>
      <c r="AU350" s="187" t="s">
        <v>136</v>
      </c>
      <c r="AY350" s="15" t="s">
        <v>134</v>
      </c>
      <c r="BE350" s="188">
        <f>IF(N350="základná",J350,0)</f>
        <v>0</v>
      </c>
      <c r="BF350" s="188">
        <f>IF(N350="znížená",J350,0)</f>
        <v>0</v>
      </c>
      <c r="BG350" s="188">
        <f>IF(N350="zákl. prenesená",J350,0)</f>
        <v>0</v>
      </c>
      <c r="BH350" s="188">
        <f>IF(N350="zníž. prenesená",J350,0)</f>
        <v>0</v>
      </c>
      <c r="BI350" s="188">
        <f>IF(N350="nulová",J350,0)</f>
        <v>0</v>
      </c>
      <c r="BJ350" s="15" t="s">
        <v>136</v>
      </c>
      <c r="BK350" s="188">
        <f>ROUND(I350*H350,2)</f>
        <v>0</v>
      </c>
      <c r="BL350" s="15" t="s">
        <v>193</v>
      </c>
      <c r="BM350" s="187" t="s">
        <v>913</v>
      </c>
    </row>
    <row r="351" s="2" customFormat="1" ht="33" customHeight="1">
      <c r="A351" s="34"/>
      <c r="B351" s="174"/>
      <c r="C351" s="175" t="s">
        <v>914</v>
      </c>
      <c r="D351" s="175" t="s">
        <v>137</v>
      </c>
      <c r="E351" s="176" t="s">
        <v>915</v>
      </c>
      <c r="F351" s="177" t="s">
        <v>916</v>
      </c>
      <c r="G351" s="178" t="s">
        <v>176</v>
      </c>
      <c r="H351" s="179">
        <v>1589.6500000000001</v>
      </c>
      <c r="I351" s="180"/>
      <c r="J351" s="181">
        <f>ROUND(I351*H351,2)</f>
        <v>0</v>
      </c>
      <c r="K351" s="182"/>
      <c r="L351" s="35"/>
      <c r="M351" s="183" t="s">
        <v>1</v>
      </c>
      <c r="N351" s="184" t="s">
        <v>40</v>
      </c>
      <c r="O351" s="78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87" t="s">
        <v>193</v>
      </c>
      <c r="AT351" s="187" t="s">
        <v>137</v>
      </c>
      <c r="AU351" s="187" t="s">
        <v>136</v>
      </c>
      <c r="AY351" s="15" t="s">
        <v>134</v>
      </c>
      <c r="BE351" s="188">
        <f>IF(N351="základná",J351,0)</f>
        <v>0</v>
      </c>
      <c r="BF351" s="188">
        <f>IF(N351="znížená",J351,0)</f>
        <v>0</v>
      </c>
      <c r="BG351" s="188">
        <f>IF(N351="zákl. prenesená",J351,0)</f>
        <v>0</v>
      </c>
      <c r="BH351" s="188">
        <f>IF(N351="zníž. prenesená",J351,0)</f>
        <v>0</v>
      </c>
      <c r="BI351" s="188">
        <f>IF(N351="nulová",J351,0)</f>
        <v>0</v>
      </c>
      <c r="BJ351" s="15" t="s">
        <v>136</v>
      </c>
      <c r="BK351" s="188">
        <f>ROUND(I351*H351,2)</f>
        <v>0</v>
      </c>
      <c r="BL351" s="15" t="s">
        <v>193</v>
      </c>
      <c r="BM351" s="187" t="s">
        <v>917</v>
      </c>
    </row>
    <row r="352" s="2" customFormat="1" ht="44.25" customHeight="1">
      <c r="A352" s="34"/>
      <c r="B352" s="174"/>
      <c r="C352" s="175" t="s">
        <v>918</v>
      </c>
      <c r="D352" s="175" t="s">
        <v>137</v>
      </c>
      <c r="E352" s="176" t="s">
        <v>919</v>
      </c>
      <c r="F352" s="177" t="s">
        <v>920</v>
      </c>
      <c r="G352" s="178" t="s">
        <v>140</v>
      </c>
      <c r="H352" s="179">
        <v>14.189</v>
      </c>
      <c r="I352" s="180"/>
      <c r="J352" s="181">
        <f>ROUND(I352*H352,2)</f>
        <v>0</v>
      </c>
      <c r="K352" s="182"/>
      <c r="L352" s="35"/>
      <c r="M352" s="183" t="s">
        <v>1</v>
      </c>
      <c r="N352" s="184" t="s">
        <v>40</v>
      </c>
      <c r="O352" s="78"/>
      <c r="P352" s="185">
        <f>O352*H352</f>
        <v>0</v>
      </c>
      <c r="Q352" s="185">
        <v>0</v>
      </c>
      <c r="R352" s="185">
        <f>Q352*H352</f>
        <v>0</v>
      </c>
      <c r="S352" s="185">
        <v>0</v>
      </c>
      <c r="T352" s="186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87" t="s">
        <v>193</v>
      </c>
      <c r="AT352" s="187" t="s">
        <v>137</v>
      </c>
      <c r="AU352" s="187" t="s">
        <v>136</v>
      </c>
      <c r="AY352" s="15" t="s">
        <v>134</v>
      </c>
      <c r="BE352" s="188">
        <f>IF(N352="základná",J352,0)</f>
        <v>0</v>
      </c>
      <c r="BF352" s="188">
        <f>IF(N352="znížená",J352,0)</f>
        <v>0</v>
      </c>
      <c r="BG352" s="188">
        <f>IF(N352="zákl. prenesená",J352,0)</f>
        <v>0</v>
      </c>
      <c r="BH352" s="188">
        <f>IF(N352="zníž. prenesená",J352,0)</f>
        <v>0</v>
      </c>
      <c r="BI352" s="188">
        <f>IF(N352="nulová",J352,0)</f>
        <v>0</v>
      </c>
      <c r="BJ352" s="15" t="s">
        <v>136</v>
      </c>
      <c r="BK352" s="188">
        <f>ROUND(I352*H352,2)</f>
        <v>0</v>
      </c>
      <c r="BL352" s="15" t="s">
        <v>193</v>
      </c>
      <c r="BM352" s="187" t="s">
        <v>921</v>
      </c>
    </row>
    <row r="353" s="2" customFormat="1" ht="33" customHeight="1">
      <c r="A353" s="34"/>
      <c r="B353" s="174"/>
      <c r="C353" s="175" t="s">
        <v>922</v>
      </c>
      <c r="D353" s="175" t="s">
        <v>137</v>
      </c>
      <c r="E353" s="176" t="s">
        <v>923</v>
      </c>
      <c r="F353" s="177" t="s">
        <v>924</v>
      </c>
      <c r="G353" s="178" t="s">
        <v>176</v>
      </c>
      <c r="H353" s="179">
        <v>92.058000000000007</v>
      </c>
      <c r="I353" s="180"/>
      <c r="J353" s="181">
        <f>ROUND(I353*H353,2)</f>
        <v>0</v>
      </c>
      <c r="K353" s="182"/>
      <c r="L353" s="35"/>
      <c r="M353" s="183" t="s">
        <v>1</v>
      </c>
      <c r="N353" s="184" t="s">
        <v>40</v>
      </c>
      <c r="O353" s="78"/>
      <c r="P353" s="185">
        <f>O353*H353</f>
        <v>0</v>
      </c>
      <c r="Q353" s="185">
        <v>0</v>
      </c>
      <c r="R353" s="185">
        <f>Q353*H353</f>
        <v>0</v>
      </c>
      <c r="S353" s="185">
        <v>0</v>
      </c>
      <c r="T353" s="186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87" t="s">
        <v>193</v>
      </c>
      <c r="AT353" s="187" t="s">
        <v>137</v>
      </c>
      <c r="AU353" s="187" t="s">
        <v>136</v>
      </c>
      <c r="AY353" s="15" t="s">
        <v>134</v>
      </c>
      <c r="BE353" s="188">
        <f>IF(N353="základná",J353,0)</f>
        <v>0</v>
      </c>
      <c r="BF353" s="188">
        <f>IF(N353="znížená",J353,0)</f>
        <v>0</v>
      </c>
      <c r="BG353" s="188">
        <f>IF(N353="zákl. prenesená",J353,0)</f>
        <v>0</v>
      </c>
      <c r="BH353" s="188">
        <f>IF(N353="zníž. prenesená",J353,0)</f>
        <v>0</v>
      </c>
      <c r="BI353" s="188">
        <f>IF(N353="nulová",J353,0)</f>
        <v>0</v>
      </c>
      <c r="BJ353" s="15" t="s">
        <v>136</v>
      </c>
      <c r="BK353" s="188">
        <f>ROUND(I353*H353,2)</f>
        <v>0</v>
      </c>
      <c r="BL353" s="15" t="s">
        <v>193</v>
      </c>
      <c r="BM353" s="187" t="s">
        <v>925</v>
      </c>
    </row>
    <row r="354" s="2" customFormat="1" ht="16.5" customHeight="1">
      <c r="A354" s="34"/>
      <c r="B354" s="174"/>
      <c r="C354" s="175" t="s">
        <v>926</v>
      </c>
      <c r="D354" s="175" t="s">
        <v>137</v>
      </c>
      <c r="E354" s="176" t="s">
        <v>927</v>
      </c>
      <c r="F354" s="177" t="s">
        <v>928</v>
      </c>
      <c r="G354" s="178" t="s">
        <v>243</v>
      </c>
      <c r="H354" s="179">
        <v>265.98000000000002</v>
      </c>
      <c r="I354" s="180"/>
      <c r="J354" s="181">
        <f>ROUND(I354*H354,2)</f>
        <v>0</v>
      </c>
      <c r="K354" s="182"/>
      <c r="L354" s="35"/>
      <c r="M354" s="183" t="s">
        <v>1</v>
      </c>
      <c r="N354" s="184" t="s">
        <v>40</v>
      </c>
      <c r="O354" s="78"/>
      <c r="P354" s="185">
        <f>O354*H354</f>
        <v>0</v>
      </c>
      <c r="Q354" s="185">
        <v>0</v>
      </c>
      <c r="R354" s="185">
        <f>Q354*H354</f>
        <v>0</v>
      </c>
      <c r="S354" s="185">
        <v>0</v>
      </c>
      <c r="T354" s="18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87" t="s">
        <v>193</v>
      </c>
      <c r="AT354" s="187" t="s">
        <v>137</v>
      </c>
      <c r="AU354" s="187" t="s">
        <v>136</v>
      </c>
      <c r="AY354" s="15" t="s">
        <v>134</v>
      </c>
      <c r="BE354" s="188">
        <f>IF(N354="základná",J354,0)</f>
        <v>0</v>
      </c>
      <c r="BF354" s="188">
        <f>IF(N354="znížená",J354,0)</f>
        <v>0</v>
      </c>
      <c r="BG354" s="188">
        <f>IF(N354="zákl. prenesená",J354,0)</f>
        <v>0</v>
      </c>
      <c r="BH354" s="188">
        <f>IF(N354="zníž. prenesená",J354,0)</f>
        <v>0</v>
      </c>
      <c r="BI354" s="188">
        <f>IF(N354="nulová",J354,0)</f>
        <v>0</v>
      </c>
      <c r="BJ354" s="15" t="s">
        <v>136</v>
      </c>
      <c r="BK354" s="188">
        <f>ROUND(I354*H354,2)</f>
        <v>0</v>
      </c>
      <c r="BL354" s="15" t="s">
        <v>193</v>
      </c>
      <c r="BM354" s="187" t="s">
        <v>929</v>
      </c>
    </row>
    <row r="355" s="2" customFormat="1" ht="24.15" customHeight="1">
      <c r="A355" s="34"/>
      <c r="B355" s="174"/>
      <c r="C355" s="189" t="s">
        <v>930</v>
      </c>
      <c r="D355" s="189" t="s">
        <v>163</v>
      </c>
      <c r="E355" s="190" t="s">
        <v>931</v>
      </c>
      <c r="F355" s="191" t="s">
        <v>932</v>
      </c>
      <c r="G355" s="192" t="s">
        <v>140</v>
      </c>
      <c r="H355" s="193">
        <v>0.51200000000000001</v>
      </c>
      <c r="I355" s="194"/>
      <c r="J355" s="195">
        <f>ROUND(I355*H355,2)</f>
        <v>0</v>
      </c>
      <c r="K355" s="196"/>
      <c r="L355" s="197"/>
      <c r="M355" s="198" t="s">
        <v>1</v>
      </c>
      <c r="N355" s="199" t="s">
        <v>40</v>
      </c>
      <c r="O355" s="78"/>
      <c r="P355" s="185">
        <f>O355*H355</f>
        <v>0</v>
      </c>
      <c r="Q355" s="185">
        <v>0.55000000000000004</v>
      </c>
      <c r="R355" s="185">
        <f>Q355*H355</f>
        <v>0.28160000000000002</v>
      </c>
      <c r="S355" s="185">
        <v>0</v>
      </c>
      <c r="T355" s="186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87" t="s">
        <v>265</v>
      </c>
      <c r="AT355" s="187" t="s">
        <v>163</v>
      </c>
      <c r="AU355" s="187" t="s">
        <v>136</v>
      </c>
      <c r="AY355" s="15" t="s">
        <v>134</v>
      </c>
      <c r="BE355" s="188">
        <f>IF(N355="základná",J355,0)</f>
        <v>0</v>
      </c>
      <c r="BF355" s="188">
        <f>IF(N355="znížená",J355,0)</f>
        <v>0</v>
      </c>
      <c r="BG355" s="188">
        <f>IF(N355="zákl. prenesená",J355,0)</f>
        <v>0</v>
      </c>
      <c r="BH355" s="188">
        <f>IF(N355="zníž. prenesená",J355,0)</f>
        <v>0</v>
      </c>
      <c r="BI355" s="188">
        <f>IF(N355="nulová",J355,0)</f>
        <v>0</v>
      </c>
      <c r="BJ355" s="15" t="s">
        <v>136</v>
      </c>
      <c r="BK355" s="188">
        <f>ROUND(I355*H355,2)</f>
        <v>0</v>
      </c>
      <c r="BL355" s="15" t="s">
        <v>193</v>
      </c>
      <c r="BM355" s="187" t="s">
        <v>933</v>
      </c>
    </row>
    <row r="356" s="2" customFormat="1" ht="24.15" customHeight="1">
      <c r="A356" s="34"/>
      <c r="B356" s="174"/>
      <c r="C356" s="175" t="s">
        <v>934</v>
      </c>
      <c r="D356" s="175" t="s">
        <v>137</v>
      </c>
      <c r="E356" s="176" t="s">
        <v>935</v>
      </c>
      <c r="F356" s="177" t="s">
        <v>936</v>
      </c>
      <c r="G356" s="178" t="s">
        <v>176</v>
      </c>
      <c r="H356" s="179">
        <v>18.219999999999999</v>
      </c>
      <c r="I356" s="180"/>
      <c r="J356" s="181">
        <f>ROUND(I356*H356,2)</f>
        <v>0</v>
      </c>
      <c r="K356" s="182"/>
      <c r="L356" s="35"/>
      <c r="M356" s="183" t="s">
        <v>1</v>
      </c>
      <c r="N356" s="184" t="s">
        <v>40</v>
      </c>
      <c r="O356" s="78"/>
      <c r="P356" s="185">
        <f>O356*H356</f>
        <v>0</v>
      </c>
      <c r="Q356" s="185">
        <v>0</v>
      </c>
      <c r="R356" s="185">
        <f>Q356*H356</f>
        <v>0</v>
      </c>
      <c r="S356" s="185">
        <v>0</v>
      </c>
      <c r="T356" s="186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87" t="s">
        <v>193</v>
      </c>
      <c r="AT356" s="187" t="s">
        <v>137</v>
      </c>
      <c r="AU356" s="187" t="s">
        <v>136</v>
      </c>
      <c r="AY356" s="15" t="s">
        <v>134</v>
      </c>
      <c r="BE356" s="188">
        <f>IF(N356="základná",J356,0)</f>
        <v>0</v>
      </c>
      <c r="BF356" s="188">
        <f>IF(N356="znížená",J356,0)</f>
        <v>0</v>
      </c>
      <c r="BG356" s="188">
        <f>IF(N356="zákl. prenesená",J356,0)</f>
        <v>0</v>
      </c>
      <c r="BH356" s="188">
        <f>IF(N356="zníž. prenesená",J356,0)</f>
        <v>0</v>
      </c>
      <c r="BI356" s="188">
        <f>IF(N356="nulová",J356,0)</f>
        <v>0</v>
      </c>
      <c r="BJ356" s="15" t="s">
        <v>136</v>
      </c>
      <c r="BK356" s="188">
        <f>ROUND(I356*H356,2)</f>
        <v>0</v>
      </c>
      <c r="BL356" s="15" t="s">
        <v>193</v>
      </c>
      <c r="BM356" s="187" t="s">
        <v>937</v>
      </c>
    </row>
    <row r="357" s="2" customFormat="1" ht="16.5" customHeight="1">
      <c r="A357" s="34"/>
      <c r="B357" s="174"/>
      <c r="C357" s="175" t="s">
        <v>938</v>
      </c>
      <c r="D357" s="175" t="s">
        <v>137</v>
      </c>
      <c r="E357" s="176" t="s">
        <v>939</v>
      </c>
      <c r="F357" s="177" t="s">
        <v>940</v>
      </c>
      <c r="G357" s="178" t="s">
        <v>243</v>
      </c>
      <c r="H357" s="179">
        <v>91.099999999999994</v>
      </c>
      <c r="I357" s="180"/>
      <c r="J357" s="181">
        <f>ROUND(I357*H357,2)</f>
        <v>0</v>
      </c>
      <c r="K357" s="182"/>
      <c r="L357" s="35"/>
      <c r="M357" s="183" t="s">
        <v>1</v>
      </c>
      <c r="N357" s="184" t="s">
        <v>40</v>
      </c>
      <c r="O357" s="78"/>
      <c r="P357" s="185">
        <f>O357*H357</f>
        <v>0</v>
      </c>
      <c r="Q357" s="185">
        <v>0</v>
      </c>
      <c r="R357" s="185">
        <f>Q357*H357</f>
        <v>0</v>
      </c>
      <c r="S357" s="185">
        <v>0</v>
      </c>
      <c r="T357" s="18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87" t="s">
        <v>193</v>
      </c>
      <c r="AT357" s="187" t="s">
        <v>137</v>
      </c>
      <c r="AU357" s="187" t="s">
        <v>136</v>
      </c>
      <c r="AY357" s="15" t="s">
        <v>134</v>
      </c>
      <c r="BE357" s="188">
        <f>IF(N357="základná",J357,0)</f>
        <v>0</v>
      </c>
      <c r="BF357" s="188">
        <f>IF(N357="znížená",J357,0)</f>
        <v>0</v>
      </c>
      <c r="BG357" s="188">
        <f>IF(N357="zákl. prenesená",J357,0)</f>
        <v>0</v>
      </c>
      <c r="BH357" s="188">
        <f>IF(N357="zníž. prenesená",J357,0)</f>
        <v>0</v>
      </c>
      <c r="BI357" s="188">
        <f>IF(N357="nulová",J357,0)</f>
        <v>0</v>
      </c>
      <c r="BJ357" s="15" t="s">
        <v>136</v>
      </c>
      <c r="BK357" s="188">
        <f>ROUND(I357*H357,2)</f>
        <v>0</v>
      </c>
      <c r="BL357" s="15" t="s">
        <v>193</v>
      </c>
      <c r="BM357" s="187" t="s">
        <v>941</v>
      </c>
    </row>
    <row r="358" s="2" customFormat="1" ht="24.15" customHeight="1">
      <c r="A358" s="34"/>
      <c r="B358" s="174"/>
      <c r="C358" s="189" t="s">
        <v>942</v>
      </c>
      <c r="D358" s="189" t="s">
        <v>163</v>
      </c>
      <c r="E358" s="190" t="s">
        <v>911</v>
      </c>
      <c r="F358" s="191" t="s">
        <v>912</v>
      </c>
      <c r="G358" s="192" t="s">
        <v>140</v>
      </c>
      <c r="H358" s="193">
        <v>0.17499999999999999</v>
      </c>
      <c r="I358" s="194"/>
      <c r="J358" s="195">
        <f>ROUND(I358*H358,2)</f>
        <v>0</v>
      </c>
      <c r="K358" s="196"/>
      <c r="L358" s="197"/>
      <c r="M358" s="198" t="s">
        <v>1</v>
      </c>
      <c r="N358" s="199" t="s">
        <v>40</v>
      </c>
      <c r="O358" s="78"/>
      <c r="P358" s="185">
        <f>O358*H358</f>
        <v>0</v>
      </c>
      <c r="Q358" s="185">
        <v>0.55000000000000004</v>
      </c>
      <c r="R358" s="185">
        <f>Q358*H358</f>
        <v>0.096250000000000002</v>
      </c>
      <c r="S358" s="185">
        <v>0</v>
      </c>
      <c r="T358" s="186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87" t="s">
        <v>265</v>
      </c>
      <c r="AT358" s="187" t="s">
        <v>163</v>
      </c>
      <c r="AU358" s="187" t="s">
        <v>136</v>
      </c>
      <c r="AY358" s="15" t="s">
        <v>134</v>
      </c>
      <c r="BE358" s="188">
        <f>IF(N358="základná",J358,0)</f>
        <v>0</v>
      </c>
      <c r="BF358" s="188">
        <f>IF(N358="znížená",J358,0)</f>
        <v>0</v>
      </c>
      <c r="BG358" s="188">
        <f>IF(N358="zákl. prenesená",J358,0)</f>
        <v>0</v>
      </c>
      <c r="BH358" s="188">
        <f>IF(N358="zníž. prenesená",J358,0)</f>
        <v>0</v>
      </c>
      <c r="BI358" s="188">
        <f>IF(N358="nulová",J358,0)</f>
        <v>0</v>
      </c>
      <c r="BJ358" s="15" t="s">
        <v>136</v>
      </c>
      <c r="BK358" s="188">
        <f>ROUND(I358*H358,2)</f>
        <v>0</v>
      </c>
      <c r="BL358" s="15" t="s">
        <v>193</v>
      </c>
      <c r="BM358" s="187" t="s">
        <v>943</v>
      </c>
    </row>
    <row r="359" s="2" customFormat="1" ht="33" customHeight="1">
      <c r="A359" s="34"/>
      <c r="B359" s="174"/>
      <c r="C359" s="175" t="s">
        <v>944</v>
      </c>
      <c r="D359" s="175" t="s">
        <v>137</v>
      </c>
      <c r="E359" s="176" t="s">
        <v>945</v>
      </c>
      <c r="F359" s="177" t="s">
        <v>946</v>
      </c>
      <c r="G359" s="178" t="s">
        <v>176</v>
      </c>
      <c r="H359" s="179">
        <v>110.27800000000001</v>
      </c>
      <c r="I359" s="180"/>
      <c r="J359" s="181">
        <f>ROUND(I359*H359,2)</f>
        <v>0</v>
      </c>
      <c r="K359" s="182"/>
      <c r="L359" s="35"/>
      <c r="M359" s="183" t="s">
        <v>1</v>
      </c>
      <c r="N359" s="184" t="s">
        <v>40</v>
      </c>
      <c r="O359" s="78"/>
      <c r="P359" s="185">
        <f>O359*H359</f>
        <v>0</v>
      </c>
      <c r="Q359" s="185">
        <v>0</v>
      </c>
      <c r="R359" s="185">
        <f>Q359*H359</f>
        <v>0</v>
      </c>
      <c r="S359" s="185">
        <v>0</v>
      </c>
      <c r="T359" s="186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87" t="s">
        <v>193</v>
      </c>
      <c r="AT359" s="187" t="s">
        <v>137</v>
      </c>
      <c r="AU359" s="187" t="s">
        <v>136</v>
      </c>
      <c r="AY359" s="15" t="s">
        <v>134</v>
      </c>
      <c r="BE359" s="188">
        <f>IF(N359="základná",J359,0)</f>
        <v>0</v>
      </c>
      <c r="BF359" s="188">
        <f>IF(N359="znížená",J359,0)</f>
        <v>0</v>
      </c>
      <c r="BG359" s="188">
        <f>IF(N359="zákl. prenesená",J359,0)</f>
        <v>0</v>
      </c>
      <c r="BH359" s="188">
        <f>IF(N359="zníž. prenesená",J359,0)</f>
        <v>0</v>
      </c>
      <c r="BI359" s="188">
        <f>IF(N359="nulová",J359,0)</f>
        <v>0</v>
      </c>
      <c r="BJ359" s="15" t="s">
        <v>136</v>
      </c>
      <c r="BK359" s="188">
        <f>ROUND(I359*H359,2)</f>
        <v>0</v>
      </c>
      <c r="BL359" s="15" t="s">
        <v>193</v>
      </c>
      <c r="BM359" s="187" t="s">
        <v>947</v>
      </c>
    </row>
    <row r="360" s="2" customFormat="1" ht="24.15" customHeight="1">
      <c r="A360" s="34"/>
      <c r="B360" s="174"/>
      <c r="C360" s="175" t="s">
        <v>948</v>
      </c>
      <c r="D360" s="175" t="s">
        <v>137</v>
      </c>
      <c r="E360" s="176" t="s">
        <v>949</v>
      </c>
      <c r="F360" s="177" t="s">
        <v>950</v>
      </c>
      <c r="G360" s="178" t="s">
        <v>166</v>
      </c>
      <c r="H360" s="179">
        <v>10.065</v>
      </c>
      <c r="I360" s="180"/>
      <c r="J360" s="181">
        <f>ROUND(I360*H360,2)</f>
        <v>0</v>
      </c>
      <c r="K360" s="182"/>
      <c r="L360" s="35"/>
      <c r="M360" s="183" t="s">
        <v>1</v>
      </c>
      <c r="N360" s="184" t="s">
        <v>40</v>
      </c>
      <c r="O360" s="78"/>
      <c r="P360" s="185">
        <f>O360*H360</f>
        <v>0</v>
      </c>
      <c r="Q360" s="185">
        <v>0</v>
      </c>
      <c r="R360" s="185">
        <f>Q360*H360</f>
        <v>0</v>
      </c>
      <c r="S360" s="185">
        <v>0</v>
      </c>
      <c r="T360" s="186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87" t="s">
        <v>193</v>
      </c>
      <c r="AT360" s="187" t="s">
        <v>137</v>
      </c>
      <c r="AU360" s="187" t="s">
        <v>136</v>
      </c>
      <c r="AY360" s="15" t="s">
        <v>134</v>
      </c>
      <c r="BE360" s="188">
        <f>IF(N360="základná",J360,0)</f>
        <v>0</v>
      </c>
      <c r="BF360" s="188">
        <f>IF(N360="znížená",J360,0)</f>
        <v>0</v>
      </c>
      <c r="BG360" s="188">
        <f>IF(N360="zákl. prenesená",J360,0)</f>
        <v>0</v>
      </c>
      <c r="BH360" s="188">
        <f>IF(N360="zníž. prenesená",J360,0)</f>
        <v>0</v>
      </c>
      <c r="BI360" s="188">
        <f>IF(N360="nulová",J360,0)</f>
        <v>0</v>
      </c>
      <c r="BJ360" s="15" t="s">
        <v>136</v>
      </c>
      <c r="BK360" s="188">
        <f>ROUND(I360*H360,2)</f>
        <v>0</v>
      </c>
      <c r="BL360" s="15" t="s">
        <v>193</v>
      </c>
      <c r="BM360" s="187" t="s">
        <v>951</v>
      </c>
    </row>
    <row r="361" s="12" customFormat="1" ht="22.8" customHeight="1">
      <c r="A361" s="12"/>
      <c r="B361" s="161"/>
      <c r="C361" s="12"/>
      <c r="D361" s="162" t="s">
        <v>73</v>
      </c>
      <c r="E361" s="172" t="s">
        <v>952</v>
      </c>
      <c r="F361" s="172" t="s">
        <v>953</v>
      </c>
      <c r="G361" s="12"/>
      <c r="H361" s="12"/>
      <c r="I361" s="164"/>
      <c r="J361" s="173">
        <f>BK361</f>
        <v>0</v>
      </c>
      <c r="K361" s="12"/>
      <c r="L361" s="161"/>
      <c r="M361" s="166"/>
      <c r="N361" s="167"/>
      <c r="O361" s="167"/>
      <c r="P361" s="168">
        <f>SUM(P362:P366)</f>
        <v>0</v>
      </c>
      <c r="Q361" s="167"/>
      <c r="R361" s="168">
        <f>SUM(R362:R366)</f>
        <v>28.644151700000002</v>
      </c>
      <c r="S361" s="167"/>
      <c r="T361" s="169">
        <f>SUM(T362:T366)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62" t="s">
        <v>136</v>
      </c>
      <c r="AT361" s="170" t="s">
        <v>73</v>
      </c>
      <c r="AU361" s="170" t="s">
        <v>78</v>
      </c>
      <c r="AY361" s="162" t="s">
        <v>134</v>
      </c>
      <c r="BK361" s="171">
        <f>SUM(BK362:BK366)</f>
        <v>0</v>
      </c>
    </row>
    <row r="362" s="2" customFormat="1" ht="21.75" customHeight="1">
      <c r="A362" s="34"/>
      <c r="B362" s="174"/>
      <c r="C362" s="175" t="s">
        <v>954</v>
      </c>
      <c r="D362" s="175" t="s">
        <v>137</v>
      </c>
      <c r="E362" s="176" t="s">
        <v>955</v>
      </c>
      <c r="F362" s="177" t="s">
        <v>956</v>
      </c>
      <c r="G362" s="178" t="s">
        <v>176</v>
      </c>
      <c r="H362" s="179">
        <v>59.310000000000002</v>
      </c>
      <c r="I362" s="180"/>
      <c r="J362" s="181">
        <f>ROUND(I362*H362,2)</f>
        <v>0</v>
      </c>
      <c r="K362" s="182"/>
      <c r="L362" s="35"/>
      <c r="M362" s="183" t="s">
        <v>1</v>
      </c>
      <c r="N362" s="184" t="s">
        <v>40</v>
      </c>
      <c r="O362" s="78"/>
      <c r="P362" s="185">
        <f>O362*H362</f>
        <v>0</v>
      </c>
      <c r="Q362" s="185">
        <v>6.9999999999999994E-05</v>
      </c>
      <c r="R362" s="185">
        <f>Q362*H362</f>
        <v>0.0041516999999999995</v>
      </c>
      <c r="S362" s="185">
        <v>0</v>
      </c>
      <c r="T362" s="186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87" t="s">
        <v>193</v>
      </c>
      <c r="AT362" s="187" t="s">
        <v>137</v>
      </c>
      <c r="AU362" s="187" t="s">
        <v>136</v>
      </c>
      <c r="AY362" s="15" t="s">
        <v>134</v>
      </c>
      <c r="BE362" s="188">
        <f>IF(N362="základná",J362,0)</f>
        <v>0</v>
      </c>
      <c r="BF362" s="188">
        <f>IF(N362="znížená",J362,0)</f>
        <v>0</v>
      </c>
      <c r="BG362" s="188">
        <f>IF(N362="zákl. prenesená",J362,0)</f>
        <v>0</v>
      </c>
      <c r="BH362" s="188">
        <f>IF(N362="zníž. prenesená",J362,0)</f>
        <v>0</v>
      </c>
      <c r="BI362" s="188">
        <f>IF(N362="nulová",J362,0)</f>
        <v>0</v>
      </c>
      <c r="BJ362" s="15" t="s">
        <v>136</v>
      </c>
      <c r="BK362" s="188">
        <f>ROUND(I362*H362,2)</f>
        <v>0</v>
      </c>
      <c r="BL362" s="15" t="s">
        <v>193</v>
      </c>
      <c r="BM362" s="187" t="s">
        <v>957</v>
      </c>
    </row>
    <row r="363" s="2" customFormat="1" ht="24.15" customHeight="1">
      <c r="A363" s="34"/>
      <c r="B363" s="174"/>
      <c r="C363" s="175" t="s">
        <v>958</v>
      </c>
      <c r="D363" s="175" t="s">
        <v>137</v>
      </c>
      <c r="E363" s="176" t="s">
        <v>959</v>
      </c>
      <c r="F363" s="177" t="s">
        <v>960</v>
      </c>
      <c r="G363" s="178" t="s">
        <v>176</v>
      </c>
      <c r="H363" s="179">
        <v>59.310000000000002</v>
      </c>
      <c r="I363" s="180"/>
      <c r="J363" s="181">
        <f>ROUND(I363*H363,2)</f>
        <v>0</v>
      </c>
      <c r="K363" s="182"/>
      <c r="L363" s="35"/>
      <c r="M363" s="183" t="s">
        <v>1</v>
      </c>
      <c r="N363" s="184" t="s">
        <v>40</v>
      </c>
      <c r="O363" s="78"/>
      <c r="P363" s="185">
        <f>O363*H363</f>
        <v>0</v>
      </c>
      <c r="Q363" s="185">
        <v>0</v>
      </c>
      <c r="R363" s="185">
        <f>Q363*H363</f>
        <v>0</v>
      </c>
      <c r="S363" s="185">
        <v>0</v>
      </c>
      <c r="T363" s="186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87" t="s">
        <v>193</v>
      </c>
      <c r="AT363" s="187" t="s">
        <v>137</v>
      </c>
      <c r="AU363" s="187" t="s">
        <v>136</v>
      </c>
      <c r="AY363" s="15" t="s">
        <v>134</v>
      </c>
      <c r="BE363" s="188">
        <f>IF(N363="základná",J363,0)</f>
        <v>0</v>
      </c>
      <c r="BF363" s="188">
        <f>IF(N363="znížená",J363,0)</f>
        <v>0</v>
      </c>
      <c r="BG363" s="188">
        <f>IF(N363="zákl. prenesená",J363,0)</f>
        <v>0</v>
      </c>
      <c r="BH363" s="188">
        <f>IF(N363="zníž. prenesená",J363,0)</f>
        <v>0</v>
      </c>
      <c r="BI363" s="188">
        <f>IF(N363="nulová",J363,0)</f>
        <v>0</v>
      </c>
      <c r="BJ363" s="15" t="s">
        <v>136</v>
      </c>
      <c r="BK363" s="188">
        <f>ROUND(I363*H363,2)</f>
        <v>0</v>
      </c>
      <c r="BL363" s="15" t="s">
        <v>193</v>
      </c>
      <c r="BM363" s="187" t="s">
        <v>961</v>
      </c>
    </row>
    <row r="364" s="2" customFormat="1" ht="24.15" customHeight="1">
      <c r="A364" s="34"/>
      <c r="B364" s="174"/>
      <c r="C364" s="175" t="s">
        <v>962</v>
      </c>
      <c r="D364" s="175" t="s">
        <v>137</v>
      </c>
      <c r="E364" s="176" t="s">
        <v>963</v>
      </c>
      <c r="F364" s="177" t="s">
        <v>964</v>
      </c>
      <c r="G364" s="178" t="s">
        <v>243</v>
      </c>
      <c r="H364" s="179">
        <v>1432</v>
      </c>
      <c r="I364" s="180"/>
      <c r="J364" s="181">
        <f>ROUND(I364*H364,2)</f>
        <v>0</v>
      </c>
      <c r="K364" s="182"/>
      <c r="L364" s="35"/>
      <c r="M364" s="183" t="s">
        <v>1</v>
      </c>
      <c r="N364" s="184" t="s">
        <v>40</v>
      </c>
      <c r="O364" s="78"/>
      <c r="P364" s="185">
        <f>O364*H364</f>
        <v>0</v>
      </c>
      <c r="Q364" s="185">
        <v>0</v>
      </c>
      <c r="R364" s="185">
        <f>Q364*H364</f>
        <v>0</v>
      </c>
      <c r="S364" s="185">
        <v>0</v>
      </c>
      <c r="T364" s="186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87" t="s">
        <v>193</v>
      </c>
      <c r="AT364" s="187" t="s">
        <v>137</v>
      </c>
      <c r="AU364" s="187" t="s">
        <v>136</v>
      </c>
      <c r="AY364" s="15" t="s">
        <v>134</v>
      </c>
      <c r="BE364" s="188">
        <f>IF(N364="základná",J364,0)</f>
        <v>0</v>
      </c>
      <c r="BF364" s="188">
        <f>IF(N364="znížená",J364,0)</f>
        <v>0</v>
      </c>
      <c r="BG364" s="188">
        <f>IF(N364="zákl. prenesená",J364,0)</f>
        <v>0</v>
      </c>
      <c r="BH364" s="188">
        <f>IF(N364="zníž. prenesená",J364,0)</f>
        <v>0</v>
      </c>
      <c r="BI364" s="188">
        <f>IF(N364="nulová",J364,0)</f>
        <v>0</v>
      </c>
      <c r="BJ364" s="15" t="s">
        <v>136</v>
      </c>
      <c r="BK364" s="188">
        <f>ROUND(I364*H364,2)</f>
        <v>0</v>
      </c>
      <c r="BL364" s="15" t="s">
        <v>193</v>
      </c>
      <c r="BM364" s="187" t="s">
        <v>965</v>
      </c>
    </row>
    <row r="365" s="2" customFormat="1" ht="24.15" customHeight="1">
      <c r="A365" s="34"/>
      <c r="B365" s="174"/>
      <c r="C365" s="189" t="s">
        <v>966</v>
      </c>
      <c r="D365" s="189" t="s">
        <v>163</v>
      </c>
      <c r="E365" s="190" t="s">
        <v>967</v>
      </c>
      <c r="F365" s="191" t="s">
        <v>968</v>
      </c>
      <c r="G365" s="192" t="s">
        <v>176</v>
      </c>
      <c r="H365" s="193">
        <v>1432</v>
      </c>
      <c r="I365" s="194"/>
      <c r="J365" s="195">
        <f>ROUND(I365*H365,2)</f>
        <v>0</v>
      </c>
      <c r="K365" s="196"/>
      <c r="L365" s="197"/>
      <c r="M365" s="198" t="s">
        <v>1</v>
      </c>
      <c r="N365" s="199" t="s">
        <v>40</v>
      </c>
      <c r="O365" s="78"/>
      <c r="P365" s="185">
        <f>O365*H365</f>
        <v>0</v>
      </c>
      <c r="Q365" s="185">
        <v>0.02</v>
      </c>
      <c r="R365" s="185">
        <f>Q365*H365</f>
        <v>28.640000000000001</v>
      </c>
      <c r="S365" s="185">
        <v>0</v>
      </c>
      <c r="T365" s="186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87" t="s">
        <v>265</v>
      </c>
      <c r="AT365" s="187" t="s">
        <v>163</v>
      </c>
      <c r="AU365" s="187" t="s">
        <v>136</v>
      </c>
      <c r="AY365" s="15" t="s">
        <v>134</v>
      </c>
      <c r="BE365" s="188">
        <f>IF(N365="základná",J365,0)</f>
        <v>0</v>
      </c>
      <c r="BF365" s="188">
        <f>IF(N365="znížená",J365,0)</f>
        <v>0</v>
      </c>
      <c r="BG365" s="188">
        <f>IF(N365="zákl. prenesená",J365,0)</f>
        <v>0</v>
      </c>
      <c r="BH365" s="188">
        <f>IF(N365="zníž. prenesená",J365,0)</f>
        <v>0</v>
      </c>
      <c r="BI365" s="188">
        <f>IF(N365="nulová",J365,0)</f>
        <v>0</v>
      </c>
      <c r="BJ365" s="15" t="s">
        <v>136</v>
      </c>
      <c r="BK365" s="188">
        <f>ROUND(I365*H365,2)</f>
        <v>0</v>
      </c>
      <c r="BL365" s="15" t="s">
        <v>193</v>
      </c>
      <c r="BM365" s="187" t="s">
        <v>969</v>
      </c>
    </row>
    <row r="366" s="2" customFormat="1" ht="21.75" customHeight="1">
      <c r="A366" s="34"/>
      <c r="B366" s="174"/>
      <c r="C366" s="175" t="s">
        <v>970</v>
      </c>
      <c r="D366" s="175" t="s">
        <v>137</v>
      </c>
      <c r="E366" s="176" t="s">
        <v>971</v>
      </c>
      <c r="F366" s="177" t="s">
        <v>972</v>
      </c>
      <c r="G366" s="178" t="s">
        <v>166</v>
      </c>
      <c r="H366" s="179">
        <v>33.029000000000003</v>
      </c>
      <c r="I366" s="180"/>
      <c r="J366" s="181">
        <f>ROUND(I366*H366,2)</f>
        <v>0</v>
      </c>
      <c r="K366" s="182"/>
      <c r="L366" s="35"/>
      <c r="M366" s="183" t="s">
        <v>1</v>
      </c>
      <c r="N366" s="184" t="s">
        <v>40</v>
      </c>
      <c r="O366" s="78"/>
      <c r="P366" s="185">
        <f>O366*H366</f>
        <v>0</v>
      </c>
      <c r="Q366" s="185">
        <v>0</v>
      </c>
      <c r="R366" s="185">
        <f>Q366*H366</f>
        <v>0</v>
      </c>
      <c r="S366" s="185">
        <v>0</v>
      </c>
      <c r="T366" s="186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87" t="s">
        <v>193</v>
      </c>
      <c r="AT366" s="187" t="s">
        <v>137</v>
      </c>
      <c r="AU366" s="187" t="s">
        <v>136</v>
      </c>
      <c r="AY366" s="15" t="s">
        <v>134</v>
      </c>
      <c r="BE366" s="188">
        <f>IF(N366="základná",J366,0)</f>
        <v>0</v>
      </c>
      <c r="BF366" s="188">
        <f>IF(N366="znížená",J366,0)</f>
        <v>0</v>
      </c>
      <c r="BG366" s="188">
        <f>IF(N366="zákl. prenesená",J366,0)</f>
        <v>0</v>
      </c>
      <c r="BH366" s="188">
        <f>IF(N366="zníž. prenesená",J366,0)</f>
        <v>0</v>
      </c>
      <c r="BI366" s="188">
        <f>IF(N366="nulová",J366,0)</f>
        <v>0</v>
      </c>
      <c r="BJ366" s="15" t="s">
        <v>136</v>
      </c>
      <c r="BK366" s="188">
        <f>ROUND(I366*H366,2)</f>
        <v>0</v>
      </c>
      <c r="BL366" s="15" t="s">
        <v>193</v>
      </c>
      <c r="BM366" s="187" t="s">
        <v>973</v>
      </c>
    </row>
    <row r="367" s="12" customFormat="1" ht="22.8" customHeight="1">
      <c r="A367" s="12"/>
      <c r="B367" s="161"/>
      <c r="C367" s="12"/>
      <c r="D367" s="162" t="s">
        <v>73</v>
      </c>
      <c r="E367" s="172" t="s">
        <v>974</v>
      </c>
      <c r="F367" s="172" t="s">
        <v>975</v>
      </c>
      <c r="G367" s="12"/>
      <c r="H367" s="12"/>
      <c r="I367" s="164"/>
      <c r="J367" s="173">
        <f>BK367</f>
        <v>0</v>
      </c>
      <c r="K367" s="12"/>
      <c r="L367" s="161"/>
      <c r="M367" s="166"/>
      <c r="N367" s="167"/>
      <c r="O367" s="167"/>
      <c r="P367" s="168">
        <f>SUM(P368:P378)</f>
        <v>0</v>
      </c>
      <c r="Q367" s="167"/>
      <c r="R367" s="168">
        <f>SUM(R368:R378)</f>
        <v>0.25934080000000004</v>
      </c>
      <c r="S367" s="167"/>
      <c r="T367" s="169">
        <f>SUM(T368:T378)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62" t="s">
        <v>136</v>
      </c>
      <c r="AT367" s="170" t="s">
        <v>73</v>
      </c>
      <c r="AU367" s="170" t="s">
        <v>78</v>
      </c>
      <c r="AY367" s="162" t="s">
        <v>134</v>
      </c>
      <c r="BK367" s="171">
        <f>SUM(BK368:BK378)</f>
        <v>0</v>
      </c>
    </row>
    <row r="368" s="2" customFormat="1" ht="24.15" customHeight="1">
      <c r="A368" s="34"/>
      <c r="B368" s="174"/>
      <c r="C368" s="175" t="s">
        <v>976</v>
      </c>
      <c r="D368" s="175" t="s">
        <v>137</v>
      </c>
      <c r="E368" s="176" t="s">
        <v>977</v>
      </c>
      <c r="F368" s="177" t="s">
        <v>978</v>
      </c>
      <c r="G368" s="178" t="s">
        <v>176</v>
      </c>
      <c r="H368" s="179">
        <v>437.07999999999998</v>
      </c>
      <c r="I368" s="180"/>
      <c r="J368" s="181">
        <f>ROUND(I368*H368,2)</f>
        <v>0</v>
      </c>
      <c r="K368" s="182"/>
      <c r="L368" s="35"/>
      <c r="M368" s="183" t="s">
        <v>1</v>
      </c>
      <c r="N368" s="184" t="s">
        <v>40</v>
      </c>
      <c r="O368" s="78"/>
      <c r="P368" s="185">
        <f>O368*H368</f>
        <v>0</v>
      </c>
      <c r="Q368" s="185">
        <v>0</v>
      </c>
      <c r="R368" s="185">
        <f>Q368*H368</f>
        <v>0</v>
      </c>
      <c r="S368" s="185">
        <v>0</v>
      </c>
      <c r="T368" s="186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87" t="s">
        <v>193</v>
      </c>
      <c r="AT368" s="187" t="s">
        <v>137</v>
      </c>
      <c r="AU368" s="187" t="s">
        <v>136</v>
      </c>
      <c r="AY368" s="15" t="s">
        <v>134</v>
      </c>
      <c r="BE368" s="188">
        <f>IF(N368="základná",J368,0)</f>
        <v>0</v>
      </c>
      <c r="BF368" s="188">
        <f>IF(N368="znížená",J368,0)</f>
        <v>0</v>
      </c>
      <c r="BG368" s="188">
        <f>IF(N368="zákl. prenesená",J368,0)</f>
        <v>0</v>
      </c>
      <c r="BH368" s="188">
        <f>IF(N368="zníž. prenesená",J368,0)</f>
        <v>0</v>
      </c>
      <c r="BI368" s="188">
        <f>IF(N368="nulová",J368,0)</f>
        <v>0</v>
      </c>
      <c r="BJ368" s="15" t="s">
        <v>136</v>
      </c>
      <c r="BK368" s="188">
        <f>ROUND(I368*H368,2)</f>
        <v>0</v>
      </c>
      <c r="BL368" s="15" t="s">
        <v>193</v>
      </c>
      <c r="BM368" s="187" t="s">
        <v>979</v>
      </c>
    </row>
    <row r="369" s="2" customFormat="1" ht="24.15" customHeight="1">
      <c r="A369" s="34"/>
      <c r="B369" s="174"/>
      <c r="C369" s="175" t="s">
        <v>980</v>
      </c>
      <c r="D369" s="175" t="s">
        <v>137</v>
      </c>
      <c r="E369" s="176" t="s">
        <v>981</v>
      </c>
      <c r="F369" s="177" t="s">
        <v>982</v>
      </c>
      <c r="G369" s="178" t="s">
        <v>229</v>
      </c>
      <c r="H369" s="179">
        <v>6</v>
      </c>
      <c r="I369" s="180"/>
      <c r="J369" s="181">
        <f>ROUND(I369*H369,2)</f>
        <v>0</v>
      </c>
      <c r="K369" s="182"/>
      <c r="L369" s="35"/>
      <c r="M369" s="183" t="s">
        <v>1</v>
      </c>
      <c r="N369" s="184" t="s">
        <v>40</v>
      </c>
      <c r="O369" s="78"/>
      <c r="P369" s="185">
        <f>O369*H369</f>
        <v>0</v>
      </c>
      <c r="Q369" s="185">
        <v>2.0000000000000002E-05</v>
      </c>
      <c r="R369" s="185">
        <f>Q369*H369</f>
        <v>0.00012000000000000002</v>
      </c>
      <c r="S369" s="185">
        <v>0</v>
      </c>
      <c r="T369" s="186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87" t="s">
        <v>193</v>
      </c>
      <c r="AT369" s="187" t="s">
        <v>137</v>
      </c>
      <c r="AU369" s="187" t="s">
        <v>136</v>
      </c>
      <c r="AY369" s="15" t="s">
        <v>134</v>
      </c>
      <c r="BE369" s="188">
        <f>IF(N369="základná",J369,0)</f>
        <v>0</v>
      </c>
      <c r="BF369" s="188">
        <f>IF(N369="znížená",J369,0)</f>
        <v>0</v>
      </c>
      <c r="BG369" s="188">
        <f>IF(N369="zákl. prenesená",J369,0)</f>
        <v>0</v>
      </c>
      <c r="BH369" s="188">
        <f>IF(N369="zníž. prenesená",J369,0)</f>
        <v>0</v>
      </c>
      <c r="BI369" s="188">
        <f>IF(N369="nulová",J369,0)</f>
        <v>0</v>
      </c>
      <c r="BJ369" s="15" t="s">
        <v>136</v>
      </c>
      <c r="BK369" s="188">
        <f>ROUND(I369*H369,2)</f>
        <v>0</v>
      </c>
      <c r="BL369" s="15" t="s">
        <v>193</v>
      </c>
      <c r="BM369" s="187" t="s">
        <v>983</v>
      </c>
    </row>
    <row r="370" s="2" customFormat="1" ht="24.15" customHeight="1">
      <c r="A370" s="34"/>
      <c r="B370" s="174"/>
      <c r="C370" s="175" t="s">
        <v>984</v>
      </c>
      <c r="D370" s="175" t="s">
        <v>137</v>
      </c>
      <c r="E370" s="176" t="s">
        <v>985</v>
      </c>
      <c r="F370" s="177" t="s">
        <v>986</v>
      </c>
      <c r="G370" s="178" t="s">
        <v>243</v>
      </c>
      <c r="H370" s="179">
        <v>5.5599999999999996</v>
      </c>
      <c r="I370" s="180"/>
      <c r="J370" s="181">
        <f>ROUND(I370*H370,2)</f>
        <v>0</v>
      </c>
      <c r="K370" s="182"/>
      <c r="L370" s="35"/>
      <c r="M370" s="183" t="s">
        <v>1</v>
      </c>
      <c r="N370" s="184" t="s">
        <v>40</v>
      </c>
      <c r="O370" s="78"/>
      <c r="P370" s="185">
        <f>O370*H370</f>
        <v>0</v>
      </c>
      <c r="Q370" s="185">
        <v>0.0027100000000000002</v>
      </c>
      <c r="R370" s="185">
        <f>Q370*H370</f>
        <v>0.0150676</v>
      </c>
      <c r="S370" s="185">
        <v>0</v>
      </c>
      <c r="T370" s="186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87" t="s">
        <v>193</v>
      </c>
      <c r="AT370" s="187" t="s">
        <v>137</v>
      </c>
      <c r="AU370" s="187" t="s">
        <v>136</v>
      </c>
      <c r="AY370" s="15" t="s">
        <v>134</v>
      </c>
      <c r="BE370" s="188">
        <f>IF(N370="základná",J370,0)</f>
        <v>0</v>
      </c>
      <c r="BF370" s="188">
        <f>IF(N370="znížená",J370,0)</f>
        <v>0</v>
      </c>
      <c r="BG370" s="188">
        <f>IF(N370="zákl. prenesená",J370,0)</f>
        <v>0</v>
      </c>
      <c r="BH370" s="188">
        <f>IF(N370="zníž. prenesená",J370,0)</f>
        <v>0</v>
      </c>
      <c r="BI370" s="188">
        <f>IF(N370="nulová",J370,0)</f>
        <v>0</v>
      </c>
      <c r="BJ370" s="15" t="s">
        <v>136</v>
      </c>
      <c r="BK370" s="188">
        <f>ROUND(I370*H370,2)</f>
        <v>0</v>
      </c>
      <c r="BL370" s="15" t="s">
        <v>193</v>
      </c>
      <c r="BM370" s="187" t="s">
        <v>987</v>
      </c>
    </row>
    <row r="371" s="2" customFormat="1" ht="16.5" customHeight="1">
      <c r="A371" s="34"/>
      <c r="B371" s="174"/>
      <c r="C371" s="175" t="s">
        <v>988</v>
      </c>
      <c r="D371" s="175" t="s">
        <v>137</v>
      </c>
      <c r="E371" s="176" t="s">
        <v>989</v>
      </c>
      <c r="F371" s="177" t="s">
        <v>990</v>
      </c>
      <c r="G371" s="178" t="s">
        <v>243</v>
      </c>
      <c r="H371" s="179">
        <v>47.75</v>
      </c>
      <c r="I371" s="180"/>
      <c r="J371" s="181">
        <f>ROUND(I371*H371,2)</f>
        <v>0</v>
      </c>
      <c r="K371" s="182"/>
      <c r="L371" s="35"/>
      <c r="M371" s="183" t="s">
        <v>1</v>
      </c>
      <c r="N371" s="184" t="s">
        <v>40</v>
      </c>
      <c r="O371" s="78"/>
      <c r="P371" s="185">
        <f>O371*H371</f>
        <v>0</v>
      </c>
      <c r="Q371" s="185">
        <v>0</v>
      </c>
      <c r="R371" s="185">
        <f>Q371*H371</f>
        <v>0</v>
      </c>
      <c r="S371" s="185">
        <v>0</v>
      </c>
      <c r="T371" s="186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87" t="s">
        <v>193</v>
      </c>
      <c r="AT371" s="187" t="s">
        <v>137</v>
      </c>
      <c r="AU371" s="187" t="s">
        <v>136</v>
      </c>
      <c r="AY371" s="15" t="s">
        <v>134</v>
      </c>
      <c r="BE371" s="188">
        <f>IF(N371="základná",J371,0)</f>
        <v>0</v>
      </c>
      <c r="BF371" s="188">
        <f>IF(N371="znížená",J371,0)</f>
        <v>0</v>
      </c>
      <c r="BG371" s="188">
        <f>IF(N371="zákl. prenesená",J371,0)</f>
        <v>0</v>
      </c>
      <c r="BH371" s="188">
        <f>IF(N371="zníž. prenesená",J371,0)</f>
        <v>0</v>
      </c>
      <c r="BI371" s="188">
        <f>IF(N371="nulová",J371,0)</f>
        <v>0</v>
      </c>
      <c r="BJ371" s="15" t="s">
        <v>136</v>
      </c>
      <c r="BK371" s="188">
        <f>ROUND(I371*H371,2)</f>
        <v>0</v>
      </c>
      <c r="BL371" s="15" t="s">
        <v>193</v>
      </c>
      <c r="BM371" s="187" t="s">
        <v>991</v>
      </c>
    </row>
    <row r="372" s="2" customFormat="1" ht="16.5" customHeight="1">
      <c r="A372" s="34"/>
      <c r="B372" s="174"/>
      <c r="C372" s="175" t="s">
        <v>992</v>
      </c>
      <c r="D372" s="175" t="s">
        <v>137</v>
      </c>
      <c r="E372" s="176" t="s">
        <v>993</v>
      </c>
      <c r="F372" s="177" t="s">
        <v>994</v>
      </c>
      <c r="G372" s="178" t="s">
        <v>229</v>
      </c>
      <c r="H372" s="179">
        <v>22</v>
      </c>
      <c r="I372" s="180"/>
      <c r="J372" s="181">
        <f>ROUND(I372*H372,2)</f>
        <v>0</v>
      </c>
      <c r="K372" s="182"/>
      <c r="L372" s="35"/>
      <c r="M372" s="183" t="s">
        <v>1</v>
      </c>
      <c r="N372" s="184" t="s">
        <v>40</v>
      </c>
      <c r="O372" s="78"/>
      <c r="P372" s="185">
        <f>O372*H372</f>
        <v>0</v>
      </c>
      <c r="Q372" s="185">
        <v>0</v>
      </c>
      <c r="R372" s="185">
        <f>Q372*H372</f>
        <v>0</v>
      </c>
      <c r="S372" s="185">
        <v>0</v>
      </c>
      <c r="T372" s="186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87" t="s">
        <v>193</v>
      </c>
      <c r="AT372" s="187" t="s">
        <v>137</v>
      </c>
      <c r="AU372" s="187" t="s">
        <v>136</v>
      </c>
      <c r="AY372" s="15" t="s">
        <v>134</v>
      </c>
      <c r="BE372" s="188">
        <f>IF(N372="základná",J372,0)</f>
        <v>0</v>
      </c>
      <c r="BF372" s="188">
        <f>IF(N372="znížená",J372,0)</f>
        <v>0</v>
      </c>
      <c r="BG372" s="188">
        <f>IF(N372="zákl. prenesená",J372,0)</f>
        <v>0</v>
      </c>
      <c r="BH372" s="188">
        <f>IF(N372="zníž. prenesená",J372,0)</f>
        <v>0</v>
      </c>
      <c r="BI372" s="188">
        <f>IF(N372="nulová",J372,0)</f>
        <v>0</v>
      </c>
      <c r="BJ372" s="15" t="s">
        <v>136</v>
      </c>
      <c r="BK372" s="188">
        <f>ROUND(I372*H372,2)</f>
        <v>0</v>
      </c>
      <c r="BL372" s="15" t="s">
        <v>193</v>
      </c>
      <c r="BM372" s="187" t="s">
        <v>995</v>
      </c>
    </row>
    <row r="373" s="2" customFormat="1" ht="21.75" customHeight="1">
      <c r="A373" s="34"/>
      <c r="B373" s="174"/>
      <c r="C373" s="175" t="s">
        <v>996</v>
      </c>
      <c r="D373" s="175" t="s">
        <v>137</v>
      </c>
      <c r="E373" s="176" t="s">
        <v>997</v>
      </c>
      <c r="F373" s="177" t="s">
        <v>998</v>
      </c>
      <c r="G373" s="178" t="s">
        <v>229</v>
      </c>
      <c r="H373" s="179">
        <v>11</v>
      </c>
      <c r="I373" s="180"/>
      <c r="J373" s="181">
        <f>ROUND(I373*H373,2)</f>
        <v>0</v>
      </c>
      <c r="K373" s="182"/>
      <c r="L373" s="35"/>
      <c r="M373" s="183" t="s">
        <v>1</v>
      </c>
      <c r="N373" s="184" t="s">
        <v>40</v>
      </c>
      <c r="O373" s="78"/>
      <c r="P373" s="185">
        <f>O373*H373</f>
        <v>0</v>
      </c>
      <c r="Q373" s="185">
        <v>0</v>
      </c>
      <c r="R373" s="185">
        <f>Q373*H373</f>
        <v>0</v>
      </c>
      <c r="S373" s="185">
        <v>0</v>
      </c>
      <c r="T373" s="186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87" t="s">
        <v>193</v>
      </c>
      <c r="AT373" s="187" t="s">
        <v>137</v>
      </c>
      <c r="AU373" s="187" t="s">
        <v>136</v>
      </c>
      <c r="AY373" s="15" t="s">
        <v>134</v>
      </c>
      <c r="BE373" s="188">
        <f>IF(N373="základná",J373,0)</f>
        <v>0</v>
      </c>
      <c r="BF373" s="188">
        <f>IF(N373="znížená",J373,0)</f>
        <v>0</v>
      </c>
      <c r="BG373" s="188">
        <f>IF(N373="zákl. prenesená",J373,0)</f>
        <v>0</v>
      </c>
      <c r="BH373" s="188">
        <f>IF(N373="zníž. prenesená",J373,0)</f>
        <v>0</v>
      </c>
      <c r="BI373" s="188">
        <f>IF(N373="nulová",J373,0)</f>
        <v>0</v>
      </c>
      <c r="BJ373" s="15" t="s">
        <v>136</v>
      </c>
      <c r="BK373" s="188">
        <f>ROUND(I373*H373,2)</f>
        <v>0</v>
      </c>
      <c r="BL373" s="15" t="s">
        <v>193</v>
      </c>
      <c r="BM373" s="187" t="s">
        <v>999</v>
      </c>
    </row>
    <row r="374" s="2" customFormat="1" ht="24.15" customHeight="1">
      <c r="A374" s="34"/>
      <c r="B374" s="174"/>
      <c r="C374" s="175" t="s">
        <v>1000</v>
      </c>
      <c r="D374" s="175" t="s">
        <v>137</v>
      </c>
      <c r="E374" s="176" t="s">
        <v>1001</v>
      </c>
      <c r="F374" s="177" t="s">
        <v>1002</v>
      </c>
      <c r="G374" s="178" t="s">
        <v>229</v>
      </c>
      <c r="H374" s="179">
        <v>11</v>
      </c>
      <c r="I374" s="180"/>
      <c r="J374" s="181">
        <f>ROUND(I374*H374,2)</f>
        <v>0</v>
      </c>
      <c r="K374" s="182"/>
      <c r="L374" s="35"/>
      <c r="M374" s="183" t="s">
        <v>1</v>
      </c>
      <c r="N374" s="184" t="s">
        <v>40</v>
      </c>
      <c r="O374" s="78"/>
      <c r="P374" s="185">
        <f>O374*H374</f>
        <v>0</v>
      </c>
      <c r="Q374" s="185">
        <v>0</v>
      </c>
      <c r="R374" s="185">
        <f>Q374*H374</f>
        <v>0</v>
      </c>
      <c r="S374" s="185">
        <v>0</v>
      </c>
      <c r="T374" s="186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87" t="s">
        <v>193</v>
      </c>
      <c r="AT374" s="187" t="s">
        <v>137</v>
      </c>
      <c r="AU374" s="187" t="s">
        <v>136</v>
      </c>
      <c r="AY374" s="15" t="s">
        <v>134</v>
      </c>
      <c r="BE374" s="188">
        <f>IF(N374="základná",J374,0)</f>
        <v>0</v>
      </c>
      <c r="BF374" s="188">
        <f>IF(N374="znížená",J374,0)</f>
        <v>0</v>
      </c>
      <c r="BG374" s="188">
        <f>IF(N374="zákl. prenesená",J374,0)</f>
        <v>0</v>
      </c>
      <c r="BH374" s="188">
        <f>IF(N374="zníž. prenesená",J374,0)</f>
        <v>0</v>
      </c>
      <c r="BI374" s="188">
        <f>IF(N374="nulová",J374,0)</f>
        <v>0</v>
      </c>
      <c r="BJ374" s="15" t="s">
        <v>136</v>
      </c>
      <c r="BK374" s="188">
        <f>ROUND(I374*H374,2)</f>
        <v>0</v>
      </c>
      <c r="BL374" s="15" t="s">
        <v>193</v>
      </c>
      <c r="BM374" s="187" t="s">
        <v>1003</v>
      </c>
    </row>
    <row r="375" s="2" customFormat="1" ht="24.15" customHeight="1">
      <c r="A375" s="34"/>
      <c r="B375" s="174"/>
      <c r="C375" s="175" t="s">
        <v>1004</v>
      </c>
      <c r="D375" s="175" t="s">
        <v>137</v>
      </c>
      <c r="E375" s="176" t="s">
        <v>1005</v>
      </c>
      <c r="F375" s="177" t="s">
        <v>1006</v>
      </c>
      <c r="G375" s="178" t="s">
        <v>243</v>
      </c>
      <c r="H375" s="179">
        <v>145.96000000000001</v>
      </c>
      <c r="I375" s="180"/>
      <c r="J375" s="181">
        <f>ROUND(I375*H375,2)</f>
        <v>0</v>
      </c>
      <c r="K375" s="182"/>
      <c r="L375" s="35"/>
      <c r="M375" s="183" t="s">
        <v>1</v>
      </c>
      <c r="N375" s="184" t="s">
        <v>40</v>
      </c>
      <c r="O375" s="78"/>
      <c r="P375" s="185">
        <f>O375*H375</f>
        <v>0</v>
      </c>
      <c r="Q375" s="185">
        <v>0.00167</v>
      </c>
      <c r="R375" s="185">
        <f>Q375*H375</f>
        <v>0.24375320000000003</v>
      </c>
      <c r="S375" s="185">
        <v>0</v>
      </c>
      <c r="T375" s="186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87" t="s">
        <v>193</v>
      </c>
      <c r="AT375" s="187" t="s">
        <v>137</v>
      </c>
      <c r="AU375" s="187" t="s">
        <v>136</v>
      </c>
      <c r="AY375" s="15" t="s">
        <v>134</v>
      </c>
      <c r="BE375" s="188">
        <f>IF(N375="základná",J375,0)</f>
        <v>0</v>
      </c>
      <c r="BF375" s="188">
        <f>IF(N375="znížená",J375,0)</f>
        <v>0</v>
      </c>
      <c r="BG375" s="188">
        <f>IF(N375="zákl. prenesená",J375,0)</f>
        <v>0</v>
      </c>
      <c r="BH375" s="188">
        <f>IF(N375="zníž. prenesená",J375,0)</f>
        <v>0</v>
      </c>
      <c r="BI375" s="188">
        <f>IF(N375="nulová",J375,0)</f>
        <v>0</v>
      </c>
      <c r="BJ375" s="15" t="s">
        <v>136</v>
      </c>
      <c r="BK375" s="188">
        <f>ROUND(I375*H375,2)</f>
        <v>0</v>
      </c>
      <c r="BL375" s="15" t="s">
        <v>193</v>
      </c>
      <c r="BM375" s="187" t="s">
        <v>1007</v>
      </c>
    </row>
    <row r="376" s="2" customFormat="1" ht="24.15" customHeight="1">
      <c r="A376" s="34"/>
      <c r="B376" s="174"/>
      <c r="C376" s="175" t="s">
        <v>1008</v>
      </c>
      <c r="D376" s="175" t="s">
        <v>137</v>
      </c>
      <c r="E376" s="176" t="s">
        <v>1009</v>
      </c>
      <c r="F376" s="177" t="s">
        <v>1010</v>
      </c>
      <c r="G376" s="178" t="s">
        <v>229</v>
      </c>
      <c r="H376" s="179">
        <v>11</v>
      </c>
      <c r="I376" s="180"/>
      <c r="J376" s="181">
        <f>ROUND(I376*H376,2)</f>
        <v>0</v>
      </c>
      <c r="K376" s="182"/>
      <c r="L376" s="35"/>
      <c r="M376" s="183" t="s">
        <v>1</v>
      </c>
      <c r="N376" s="184" t="s">
        <v>40</v>
      </c>
      <c r="O376" s="78"/>
      <c r="P376" s="185">
        <f>O376*H376</f>
        <v>0</v>
      </c>
      <c r="Q376" s="185">
        <v>0</v>
      </c>
      <c r="R376" s="185">
        <f>Q376*H376</f>
        <v>0</v>
      </c>
      <c r="S376" s="185">
        <v>0</v>
      </c>
      <c r="T376" s="186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87" t="s">
        <v>193</v>
      </c>
      <c r="AT376" s="187" t="s">
        <v>137</v>
      </c>
      <c r="AU376" s="187" t="s">
        <v>136</v>
      </c>
      <c r="AY376" s="15" t="s">
        <v>134</v>
      </c>
      <c r="BE376" s="188">
        <f>IF(N376="základná",J376,0)</f>
        <v>0</v>
      </c>
      <c r="BF376" s="188">
        <f>IF(N376="znížená",J376,0)</f>
        <v>0</v>
      </c>
      <c r="BG376" s="188">
        <f>IF(N376="zákl. prenesená",J376,0)</f>
        <v>0</v>
      </c>
      <c r="BH376" s="188">
        <f>IF(N376="zníž. prenesená",J376,0)</f>
        <v>0</v>
      </c>
      <c r="BI376" s="188">
        <f>IF(N376="nulová",J376,0)</f>
        <v>0</v>
      </c>
      <c r="BJ376" s="15" t="s">
        <v>136</v>
      </c>
      <c r="BK376" s="188">
        <f>ROUND(I376*H376,2)</f>
        <v>0</v>
      </c>
      <c r="BL376" s="15" t="s">
        <v>193</v>
      </c>
      <c r="BM376" s="187" t="s">
        <v>1011</v>
      </c>
    </row>
    <row r="377" s="2" customFormat="1" ht="24.15" customHeight="1">
      <c r="A377" s="34"/>
      <c r="B377" s="174"/>
      <c r="C377" s="175" t="s">
        <v>1012</v>
      </c>
      <c r="D377" s="175" t="s">
        <v>137</v>
      </c>
      <c r="E377" s="176" t="s">
        <v>1013</v>
      </c>
      <c r="F377" s="177" t="s">
        <v>1014</v>
      </c>
      <c r="G377" s="178" t="s">
        <v>229</v>
      </c>
      <c r="H377" s="179">
        <v>40</v>
      </c>
      <c r="I377" s="180"/>
      <c r="J377" s="181">
        <f>ROUND(I377*H377,2)</f>
        <v>0</v>
      </c>
      <c r="K377" s="182"/>
      <c r="L377" s="35"/>
      <c r="M377" s="183" t="s">
        <v>1</v>
      </c>
      <c r="N377" s="184" t="s">
        <v>40</v>
      </c>
      <c r="O377" s="78"/>
      <c r="P377" s="185">
        <f>O377*H377</f>
        <v>0</v>
      </c>
      <c r="Q377" s="185">
        <v>1.0000000000000001E-05</v>
      </c>
      <c r="R377" s="185">
        <f>Q377*H377</f>
        <v>0.00040000000000000002</v>
      </c>
      <c r="S377" s="185">
        <v>0</v>
      </c>
      <c r="T377" s="186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87" t="s">
        <v>193</v>
      </c>
      <c r="AT377" s="187" t="s">
        <v>137</v>
      </c>
      <c r="AU377" s="187" t="s">
        <v>136</v>
      </c>
      <c r="AY377" s="15" t="s">
        <v>134</v>
      </c>
      <c r="BE377" s="188">
        <f>IF(N377="základná",J377,0)</f>
        <v>0</v>
      </c>
      <c r="BF377" s="188">
        <f>IF(N377="znížená",J377,0)</f>
        <v>0</v>
      </c>
      <c r="BG377" s="188">
        <f>IF(N377="zákl. prenesená",J377,0)</f>
        <v>0</v>
      </c>
      <c r="BH377" s="188">
        <f>IF(N377="zníž. prenesená",J377,0)</f>
        <v>0</v>
      </c>
      <c r="BI377" s="188">
        <f>IF(N377="nulová",J377,0)</f>
        <v>0</v>
      </c>
      <c r="BJ377" s="15" t="s">
        <v>136</v>
      </c>
      <c r="BK377" s="188">
        <f>ROUND(I377*H377,2)</f>
        <v>0</v>
      </c>
      <c r="BL377" s="15" t="s">
        <v>193</v>
      </c>
      <c r="BM377" s="187" t="s">
        <v>1015</v>
      </c>
    </row>
    <row r="378" s="2" customFormat="1" ht="24.15" customHeight="1">
      <c r="A378" s="34"/>
      <c r="B378" s="174"/>
      <c r="C378" s="175" t="s">
        <v>1016</v>
      </c>
      <c r="D378" s="175" t="s">
        <v>137</v>
      </c>
      <c r="E378" s="176" t="s">
        <v>1017</v>
      </c>
      <c r="F378" s="177" t="s">
        <v>1018</v>
      </c>
      <c r="G378" s="178" t="s">
        <v>166</v>
      </c>
      <c r="H378" s="179">
        <v>0.41199999999999998</v>
      </c>
      <c r="I378" s="180"/>
      <c r="J378" s="181">
        <f>ROUND(I378*H378,2)</f>
        <v>0</v>
      </c>
      <c r="K378" s="182"/>
      <c r="L378" s="35"/>
      <c r="M378" s="183" t="s">
        <v>1</v>
      </c>
      <c r="N378" s="184" t="s">
        <v>40</v>
      </c>
      <c r="O378" s="78"/>
      <c r="P378" s="185">
        <f>O378*H378</f>
        <v>0</v>
      </c>
      <c r="Q378" s="185">
        <v>0</v>
      </c>
      <c r="R378" s="185">
        <f>Q378*H378</f>
        <v>0</v>
      </c>
      <c r="S378" s="185">
        <v>0</v>
      </c>
      <c r="T378" s="186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87" t="s">
        <v>193</v>
      </c>
      <c r="AT378" s="187" t="s">
        <v>137</v>
      </c>
      <c r="AU378" s="187" t="s">
        <v>136</v>
      </c>
      <c r="AY378" s="15" t="s">
        <v>134</v>
      </c>
      <c r="BE378" s="188">
        <f>IF(N378="základná",J378,0)</f>
        <v>0</v>
      </c>
      <c r="BF378" s="188">
        <f>IF(N378="znížená",J378,0)</f>
        <v>0</v>
      </c>
      <c r="BG378" s="188">
        <f>IF(N378="zákl. prenesená",J378,0)</f>
        <v>0</v>
      </c>
      <c r="BH378" s="188">
        <f>IF(N378="zníž. prenesená",J378,0)</f>
        <v>0</v>
      </c>
      <c r="BI378" s="188">
        <f>IF(N378="nulová",J378,0)</f>
        <v>0</v>
      </c>
      <c r="BJ378" s="15" t="s">
        <v>136</v>
      </c>
      <c r="BK378" s="188">
        <f>ROUND(I378*H378,2)</f>
        <v>0</v>
      </c>
      <c r="BL378" s="15" t="s">
        <v>193</v>
      </c>
      <c r="BM378" s="187" t="s">
        <v>1019</v>
      </c>
    </row>
    <row r="379" s="12" customFormat="1" ht="22.8" customHeight="1">
      <c r="A379" s="12"/>
      <c r="B379" s="161"/>
      <c r="C379" s="12"/>
      <c r="D379" s="162" t="s">
        <v>73</v>
      </c>
      <c r="E379" s="172" t="s">
        <v>1020</v>
      </c>
      <c r="F379" s="172" t="s">
        <v>1021</v>
      </c>
      <c r="G379" s="12"/>
      <c r="H379" s="12"/>
      <c r="I379" s="164"/>
      <c r="J379" s="173">
        <f>BK379</f>
        <v>0</v>
      </c>
      <c r="K379" s="12"/>
      <c r="L379" s="161"/>
      <c r="M379" s="166"/>
      <c r="N379" s="167"/>
      <c r="O379" s="167"/>
      <c r="P379" s="168">
        <f>SUM(P380:P383)</f>
        <v>0</v>
      </c>
      <c r="Q379" s="167"/>
      <c r="R379" s="168">
        <f>SUM(R380:R383)</f>
        <v>0</v>
      </c>
      <c r="S379" s="167"/>
      <c r="T379" s="169">
        <f>SUM(T380:T383)</f>
        <v>57.628500000000002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162" t="s">
        <v>136</v>
      </c>
      <c r="AT379" s="170" t="s">
        <v>73</v>
      </c>
      <c r="AU379" s="170" t="s">
        <v>78</v>
      </c>
      <c r="AY379" s="162" t="s">
        <v>134</v>
      </c>
      <c r="BK379" s="171">
        <f>SUM(BK380:BK383)</f>
        <v>0</v>
      </c>
    </row>
    <row r="380" s="2" customFormat="1" ht="37.8" customHeight="1">
      <c r="A380" s="34"/>
      <c r="B380" s="174"/>
      <c r="C380" s="175" t="s">
        <v>1022</v>
      </c>
      <c r="D380" s="175" t="s">
        <v>137</v>
      </c>
      <c r="E380" s="176" t="s">
        <v>1023</v>
      </c>
      <c r="F380" s="177" t="s">
        <v>1024</v>
      </c>
      <c r="G380" s="178" t="s">
        <v>176</v>
      </c>
      <c r="H380" s="179">
        <v>1152.5699999999999</v>
      </c>
      <c r="I380" s="180"/>
      <c r="J380" s="181">
        <f>ROUND(I380*H380,2)</f>
        <v>0</v>
      </c>
      <c r="K380" s="182"/>
      <c r="L380" s="35"/>
      <c r="M380" s="183" t="s">
        <v>1</v>
      </c>
      <c r="N380" s="184" t="s">
        <v>40</v>
      </c>
      <c r="O380" s="78"/>
      <c r="P380" s="185">
        <f>O380*H380</f>
        <v>0</v>
      </c>
      <c r="Q380" s="185">
        <v>0</v>
      </c>
      <c r="R380" s="185">
        <f>Q380*H380</f>
        <v>0</v>
      </c>
      <c r="S380" s="185">
        <v>0.050000000000000003</v>
      </c>
      <c r="T380" s="186">
        <f>S380*H380</f>
        <v>57.628500000000002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87" t="s">
        <v>193</v>
      </c>
      <c r="AT380" s="187" t="s">
        <v>137</v>
      </c>
      <c r="AU380" s="187" t="s">
        <v>136</v>
      </c>
      <c r="AY380" s="15" t="s">
        <v>134</v>
      </c>
      <c r="BE380" s="188">
        <f>IF(N380="základná",J380,0)</f>
        <v>0</v>
      </c>
      <c r="BF380" s="188">
        <f>IF(N380="znížená",J380,0)</f>
        <v>0</v>
      </c>
      <c r="BG380" s="188">
        <f>IF(N380="zákl. prenesená",J380,0)</f>
        <v>0</v>
      </c>
      <c r="BH380" s="188">
        <f>IF(N380="zníž. prenesená",J380,0)</f>
        <v>0</v>
      </c>
      <c r="BI380" s="188">
        <f>IF(N380="nulová",J380,0)</f>
        <v>0</v>
      </c>
      <c r="BJ380" s="15" t="s">
        <v>136</v>
      </c>
      <c r="BK380" s="188">
        <f>ROUND(I380*H380,2)</f>
        <v>0</v>
      </c>
      <c r="BL380" s="15" t="s">
        <v>193</v>
      </c>
      <c r="BM380" s="187" t="s">
        <v>1025</v>
      </c>
    </row>
    <row r="381" s="2" customFormat="1" ht="24.15" customHeight="1">
      <c r="A381" s="34"/>
      <c r="B381" s="174"/>
      <c r="C381" s="175" t="s">
        <v>1026</v>
      </c>
      <c r="D381" s="175" t="s">
        <v>137</v>
      </c>
      <c r="E381" s="176" t="s">
        <v>1027</v>
      </c>
      <c r="F381" s="177" t="s">
        <v>1028</v>
      </c>
      <c r="G381" s="178" t="s">
        <v>176</v>
      </c>
      <c r="H381" s="179">
        <v>1535.4400000000001</v>
      </c>
      <c r="I381" s="180"/>
      <c r="J381" s="181">
        <f>ROUND(I381*H381,2)</f>
        <v>0</v>
      </c>
      <c r="K381" s="182"/>
      <c r="L381" s="35"/>
      <c r="M381" s="183" t="s">
        <v>1</v>
      </c>
      <c r="N381" s="184" t="s">
        <v>40</v>
      </c>
      <c r="O381" s="78"/>
      <c r="P381" s="185">
        <f>O381*H381</f>
        <v>0</v>
      </c>
      <c r="Q381" s="185">
        <v>0</v>
      </c>
      <c r="R381" s="185">
        <f>Q381*H381</f>
        <v>0</v>
      </c>
      <c r="S381" s="185">
        <v>0</v>
      </c>
      <c r="T381" s="186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87" t="s">
        <v>193</v>
      </c>
      <c r="AT381" s="187" t="s">
        <v>137</v>
      </c>
      <c r="AU381" s="187" t="s">
        <v>136</v>
      </c>
      <c r="AY381" s="15" t="s">
        <v>134</v>
      </c>
      <c r="BE381" s="188">
        <f>IF(N381="základná",J381,0)</f>
        <v>0</v>
      </c>
      <c r="BF381" s="188">
        <f>IF(N381="znížená",J381,0)</f>
        <v>0</v>
      </c>
      <c r="BG381" s="188">
        <f>IF(N381="zákl. prenesená",J381,0)</f>
        <v>0</v>
      </c>
      <c r="BH381" s="188">
        <f>IF(N381="zníž. prenesená",J381,0)</f>
        <v>0</v>
      </c>
      <c r="BI381" s="188">
        <f>IF(N381="nulová",J381,0)</f>
        <v>0</v>
      </c>
      <c r="BJ381" s="15" t="s">
        <v>136</v>
      </c>
      <c r="BK381" s="188">
        <f>ROUND(I381*H381,2)</f>
        <v>0</v>
      </c>
      <c r="BL381" s="15" t="s">
        <v>193</v>
      </c>
      <c r="BM381" s="187" t="s">
        <v>1029</v>
      </c>
    </row>
    <row r="382" s="2" customFormat="1" ht="16.5" customHeight="1">
      <c r="A382" s="34"/>
      <c r="B382" s="174"/>
      <c r="C382" s="175" t="s">
        <v>1030</v>
      </c>
      <c r="D382" s="175" t="s">
        <v>137</v>
      </c>
      <c r="E382" s="176" t="s">
        <v>1031</v>
      </c>
      <c r="F382" s="177" t="s">
        <v>1032</v>
      </c>
      <c r="G382" s="178" t="s">
        <v>243</v>
      </c>
      <c r="H382" s="179">
        <v>72.829999999999998</v>
      </c>
      <c r="I382" s="180"/>
      <c r="J382" s="181">
        <f>ROUND(I382*H382,2)</f>
        <v>0</v>
      </c>
      <c r="K382" s="182"/>
      <c r="L382" s="35"/>
      <c r="M382" s="183" t="s">
        <v>1</v>
      </c>
      <c r="N382" s="184" t="s">
        <v>40</v>
      </c>
      <c r="O382" s="78"/>
      <c r="P382" s="185">
        <f>O382*H382</f>
        <v>0</v>
      </c>
      <c r="Q382" s="185">
        <v>0</v>
      </c>
      <c r="R382" s="185">
        <f>Q382*H382</f>
        <v>0</v>
      </c>
      <c r="S382" s="185">
        <v>0</v>
      </c>
      <c r="T382" s="186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87" t="s">
        <v>193</v>
      </c>
      <c r="AT382" s="187" t="s">
        <v>137</v>
      </c>
      <c r="AU382" s="187" t="s">
        <v>136</v>
      </c>
      <c r="AY382" s="15" t="s">
        <v>134</v>
      </c>
      <c r="BE382" s="188">
        <f>IF(N382="základná",J382,0)</f>
        <v>0</v>
      </c>
      <c r="BF382" s="188">
        <f>IF(N382="znížená",J382,0)</f>
        <v>0</v>
      </c>
      <c r="BG382" s="188">
        <f>IF(N382="zákl. prenesená",J382,0)</f>
        <v>0</v>
      </c>
      <c r="BH382" s="188">
        <f>IF(N382="zníž. prenesená",J382,0)</f>
        <v>0</v>
      </c>
      <c r="BI382" s="188">
        <f>IF(N382="nulová",J382,0)</f>
        <v>0</v>
      </c>
      <c r="BJ382" s="15" t="s">
        <v>136</v>
      </c>
      <c r="BK382" s="188">
        <f>ROUND(I382*H382,2)</f>
        <v>0</v>
      </c>
      <c r="BL382" s="15" t="s">
        <v>193</v>
      </c>
      <c r="BM382" s="187" t="s">
        <v>1033</v>
      </c>
    </row>
    <row r="383" s="2" customFormat="1" ht="24.15" customHeight="1">
      <c r="A383" s="34"/>
      <c r="B383" s="174"/>
      <c r="C383" s="175" t="s">
        <v>1034</v>
      </c>
      <c r="D383" s="175" t="s">
        <v>137</v>
      </c>
      <c r="E383" s="176" t="s">
        <v>1035</v>
      </c>
      <c r="F383" s="177" t="s">
        <v>1036</v>
      </c>
      <c r="G383" s="178" t="s">
        <v>166</v>
      </c>
      <c r="H383" s="179">
        <v>28.399000000000001</v>
      </c>
      <c r="I383" s="180"/>
      <c r="J383" s="181">
        <f>ROUND(I383*H383,2)</f>
        <v>0</v>
      </c>
      <c r="K383" s="182"/>
      <c r="L383" s="35"/>
      <c r="M383" s="183" t="s">
        <v>1</v>
      </c>
      <c r="N383" s="184" t="s">
        <v>40</v>
      </c>
      <c r="O383" s="78"/>
      <c r="P383" s="185">
        <f>O383*H383</f>
        <v>0</v>
      </c>
      <c r="Q383" s="185">
        <v>0</v>
      </c>
      <c r="R383" s="185">
        <f>Q383*H383</f>
        <v>0</v>
      </c>
      <c r="S383" s="185">
        <v>0</v>
      </c>
      <c r="T383" s="186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87" t="s">
        <v>193</v>
      </c>
      <c r="AT383" s="187" t="s">
        <v>137</v>
      </c>
      <c r="AU383" s="187" t="s">
        <v>136</v>
      </c>
      <c r="AY383" s="15" t="s">
        <v>134</v>
      </c>
      <c r="BE383" s="188">
        <f>IF(N383="základná",J383,0)</f>
        <v>0</v>
      </c>
      <c r="BF383" s="188">
        <f>IF(N383="znížená",J383,0)</f>
        <v>0</v>
      </c>
      <c r="BG383" s="188">
        <f>IF(N383="zákl. prenesená",J383,0)</f>
        <v>0</v>
      </c>
      <c r="BH383" s="188">
        <f>IF(N383="zníž. prenesená",J383,0)</f>
        <v>0</v>
      </c>
      <c r="BI383" s="188">
        <f>IF(N383="nulová",J383,0)</f>
        <v>0</v>
      </c>
      <c r="BJ383" s="15" t="s">
        <v>136</v>
      </c>
      <c r="BK383" s="188">
        <f>ROUND(I383*H383,2)</f>
        <v>0</v>
      </c>
      <c r="BL383" s="15" t="s">
        <v>193</v>
      </c>
      <c r="BM383" s="187" t="s">
        <v>1037</v>
      </c>
    </row>
    <row r="384" s="12" customFormat="1" ht="22.8" customHeight="1">
      <c r="A384" s="12"/>
      <c r="B384" s="161"/>
      <c r="C384" s="12"/>
      <c r="D384" s="162" t="s">
        <v>73</v>
      </c>
      <c r="E384" s="172" t="s">
        <v>1038</v>
      </c>
      <c r="F384" s="172" t="s">
        <v>1039</v>
      </c>
      <c r="G384" s="12"/>
      <c r="H384" s="12"/>
      <c r="I384" s="164"/>
      <c r="J384" s="173">
        <f>BK384</f>
        <v>0</v>
      </c>
      <c r="K384" s="12"/>
      <c r="L384" s="161"/>
      <c r="M384" s="166"/>
      <c r="N384" s="167"/>
      <c r="O384" s="167"/>
      <c r="P384" s="168">
        <f>SUM(P385:P396)</f>
        <v>0</v>
      </c>
      <c r="Q384" s="167"/>
      <c r="R384" s="168">
        <f>SUM(R385:R396)</f>
        <v>0.36289999999999994</v>
      </c>
      <c r="S384" s="167"/>
      <c r="T384" s="169">
        <f>SUM(T385:T396)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62" t="s">
        <v>136</v>
      </c>
      <c r="AT384" s="170" t="s">
        <v>73</v>
      </c>
      <c r="AU384" s="170" t="s">
        <v>78</v>
      </c>
      <c r="AY384" s="162" t="s">
        <v>134</v>
      </c>
      <c r="BK384" s="171">
        <f>SUM(BK385:BK396)</f>
        <v>0</v>
      </c>
    </row>
    <row r="385" s="2" customFormat="1" ht="16.5" customHeight="1">
      <c r="A385" s="34"/>
      <c r="B385" s="174"/>
      <c r="C385" s="175" t="s">
        <v>1040</v>
      </c>
      <c r="D385" s="175" t="s">
        <v>137</v>
      </c>
      <c r="E385" s="176" t="s">
        <v>1041</v>
      </c>
      <c r="F385" s="177" t="s">
        <v>1042</v>
      </c>
      <c r="G385" s="178" t="s">
        <v>243</v>
      </c>
      <c r="H385" s="179">
        <v>1</v>
      </c>
      <c r="I385" s="180"/>
      <c r="J385" s="181">
        <f>ROUND(I385*H385,2)</f>
        <v>0</v>
      </c>
      <c r="K385" s="182"/>
      <c r="L385" s="35"/>
      <c r="M385" s="183" t="s">
        <v>1</v>
      </c>
      <c r="N385" s="184" t="s">
        <v>40</v>
      </c>
      <c r="O385" s="78"/>
      <c r="P385" s="185">
        <f>O385*H385</f>
        <v>0</v>
      </c>
      <c r="Q385" s="185">
        <v>0.00018000000000000001</v>
      </c>
      <c r="R385" s="185">
        <f>Q385*H385</f>
        <v>0.00018000000000000001</v>
      </c>
      <c r="S385" s="185">
        <v>0</v>
      </c>
      <c r="T385" s="186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87" t="s">
        <v>193</v>
      </c>
      <c r="AT385" s="187" t="s">
        <v>137</v>
      </c>
      <c r="AU385" s="187" t="s">
        <v>136</v>
      </c>
      <c r="AY385" s="15" t="s">
        <v>134</v>
      </c>
      <c r="BE385" s="188">
        <f>IF(N385="základná",J385,0)</f>
        <v>0</v>
      </c>
      <c r="BF385" s="188">
        <f>IF(N385="znížená",J385,0)</f>
        <v>0</v>
      </c>
      <c r="BG385" s="188">
        <f>IF(N385="zákl. prenesená",J385,0)</f>
        <v>0</v>
      </c>
      <c r="BH385" s="188">
        <f>IF(N385="zníž. prenesená",J385,0)</f>
        <v>0</v>
      </c>
      <c r="BI385" s="188">
        <f>IF(N385="nulová",J385,0)</f>
        <v>0</v>
      </c>
      <c r="BJ385" s="15" t="s">
        <v>136</v>
      </c>
      <c r="BK385" s="188">
        <f>ROUND(I385*H385,2)</f>
        <v>0</v>
      </c>
      <c r="BL385" s="15" t="s">
        <v>193</v>
      </c>
      <c r="BM385" s="187" t="s">
        <v>1043</v>
      </c>
    </row>
    <row r="386" s="2" customFormat="1" ht="24.15" customHeight="1">
      <c r="A386" s="34"/>
      <c r="B386" s="174"/>
      <c r="C386" s="189" t="s">
        <v>1044</v>
      </c>
      <c r="D386" s="189" t="s">
        <v>163</v>
      </c>
      <c r="E386" s="190" t="s">
        <v>1045</v>
      </c>
      <c r="F386" s="191" t="s">
        <v>1046</v>
      </c>
      <c r="G386" s="192" t="s">
        <v>229</v>
      </c>
      <c r="H386" s="193">
        <v>1</v>
      </c>
      <c r="I386" s="194"/>
      <c r="J386" s="195">
        <f>ROUND(I386*H386,2)</f>
        <v>0</v>
      </c>
      <c r="K386" s="196"/>
      <c r="L386" s="197"/>
      <c r="M386" s="198" t="s">
        <v>1</v>
      </c>
      <c r="N386" s="199" t="s">
        <v>40</v>
      </c>
      <c r="O386" s="78"/>
      <c r="P386" s="185">
        <f>O386*H386</f>
        <v>0</v>
      </c>
      <c r="Q386" s="185">
        <v>0.036999999999999998</v>
      </c>
      <c r="R386" s="185">
        <f>Q386*H386</f>
        <v>0.036999999999999998</v>
      </c>
      <c r="S386" s="185">
        <v>0</v>
      </c>
      <c r="T386" s="186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87" t="s">
        <v>265</v>
      </c>
      <c r="AT386" s="187" t="s">
        <v>163</v>
      </c>
      <c r="AU386" s="187" t="s">
        <v>136</v>
      </c>
      <c r="AY386" s="15" t="s">
        <v>134</v>
      </c>
      <c r="BE386" s="188">
        <f>IF(N386="základná",J386,0)</f>
        <v>0</v>
      </c>
      <c r="BF386" s="188">
        <f>IF(N386="znížená",J386,0)</f>
        <v>0</v>
      </c>
      <c r="BG386" s="188">
        <f>IF(N386="zákl. prenesená",J386,0)</f>
        <v>0</v>
      </c>
      <c r="BH386" s="188">
        <f>IF(N386="zníž. prenesená",J386,0)</f>
        <v>0</v>
      </c>
      <c r="BI386" s="188">
        <f>IF(N386="nulová",J386,0)</f>
        <v>0</v>
      </c>
      <c r="BJ386" s="15" t="s">
        <v>136</v>
      </c>
      <c r="BK386" s="188">
        <f>ROUND(I386*H386,2)</f>
        <v>0</v>
      </c>
      <c r="BL386" s="15" t="s">
        <v>193</v>
      </c>
      <c r="BM386" s="187" t="s">
        <v>1047</v>
      </c>
    </row>
    <row r="387" s="2" customFormat="1" ht="16.5" customHeight="1">
      <c r="A387" s="34"/>
      <c r="B387" s="174"/>
      <c r="C387" s="175" t="s">
        <v>1048</v>
      </c>
      <c r="D387" s="175" t="s">
        <v>137</v>
      </c>
      <c r="E387" s="176" t="s">
        <v>1041</v>
      </c>
      <c r="F387" s="177" t="s">
        <v>1042</v>
      </c>
      <c r="G387" s="178" t="s">
        <v>243</v>
      </c>
      <c r="H387" s="179">
        <v>2</v>
      </c>
      <c r="I387" s="180"/>
      <c r="J387" s="181">
        <f>ROUND(I387*H387,2)</f>
        <v>0</v>
      </c>
      <c r="K387" s="182"/>
      <c r="L387" s="35"/>
      <c r="M387" s="183" t="s">
        <v>1</v>
      </c>
      <c r="N387" s="184" t="s">
        <v>40</v>
      </c>
      <c r="O387" s="78"/>
      <c r="P387" s="185">
        <f>O387*H387</f>
        <v>0</v>
      </c>
      <c r="Q387" s="185">
        <v>0.00018000000000000001</v>
      </c>
      <c r="R387" s="185">
        <f>Q387*H387</f>
        <v>0.00036000000000000002</v>
      </c>
      <c r="S387" s="185">
        <v>0</v>
      </c>
      <c r="T387" s="186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87" t="s">
        <v>193</v>
      </c>
      <c r="AT387" s="187" t="s">
        <v>137</v>
      </c>
      <c r="AU387" s="187" t="s">
        <v>136</v>
      </c>
      <c r="AY387" s="15" t="s">
        <v>134</v>
      </c>
      <c r="BE387" s="188">
        <f>IF(N387="základná",J387,0)</f>
        <v>0</v>
      </c>
      <c r="BF387" s="188">
        <f>IF(N387="znížená",J387,0)</f>
        <v>0</v>
      </c>
      <c r="BG387" s="188">
        <f>IF(N387="zákl. prenesená",J387,0)</f>
        <v>0</v>
      </c>
      <c r="BH387" s="188">
        <f>IF(N387="zníž. prenesená",J387,0)</f>
        <v>0</v>
      </c>
      <c r="BI387" s="188">
        <f>IF(N387="nulová",J387,0)</f>
        <v>0</v>
      </c>
      <c r="BJ387" s="15" t="s">
        <v>136</v>
      </c>
      <c r="BK387" s="188">
        <f>ROUND(I387*H387,2)</f>
        <v>0</v>
      </c>
      <c r="BL387" s="15" t="s">
        <v>193</v>
      </c>
      <c r="BM387" s="187" t="s">
        <v>1049</v>
      </c>
    </row>
    <row r="388" s="2" customFormat="1" ht="24.15" customHeight="1">
      <c r="A388" s="34"/>
      <c r="B388" s="174"/>
      <c r="C388" s="189" t="s">
        <v>1050</v>
      </c>
      <c r="D388" s="189" t="s">
        <v>163</v>
      </c>
      <c r="E388" s="190" t="s">
        <v>1051</v>
      </c>
      <c r="F388" s="191" t="s">
        <v>1052</v>
      </c>
      <c r="G388" s="192" t="s">
        <v>229</v>
      </c>
      <c r="H388" s="193">
        <v>2</v>
      </c>
      <c r="I388" s="194"/>
      <c r="J388" s="195">
        <f>ROUND(I388*H388,2)</f>
        <v>0</v>
      </c>
      <c r="K388" s="196"/>
      <c r="L388" s="197"/>
      <c r="M388" s="198" t="s">
        <v>1</v>
      </c>
      <c r="N388" s="199" t="s">
        <v>40</v>
      </c>
      <c r="O388" s="78"/>
      <c r="P388" s="185">
        <f>O388*H388</f>
        <v>0</v>
      </c>
      <c r="Q388" s="185">
        <v>0.043999999999999997</v>
      </c>
      <c r="R388" s="185">
        <f>Q388*H388</f>
        <v>0.087999999999999995</v>
      </c>
      <c r="S388" s="185">
        <v>0</v>
      </c>
      <c r="T388" s="186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87" t="s">
        <v>265</v>
      </c>
      <c r="AT388" s="187" t="s">
        <v>163</v>
      </c>
      <c r="AU388" s="187" t="s">
        <v>136</v>
      </c>
      <c r="AY388" s="15" t="s">
        <v>134</v>
      </c>
      <c r="BE388" s="188">
        <f>IF(N388="základná",J388,0)</f>
        <v>0</v>
      </c>
      <c r="BF388" s="188">
        <f>IF(N388="znížená",J388,0)</f>
        <v>0</v>
      </c>
      <c r="BG388" s="188">
        <f>IF(N388="zákl. prenesená",J388,0)</f>
        <v>0</v>
      </c>
      <c r="BH388" s="188">
        <f>IF(N388="zníž. prenesená",J388,0)</f>
        <v>0</v>
      </c>
      <c r="BI388" s="188">
        <f>IF(N388="nulová",J388,0)</f>
        <v>0</v>
      </c>
      <c r="BJ388" s="15" t="s">
        <v>136</v>
      </c>
      <c r="BK388" s="188">
        <f>ROUND(I388*H388,2)</f>
        <v>0</v>
      </c>
      <c r="BL388" s="15" t="s">
        <v>193</v>
      </c>
      <c r="BM388" s="187" t="s">
        <v>1053</v>
      </c>
    </row>
    <row r="389" s="2" customFormat="1" ht="16.5" customHeight="1">
      <c r="A389" s="34"/>
      <c r="B389" s="174"/>
      <c r="C389" s="175" t="s">
        <v>1054</v>
      </c>
      <c r="D389" s="175" t="s">
        <v>137</v>
      </c>
      <c r="E389" s="176" t="s">
        <v>1041</v>
      </c>
      <c r="F389" s="177" t="s">
        <v>1042</v>
      </c>
      <c r="G389" s="178" t="s">
        <v>243</v>
      </c>
      <c r="H389" s="179">
        <v>1</v>
      </c>
      <c r="I389" s="180"/>
      <c r="J389" s="181">
        <f>ROUND(I389*H389,2)</f>
        <v>0</v>
      </c>
      <c r="K389" s="182"/>
      <c r="L389" s="35"/>
      <c r="M389" s="183" t="s">
        <v>1</v>
      </c>
      <c r="N389" s="184" t="s">
        <v>40</v>
      </c>
      <c r="O389" s="78"/>
      <c r="P389" s="185">
        <f>O389*H389</f>
        <v>0</v>
      </c>
      <c r="Q389" s="185">
        <v>0.00018000000000000001</v>
      </c>
      <c r="R389" s="185">
        <f>Q389*H389</f>
        <v>0.00018000000000000001</v>
      </c>
      <c r="S389" s="185">
        <v>0</v>
      </c>
      <c r="T389" s="186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87" t="s">
        <v>193</v>
      </c>
      <c r="AT389" s="187" t="s">
        <v>137</v>
      </c>
      <c r="AU389" s="187" t="s">
        <v>136</v>
      </c>
      <c r="AY389" s="15" t="s">
        <v>134</v>
      </c>
      <c r="BE389" s="188">
        <f>IF(N389="základná",J389,0)</f>
        <v>0</v>
      </c>
      <c r="BF389" s="188">
        <f>IF(N389="znížená",J389,0)</f>
        <v>0</v>
      </c>
      <c r="BG389" s="188">
        <f>IF(N389="zákl. prenesená",J389,0)</f>
        <v>0</v>
      </c>
      <c r="BH389" s="188">
        <f>IF(N389="zníž. prenesená",J389,0)</f>
        <v>0</v>
      </c>
      <c r="BI389" s="188">
        <f>IF(N389="nulová",J389,0)</f>
        <v>0</v>
      </c>
      <c r="BJ389" s="15" t="s">
        <v>136</v>
      </c>
      <c r="BK389" s="188">
        <f>ROUND(I389*H389,2)</f>
        <v>0</v>
      </c>
      <c r="BL389" s="15" t="s">
        <v>193</v>
      </c>
      <c r="BM389" s="187" t="s">
        <v>1055</v>
      </c>
    </row>
    <row r="390" s="2" customFormat="1" ht="24.15" customHeight="1">
      <c r="A390" s="34"/>
      <c r="B390" s="174"/>
      <c r="C390" s="189" t="s">
        <v>1056</v>
      </c>
      <c r="D390" s="189" t="s">
        <v>163</v>
      </c>
      <c r="E390" s="190" t="s">
        <v>1051</v>
      </c>
      <c r="F390" s="191" t="s">
        <v>1052</v>
      </c>
      <c r="G390" s="192" t="s">
        <v>229</v>
      </c>
      <c r="H390" s="193">
        <v>1</v>
      </c>
      <c r="I390" s="194"/>
      <c r="J390" s="195">
        <f>ROUND(I390*H390,2)</f>
        <v>0</v>
      </c>
      <c r="K390" s="196"/>
      <c r="L390" s="197"/>
      <c r="M390" s="198" t="s">
        <v>1</v>
      </c>
      <c r="N390" s="199" t="s">
        <v>40</v>
      </c>
      <c r="O390" s="78"/>
      <c r="P390" s="185">
        <f>O390*H390</f>
        <v>0</v>
      </c>
      <c r="Q390" s="185">
        <v>0.043999999999999997</v>
      </c>
      <c r="R390" s="185">
        <f>Q390*H390</f>
        <v>0.043999999999999997</v>
      </c>
      <c r="S390" s="185">
        <v>0</v>
      </c>
      <c r="T390" s="186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87" t="s">
        <v>265</v>
      </c>
      <c r="AT390" s="187" t="s">
        <v>163</v>
      </c>
      <c r="AU390" s="187" t="s">
        <v>136</v>
      </c>
      <c r="AY390" s="15" t="s">
        <v>134</v>
      </c>
      <c r="BE390" s="188">
        <f>IF(N390="základná",J390,0)</f>
        <v>0</v>
      </c>
      <c r="BF390" s="188">
        <f>IF(N390="znížená",J390,0)</f>
        <v>0</v>
      </c>
      <c r="BG390" s="188">
        <f>IF(N390="zákl. prenesená",J390,0)</f>
        <v>0</v>
      </c>
      <c r="BH390" s="188">
        <f>IF(N390="zníž. prenesená",J390,0)</f>
        <v>0</v>
      </c>
      <c r="BI390" s="188">
        <f>IF(N390="nulová",J390,0)</f>
        <v>0</v>
      </c>
      <c r="BJ390" s="15" t="s">
        <v>136</v>
      </c>
      <c r="BK390" s="188">
        <f>ROUND(I390*H390,2)</f>
        <v>0</v>
      </c>
      <c r="BL390" s="15" t="s">
        <v>193</v>
      </c>
      <c r="BM390" s="187" t="s">
        <v>1057</v>
      </c>
    </row>
    <row r="391" s="2" customFormat="1" ht="16.5" customHeight="1">
      <c r="A391" s="34"/>
      <c r="B391" s="174"/>
      <c r="C391" s="175" t="s">
        <v>1058</v>
      </c>
      <c r="D391" s="175" t="s">
        <v>137</v>
      </c>
      <c r="E391" s="176" t="s">
        <v>1041</v>
      </c>
      <c r="F391" s="177" t="s">
        <v>1042</v>
      </c>
      <c r="G391" s="178" t="s">
        <v>243</v>
      </c>
      <c r="H391" s="179">
        <v>1</v>
      </c>
      <c r="I391" s="180"/>
      <c r="J391" s="181">
        <f>ROUND(I391*H391,2)</f>
        <v>0</v>
      </c>
      <c r="K391" s="182"/>
      <c r="L391" s="35"/>
      <c r="M391" s="183" t="s">
        <v>1</v>
      </c>
      <c r="N391" s="184" t="s">
        <v>40</v>
      </c>
      <c r="O391" s="78"/>
      <c r="P391" s="185">
        <f>O391*H391</f>
        <v>0</v>
      </c>
      <c r="Q391" s="185">
        <v>0.00018000000000000001</v>
      </c>
      <c r="R391" s="185">
        <f>Q391*H391</f>
        <v>0.00018000000000000001</v>
      </c>
      <c r="S391" s="185">
        <v>0</v>
      </c>
      <c r="T391" s="186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87" t="s">
        <v>193</v>
      </c>
      <c r="AT391" s="187" t="s">
        <v>137</v>
      </c>
      <c r="AU391" s="187" t="s">
        <v>136</v>
      </c>
      <c r="AY391" s="15" t="s">
        <v>134</v>
      </c>
      <c r="BE391" s="188">
        <f>IF(N391="základná",J391,0)</f>
        <v>0</v>
      </c>
      <c r="BF391" s="188">
        <f>IF(N391="znížená",J391,0)</f>
        <v>0</v>
      </c>
      <c r="BG391" s="188">
        <f>IF(N391="zákl. prenesená",J391,0)</f>
        <v>0</v>
      </c>
      <c r="BH391" s="188">
        <f>IF(N391="zníž. prenesená",J391,0)</f>
        <v>0</v>
      </c>
      <c r="BI391" s="188">
        <f>IF(N391="nulová",J391,0)</f>
        <v>0</v>
      </c>
      <c r="BJ391" s="15" t="s">
        <v>136</v>
      </c>
      <c r="BK391" s="188">
        <f>ROUND(I391*H391,2)</f>
        <v>0</v>
      </c>
      <c r="BL391" s="15" t="s">
        <v>193</v>
      </c>
      <c r="BM391" s="187" t="s">
        <v>1059</v>
      </c>
    </row>
    <row r="392" s="2" customFormat="1" ht="24.15" customHeight="1">
      <c r="A392" s="34"/>
      <c r="B392" s="174"/>
      <c r="C392" s="189" t="s">
        <v>1060</v>
      </c>
      <c r="D392" s="189" t="s">
        <v>163</v>
      </c>
      <c r="E392" s="190" t="s">
        <v>1061</v>
      </c>
      <c r="F392" s="191" t="s">
        <v>1062</v>
      </c>
      <c r="G392" s="192" t="s">
        <v>229</v>
      </c>
      <c r="H392" s="193">
        <v>1</v>
      </c>
      <c r="I392" s="194"/>
      <c r="J392" s="195">
        <f>ROUND(I392*H392,2)</f>
        <v>0</v>
      </c>
      <c r="K392" s="196"/>
      <c r="L392" s="197"/>
      <c r="M392" s="198" t="s">
        <v>1</v>
      </c>
      <c r="N392" s="199" t="s">
        <v>40</v>
      </c>
      <c r="O392" s="78"/>
      <c r="P392" s="185">
        <f>O392*H392</f>
        <v>0</v>
      </c>
      <c r="Q392" s="185">
        <v>0.042999999999999997</v>
      </c>
      <c r="R392" s="185">
        <f>Q392*H392</f>
        <v>0.042999999999999997</v>
      </c>
      <c r="S392" s="185">
        <v>0</v>
      </c>
      <c r="T392" s="186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87" t="s">
        <v>265</v>
      </c>
      <c r="AT392" s="187" t="s">
        <v>163</v>
      </c>
      <c r="AU392" s="187" t="s">
        <v>136</v>
      </c>
      <c r="AY392" s="15" t="s">
        <v>134</v>
      </c>
      <c r="BE392" s="188">
        <f>IF(N392="základná",J392,0)</f>
        <v>0</v>
      </c>
      <c r="BF392" s="188">
        <f>IF(N392="znížená",J392,0)</f>
        <v>0</v>
      </c>
      <c r="BG392" s="188">
        <f>IF(N392="zákl. prenesená",J392,0)</f>
        <v>0</v>
      </c>
      <c r="BH392" s="188">
        <f>IF(N392="zníž. prenesená",J392,0)</f>
        <v>0</v>
      </c>
      <c r="BI392" s="188">
        <f>IF(N392="nulová",J392,0)</f>
        <v>0</v>
      </c>
      <c r="BJ392" s="15" t="s">
        <v>136</v>
      </c>
      <c r="BK392" s="188">
        <f>ROUND(I392*H392,2)</f>
        <v>0</v>
      </c>
      <c r="BL392" s="15" t="s">
        <v>193</v>
      </c>
      <c r="BM392" s="187" t="s">
        <v>1063</v>
      </c>
    </row>
    <row r="393" s="2" customFormat="1" ht="24.15" customHeight="1">
      <c r="A393" s="34"/>
      <c r="B393" s="174"/>
      <c r="C393" s="175" t="s">
        <v>1064</v>
      </c>
      <c r="D393" s="175" t="s">
        <v>137</v>
      </c>
      <c r="E393" s="176" t="s">
        <v>1065</v>
      </c>
      <c r="F393" s="177" t="s">
        <v>1066</v>
      </c>
      <c r="G393" s="178" t="s">
        <v>229</v>
      </c>
      <c r="H393" s="179">
        <v>6</v>
      </c>
      <c r="I393" s="180"/>
      <c r="J393" s="181">
        <f>ROUND(I393*H393,2)</f>
        <v>0</v>
      </c>
      <c r="K393" s="182"/>
      <c r="L393" s="35"/>
      <c r="M393" s="183" t="s">
        <v>1</v>
      </c>
      <c r="N393" s="184" t="s">
        <v>40</v>
      </c>
      <c r="O393" s="78"/>
      <c r="P393" s="185">
        <f>O393*H393</f>
        <v>0</v>
      </c>
      <c r="Q393" s="185">
        <v>0</v>
      </c>
      <c r="R393" s="185">
        <f>Q393*H393</f>
        <v>0</v>
      </c>
      <c r="S393" s="185">
        <v>0</v>
      </c>
      <c r="T393" s="186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87" t="s">
        <v>193</v>
      </c>
      <c r="AT393" s="187" t="s">
        <v>137</v>
      </c>
      <c r="AU393" s="187" t="s">
        <v>136</v>
      </c>
      <c r="AY393" s="15" t="s">
        <v>134</v>
      </c>
      <c r="BE393" s="188">
        <f>IF(N393="základná",J393,0)</f>
        <v>0</v>
      </c>
      <c r="BF393" s="188">
        <f>IF(N393="znížená",J393,0)</f>
        <v>0</v>
      </c>
      <c r="BG393" s="188">
        <f>IF(N393="zákl. prenesená",J393,0)</f>
        <v>0</v>
      </c>
      <c r="BH393" s="188">
        <f>IF(N393="zníž. prenesená",J393,0)</f>
        <v>0</v>
      </c>
      <c r="BI393" s="188">
        <f>IF(N393="nulová",J393,0)</f>
        <v>0</v>
      </c>
      <c r="BJ393" s="15" t="s">
        <v>136</v>
      </c>
      <c r="BK393" s="188">
        <f>ROUND(I393*H393,2)</f>
        <v>0</v>
      </c>
      <c r="BL393" s="15" t="s">
        <v>193</v>
      </c>
      <c r="BM393" s="187" t="s">
        <v>1067</v>
      </c>
    </row>
    <row r="394" s="2" customFormat="1" ht="24.15" customHeight="1">
      <c r="A394" s="34"/>
      <c r="B394" s="174"/>
      <c r="C394" s="189" t="s">
        <v>1068</v>
      </c>
      <c r="D394" s="189" t="s">
        <v>163</v>
      </c>
      <c r="E394" s="190" t="s">
        <v>1069</v>
      </c>
      <c r="F394" s="191" t="s">
        <v>1070</v>
      </c>
      <c r="G394" s="192" t="s">
        <v>229</v>
      </c>
      <c r="H394" s="193">
        <v>4</v>
      </c>
      <c r="I394" s="194"/>
      <c r="J394" s="195">
        <f>ROUND(I394*H394,2)</f>
        <v>0</v>
      </c>
      <c r="K394" s="196"/>
      <c r="L394" s="197"/>
      <c r="M394" s="198" t="s">
        <v>1</v>
      </c>
      <c r="N394" s="199" t="s">
        <v>40</v>
      </c>
      <c r="O394" s="78"/>
      <c r="P394" s="185">
        <f>O394*H394</f>
        <v>0</v>
      </c>
      <c r="Q394" s="185">
        <v>0.025000000000000001</v>
      </c>
      <c r="R394" s="185">
        <f>Q394*H394</f>
        <v>0.10000000000000001</v>
      </c>
      <c r="S394" s="185">
        <v>0</v>
      </c>
      <c r="T394" s="186">
        <f>S394*H394</f>
        <v>0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87" t="s">
        <v>265</v>
      </c>
      <c r="AT394" s="187" t="s">
        <v>163</v>
      </c>
      <c r="AU394" s="187" t="s">
        <v>136</v>
      </c>
      <c r="AY394" s="15" t="s">
        <v>134</v>
      </c>
      <c r="BE394" s="188">
        <f>IF(N394="základná",J394,0)</f>
        <v>0</v>
      </c>
      <c r="BF394" s="188">
        <f>IF(N394="znížená",J394,0)</f>
        <v>0</v>
      </c>
      <c r="BG394" s="188">
        <f>IF(N394="zákl. prenesená",J394,0)</f>
        <v>0</v>
      </c>
      <c r="BH394" s="188">
        <f>IF(N394="zníž. prenesená",J394,0)</f>
        <v>0</v>
      </c>
      <c r="BI394" s="188">
        <f>IF(N394="nulová",J394,0)</f>
        <v>0</v>
      </c>
      <c r="BJ394" s="15" t="s">
        <v>136</v>
      </c>
      <c r="BK394" s="188">
        <f>ROUND(I394*H394,2)</f>
        <v>0</v>
      </c>
      <c r="BL394" s="15" t="s">
        <v>193</v>
      </c>
      <c r="BM394" s="187" t="s">
        <v>1071</v>
      </c>
    </row>
    <row r="395" s="2" customFormat="1" ht="24.15" customHeight="1">
      <c r="A395" s="34"/>
      <c r="B395" s="174"/>
      <c r="C395" s="189" t="s">
        <v>1072</v>
      </c>
      <c r="D395" s="189" t="s">
        <v>163</v>
      </c>
      <c r="E395" s="190" t="s">
        <v>1069</v>
      </c>
      <c r="F395" s="191" t="s">
        <v>1070</v>
      </c>
      <c r="G395" s="192" t="s">
        <v>229</v>
      </c>
      <c r="H395" s="193">
        <v>2</v>
      </c>
      <c r="I395" s="194"/>
      <c r="J395" s="195">
        <f>ROUND(I395*H395,2)</f>
        <v>0</v>
      </c>
      <c r="K395" s="196"/>
      <c r="L395" s="197"/>
      <c r="M395" s="198" t="s">
        <v>1</v>
      </c>
      <c r="N395" s="199" t="s">
        <v>40</v>
      </c>
      <c r="O395" s="78"/>
      <c r="P395" s="185">
        <f>O395*H395</f>
        <v>0</v>
      </c>
      <c r="Q395" s="185">
        <v>0.025000000000000001</v>
      </c>
      <c r="R395" s="185">
        <f>Q395*H395</f>
        <v>0.050000000000000003</v>
      </c>
      <c r="S395" s="185">
        <v>0</v>
      </c>
      <c r="T395" s="186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87" t="s">
        <v>265</v>
      </c>
      <c r="AT395" s="187" t="s">
        <v>163</v>
      </c>
      <c r="AU395" s="187" t="s">
        <v>136</v>
      </c>
      <c r="AY395" s="15" t="s">
        <v>134</v>
      </c>
      <c r="BE395" s="188">
        <f>IF(N395="základná",J395,0)</f>
        <v>0</v>
      </c>
      <c r="BF395" s="188">
        <f>IF(N395="znížená",J395,0)</f>
        <v>0</v>
      </c>
      <c r="BG395" s="188">
        <f>IF(N395="zákl. prenesená",J395,0)</f>
        <v>0</v>
      </c>
      <c r="BH395" s="188">
        <f>IF(N395="zníž. prenesená",J395,0)</f>
        <v>0</v>
      </c>
      <c r="BI395" s="188">
        <f>IF(N395="nulová",J395,0)</f>
        <v>0</v>
      </c>
      <c r="BJ395" s="15" t="s">
        <v>136</v>
      </c>
      <c r="BK395" s="188">
        <f>ROUND(I395*H395,2)</f>
        <v>0</v>
      </c>
      <c r="BL395" s="15" t="s">
        <v>193</v>
      </c>
      <c r="BM395" s="187" t="s">
        <v>1073</v>
      </c>
    </row>
    <row r="396" s="2" customFormat="1" ht="24.15" customHeight="1">
      <c r="A396" s="34"/>
      <c r="B396" s="174"/>
      <c r="C396" s="175" t="s">
        <v>1074</v>
      </c>
      <c r="D396" s="175" t="s">
        <v>137</v>
      </c>
      <c r="E396" s="176" t="s">
        <v>1075</v>
      </c>
      <c r="F396" s="177" t="s">
        <v>1076</v>
      </c>
      <c r="G396" s="178" t="s">
        <v>166</v>
      </c>
      <c r="H396" s="179">
        <v>0.253</v>
      </c>
      <c r="I396" s="180"/>
      <c r="J396" s="181">
        <f>ROUND(I396*H396,2)</f>
        <v>0</v>
      </c>
      <c r="K396" s="182"/>
      <c r="L396" s="35"/>
      <c r="M396" s="183" t="s">
        <v>1</v>
      </c>
      <c r="N396" s="184" t="s">
        <v>40</v>
      </c>
      <c r="O396" s="78"/>
      <c r="P396" s="185">
        <f>O396*H396</f>
        <v>0</v>
      </c>
      <c r="Q396" s="185">
        <v>0</v>
      </c>
      <c r="R396" s="185">
        <f>Q396*H396</f>
        <v>0</v>
      </c>
      <c r="S396" s="185">
        <v>0</v>
      </c>
      <c r="T396" s="186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187" t="s">
        <v>193</v>
      </c>
      <c r="AT396" s="187" t="s">
        <v>137</v>
      </c>
      <c r="AU396" s="187" t="s">
        <v>136</v>
      </c>
      <c r="AY396" s="15" t="s">
        <v>134</v>
      </c>
      <c r="BE396" s="188">
        <f>IF(N396="základná",J396,0)</f>
        <v>0</v>
      </c>
      <c r="BF396" s="188">
        <f>IF(N396="znížená",J396,0)</f>
        <v>0</v>
      </c>
      <c r="BG396" s="188">
        <f>IF(N396="zákl. prenesená",J396,0)</f>
        <v>0</v>
      </c>
      <c r="BH396" s="188">
        <f>IF(N396="zníž. prenesená",J396,0)</f>
        <v>0</v>
      </c>
      <c r="BI396" s="188">
        <f>IF(N396="nulová",J396,0)</f>
        <v>0</v>
      </c>
      <c r="BJ396" s="15" t="s">
        <v>136</v>
      </c>
      <c r="BK396" s="188">
        <f>ROUND(I396*H396,2)</f>
        <v>0</v>
      </c>
      <c r="BL396" s="15" t="s">
        <v>193</v>
      </c>
      <c r="BM396" s="187" t="s">
        <v>1077</v>
      </c>
    </row>
    <row r="397" s="12" customFormat="1" ht="22.8" customHeight="1">
      <c r="A397" s="12"/>
      <c r="B397" s="161"/>
      <c r="C397" s="12"/>
      <c r="D397" s="162" t="s">
        <v>73</v>
      </c>
      <c r="E397" s="172" t="s">
        <v>1078</v>
      </c>
      <c r="F397" s="172" t="s">
        <v>1079</v>
      </c>
      <c r="G397" s="12"/>
      <c r="H397" s="12"/>
      <c r="I397" s="164"/>
      <c r="J397" s="173">
        <f>BK397</f>
        <v>0</v>
      </c>
      <c r="K397" s="12"/>
      <c r="L397" s="161"/>
      <c r="M397" s="166"/>
      <c r="N397" s="167"/>
      <c r="O397" s="167"/>
      <c r="P397" s="168">
        <f>SUM(P398:P415)</f>
        <v>0</v>
      </c>
      <c r="Q397" s="167"/>
      <c r="R397" s="168">
        <f>SUM(R398:R415)</f>
        <v>4.7120235500000005</v>
      </c>
      <c r="S397" s="167"/>
      <c r="T397" s="169">
        <f>SUM(T398:T415)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62" t="s">
        <v>136</v>
      </c>
      <c r="AT397" s="170" t="s">
        <v>73</v>
      </c>
      <c r="AU397" s="170" t="s">
        <v>78</v>
      </c>
      <c r="AY397" s="162" t="s">
        <v>134</v>
      </c>
      <c r="BK397" s="171">
        <f>SUM(BK398:BK415)</f>
        <v>0</v>
      </c>
    </row>
    <row r="398" s="2" customFormat="1" ht="16.5" customHeight="1">
      <c r="A398" s="34"/>
      <c r="B398" s="174"/>
      <c r="C398" s="175" t="s">
        <v>1080</v>
      </c>
      <c r="D398" s="175" t="s">
        <v>137</v>
      </c>
      <c r="E398" s="176" t="s">
        <v>1081</v>
      </c>
      <c r="F398" s="177" t="s">
        <v>1082</v>
      </c>
      <c r="G398" s="178" t="s">
        <v>243</v>
      </c>
      <c r="H398" s="179">
        <v>6.04</v>
      </c>
      <c r="I398" s="180"/>
      <c r="J398" s="181">
        <f>ROUND(I398*H398,2)</f>
        <v>0</v>
      </c>
      <c r="K398" s="182"/>
      <c r="L398" s="35"/>
      <c r="M398" s="183" t="s">
        <v>1</v>
      </c>
      <c r="N398" s="184" t="s">
        <v>40</v>
      </c>
      <c r="O398" s="78"/>
      <c r="P398" s="185">
        <f>O398*H398</f>
        <v>0</v>
      </c>
      <c r="Q398" s="185">
        <v>0</v>
      </c>
      <c r="R398" s="185">
        <f>Q398*H398</f>
        <v>0</v>
      </c>
      <c r="S398" s="185">
        <v>0</v>
      </c>
      <c r="T398" s="186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87" t="s">
        <v>193</v>
      </c>
      <c r="AT398" s="187" t="s">
        <v>137</v>
      </c>
      <c r="AU398" s="187" t="s">
        <v>136</v>
      </c>
      <c r="AY398" s="15" t="s">
        <v>134</v>
      </c>
      <c r="BE398" s="188">
        <f>IF(N398="základná",J398,0)</f>
        <v>0</v>
      </c>
      <c r="BF398" s="188">
        <f>IF(N398="znížená",J398,0)</f>
        <v>0</v>
      </c>
      <c r="BG398" s="188">
        <f>IF(N398="zákl. prenesená",J398,0)</f>
        <v>0</v>
      </c>
      <c r="BH398" s="188">
        <f>IF(N398="zníž. prenesená",J398,0)</f>
        <v>0</v>
      </c>
      <c r="BI398" s="188">
        <f>IF(N398="nulová",J398,0)</f>
        <v>0</v>
      </c>
      <c r="BJ398" s="15" t="s">
        <v>136</v>
      </c>
      <c r="BK398" s="188">
        <f>ROUND(I398*H398,2)</f>
        <v>0</v>
      </c>
      <c r="BL398" s="15" t="s">
        <v>193</v>
      </c>
      <c r="BM398" s="187" t="s">
        <v>1083</v>
      </c>
    </row>
    <row r="399" s="2" customFormat="1" ht="24.15" customHeight="1">
      <c r="A399" s="34"/>
      <c r="B399" s="174"/>
      <c r="C399" s="189" t="s">
        <v>1084</v>
      </c>
      <c r="D399" s="189" t="s">
        <v>163</v>
      </c>
      <c r="E399" s="190" t="s">
        <v>1085</v>
      </c>
      <c r="F399" s="191" t="s">
        <v>1086</v>
      </c>
      <c r="G399" s="192" t="s">
        <v>229</v>
      </c>
      <c r="H399" s="193">
        <v>1</v>
      </c>
      <c r="I399" s="194"/>
      <c r="J399" s="195">
        <f>ROUND(I399*H399,2)</f>
        <v>0</v>
      </c>
      <c r="K399" s="196"/>
      <c r="L399" s="197"/>
      <c r="M399" s="198" t="s">
        <v>1</v>
      </c>
      <c r="N399" s="199" t="s">
        <v>40</v>
      </c>
      <c r="O399" s="78"/>
      <c r="P399" s="185">
        <f>O399*H399</f>
        <v>0</v>
      </c>
      <c r="Q399" s="185">
        <v>0.079089999999999994</v>
      </c>
      <c r="R399" s="185">
        <f>Q399*H399</f>
        <v>0.079089999999999994</v>
      </c>
      <c r="S399" s="185">
        <v>0</v>
      </c>
      <c r="T399" s="186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87" t="s">
        <v>265</v>
      </c>
      <c r="AT399" s="187" t="s">
        <v>163</v>
      </c>
      <c r="AU399" s="187" t="s">
        <v>136</v>
      </c>
      <c r="AY399" s="15" t="s">
        <v>134</v>
      </c>
      <c r="BE399" s="188">
        <f>IF(N399="základná",J399,0)</f>
        <v>0</v>
      </c>
      <c r="BF399" s="188">
        <f>IF(N399="znížená",J399,0)</f>
        <v>0</v>
      </c>
      <c r="BG399" s="188">
        <f>IF(N399="zákl. prenesená",J399,0)</f>
        <v>0</v>
      </c>
      <c r="BH399" s="188">
        <f>IF(N399="zníž. prenesená",J399,0)</f>
        <v>0</v>
      </c>
      <c r="BI399" s="188">
        <f>IF(N399="nulová",J399,0)</f>
        <v>0</v>
      </c>
      <c r="BJ399" s="15" t="s">
        <v>136</v>
      </c>
      <c r="BK399" s="188">
        <f>ROUND(I399*H399,2)</f>
        <v>0</v>
      </c>
      <c r="BL399" s="15" t="s">
        <v>193</v>
      </c>
      <c r="BM399" s="187" t="s">
        <v>1087</v>
      </c>
    </row>
    <row r="400" s="2" customFormat="1" ht="24.15" customHeight="1">
      <c r="A400" s="34"/>
      <c r="B400" s="174"/>
      <c r="C400" s="189" t="s">
        <v>1088</v>
      </c>
      <c r="D400" s="189" t="s">
        <v>163</v>
      </c>
      <c r="E400" s="190" t="s">
        <v>1089</v>
      </c>
      <c r="F400" s="191" t="s">
        <v>1090</v>
      </c>
      <c r="G400" s="192" t="s">
        <v>229</v>
      </c>
      <c r="H400" s="193">
        <v>1</v>
      </c>
      <c r="I400" s="194"/>
      <c r="J400" s="195">
        <f>ROUND(I400*H400,2)</f>
        <v>0</v>
      </c>
      <c r="K400" s="196"/>
      <c r="L400" s="197"/>
      <c r="M400" s="198" t="s">
        <v>1</v>
      </c>
      <c r="N400" s="199" t="s">
        <v>40</v>
      </c>
      <c r="O400" s="78"/>
      <c r="P400" s="185">
        <f>O400*H400</f>
        <v>0</v>
      </c>
      <c r="Q400" s="185">
        <v>0.084379999999999997</v>
      </c>
      <c r="R400" s="185">
        <f>Q400*H400</f>
        <v>0.084379999999999997</v>
      </c>
      <c r="S400" s="185">
        <v>0</v>
      </c>
      <c r="T400" s="186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87" t="s">
        <v>265</v>
      </c>
      <c r="AT400" s="187" t="s">
        <v>163</v>
      </c>
      <c r="AU400" s="187" t="s">
        <v>136</v>
      </c>
      <c r="AY400" s="15" t="s">
        <v>134</v>
      </c>
      <c r="BE400" s="188">
        <f>IF(N400="základná",J400,0)</f>
        <v>0</v>
      </c>
      <c r="BF400" s="188">
        <f>IF(N400="znížená",J400,0)</f>
        <v>0</v>
      </c>
      <c r="BG400" s="188">
        <f>IF(N400="zákl. prenesená",J400,0)</f>
        <v>0</v>
      </c>
      <c r="BH400" s="188">
        <f>IF(N400="zníž. prenesená",J400,0)</f>
        <v>0</v>
      </c>
      <c r="BI400" s="188">
        <f>IF(N400="nulová",J400,0)</f>
        <v>0</v>
      </c>
      <c r="BJ400" s="15" t="s">
        <v>136</v>
      </c>
      <c r="BK400" s="188">
        <f>ROUND(I400*H400,2)</f>
        <v>0</v>
      </c>
      <c r="BL400" s="15" t="s">
        <v>193</v>
      </c>
      <c r="BM400" s="187" t="s">
        <v>1091</v>
      </c>
    </row>
    <row r="401" s="2" customFormat="1" ht="24.15" customHeight="1">
      <c r="A401" s="34"/>
      <c r="B401" s="174"/>
      <c r="C401" s="175" t="s">
        <v>1092</v>
      </c>
      <c r="D401" s="175" t="s">
        <v>137</v>
      </c>
      <c r="E401" s="176" t="s">
        <v>1093</v>
      </c>
      <c r="F401" s="177" t="s">
        <v>1094</v>
      </c>
      <c r="G401" s="178" t="s">
        <v>229</v>
      </c>
      <c r="H401" s="179">
        <v>2</v>
      </c>
      <c r="I401" s="180"/>
      <c r="J401" s="181">
        <f>ROUND(I401*H401,2)</f>
        <v>0</v>
      </c>
      <c r="K401" s="182"/>
      <c r="L401" s="35"/>
      <c r="M401" s="183" t="s">
        <v>1</v>
      </c>
      <c r="N401" s="184" t="s">
        <v>40</v>
      </c>
      <c r="O401" s="78"/>
      <c r="P401" s="185">
        <f>O401*H401</f>
        <v>0</v>
      </c>
      <c r="Q401" s="185">
        <v>0</v>
      </c>
      <c r="R401" s="185">
        <f>Q401*H401</f>
        <v>0</v>
      </c>
      <c r="S401" s="185">
        <v>0</v>
      </c>
      <c r="T401" s="186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87" t="s">
        <v>193</v>
      </c>
      <c r="AT401" s="187" t="s">
        <v>137</v>
      </c>
      <c r="AU401" s="187" t="s">
        <v>136</v>
      </c>
      <c r="AY401" s="15" t="s">
        <v>134</v>
      </c>
      <c r="BE401" s="188">
        <f>IF(N401="základná",J401,0)</f>
        <v>0</v>
      </c>
      <c r="BF401" s="188">
        <f>IF(N401="znížená",J401,0)</f>
        <v>0</v>
      </c>
      <c r="BG401" s="188">
        <f>IF(N401="zákl. prenesená",J401,0)</f>
        <v>0</v>
      </c>
      <c r="BH401" s="188">
        <f>IF(N401="zníž. prenesená",J401,0)</f>
        <v>0</v>
      </c>
      <c r="BI401" s="188">
        <f>IF(N401="nulová",J401,0)</f>
        <v>0</v>
      </c>
      <c r="BJ401" s="15" t="s">
        <v>136</v>
      </c>
      <c r="BK401" s="188">
        <f>ROUND(I401*H401,2)</f>
        <v>0</v>
      </c>
      <c r="BL401" s="15" t="s">
        <v>193</v>
      </c>
      <c r="BM401" s="187" t="s">
        <v>1095</v>
      </c>
    </row>
    <row r="402" s="2" customFormat="1" ht="24.15" customHeight="1">
      <c r="A402" s="34"/>
      <c r="B402" s="174"/>
      <c r="C402" s="175" t="s">
        <v>1096</v>
      </c>
      <c r="D402" s="175" t="s">
        <v>137</v>
      </c>
      <c r="E402" s="176" t="s">
        <v>1097</v>
      </c>
      <c r="F402" s="177" t="s">
        <v>1098</v>
      </c>
      <c r="G402" s="178" t="s">
        <v>229</v>
      </c>
      <c r="H402" s="179">
        <v>2</v>
      </c>
      <c r="I402" s="180"/>
      <c r="J402" s="181">
        <f>ROUND(I402*H402,2)</f>
        <v>0</v>
      </c>
      <c r="K402" s="182"/>
      <c r="L402" s="35"/>
      <c r="M402" s="183" t="s">
        <v>1</v>
      </c>
      <c r="N402" s="184" t="s">
        <v>40</v>
      </c>
      <c r="O402" s="78"/>
      <c r="P402" s="185">
        <f>O402*H402</f>
        <v>0</v>
      </c>
      <c r="Q402" s="185">
        <v>0</v>
      </c>
      <c r="R402" s="185">
        <f>Q402*H402</f>
        <v>0</v>
      </c>
      <c r="S402" s="185">
        <v>0</v>
      </c>
      <c r="T402" s="186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87" t="s">
        <v>193</v>
      </c>
      <c r="AT402" s="187" t="s">
        <v>137</v>
      </c>
      <c r="AU402" s="187" t="s">
        <v>136</v>
      </c>
      <c r="AY402" s="15" t="s">
        <v>134</v>
      </c>
      <c r="BE402" s="188">
        <f>IF(N402="základná",J402,0)</f>
        <v>0</v>
      </c>
      <c r="BF402" s="188">
        <f>IF(N402="znížená",J402,0)</f>
        <v>0</v>
      </c>
      <c r="BG402" s="188">
        <f>IF(N402="zákl. prenesená",J402,0)</f>
        <v>0</v>
      </c>
      <c r="BH402" s="188">
        <f>IF(N402="zníž. prenesená",J402,0)</f>
        <v>0</v>
      </c>
      <c r="BI402" s="188">
        <f>IF(N402="nulová",J402,0)</f>
        <v>0</v>
      </c>
      <c r="BJ402" s="15" t="s">
        <v>136</v>
      </c>
      <c r="BK402" s="188">
        <f>ROUND(I402*H402,2)</f>
        <v>0</v>
      </c>
      <c r="BL402" s="15" t="s">
        <v>193</v>
      </c>
      <c r="BM402" s="187" t="s">
        <v>1099</v>
      </c>
    </row>
    <row r="403" s="2" customFormat="1" ht="16.5" customHeight="1">
      <c r="A403" s="34"/>
      <c r="B403" s="174"/>
      <c r="C403" s="189" t="s">
        <v>1100</v>
      </c>
      <c r="D403" s="189" t="s">
        <v>163</v>
      </c>
      <c r="E403" s="190" t="s">
        <v>1101</v>
      </c>
      <c r="F403" s="191" t="s">
        <v>1102</v>
      </c>
      <c r="G403" s="192" t="s">
        <v>166</v>
      </c>
      <c r="H403" s="193">
        <v>1.9219999999999999</v>
      </c>
      <c r="I403" s="194"/>
      <c r="J403" s="195">
        <f>ROUND(I403*H403,2)</f>
        <v>0</v>
      </c>
      <c r="K403" s="196"/>
      <c r="L403" s="197"/>
      <c r="M403" s="198" t="s">
        <v>1</v>
      </c>
      <c r="N403" s="199" t="s">
        <v>40</v>
      </c>
      <c r="O403" s="78"/>
      <c r="P403" s="185">
        <f>O403*H403</f>
        <v>0</v>
      </c>
      <c r="Q403" s="185">
        <v>0</v>
      </c>
      <c r="R403" s="185">
        <f>Q403*H403</f>
        <v>0</v>
      </c>
      <c r="S403" s="185">
        <v>0</v>
      </c>
      <c r="T403" s="186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87" t="s">
        <v>265</v>
      </c>
      <c r="AT403" s="187" t="s">
        <v>163</v>
      </c>
      <c r="AU403" s="187" t="s">
        <v>136</v>
      </c>
      <c r="AY403" s="15" t="s">
        <v>134</v>
      </c>
      <c r="BE403" s="188">
        <f>IF(N403="základná",J403,0)</f>
        <v>0</v>
      </c>
      <c r="BF403" s="188">
        <f>IF(N403="znížená",J403,0)</f>
        <v>0</v>
      </c>
      <c r="BG403" s="188">
        <f>IF(N403="zákl. prenesená",J403,0)</f>
        <v>0</v>
      </c>
      <c r="BH403" s="188">
        <f>IF(N403="zníž. prenesená",J403,0)</f>
        <v>0</v>
      </c>
      <c r="BI403" s="188">
        <f>IF(N403="nulová",J403,0)</f>
        <v>0</v>
      </c>
      <c r="BJ403" s="15" t="s">
        <v>136</v>
      </c>
      <c r="BK403" s="188">
        <f>ROUND(I403*H403,2)</f>
        <v>0</v>
      </c>
      <c r="BL403" s="15" t="s">
        <v>193</v>
      </c>
      <c r="BM403" s="187" t="s">
        <v>1103</v>
      </c>
    </row>
    <row r="404" s="2" customFormat="1" ht="24.15" customHeight="1">
      <c r="A404" s="34"/>
      <c r="B404" s="174"/>
      <c r="C404" s="175" t="s">
        <v>1104</v>
      </c>
      <c r="D404" s="175" t="s">
        <v>137</v>
      </c>
      <c r="E404" s="176" t="s">
        <v>1105</v>
      </c>
      <c r="F404" s="177" t="s">
        <v>1106</v>
      </c>
      <c r="G404" s="178" t="s">
        <v>1107</v>
      </c>
      <c r="H404" s="179">
        <v>6722.4309999999996</v>
      </c>
      <c r="I404" s="180"/>
      <c r="J404" s="181">
        <f>ROUND(I404*H404,2)</f>
        <v>0</v>
      </c>
      <c r="K404" s="182"/>
      <c r="L404" s="35"/>
      <c r="M404" s="183" t="s">
        <v>1</v>
      </c>
      <c r="N404" s="184" t="s">
        <v>40</v>
      </c>
      <c r="O404" s="78"/>
      <c r="P404" s="185">
        <f>O404*H404</f>
        <v>0</v>
      </c>
      <c r="Q404" s="185">
        <v>5.0000000000000002E-05</v>
      </c>
      <c r="R404" s="185">
        <f>Q404*H404</f>
        <v>0.33612154999999999</v>
      </c>
      <c r="S404" s="185">
        <v>0</v>
      </c>
      <c r="T404" s="186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87" t="s">
        <v>193</v>
      </c>
      <c r="AT404" s="187" t="s">
        <v>137</v>
      </c>
      <c r="AU404" s="187" t="s">
        <v>136</v>
      </c>
      <c r="AY404" s="15" t="s">
        <v>134</v>
      </c>
      <c r="BE404" s="188">
        <f>IF(N404="základná",J404,0)</f>
        <v>0</v>
      </c>
      <c r="BF404" s="188">
        <f>IF(N404="znížená",J404,0)</f>
        <v>0</v>
      </c>
      <c r="BG404" s="188">
        <f>IF(N404="zákl. prenesená",J404,0)</f>
        <v>0</v>
      </c>
      <c r="BH404" s="188">
        <f>IF(N404="zníž. prenesená",J404,0)</f>
        <v>0</v>
      </c>
      <c r="BI404" s="188">
        <f>IF(N404="nulová",J404,0)</f>
        <v>0</v>
      </c>
      <c r="BJ404" s="15" t="s">
        <v>136</v>
      </c>
      <c r="BK404" s="188">
        <f>ROUND(I404*H404,2)</f>
        <v>0</v>
      </c>
      <c r="BL404" s="15" t="s">
        <v>193</v>
      </c>
      <c r="BM404" s="187" t="s">
        <v>1108</v>
      </c>
    </row>
    <row r="405" s="2" customFormat="1" ht="33" customHeight="1">
      <c r="A405" s="34"/>
      <c r="B405" s="174"/>
      <c r="C405" s="175" t="s">
        <v>1109</v>
      </c>
      <c r="D405" s="175" t="s">
        <v>137</v>
      </c>
      <c r="E405" s="176" t="s">
        <v>1110</v>
      </c>
      <c r="F405" s="177" t="s">
        <v>1111</v>
      </c>
      <c r="G405" s="178" t="s">
        <v>1107</v>
      </c>
      <c r="H405" s="179">
        <v>4800</v>
      </c>
      <c r="I405" s="180"/>
      <c r="J405" s="181">
        <f>ROUND(I405*H405,2)</f>
        <v>0</v>
      </c>
      <c r="K405" s="182"/>
      <c r="L405" s="35"/>
      <c r="M405" s="183" t="s">
        <v>1</v>
      </c>
      <c r="N405" s="184" t="s">
        <v>40</v>
      </c>
      <c r="O405" s="78"/>
      <c r="P405" s="185">
        <f>O405*H405</f>
        <v>0</v>
      </c>
      <c r="Q405" s="185">
        <v>0</v>
      </c>
      <c r="R405" s="185">
        <f>Q405*H405</f>
        <v>0</v>
      </c>
      <c r="S405" s="185">
        <v>0</v>
      </c>
      <c r="T405" s="186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87" t="s">
        <v>193</v>
      </c>
      <c r="AT405" s="187" t="s">
        <v>137</v>
      </c>
      <c r="AU405" s="187" t="s">
        <v>136</v>
      </c>
      <c r="AY405" s="15" t="s">
        <v>134</v>
      </c>
      <c r="BE405" s="188">
        <f>IF(N405="základná",J405,0)</f>
        <v>0</v>
      </c>
      <c r="BF405" s="188">
        <f>IF(N405="znížená",J405,0)</f>
        <v>0</v>
      </c>
      <c r="BG405" s="188">
        <f>IF(N405="zákl. prenesená",J405,0)</f>
        <v>0</v>
      </c>
      <c r="BH405" s="188">
        <f>IF(N405="zníž. prenesená",J405,0)</f>
        <v>0</v>
      </c>
      <c r="BI405" s="188">
        <f>IF(N405="nulová",J405,0)</f>
        <v>0</v>
      </c>
      <c r="BJ405" s="15" t="s">
        <v>136</v>
      </c>
      <c r="BK405" s="188">
        <f>ROUND(I405*H405,2)</f>
        <v>0</v>
      </c>
      <c r="BL405" s="15" t="s">
        <v>193</v>
      </c>
      <c r="BM405" s="187" t="s">
        <v>1112</v>
      </c>
    </row>
    <row r="406" s="2" customFormat="1" ht="24.15" customHeight="1">
      <c r="A406" s="34"/>
      <c r="B406" s="174"/>
      <c r="C406" s="189" t="s">
        <v>1113</v>
      </c>
      <c r="D406" s="189" t="s">
        <v>163</v>
      </c>
      <c r="E406" s="190" t="s">
        <v>1114</v>
      </c>
      <c r="F406" s="191" t="s">
        <v>1115</v>
      </c>
      <c r="G406" s="192" t="s">
        <v>243</v>
      </c>
      <c r="H406" s="193">
        <v>620</v>
      </c>
      <c r="I406" s="194"/>
      <c r="J406" s="195">
        <f>ROUND(I406*H406,2)</f>
        <v>0</v>
      </c>
      <c r="K406" s="196"/>
      <c r="L406" s="197"/>
      <c r="M406" s="198" t="s">
        <v>1</v>
      </c>
      <c r="N406" s="199" t="s">
        <v>40</v>
      </c>
      <c r="O406" s="78"/>
      <c r="P406" s="185">
        <f>O406*H406</f>
        <v>0</v>
      </c>
      <c r="Q406" s="185">
        <v>0.0045100000000000001</v>
      </c>
      <c r="R406" s="185">
        <f>Q406*H406</f>
        <v>2.7962000000000002</v>
      </c>
      <c r="S406" s="185">
        <v>0</v>
      </c>
      <c r="T406" s="186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87" t="s">
        <v>265</v>
      </c>
      <c r="AT406" s="187" t="s">
        <v>163</v>
      </c>
      <c r="AU406" s="187" t="s">
        <v>136</v>
      </c>
      <c r="AY406" s="15" t="s">
        <v>134</v>
      </c>
      <c r="BE406" s="188">
        <f>IF(N406="základná",J406,0)</f>
        <v>0</v>
      </c>
      <c r="BF406" s="188">
        <f>IF(N406="znížená",J406,0)</f>
        <v>0</v>
      </c>
      <c r="BG406" s="188">
        <f>IF(N406="zákl. prenesená",J406,0)</f>
        <v>0</v>
      </c>
      <c r="BH406" s="188">
        <f>IF(N406="zníž. prenesená",J406,0)</f>
        <v>0</v>
      </c>
      <c r="BI406" s="188">
        <f>IF(N406="nulová",J406,0)</f>
        <v>0</v>
      </c>
      <c r="BJ406" s="15" t="s">
        <v>136</v>
      </c>
      <c r="BK406" s="188">
        <f>ROUND(I406*H406,2)</f>
        <v>0</v>
      </c>
      <c r="BL406" s="15" t="s">
        <v>193</v>
      </c>
      <c r="BM406" s="187" t="s">
        <v>1116</v>
      </c>
    </row>
    <row r="407" s="2" customFormat="1" ht="24.15" customHeight="1">
      <c r="A407" s="34"/>
      <c r="B407" s="174"/>
      <c r="C407" s="189" t="s">
        <v>1117</v>
      </c>
      <c r="D407" s="189" t="s">
        <v>163</v>
      </c>
      <c r="E407" s="190" t="s">
        <v>1118</v>
      </c>
      <c r="F407" s="191" t="s">
        <v>1119</v>
      </c>
      <c r="G407" s="192" t="s">
        <v>243</v>
      </c>
      <c r="H407" s="193">
        <v>130</v>
      </c>
      <c r="I407" s="194"/>
      <c r="J407" s="195">
        <f>ROUND(I407*H407,2)</f>
        <v>0</v>
      </c>
      <c r="K407" s="196"/>
      <c r="L407" s="197"/>
      <c r="M407" s="198" t="s">
        <v>1</v>
      </c>
      <c r="N407" s="199" t="s">
        <v>40</v>
      </c>
      <c r="O407" s="78"/>
      <c r="P407" s="185">
        <f>O407*H407</f>
        <v>0</v>
      </c>
      <c r="Q407" s="185">
        <v>0.00643</v>
      </c>
      <c r="R407" s="185">
        <f>Q407*H407</f>
        <v>0.83589999999999998</v>
      </c>
      <c r="S407" s="185">
        <v>0</v>
      </c>
      <c r="T407" s="186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87" t="s">
        <v>265</v>
      </c>
      <c r="AT407" s="187" t="s">
        <v>163</v>
      </c>
      <c r="AU407" s="187" t="s">
        <v>136</v>
      </c>
      <c r="AY407" s="15" t="s">
        <v>134</v>
      </c>
      <c r="BE407" s="188">
        <f>IF(N407="základná",J407,0)</f>
        <v>0</v>
      </c>
      <c r="BF407" s="188">
        <f>IF(N407="znížená",J407,0)</f>
        <v>0</v>
      </c>
      <c r="BG407" s="188">
        <f>IF(N407="zákl. prenesená",J407,0)</f>
        <v>0</v>
      </c>
      <c r="BH407" s="188">
        <f>IF(N407="zníž. prenesená",J407,0)</f>
        <v>0</v>
      </c>
      <c r="BI407" s="188">
        <f>IF(N407="nulová",J407,0)</f>
        <v>0</v>
      </c>
      <c r="BJ407" s="15" t="s">
        <v>136</v>
      </c>
      <c r="BK407" s="188">
        <f>ROUND(I407*H407,2)</f>
        <v>0</v>
      </c>
      <c r="BL407" s="15" t="s">
        <v>193</v>
      </c>
      <c r="BM407" s="187" t="s">
        <v>1120</v>
      </c>
    </row>
    <row r="408" s="2" customFormat="1" ht="33" customHeight="1">
      <c r="A408" s="34"/>
      <c r="B408" s="174"/>
      <c r="C408" s="189" t="s">
        <v>1121</v>
      </c>
      <c r="D408" s="189" t="s">
        <v>163</v>
      </c>
      <c r="E408" s="190" t="s">
        <v>1122</v>
      </c>
      <c r="F408" s="191" t="s">
        <v>1123</v>
      </c>
      <c r="G408" s="192" t="s">
        <v>229</v>
      </c>
      <c r="H408" s="193">
        <v>2</v>
      </c>
      <c r="I408" s="194"/>
      <c r="J408" s="195">
        <f>ROUND(I408*H408,2)</f>
        <v>0</v>
      </c>
      <c r="K408" s="196"/>
      <c r="L408" s="197"/>
      <c r="M408" s="198" t="s">
        <v>1</v>
      </c>
      <c r="N408" s="199" t="s">
        <v>40</v>
      </c>
      <c r="O408" s="78"/>
      <c r="P408" s="185">
        <f>O408*H408</f>
        <v>0</v>
      </c>
      <c r="Q408" s="185">
        <v>0.28000000000000003</v>
      </c>
      <c r="R408" s="185">
        <f>Q408*H408</f>
        <v>0.56000000000000005</v>
      </c>
      <c r="S408" s="185">
        <v>0</v>
      </c>
      <c r="T408" s="186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87" t="s">
        <v>265</v>
      </c>
      <c r="AT408" s="187" t="s">
        <v>163</v>
      </c>
      <c r="AU408" s="187" t="s">
        <v>136</v>
      </c>
      <c r="AY408" s="15" t="s">
        <v>134</v>
      </c>
      <c r="BE408" s="188">
        <f>IF(N408="základná",J408,0)</f>
        <v>0</v>
      </c>
      <c r="BF408" s="188">
        <f>IF(N408="znížená",J408,0)</f>
        <v>0</v>
      </c>
      <c r="BG408" s="188">
        <f>IF(N408="zákl. prenesená",J408,0)</f>
        <v>0</v>
      </c>
      <c r="BH408" s="188">
        <f>IF(N408="zníž. prenesená",J408,0)</f>
        <v>0</v>
      </c>
      <c r="BI408" s="188">
        <f>IF(N408="nulová",J408,0)</f>
        <v>0</v>
      </c>
      <c r="BJ408" s="15" t="s">
        <v>136</v>
      </c>
      <c r="BK408" s="188">
        <f>ROUND(I408*H408,2)</f>
        <v>0</v>
      </c>
      <c r="BL408" s="15" t="s">
        <v>193</v>
      </c>
      <c r="BM408" s="187" t="s">
        <v>1124</v>
      </c>
    </row>
    <row r="409" s="2" customFormat="1" ht="33" customHeight="1">
      <c r="A409" s="34"/>
      <c r="B409" s="174"/>
      <c r="C409" s="175" t="s">
        <v>1125</v>
      </c>
      <c r="D409" s="175" t="s">
        <v>137</v>
      </c>
      <c r="E409" s="176" t="s">
        <v>1126</v>
      </c>
      <c r="F409" s="177" t="s">
        <v>1127</v>
      </c>
      <c r="G409" s="178" t="s">
        <v>1107</v>
      </c>
      <c r="H409" s="179">
        <v>225</v>
      </c>
      <c r="I409" s="180"/>
      <c r="J409" s="181">
        <f>ROUND(I409*H409,2)</f>
        <v>0</v>
      </c>
      <c r="K409" s="182"/>
      <c r="L409" s="35"/>
      <c r="M409" s="183" t="s">
        <v>1</v>
      </c>
      <c r="N409" s="184" t="s">
        <v>40</v>
      </c>
      <c r="O409" s="78"/>
      <c r="P409" s="185">
        <f>O409*H409</f>
        <v>0</v>
      </c>
      <c r="Q409" s="185">
        <v>0</v>
      </c>
      <c r="R409" s="185">
        <f>Q409*H409</f>
        <v>0</v>
      </c>
      <c r="S409" s="185">
        <v>0</v>
      </c>
      <c r="T409" s="186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87" t="s">
        <v>193</v>
      </c>
      <c r="AT409" s="187" t="s">
        <v>137</v>
      </c>
      <c r="AU409" s="187" t="s">
        <v>136</v>
      </c>
      <c r="AY409" s="15" t="s">
        <v>134</v>
      </c>
      <c r="BE409" s="188">
        <f>IF(N409="základná",J409,0)</f>
        <v>0</v>
      </c>
      <c r="BF409" s="188">
        <f>IF(N409="znížená",J409,0)</f>
        <v>0</v>
      </c>
      <c r="BG409" s="188">
        <f>IF(N409="zákl. prenesená",J409,0)</f>
        <v>0</v>
      </c>
      <c r="BH409" s="188">
        <f>IF(N409="zníž. prenesená",J409,0)</f>
        <v>0</v>
      </c>
      <c r="BI409" s="188">
        <f>IF(N409="nulová",J409,0)</f>
        <v>0</v>
      </c>
      <c r="BJ409" s="15" t="s">
        <v>136</v>
      </c>
      <c r="BK409" s="188">
        <f>ROUND(I409*H409,2)</f>
        <v>0</v>
      </c>
      <c r="BL409" s="15" t="s">
        <v>193</v>
      </c>
      <c r="BM409" s="187" t="s">
        <v>1128</v>
      </c>
    </row>
    <row r="410" s="2" customFormat="1" ht="33" customHeight="1">
      <c r="A410" s="34"/>
      <c r="B410" s="174"/>
      <c r="C410" s="175" t="s">
        <v>1129</v>
      </c>
      <c r="D410" s="175" t="s">
        <v>137</v>
      </c>
      <c r="E410" s="176" t="s">
        <v>1130</v>
      </c>
      <c r="F410" s="177" t="s">
        <v>1131</v>
      </c>
      <c r="G410" s="178" t="s">
        <v>1107</v>
      </c>
      <c r="H410" s="179">
        <v>325</v>
      </c>
      <c r="I410" s="180"/>
      <c r="J410" s="181">
        <f>ROUND(I410*H410,2)</f>
        <v>0</v>
      </c>
      <c r="K410" s="182"/>
      <c r="L410" s="35"/>
      <c r="M410" s="183" t="s">
        <v>1</v>
      </c>
      <c r="N410" s="184" t="s">
        <v>40</v>
      </c>
      <c r="O410" s="78"/>
      <c r="P410" s="185">
        <f>O410*H410</f>
        <v>0</v>
      </c>
      <c r="Q410" s="185">
        <v>0</v>
      </c>
      <c r="R410" s="185">
        <f>Q410*H410</f>
        <v>0</v>
      </c>
      <c r="S410" s="185">
        <v>0</v>
      </c>
      <c r="T410" s="186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87" t="s">
        <v>193</v>
      </c>
      <c r="AT410" s="187" t="s">
        <v>137</v>
      </c>
      <c r="AU410" s="187" t="s">
        <v>136</v>
      </c>
      <c r="AY410" s="15" t="s">
        <v>134</v>
      </c>
      <c r="BE410" s="188">
        <f>IF(N410="základná",J410,0)</f>
        <v>0</v>
      </c>
      <c r="BF410" s="188">
        <f>IF(N410="znížená",J410,0)</f>
        <v>0</v>
      </c>
      <c r="BG410" s="188">
        <f>IF(N410="zákl. prenesená",J410,0)</f>
        <v>0</v>
      </c>
      <c r="BH410" s="188">
        <f>IF(N410="zníž. prenesená",J410,0)</f>
        <v>0</v>
      </c>
      <c r="BI410" s="188">
        <f>IF(N410="nulová",J410,0)</f>
        <v>0</v>
      </c>
      <c r="BJ410" s="15" t="s">
        <v>136</v>
      </c>
      <c r="BK410" s="188">
        <f>ROUND(I410*H410,2)</f>
        <v>0</v>
      </c>
      <c r="BL410" s="15" t="s">
        <v>193</v>
      </c>
      <c r="BM410" s="187" t="s">
        <v>1132</v>
      </c>
    </row>
    <row r="411" s="2" customFormat="1" ht="33" customHeight="1">
      <c r="A411" s="34"/>
      <c r="B411" s="174"/>
      <c r="C411" s="175" t="s">
        <v>1133</v>
      </c>
      <c r="D411" s="175" t="s">
        <v>137</v>
      </c>
      <c r="E411" s="176" t="s">
        <v>1134</v>
      </c>
      <c r="F411" s="177" t="s">
        <v>1135</v>
      </c>
      <c r="G411" s="178" t="s">
        <v>1107</v>
      </c>
      <c r="H411" s="179">
        <v>655</v>
      </c>
      <c r="I411" s="180"/>
      <c r="J411" s="181">
        <f>ROUND(I411*H411,2)</f>
        <v>0</v>
      </c>
      <c r="K411" s="182"/>
      <c r="L411" s="35"/>
      <c r="M411" s="183" t="s">
        <v>1</v>
      </c>
      <c r="N411" s="184" t="s">
        <v>40</v>
      </c>
      <c r="O411" s="78"/>
      <c r="P411" s="185">
        <f>O411*H411</f>
        <v>0</v>
      </c>
      <c r="Q411" s="185">
        <v>0</v>
      </c>
      <c r="R411" s="185">
        <f>Q411*H411</f>
        <v>0</v>
      </c>
      <c r="S411" s="185">
        <v>0</v>
      </c>
      <c r="T411" s="186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87" t="s">
        <v>193</v>
      </c>
      <c r="AT411" s="187" t="s">
        <v>137</v>
      </c>
      <c r="AU411" s="187" t="s">
        <v>136</v>
      </c>
      <c r="AY411" s="15" t="s">
        <v>134</v>
      </c>
      <c r="BE411" s="188">
        <f>IF(N411="základná",J411,0)</f>
        <v>0</v>
      </c>
      <c r="BF411" s="188">
        <f>IF(N411="znížená",J411,0)</f>
        <v>0</v>
      </c>
      <c r="BG411" s="188">
        <f>IF(N411="zákl. prenesená",J411,0)</f>
        <v>0</v>
      </c>
      <c r="BH411" s="188">
        <f>IF(N411="zníž. prenesená",J411,0)</f>
        <v>0</v>
      </c>
      <c r="BI411" s="188">
        <f>IF(N411="nulová",J411,0)</f>
        <v>0</v>
      </c>
      <c r="BJ411" s="15" t="s">
        <v>136</v>
      </c>
      <c r="BK411" s="188">
        <f>ROUND(I411*H411,2)</f>
        <v>0</v>
      </c>
      <c r="BL411" s="15" t="s">
        <v>193</v>
      </c>
      <c r="BM411" s="187" t="s">
        <v>1136</v>
      </c>
    </row>
    <row r="412" s="2" customFormat="1" ht="33" customHeight="1">
      <c r="A412" s="34"/>
      <c r="B412" s="174"/>
      <c r="C412" s="175" t="s">
        <v>1137</v>
      </c>
      <c r="D412" s="175" t="s">
        <v>137</v>
      </c>
      <c r="E412" s="176" t="s">
        <v>1138</v>
      </c>
      <c r="F412" s="177" t="s">
        <v>1139</v>
      </c>
      <c r="G412" s="178" t="s">
        <v>1107</v>
      </c>
      <c r="H412" s="179">
        <v>985</v>
      </c>
      <c r="I412" s="180"/>
      <c r="J412" s="181">
        <f>ROUND(I412*H412,2)</f>
        <v>0</v>
      </c>
      <c r="K412" s="182"/>
      <c r="L412" s="35"/>
      <c r="M412" s="183" t="s">
        <v>1</v>
      </c>
      <c r="N412" s="184" t="s">
        <v>40</v>
      </c>
      <c r="O412" s="78"/>
      <c r="P412" s="185">
        <f>O412*H412</f>
        <v>0</v>
      </c>
      <c r="Q412" s="185">
        <v>0</v>
      </c>
      <c r="R412" s="185">
        <f>Q412*H412</f>
        <v>0</v>
      </c>
      <c r="S412" s="185">
        <v>0</v>
      </c>
      <c r="T412" s="186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87" t="s">
        <v>193</v>
      </c>
      <c r="AT412" s="187" t="s">
        <v>137</v>
      </c>
      <c r="AU412" s="187" t="s">
        <v>136</v>
      </c>
      <c r="AY412" s="15" t="s">
        <v>134</v>
      </c>
      <c r="BE412" s="188">
        <f>IF(N412="základná",J412,0)</f>
        <v>0</v>
      </c>
      <c r="BF412" s="188">
        <f>IF(N412="znížená",J412,0)</f>
        <v>0</v>
      </c>
      <c r="BG412" s="188">
        <f>IF(N412="zákl. prenesená",J412,0)</f>
        <v>0</v>
      </c>
      <c r="BH412" s="188">
        <f>IF(N412="zníž. prenesená",J412,0)</f>
        <v>0</v>
      </c>
      <c r="BI412" s="188">
        <f>IF(N412="nulová",J412,0)</f>
        <v>0</v>
      </c>
      <c r="BJ412" s="15" t="s">
        <v>136</v>
      </c>
      <c r="BK412" s="188">
        <f>ROUND(I412*H412,2)</f>
        <v>0</v>
      </c>
      <c r="BL412" s="15" t="s">
        <v>193</v>
      </c>
      <c r="BM412" s="187" t="s">
        <v>1140</v>
      </c>
    </row>
    <row r="413" s="2" customFormat="1" ht="44.25" customHeight="1">
      <c r="A413" s="34"/>
      <c r="B413" s="174"/>
      <c r="C413" s="175" t="s">
        <v>1141</v>
      </c>
      <c r="D413" s="175" t="s">
        <v>137</v>
      </c>
      <c r="E413" s="176" t="s">
        <v>501</v>
      </c>
      <c r="F413" s="177" t="s">
        <v>502</v>
      </c>
      <c r="G413" s="178" t="s">
        <v>176</v>
      </c>
      <c r="H413" s="179">
        <v>57.799999999999997</v>
      </c>
      <c r="I413" s="180"/>
      <c r="J413" s="181">
        <f>ROUND(I413*H413,2)</f>
        <v>0</v>
      </c>
      <c r="K413" s="182"/>
      <c r="L413" s="35"/>
      <c r="M413" s="183" t="s">
        <v>1</v>
      </c>
      <c r="N413" s="184" t="s">
        <v>40</v>
      </c>
      <c r="O413" s="78"/>
      <c r="P413" s="185">
        <f>O413*H413</f>
        <v>0</v>
      </c>
      <c r="Q413" s="185">
        <v>0.00034000000000000002</v>
      </c>
      <c r="R413" s="185">
        <f>Q413*H413</f>
        <v>0.019651999999999999</v>
      </c>
      <c r="S413" s="185">
        <v>0</v>
      </c>
      <c r="T413" s="186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87" t="s">
        <v>193</v>
      </c>
      <c r="AT413" s="187" t="s">
        <v>137</v>
      </c>
      <c r="AU413" s="187" t="s">
        <v>136</v>
      </c>
      <c r="AY413" s="15" t="s">
        <v>134</v>
      </c>
      <c r="BE413" s="188">
        <f>IF(N413="základná",J413,0)</f>
        <v>0</v>
      </c>
      <c r="BF413" s="188">
        <f>IF(N413="znížená",J413,0)</f>
        <v>0</v>
      </c>
      <c r="BG413" s="188">
        <f>IF(N413="zákl. prenesená",J413,0)</f>
        <v>0</v>
      </c>
      <c r="BH413" s="188">
        <f>IF(N413="zníž. prenesená",J413,0)</f>
        <v>0</v>
      </c>
      <c r="BI413" s="188">
        <f>IF(N413="nulová",J413,0)</f>
        <v>0</v>
      </c>
      <c r="BJ413" s="15" t="s">
        <v>136</v>
      </c>
      <c r="BK413" s="188">
        <f>ROUND(I413*H413,2)</f>
        <v>0</v>
      </c>
      <c r="BL413" s="15" t="s">
        <v>193</v>
      </c>
      <c r="BM413" s="187" t="s">
        <v>1142</v>
      </c>
    </row>
    <row r="414" s="2" customFormat="1" ht="44.25" customHeight="1">
      <c r="A414" s="34"/>
      <c r="B414" s="174"/>
      <c r="C414" s="175" t="s">
        <v>1143</v>
      </c>
      <c r="D414" s="175" t="s">
        <v>137</v>
      </c>
      <c r="E414" s="176" t="s">
        <v>501</v>
      </c>
      <c r="F414" s="177" t="s">
        <v>502</v>
      </c>
      <c r="G414" s="178" t="s">
        <v>176</v>
      </c>
      <c r="H414" s="179">
        <v>2</v>
      </c>
      <c r="I414" s="180"/>
      <c r="J414" s="181">
        <f>ROUND(I414*H414,2)</f>
        <v>0</v>
      </c>
      <c r="K414" s="182"/>
      <c r="L414" s="35"/>
      <c r="M414" s="183" t="s">
        <v>1</v>
      </c>
      <c r="N414" s="184" t="s">
        <v>40</v>
      </c>
      <c r="O414" s="78"/>
      <c r="P414" s="185">
        <f>O414*H414</f>
        <v>0</v>
      </c>
      <c r="Q414" s="185">
        <v>0.00034000000000000002</v>
      </c>
      <c r="R414" s="185">
        <f>Q414*H414</f>
        <v>0.00068000000000000005</v>
      </c>
      <c r="S414" s="185">
        <v>0</v>
      </c>
      <c r="T414" s="186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87" t="s">
        <v>193</v>
      </c>
      <c r="AT414" s="187" t="s">
        <v>137</v>
      </c>
      <c r="AU414" s="187" t="s">
        <v>136</v>
      </c>
      <c r="AY414" s="15" t="s">
        <v>134</v>
      </c>
      <c r="BE414" s="188">
        <f>IF(N414="základná",J414,0)</f>
        <v>0</v>
      </c>
      <c r="BF414" s="188">
        <f>IF(N414="znížená",J414,0)</f>
        <v>0</v>
      </c>
      <c r="BG414" s="188">
        <f>IF(N414="zákl. prenesená",J414,0)</f>
        <v>0</v>
      </c>
      <c r="BH414" s="188">
        <f>IF(N414="zníž. prenesená",J414,0)</f>
        <v>0</v>
      </c>
      <c r="BI414" s="188">
        <f>IF(N414="nulová",J414,0)</f>
        <v>0</v>
      </c>
      <c r="BJ414" s="15" t="s">
        <v>136</v>
      </c>
      <c r="BK414" s="188">
        <f>ROUND(I414*H414,2)</f>
        <v>0</v>
      </c>
      <c r="BL414" s="15" t="s">
        <v>193</v>
      </c>
      <c r="BM414" s="187" t="s">
        <v>1144</v>
      </c>
    </row>
    <row r="415" s="2" customFormat="1" ht="24.15" customHeight="1">
      <c r="A415" s="34"/>
      <c r="B415" s="174"/>
      <c r="C415" s="175" t="s">
        <v>1145</v>
      </c>
      <c r="D415" s="175" t="s">
        <v>137</v>
      </c>
      <c r="E415" s="176" t="s">
        <v>1146</v>
      </c>
      <c r="F415" s="177" t="s">
        <v>1147</v>
      </c>
      <c r="G415" s="178" t="s">
        <v>166</v>
      </c>
      <c r="H415" s="179">
        <v>10.612</v>
      </c>
      <c r="I415" s="180"/>
      <c r="J415" s="181">
        <f>ROUND(I415*H415,2)</f>
        <v>0</v>
      </c>
      <c r="K415" s="182"/>
      <c r="L415" s="35"/>
      <c r="M415" s="183" t="s">
        <v>1</v>
      </c>
      <c r="N415" s="184" t="s">
        <v>40</v>
      </c>
      <c r="O415" s="78"/>
      <c r="P415" s="185">
        <f>O415*H415</f>
        <v>0</v>
      </c>
      <c r="Q415" s="185">
        <v>0</v>
      </c>
      <c r="R415" s="185">
        <f>Q415*H415</f>
        <v>0</v>
      </c>
      <c r="S415" s="185">
        <v>0</v>
      </c>
      <c r="T415" s="186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87" t="s">
        <v>193</v>
      </c>
      <c r="AT415" s="187" t="s">
        <v>137</v>
      </c>
      <c r="AU415" s="187" t="s">
        <v>136</v>
      </c>
      <c r="AY415" s="15" t="s">
        <v>134</v>
      </c>
      <c r="BE415" s="188">
        <f>IF(N415="základná",J415,0)</f>
        <v>0</v>
      </c>
      <c r="BF415" s="188">
        <f>IF(N415="znížená",J415,0)</f>
        <v>0</v>
      </c>
      <c r="BG415" s="188">
        <f>IF(N415="zákl. prenesená",J415,0)</f>
        <v>0</v>
      </c>
      <c r="BH415" s="188">
        <f>IF(N415="zníž. prenesená",J415,0)</f>
        <v>0</v>
      </c>
      <c r="BI415" s="188">
        <f>IF(N415="nulová",J415,0)</f>
        <v>0</v>
      </c>
      <c r="BJ415" s="15" t="s">
        <v>136</v>
      </c>
      <c r="BK415" s="188">
        <f>ROUND(I415*H415,2)</f>
        <v>0</v>
      </c>
      <c r="BL415" s="15" t="s">
        <v>193</v>
      </c>
      <c r="BM415" s="187" t="s">
        <v>1148</v>
      </c>
    </row>
    <row r="416" s="12" customFormat="1" ht="22.8" customHeight="1">
      <c r="A416" s="12"/>
      <c r="B416" s="161"/>
      <c r="C416" s="12"/>
      <c r="D416" s="162" t="s">
        <v>73</v>
      </c>
      <c r="E416" s="172" t="s">
        <v>1149</v>
      </c>
      <c r="F416" s="172" t="s">
        <v>1150</v>
      </c>
      <c r="G416" s="12"/>
      <c r="H416" s="12"/>
      <c r="I416" s="164"/>
      <c r="J416" s="173">
        <f>BK416</f>
        <v>0</v>
      </c>
      <c r="K416" s="12"/>
      <c r="L416" s="161"/>
      <c r="M416" s="166"/>
      <c r="N416" s="167"/>
      <c r="O416" s="167"/>
      <c r="P416" s="168">
        <f>SUM(P417:P422)</f>
        <v>0</v>
      </c>
      <c r="Q416" s="167"/>
      <c r="R416" s="168">
        <f>SUM(R417:R422)</f>
        <v>7.5149999999999997E-05</v>
      </c>
      <c r="S416" s="167"/>
      <c r="T416" s="169">
        <f>SUM(T417:T422)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62" t="s">
        <v>136</v>
      </c>
      <c r="AT416" s="170" t="s">
        <v>73</v>
      </c>
      <c r="AU416" s="170" t="s">
        <v>78</v>
      </c>
      <c r="AY416" s="162" t="s">
        <v>134</v>
      </c>
      <c r="BK416" s="171">
        <f>SUM(BK417:BK422)</f>
        <v>0</v>
      </c>
    </row>
    <row r="417" s="2" customFormat="1" ht="24.15" customHeight="1">
      <c r="A417" s="34"/>
      <c r="B417" s="174"/>
      <c r="C417" s="175" t="s">
        <v>1151</v>
      </c>
      <c r="D417" s="175" t="s">
        <v>137</v>
      </c>
      <c r="E417" s="176" t="s">
        <v>1152</v>
      </c>
      <c r="F417" s="177" t="s">
        <v>1153</v>
      </c>
      <c r="G417" s="178" t="s">
        <v>243</v>
      </c>
      <c r="H417" s="179">
        <v>49.119999999999997</v>
      </c>
      <c r="I417" s="180"/>
      <c r="J417" s="181">
        <f>ROUND(I417*H417,2)</f>
        <v>0</v>
      </c>
      <c r="K417" s="182"/>
      <c r="L417" s="35"/>
      <c r="M417" s="183" t="s">
        <v>1</v>
      </c>
      <c r="N417" s="184" t="s">
        <v>40</v>
      </c>
      <c r="O417" s="78"/>
      <c r="P417" s="185">
        <f>O417*H417</f>
        <v>0</v>
      </c>
      <c r="Q417" s="185">
        <v>0</v>
      </c>
      <c r="R417" s="185">
        <f>Q417*H417</f>
        <v>0</v>
      </c>
      <c r="S417" s="185">
        <v>0</v>
      </c>
      <c r="T417" s="186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87" t="s">
        <v>193</v>
      </c>
      <c r="AT417" s="187" t="s">
        <v>137</v>
      </c>
      <c r="AU417" s="187" t="s">
        <v>136</v>
      </c>
      <c r="AY417" s="15" t="s">
        <v>134</v>
      </c>
      <c r="BE417" s="188">
        <f>IF(N417="základná",J417,0)</f>
        <v>0</v>
      </c>
      <c r="BF417" s="188">
        <f>IF(N417="znížená",J417,0)</f>
        <v>0</v>
      </c>
      <c r="BG417" s="188">
        <f>IF(N417="zákl. prenesená",J417,0)</f>
        <v>0</v>
      </c>
      <c r="BH417" s="188">
        <f>IF(N417="zníž. prenesená",J417,0)</f>
        <v>0</v>
      </c>
      <c r="BI417" s="188">
        <f>IF(N417="nulová",J417,0)</f>
        <v>0</v>
      </c>
      <c r="BJ417" s="15" t="s">
        <v>136</v>
      </c>
      <c r="BK417" s="188">
        <f>ROUND(I417*H417,2)</f>
        <v>0</v>
      </c>
      <c r="BL417" s="15" t="s">
        <v>193</v>
      </c>
      <c r="BM417" s="187" t="s">
        <v>1154</v>
      </c>
    </row>
    <row r="418" s="2" customFormat="1" ht="24.15" customHeight="1">
      <c r="A418" s="34"/>
      <c r="B418" s="174"/>
      <c r="C418" s="175" t="s">
        <v>1155</v>
      </c>
      <c r="D418" s="175" t="s">
        <v>137</v>
      </c>
      <c r="E418" s="176" t="s">
        <v>1156</v>
      </c>
      <c r="F418" s="177" t="s">
        <v>1157</v>
      </c>
      <c r="G418" s="178" t="s">
        <v>176</v>
      </c>
      <c r="H418" s="179">
        <v>56.859999999999999</v>
      </c>
      <c r="I418" s="180"/>
      <c r="J418" s="181">
        <f>ROUND(I418*H418,2)</f>
        <v>0</v>
      </c>
      <c r="K418" s="182"/>
      <c r="L418" s="35"/>
      <c r="M418" s="183" t="s">
        <v>1</v>
      </c>
      <c r="N418" s="184" t="s">
        <v>40</v>
      </c>
      <c r="O418" s="78"/>
      <c r="P418" s="185">
        <f>O418*H418</f>
        <v>0</v>
      </c>
      <c r="Q418" s="185">
        <v>0</v>
      </c>
      <c r="R418" s="185">
        <f>Q418*H418</f>
        <v>0</v>
      </c>
      <c r="S418" s="185">
        <v>0</v>
      </c>
      <c r="T418" s="186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187" t="s">
        <v>193</v>
      </c>
      <c r="AT418" s="187" t="s">
        <v>137</v>
      </c>
      <c r="AU418" s="187" t="s">
        <v>136</v>
      </c>
      <c r="AY418" s="15" t="s">
        <v>134</v>
      </c>
      <c r="BE418" s="188">
        <f>IF(N418="základná",J418,0)</f>
        <v>0</v>
      </c>
      <c r="BF418" s="188">
        <f>IF(N418="znížená",J418,0)</f>
        <v>0</v>
      </c>
      <c r="BG418" s="188">
        <f>IF(N418="zákl. prenesená",J418,0)</f>
        <v>0</v>
      </c>
      <c r="BH418" s="188">
        <f>IF(N418="zníž. prenesená",J418,0)</f>
        <v>0</v>
      </c>
      <c r="BI418" s="188">
        <f>IF(N418="nulová",J418,0)</f>
        <v>0</v>
      </c>
      <c r="BJ418" s="15" t="s">
        <v>136</v>
      </c>
      <c r="BK418" s="188">
        <f>ROUND(I418*H418,2)</f>
        <v>0</v>
      </c>
      <c r="BL418" s="15" t="s">
        <v>193</v>
      </c>
      <c r="BM418" s="187" t="s">
        <v>1158</v>
      </c>
    </row>
    <row r="419" s="2" customFormat="1" ht="24.15" customHeight="1">
      <c r="A419" s="34"/>
      <c r="B419" s="174"/>
      <c r="C419" s="175" t="s">
        <v>1159</v>
      </c>
      <c r="D419" s="175" t="s">
        <v>137</v>
      </c>
      <c r="E419" s="176" t="s">
        <v>1160</v>
      </c>
      <c r="F419" s="177" t="s">
        <v>1161</v>
      </c>
      <c r="G419" s="178" t="s">
        <v>176</v>
      </c>
      <c r="H419" s="179">
        <v>2.4500000000000002</v>
      </c>
      <c r="I419" s="180"/>
      <c r="J419" s="181">
        <f>ROUND(I419*H419,2)</f>
        <v>0</v>
      </c>
      <c r="K419" s="182"/>
      <c r="L419" s="35"/>
      <c r="M419" s="183" t="s">
        <v>1</v>
      </c>
      <c r="N419" s="184" t="s">
        <v>40</v>
      </c>
      <c r="O419" s="78"/>
      <c r="P419" s="185">
        <f>O419*H419</f>
        <v>0</v>
      </c>
      <c r="Q419" s="185">
        <v>0</v>
      </c>
      <c r="R419" s="185">
        <f>Q419*H419</f>
        <v>0</v>
      </c>
      <c r="S419" s="185">
        <v>0</v>
      </c>
      <c r="T419" s="186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87" t="s">
        <v>193</v>
      </c>
      <c r="AT419" s="187" t="s">
        <v>137</v>
      </c>
      <c r="AU419" s="187" t="s">
        <v>136</v>
      </c>
      <c r="AY419" s="15" t="s">
        <v>134</v>
      </c>
      <c r="BE419" s="188">
        <f>IF(N419="základná",J419,0)</f>
        <v>0</v>
      </c>
      <c r="BF419" s="188">
        <f>IF(N419="znížená",J419,0)</f>
        <v>0</v>
      </c>
      <c r="BG419" s="188">
        <f>IF(N419="zákl. prenesená",J419,0)</f>
        <v>0</v>
      </c>
      <c r="BH419" s="188">
        <f>IF(N419="zníž. prenesená",J419,0)</f>
        <v>0</v>
      </c>
      <c r="BI419" s="188">
        <f>IF(N419="nulová",J419,0)</f>
        <v>0</v>
      </c>
      <c r="BJ419" s="15" t="s">
        <v>136</v>
      </c>
      <c r="BK419" s="188">
        <f>ROUND(I419*H419,2)</f>
        <v>0</v>
      </c>
      <c r="BL419" s="15" t="s">
        <v>193</v>
      </c>
      <c r="BM419" s="187" t="s">
        <v>1162</v>
      </c>
    </row>
    <row r="420" s="2" customFormat="1" ht="24.15" customHeight="1">
      <c r="A420" s="34"/>
      <c r="B420" s="174"/>
      <c r="C420" s="175" t="s">
        <v>1163</v>
      </c>
      <c r="D420" s="175" t="s">
        <v>137</v>
      </c>
      <c r="E420" s="176" t="s">
        <v>1164</v>
      </c>
      <c r="F420" s="177" t="s">
        <v>1165</v>
      </c>
      <c r="G420" s="178" t="s">
        <v>243</v>
      </c>
      <c r="H420" s="179">
        <v>7.5149999999999997</v>
      </c>
      <c r="I420" s="180"/>
      <c r="J420" s="181">
        <f>ROUND(I420*H420,2)</f>
        <v>0</v>
      </c>
      <c r="K420" s="182"/>
      <c r="L420" s="35"/>
      <c r="M420" s="183" t="s">
        <v>1</v>
      </c>
      <c r="N420" s="184" t="s">
        <v>40</v>
      </c>
      <c r="O420" s="78"/>
      <c r="P420" s="185">
        <f>O420*H420</f>
        <v>0</v>
      </c>
      <c r="Q420" s="185">
        <v>1.0000000000000001E-05</v>
      </c>
      <c r="R420" s="185">
        <f>Q420*H420</f>
        <v>7.5149999999999997E-05</v>
      </c>
      <c r="S420" s="185">
        <v>0</v>
      </c>
      <c r="T420" s="186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87" t="s">
        <v>193</v>
      </c>
      <c r="AT420" s="187" t="s">
        <v>137</v>
      </c>
      <c r="AU420" s="187" t="s">
        <v>136</v>
      </c>
      <c r="AY420" s="15" t="s">
        <v>134</v>
      </c>
      <c r="BE420" s="188">
        <f>IF(N420="základná",J420,0)</f>
        <v>0</v>
      </c>
      <c r="BF420" s="188">
        <f>IF(N420="znížená",J420,0)</f>
        <v>0</v>
      </c>
      <c r="BG420" s="188">
        <f>IF(N420="zákl. prenesená",J420,0)</f>
        <v>0</v>
      </c>
      <c r="BH420" s="188">
        <f>IF(N420="zníž. prenesená",J420,0)</f>
        <v>0</v>
      </c>
      <c r="BI420" s="188">
        <f>IF(N420="nulová",J420,0)</f>
        <v>0</v>
      </c>
      <c r="BJ420" s="15" t="s">
        <v>136</v>
      </c>
      <c r="BK420" s="188">
        <f>ROUND(I420*H420,2)</f>
        <v>0</v>
      </c>
      <c r="BL420" s="15" t="s">
        <v>193</v>
      </c>
      <c r="BM420" s="187" t="s">
        <v>1166</v>
      </c>
    </row>
    <row r="421" s="2" customFormat="1" ht="24.15" customHeight="1">
      <c r="A421" s="34"/>
      <c r="B421" s="174"/>
      <c r="C421" s="175" t="s">
        <v>1167</v>
      </c>
      <c r="D421" s="175" t="s">
        <v>137</v>
      </c>
      <c r="E421" s="176" t="s">
        <v>1168</v>
      </c>
      <c r="F421" s="177" t="s">
        <v>1169</v>
      </c>
      <c r="G421" s="178" t="s">
        <v>229</v>
      </c>
      <c r="H421" s="179">
        <v>2.4990000000000001</v>
      </c>
      <c r="I421" s="180"/>
      <c r="J421" s="181">
        <f>ROUND(I421*H421,2)</f>
        <v>0</v>
      </c>
      <c r="K421" s="182"/>
      <c r="L421" s="35"/>
      <c r="M421" s="183" t="s">
        <v>1</v>
      </c>
      <c r="N421" s="184" t="s">
        <v>40</v>
      </c>
      <c r="O421" s="78"/>
      <c r="P421" s="185">
        <f>O421*H421</f>
        <v>0</v>
      </c>
      <c r="Q421" s="185">
        <v>0</v>
      </c>
      <c r="R421" s="185">
        <f>Q421*H421</f>
        <v>0</v>
      </c>
      <c r="S421" s="185">
        <v>0</v>
      </c>
      <c r="T421" s="186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87" t="s">
        <v>193</v>
      </c>
      <c r="AT421" s="187" t="s">
        <v>137</v>
      </c>
      <c r="AU421" s="187" t="s">
        <v>136</v>
      </c>
      <c r="AY421" s="15" t="s">
        <v>134</v>
      </c>
      <c r="BE421" s="188">
        <f>IF(N421="základná",J421,0)</f>
        <v>0</v>
      </c>
      <c r="BF421" s="188">
        <f>IF(N421="znížená",J421,0)</f>
        <v>0</v>
      </c>
      <c r="BG421" s="188">
        <f>IF(N421="zákl. prenesená",J421,0)</f>
        <v>0</v>
      </c>
      <c r="BH421" s="188">
        <f>IF(N421="zníž. prenesená",J421,0)</f>
        <v>0</v>
      </c>
      <c r="BI421" s="188">
        <f>IF(N421="nulová",J421,0)</f>
        <v>0</v>
      </c>
      <c r="BJ421" s="15" t="s">
        <v>136</v>
      </c>
      <c r="BK421" s="188">
        <f>ROUND(I421*H421,2)</f>
        <v>0</v>
      </c>
      <c r="BL421" s="15" t="s">
        <v>193</v>
      </c>
      <c r="BM421" s="187" t="s">
        <v>1170</v>
      </c>
    </row>
    <row r="422" s="2" customFormat="1" ht="24.15" customHeight="1">
      <c r="A422" s="34"/>
      <c r="B422" s="174"/>
      <c r="C422" s="175" t="s">
        <v>1171</v>
      </c>
      <c r="D422" s="175" t="s">
        <v>137</v>
      </c>
      <c r="E422" s="176" t="s">
        <v>1172</v>
      </c>
      <c r="F422" s="177" t="s">
        <v>1173</v>
      </c>
      <c r="G422" s="178" t="s">
        <v>166</v>
      </c>
      <c r="H422" s="179">
        <v>1.905</v>
      </c>
      <c r="I422" s="180"/>
      <c r="J422" s="181">
        <f>ROUND(I422*H422,2)</f>
        <v>0</v>
      </c>
      <c r="K422" s="182"/>
      <c r="L422" s="35"/>
      <c r="M422" s="183" t="s">
        <v>1</v>
      </c>
      <c r="N422" s="184" t="s">
        <v>40</v>
      </c>
      <c r="O422" s="78"/>
      <c r="P422" s="185">
        <f>O422*H422</f>
        <v>0</v>
      </c>
      <c r="Q422" s="185">
        <v>0</v>
      </c>
      <c r="R422" s="185">
        <f>Q422*H422</f>
        <v>0</v>
      </c>
      <c r="S422" s="185">
        <v>0</v>
      </c>
      <c r="T422" s="186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87" t="s">
        <v>193</v>
      </c>
      <c r="AT422" s="187" t="s">
        <v>137</v>
      </c>
      <c r="AU422" s="187" t="s">
        <v>136</v>
      </c>
      <c r="AY422" s="15" t="s">
        <v>134</v>
      </c>
      <c r="BE422" s="188">
        <f>IF(N422="základná",J422,0)</f>
        <v>0</v>
      </c>
      <c r="BF422" s="188">
        <f>IF(N422="znížená",J422,0)</f>
        <v>0</v>
      </c>
      <c r="BG422" s="188">
        <f>IF(N422="zákl. prenesená",J422,0)</f>
        <v>0</v>
      </c>
      <c r="BH422" s="188">
        <f>IF(N422="zníž. prenesená",J422,0)</f>
        <v>0</v>
      </c>
      <c r="BI422" s="188">
        <f>IF(N422="nulová",J422,0)</f>
        <v>0</v>
      </c>
      <c r="BJ422" s="15" t="s">
        <v>136</v>
      </c>
      <c r="BK422" s="188">
        <f>ROUND(I422*H422,2)</f>
        <v>0</v>
      </c>
      <c r="BL422" s="15" t="s">
        <v>193</v>
      </c>
      <c r="BM422" s="187" t="s">
        <v>1174</v>
      </c>
    </row>
    <row r="423" s="12" customFormat="1" ht="22.8" customHeight="1">
      <c r="A423" s="12"/>
      <c r="B423" s="161"/>
      <c r="C423" s="12"/>
      <c r="D423" s="162" t="s">
        <v>73</v>
      </c>
      <c r="E423" s="172" t="s">
        <v>1175</v>
      </c>
      <c r="F423" s="172" t="s">
        <v>1176</v>
      </c>
      <c r="G423" s="12"/>
      <c r="H423" s="12"/>
      <c r="I423" s="164"/>
      <c r="J423" s="173">
        <f>BK423</f>
        <v>0</v>
      </c>
      <c r="K423" s="12"/>
      <c r="L423" s="161"/>
      <c r="M423" s="166"/>
      <c r="N423" s="167"/>
      <c r="O423" s="167"/>
      <c r="P423" s="168">
        <f>SUM(P424:P429)</f>
        <v>0</v>
      </c>
      <c r="Q423" s="167"/>
      <c r="R423" s="168">
        <f>SUM(R424:R429)</f>
        <v>0</v>
      </c>
      <c r="S423" s="167"/>
      <c r="T423" s="169">
        <f>SUM(T424:T429)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62" t="s">
        <v>136</v>
      </c>
      <c r="AT423" s="170" t="s">
        <v>73</v>
      </c>
      <c r="AU423" s="170" t="s">
        <v>78</v>
      </c>
      <c r="AY423" s="162" t="s">
        <v>134</v>
      </c>
      <c r="BK423" s="171">
        <f>SUM(BK424:BK429)</f>
        <v>0</v>
      </c>
    </row>
    <row r="424" s="2" customFormat="1" ht="24.15" customHeight="1">
      <c r="A424" s="34"/>
      <c r="B424" s="174"/>
      <c r="C424" s="175" t="s">
        <v>1177</v>
      </c>
      <c r="D424" s="175" t="s">
        <v>137</v>
      </c>
      <c r="E424" s="176" t="s">
        <v>1178</v>
      </c>
      <c r="F424" s="177" t="s">
        <v>1179</v>
      </c>
      <c r="G424" s="178" t="s">
        <v>176</v>
      </c>
      <c r="H424" s="179">
        <v>31.774999999999999</v>
      </c>
      <c r="I424" s="180"/>
      <c r="J424" s="181">
        <f>ROUND(I424*H424,2)</f>
        <v>0</v>
      </c>
      <c r="K424" s="182"/>
      <c r="L424" s="35"/>
      <c r="M424" s="183" t="s">
        <v>1</v>
      </c>
      <c r="N424" s="184" t="s">
        <v>40</v>
      </c>
      <c r="O424" s="78"/>
      <c r="P424" s="185">
        <f>O424*H424</f>
        <v>0</v>
      </c>
      <c r="Q424" s="185">
        <v>0</v>
      </c>
      <c r="R424" s="185">
        <f>Q424*H424</f>
        <v>0</v>
      </c>
      <c r="S424" s="185">
        <v>0</v>
      </c>
      <c r="T424" s="186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87" t="s">
        <v>193</v>
      </c>
      <c r="AT424" s="187" t="s">
        <v>137</v>
      </c>
      <c r="AU424" s="187" t="s">
        <v>136</v>
      </c>
      <c r="AY424" s="15" t="s">
        <v>134</v>
      </c>
      <c r="BE424" s="188">
        <f>IF(N424="základná",J424,0)</f>
        <v>0</v>
      </c>
      <c r="BF424" s="188">
        <f>IF(N424="znížená",J424,0)</f>
        <v>0</v>
      </c>
      <c r="BG424" s="188">
        <f>IF(N424="zákl. prenesená",J424,0)</f>
        <v>0</v>
      </c>
      <c r="BH424" s="188">
        <f>IF(N424="zníž. prenesená",J424,0)</f>
        <v>0</v>
      </c>
      <c r="BI424" s="188">
        <f>IF(N424="nulová",J424,0)</f>
        <v>0</v>
      </c>
      <c r="BJ424" s="15" t="s">
        <v>136</v>
      </c>
      <c r="BK424" s="188">
        <f>ROUND(I424*H424,2)</f>
        <v>0</v>
      </c>
      <c r="BL424" s="15" t="s">
        <v>193</v>
      </c>
      <c r="BM424" s="187" t="s">
        <v>1180</v>
      </c>
    </row>
    <row r="425" s="2" customFormat="1" ht="24.15" customHeight="1">
      <c r="A425" s="34"/>
      <c r="B425" s="174"/>
      <c r="C425" s="189" t="s">
        <v>1181</v>
      </c>
      <c r="D425" s="189" t="s">
        <v>163</v>
      </c>
      <c r="E425" s="190" t="s">
        <v>1182</v>
      </c>
      <c r="F425" s="191" t="s">
        <v>1183</v>
      </c>
      <c r="G425" s="192" t="s">
        <v>176</v>
      </c>
      <c r="H425" s="193">
        <v>32.411000000000001</v>
      </c>
      <c r="I425" s="194"/>
      <c r="J425" s="195">
        <f>ROUND(I425*H425,2)</f>
        <v>0</v>
      </c>
      <c r="K425" s="196"/>
      <c r="L425" s="197"/>
      <c r="M425" s="198" t="s">
        <v>1</v>
      </c>
      <c r="N425" s="199" t="s">
        <v>40</v>
      </c>
      <c r="O425" s="78"/>
      <c r="P425" s="185">
        <f>O425*H425</f>
        <v>0</v>
      </c>
      <c r="Q425" s="185">
        <v>0</v>
      </c>
      <c r="R425" s="185">
        <f>Q425*H425</f>
        <v>0</v>
      </c>
      <c r="S425" s="185">
        <v>0</v>
      </c>
      <c r="T425" s="186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87" t="s">
        <v>265</v>
      </c>
      <c r="AT425" s="187" t="s">
        <v>163</v>
      </c>
      <c r="AU425" s="187" t="s">
        <v>136</v>
      </c>
      <c r="AY425" s="15" t="s">
        <v>134</v>
      </c>
      <c r="BE425" s="188">
        <f>IF(N425="základná",J425,0)</f>
        <v>0</v>
      </c>
      <c r="BF425" s="188">
        <f>IF(N425="znížená",J425,0)</f>
        <v>0</v>
      </c>
      <c r="BG425" s="188">
        <f>IF(N425="zákl. prenesená",J425,0)</f>
        <v>0</v>
      </c>
      <c r="BH425" s="188">
        <f>IF(N425="zníž. prenesená",J425,0)</f>
        <v>0</v>
      </c>
      <c r="BI425" s="188">
        <f>IF(N425="nulová",J425,0)</f>
        <v>0</v>
      </c>
      <c r="BJ425" s="15" t="s">
        <v>136</v>
      </c>
      <c r="BK425" s="188">
        <f>ROUND(I425*H425,2)</f>
        <v>0</v>
      </c>
      <c r="BL425" s="15" t="s">
        <v>193</v>
      </c>
      <c r="BM425" s="187" t="s">
        <v>1184</v>
      </c>
    </row>
    <row r="426" s="2" customFormat="1" ht="33" customHeight="1">
      <c r="A426" s="34"/>
      <c r="B426" s="174"/>
      <c r="C426" s="175" t="s">
        <v>1185</v>
      </c>
      <c r="D426" s="175" t="s">
        <v>137</v>
      </c>
      <c r="E426" s="176" t="s">
        <v>1186</v>
      </c>
      <c r="F426" s="177" t="s">
        <v>1187</v>
      </c>
      <c r="G426" s="178" t="s">
        <v>176</v>
      </c>
      <c r="H426" s="179">
        <v>18.163</v>
      </c>
      <c r="I426" s="180"/>
      <c r="J426" s="181">
        <f>ROUND(I426*H426,2)</f>
        <v>0</v>
      </c>
      <c r="K426" s="182"/>
      <c r="L426" s="35"/>
      <c r="M426" s="183" t="s">
        <v>1</v>
      </c>
      <c r="N426" s="184" t="s">
        <v>40</v>
      </c>
      <c r="O426" s="78"/>
      <c r="P426" s="185">
        <f>O426*H426</f>
        <v>0</v>
      </c>
      <c r="Q426" s="185">
        <v>0</v>
      </c>
      <c r="R426" s="185">
        <f>Q426*H426</f>
        <v>0</v>
      </c>
      <c r="S426" s="185">
        <v>0</v>
      </c>
      <c r="T426" s="186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87" t="s">
        <v>193</v>
      </c>
      <c r="AT426" s="187" t="s">
        <v>137</v>
      </c>
      <c r="AU426" s="187" t="s">
        <v>136</v>
      </c>
      <c r="AY426" s="15" t="s">
        <v>134</v>
      </c>
      <c r="BE426" s="188">
        <f>IF(N426="základná",J426,0)</f>
        <v>0</v>
      </c>
      <c r="BF426" s="188">
        <f>IF(N426="znížená",J426,0)</f>
        <v>0</v>
      </c>
      <c r="BG426" s="188">
        <f>IF(N426="zákl. prenesená",J426,0)</f>
        <v>0</v>
      </c>
      <c r="BH426" s="188">
        <f>IF(N426="zníž. prenesená",J426,0)</f>
        <v>0</v>
      </c>
      <c r="BI426" s="188">
        <f>IF(N426="nulová",J426,0)</f>
        <v>0</v>
      </c>
      <c r="BJ426" s="15" t="s">
        <v>136</v>
      </c>
      <c r="BK426" s="188">
        <f>ROUND(I426*H426,2)</f>
        <v>0</v>
      </c>
      <c r="BL426" s="15" t="s">
        <v>193</v>
      </c>
      <c r="BM426" s="187" t="s">
        <v>1188</v>
      </c>
    </row>
    <row r="427" s="2" customFormat="1" ht="24.15" customHeight="1">
      <c r="A427" s="34"/>
      <c r="B427" s="174"/>
      <c r="C427" s="189" t="s">
        <v>1189</v>
      </c>
      <c r="D427" s="189" t="s">
        <v>163</v>
      </c>
      <c r="E427" s="190" t="s">
        <v>1182</v>
      </c>
      <c r="F427" s="191" t="s">
        <v>1183</v>
      </c>
      <c r="G427" s="192" t="s">
        <v>176</v>
      </c>
      <c r="H427" s="193">
        <v>18.526</v>
      </c>
      <c r="I427" s="194"/>
      <c r="J427" s="195">
        <f>ROUND(I427*H427,2)</f>
        <v>0</v>
      </c>
      <c r="K427" s="196"/>
      <c r="L427" s="197"/>
      <c r="M427" s="198" t="s">
        <v>1</v>
      </c>
      <c r="N427" s="199" t="s">
        <v>40</v>
      </c>
      <c r="O427" s="78"/>
      <c r="P427" s="185">
        <f>O427*H427</f>
        <v>0</v>
      </c>
      <c r="Q427" s="185">
        <v>0</v>
      </c>
      <c r="R427" s="185">
        <f>Q427*H427</f>
        <v>0</v>
      </c>
      <c r="S427" s="185">
        <v>0</v>
      </c>
      <c r="T427" s="186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87" t="s">
        <v>265</v>
      </c>
      <c r="AT427" s="187" t="s">
        <v>163</v>
      </c>
      <c r="AU427" s="187" t="s">
        <v>136</v>
      </c>
      <c r="AY427" s="15" t="s">
        <v>134</v>
      </c>
      <c r="BE427" s="188">
        <f>IF(N427="základná",J427,0)</f>
        <v>0</v>
      </c>
      <c r="BF427" s="188">
        <f>IF(N427="znížená",J427,0)</f>
        <v>0</v>
      </c>
      <c r="BG427" s="188">
        <f>IF(N427="zákl. prenesená",J427,0)</f>
        <v>0</v>
      </c>
      <c r="BH427" s="188">
        <f>IF(N427="zníž. prenesená",J427,0)</f>
        <v>0</v>
      </c>
      <c r="BI427" s="188">
        <f>IF(N427="nulová",J427,0)</f>
        <v>0</v>
      </c>
      <c r="BJ427" s="15" t="s">
        <v>136</v>
      </c>
      <c r="BK427" s="188">
        <f>ROUND(I427*H427,2)</f>
        <v>0</v>
      </c>
      <c r="BL427" s="15" t="s">
        <v>193</v>
      </c>
      <c r="BM427" s="187" t="s">
        <v>1190</v>
      </c>
    </row>
    <row r="428" s="2" customFormat="1" ht="24.15" customHeight="1">
      <c r="A428" s="34"/>
      <c r="B428" s="174"/>
      <c r="C428" s="175" t="s">
        <v>1191</v>
      </c>
      <c r="D428" s="175" t="s">
        <v>137</v>
      </c>
      <c r="E428" s="176" t="s">
        <v>1192</v>
      </c>
      <c r="F428" s="177" t="s">
        <v>1193</v>
      </c>
      <c r="G428" s="178" t="s">
        <v>243</v>
      </c>
      <c r="H428" s="179">
        <v>43.399999999999999</v>
      </c>
      <c r="I428" s="180"/>
      <c r="J428" s="181">
        <f>ROUND(I428*H428,2)</f>
        <v>0</v>
      </c>
      <c r="K428" s="182"/>
      <c r="L428" s="35"/>
      <c r="M428" s="183" t="s">
        <v>1</v>
      </c>
      <c r="N428" s="184" t="s">
        <v>40</v>
      </c>
      <c r="O428" s="78"/>
      <c r="P428" s="185">
        <f>O428*H428</f>
        <v>0</v>
      </c>
      <c r="Q428" s="185">
        <v>0</v>
      </c>
      <c r="R428" s="185">
        <f>Q428*H428</f>
        <v>0</v>
      </c>
      <c r="S428" s="185">
        <v>0</v>
      </c>
      <c r="T428" s="186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87" t="s">
        <v>193</v>
      </c>
      <c r="AT428" s="187" t="s">
        <v>137</v>
      </c>
      <c r="AU428" s="187" t="s">
        <v>136</v>
      </c>
      <c r="AY428" s="15" t="s">
        <v>134</v>
      </c>
      <c r="BE428" s="188">
        <f>IF(N428="základná",J428,0)</f>
        <v>0</v>
      </c>
      <c r="BF428" s="188">
        <f>IF(N428="znížená",J428,0)</f>
        <v>0</v>
      </c>
      <c r="BG428" s="188">
        <f>IF(N428="zákl. prenesená",J428,0)</f>
        <v>0</v>
      </c>
      <c r="BH428" s="188">
        <f>IF(N428="zníž. prenesená",J428,0)</f>
        <v>0</v>
      </c>
      <c r="BI428" s="188">
        <f>IF(N428="nulová",J428,0)</f>
        <v>0</v>
      </c>
      <c r="BJ428" s="15" t="s">
        <v>136</v>
      </c>
      <c r="BK428" s="188">
        <f>ROUND(I428*H428,2)</f>
        <v>0</v>
      </c>
      <c r="BL428" s="15" t="s">
        <v>193</v>
      </c>
      <c r="BM428" s="187" t="s">
        <v>1194</v>
      </c>
    </row>
    <row r="429" s="2" customFormat="1" ht="24.15" customHeight="1">
      <c r="A429" s="34"/>
      <c r="B429" s="174"/>
      <c r="C429" s="175" t="s">
        <v>1195</v>
      </c>
      <c r="D429" s="175" t="s">
        <v>137</v>
      </c>
      <c r="E429" s="176" t="s">
        <v>1196</v>
      </c>
      <c r="F429" s="177" t="s">
        <v>1197</v>
      </c>
      <c r="G429" s="178" t="s">
        <v>166</v>
      </c>
      <c r="H429" s="179">
        <v>1.2589999999999999</v>
      </c>
      <c r="I429" s="180"/>
      <c r="J429" s="181">
        <f>ROUND(I429*H429,2)</f>
        <v>0</v>
      </c>
      <c r="K429" s="182"/>
      <c r="L429" s="35"/>
      <c r="M429" s="183" t="s">
        <v>1</v>
      </c>
      <c r="N429" s="184" t="s">
        <v>40</v>
      </c>
      <c r="O429" s="78"/>
      <c r="P429" s="185">
        <f>O429*H429</f>
        <v>0</v>
      </c>
      <c r="Q429" s="185">
        <v>0</v>
      </c>
      <c r="R429" s="185">
        <f>Q429*H429</f>
        <v>0</v>
      </c>
      <c r="S429" s="185">
        <v>0</v>
      </c>
      <c r="T429" s="186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87" t="s">
        <v>193</v>
      </c>
      <c r="AT429" s="187" t="s">
        <v>137</v>
      </c>
      <c r="AU429" s="187" t="s">
        <v>136</v>
      </c>
      <c r="AY429" s="15" t="s">
        <v>134</v>
      </c>
      <c r="BE429" s="188">
        <f>IF(N429="základná",J429,0)</f>
        <v>0</v>
      </c>
      <c r="BF429" s="188">
        <f>IF(N429="znížená",J429,0)</f>
        <v>0</v>
      </c>
      <c r="BG429" s="188">
        <f>IF(N429="zákl. prenesená",J429,0)</f>
        <v>0</v>
      </c>
      <c r="BH429" s="188">
        <f>IF(N429="zníž. prenesená",J429,0)</f>
        <v>0</v>
      </c>
      <c r="BI429" s="188">
        <f>IF(N429="nulová",J429,0)</f>
        <v>0</v>
      </c>
      <c r="BJ429" s="15" t="s">
        <v>136</v>
      </c>
      <c r="BK429" s="188">
        <f>ROUND(I429*H429,2)</f>
        <v>0</v>
      </c>
      <c r="BL429" s="15" t="s">
        <v>193</v>
      </c>
      <c r="BM429" s="187" t="s">
        <v>1198</v>
      </c>
    </row>
    <row r="430" s="12" customFormat="1" ht="22.8" customHeight="1">
      <c r="A430" s="12"/>
      <c r="B430" s="161"/>
      <c r="C430" s="12"/>
      <c r="D430" s="162" t="s">
        <v>73</v>
      </c>
      <c r="E430" s="172" t="s">
        <v>1199</v>
      </c>
      <c r="F430" s="172" t="s">
        <v>1200</v>
      </c>
      <c r="G430" s="12"/>
      <c r="H430" s="12"/>
      <c r="I430" s="164"/>
      <c r="J430" s="173">
        <f>BK430</f>
        <v>0</v>
      </c>
      <c r="K430" s="12"/>
      <c r="L430" s="161"/>
      <c r="M430" s="166"/>
      <c r="N430" s="167"/>
      <c r="O430" s="167"/>
      <c r="P430" s="168">
        <f>SUM(P431:P435)</f>
        <v>0</v>
      </c>
      <c r="Q430" s="167"/>
      <c r="R430" s="168">
        <f>SUM(R431:R435)</f>
        <v>0</v>
      </c>
      <c r="S430" s="167"/>
      <c r="T430" s="169">
        <f>SUM(T431:T435)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62" t="s">
        <v>136</v>
      </c>
      <c r="AT430" s="170" t="s">
        <v>73</v>
      </c>
      <c r="AU430" s="170" t="s">
        <v>78</v>
      </c>
      <c r="AY430" s="162" t="s">
        <v>134</v>
      </c>
      <c r="BK430" s="171">
        <f>SUM(BK431:BK435)</f>
        <v>0</v>
      </c>
    </row>
    <row r="431" s="2" customFormat="1" ht="37.8" customHeight="1">
      <c r="A431" s="34"/>
      <c r="B431" s="174"/>
      <c r="C431" s="175" t="s">
        <v>1201</v>
      </c>
      <c r="D431" s="175" t="s">
        <v>137</v>
      </c>
      <c r="E431" s="176" t="s">
        <v>1202</v>
      </c>
      <c r="F431" s="177" t="s">
        <v>1203</v>
      </c>
      <c r="G431" s="178" t="s">
        <v>176</v>
      </c>
      <c r="H431" s="179">
        <v>38.560000000000002</v>
      </c>
      <c r="I431" s="180"/>
      <c r="J431" s="181">
        <f>ROUND(I431*H431,2)</f>
        <v>0</v>
      </c>
      <c r="K431" s="182"/>
      <c r="L431" s="35"/>
      <c r="M431" s="183" t="s">
        <v>1</v>
      </c>
      <c r="N431" s="184" t="s">
        <v>40</v>
      </c>
      <c r="O431" s="78"/>
      <c r="P431" s="185">
        <f>O431*H431</f>
        <v>0</v>
      </c>
      <c r="Q431" s="185">
        <v>0</v>
      </c>
      <c r="R431" s="185">
        <f>Q431*H431</f>
        <v>0</v>
      </c>
      <c r="S431" s="185">
        <v>0</v>
      </c>
      <c r="T431" s="186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87" t="s">
        <v>193</v>
      </c>
      <c r="AT431" s="187" t="s">
        <v>137</v>
      </c>
      <c r="AU431" s="187" t="s">
        <v>136</v>
      </c>
      <c r="AY431" s="15" t="s">
        <v>134</v>
      </c>
      <c r="BE431" s="188">
        <f>IF(N431="základná",J431,0)</f>
        <v>0</v>
      </c>
      <c r="BF431" s="188">
        <f>IF(N431="znížená",J431,0)</f>
        <v>0</v>
      </c>
      <c r="BG431" s="188">
        <f>IF(N431="zákl. prenesená",J431,0)</f>
        <v>0</v>
      </c>
      <c r="BH431" s="188">
        <f>IF(N431="zníž. prenesená",J431,0)</f>
        <v>0</v>
      </c>
      <c r="BI431" s="188">
        <f>IF(N431="nulová",J431,0)</f>
        <v>0</v>
      </c>
      <c r="BJ431" s="15" t="s">
        <v>136</v>
      </c>
      <c r="BK431" s="188">
        <f>ROUND(I431*H431,2)</f>
        <v>0</v>
      </c>
      <c r="BL431" s="15" t="s">
        <v>193</v>
      </c>
      <c r="BM431" s="187" t="s">
        <v>1204</v>
      </c>
    </row>
    <row r="432" s="2" customFormat="1" ht="24.15" customHeight="1">
      <c r="A432" s="34"/>
      <c r="B432" s="174"/>
      <c r="C432" s="175" t="s">
        <v>1205</v>
      </c>
      <c r="D432" s="175" t="s">
        <v>137</v>
      </c>
      <c r="E432" s="176" t="s">
        <v>1206</v>
      </c>
      <c r="F432" s="177" t="s">
        <v>1207</v>
      </c>
      <c r="G432" s="178" t="s">
        <v>176</v>
      </c>
      <c r="H432" s="179">
        <v>3015.7979999999998</v>
      </c>
      <c r="I432" s="180"/>
      <c r="J432" s="181">
        <f>ROUND(I432*H432,2)</f>
        <v>0</v>
      </c>
      <c r="K432" s="182"/>
      <c r="L432" s="35"/>
      <c r="M432" s="183" t="s">
        <v>1</v>
      </c>
      <c r="N432" s="184" t="s">
        <v>40</v>
      </c>
      <c r="O432" s="78"/>
      <c r="P432" s="185">
        <f>O432*H432</f>
        <v>0</v>
      </c>
      <c r="Q432" s="185">
        <v>0</v>
      </c>
      <c r="R432" s="185">
        <f>Q432*H432</f>
        <v>0</v>
      </c>
      <c r="S432" s="185">
        <v>0</v>
      </c>
      <c r="T432" s="186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87" t="s">
        <v>193</v>
      </c>
      <c r="AT432" s="187" t="s">
        <v>137</v>
      </c>
      <c r="AU432" s="187" t="s">
        <v>136</v>
      </c>
      <c r="AY432" s="15" t="s">
        <v>134</v>
      </c>
      <c r="BE432" s="188">
        <f>IF(N432="základná",J432,0)</f>
        <v>0</v>
      </c>
      <c r="BF432" s="188">
        <f>IF(N432="znížená",J432,0)</f>
        <v>0</v>
      </c>
      <c r="BG432" s="188">
        <f>IF(N432="zákl. prenesená",J432,0)</f>
        <v>0</v>
      </c>
      <c r="BH432" s="188">
        <f>IF(N432="zníž. prenesená",J432,0)</f>
        <v>0</v>
      </c>
      <c r="BI432" s="188">
        <f>IF(N432="nulová",J432,0)</f>
        <v>0</v>
      </c>
      <c r="BJ432" s="15" t="s">
        <v>136</v>
      </c>
      <c r="BK432" s="188">
        <f>ROUND(I432*H432,2)</f>
        <v>0</v>
      </c>
      <c r="BL432" s="15" t="s">
        <v>193</v>
      </c>
      <c r="BM432" s="187" t="s">
        <v>1208</v>
      </c>
    </row>
    <row r="433" s="2" customFormat="1" ht="33" customHeight="1">
      <c r="A433" s="34"/>
      <c r="B433" s="174"/>
      <c r="C433" s="175" t="s">
        <v>1209</v>
      </c>
      <c r="D433" s="175" t="s">
        <v>137</v>
      </c>
      <c r="E433" s="176" t="s">
        <v>1210</v>
      </c>
      <c r="F433" s="177" t="s">
        <v>1211</v>
      </c>
      <c r="G433" s="178" t="s">
        <v>176</v>
      </c>
      <c r="H433" s="179">
        <v>3015.7979999999998</v>
      </c>
      <c r="I433" s="180"/>
      <c r="J433" s="181">
        <f>ROUND(I433*H433,2)</f>
        <v>0</v>
      </c>
      <c r="K433" s="182"/>
      <c r="L433" s="35"/>
      <c r="M433" s="183" t="s">
        <v>1</v>
      </c>
      <c r="N433" s="184" t="s">
        <v>40</v>
      </c>
      <c r="O433" s="78"/>
      <c r="P433" s="185">
        <f>O433*H433</f>
        <v>0</v>
      </c>
      <c r="Q433" s="185">
        <v>0</v>
      </c>
      <c r="R433" s="185">
        <f>Q433*H433</f>
        <v>0</v>
      </c>
      <c r="S433" s="185">
        <v>0</v>
      </c>
      <c r="T433" s="186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87" t="s">
        <v>193</v>
      </c>
      <c r="AT433" s="187" t="s">
        <v>137</v>
      </c>
      <c r="AU433" s="187" t="s">
        <v>136</v>
      </c>
      <c r="AY433" s="15" t="s">
        <v>134</v>
      </c>
      <c r="BE433" s="188">
        <f>IF(N433="základná",J433,0)</f>
        <v>0</v>
      </c>
      <c r="BF433" s="188">
        <f>IF(N433="znížená",J433,0)</f>
        <v>0</v>
      </c>
      <c r="BG433" s="188">
        <f>IF(N433="zákl. prenesená",J433,0)</f>
        <v>0</v>
      </c>
      <c r="BH433" s="188">
        <f>IF(N433="zníž. prenesená",J433,0)</f>
        <v>0</v>
      </c>
      <c r="BI433" s="188">
        <f>IF(N433="nulová",J433,0)</f>
        <v>0</v>
      </c>
      <c r="BJ433" s="15" t="s">
        <v>136</v>
      </c>
      <c r="BK433" s="188">
        <f>ROUND(I433*H433,2)</f>
        <v>0</v>
      </c>
      <c r="BL433" s="15" t="s">
        <v>193</v>
      </c>
      <c r="BM433" s="187" t="s">
        <v>1212</v>
      </c>
    </row>
    <row r="434" s="2" customFormat="1" ht="24.15" customHeight="1">
      <c r="A434" s="34"/>
      <c r="B434" s="174"/>
      <c r="C434" s="175" t="s">
        <v>1213</v>
      </c>
      <c r="D434" s="175" t="s">
        <v>137</v>
      </c>
      <c r="E434" s="176" t="s">
        <v>1214</v>
      </c>
      <c r="F434" s="177" t="s">
        <v>1215</v>
      </c>
      <c r="G434" s="178" t="s">
        <v>176</v>
      </c>
      <c r="H434" s="179">
        <v>3082.5720000000001</v>
      </c>
      <c r="I434" s="180"/>
      <c r="J434" s="181">
        <f>ROUND(I434*H434,2)</f>
        <v>0</v>
      </c>
      <c r="K434" s="182"/>
      <c r="L434" s="35"/>
      <c r="M434" s="183" t="s">
        <v>1</v>
      </c>
      <c r="N434" s="184" t="s">
        <v>40</v>
      </c>
      <c r="O434" s="78"/>
      <c r="P434" s="185">
        <f>O434*H434</f>
        <v>0</v>
      </c>
      <c r="Q434" s="185">
        <v>0</v>
      </c>
      <c r="R434" s="185">
        <f>Q434*H434</f>
        <v>0</v>
      </c>
      <c r="S434" s="185">
        <v>0</v>
      </c>
      <c r="T434" s="186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87" t="s">
        <v>193</v>
      </c>
      <c r="AT434" s="187" t="s">
        <v>137</v>
      </c>
      <c r="AU434" s="187" t="s">
        <v>136</v>
      </c>
      <c r="AY434" s="15" t="s">
        <v>134</v>
      </c>
      <c r="BE434" s="188">
        <f>IF(N434="základná",J434,0)</f>
        <v>0</v>
      </c>
      <c r="BF434" s="188">
        <f>IF(N434="znížená",J434,0)</f>
        <v>0</v>
      </c>
      <c r="BG434" s="188">
        <f>IF(N434="zákl. prenesená",J434,0)</f>
        <v>0</v>
      </c>
      <c r="BH434" s="188">
        <f>IF(N434="zníž. prenesená",J434,0)</f>
        <v>0</v>
      </c>
      <c r="BI434" s="188">
        <f>IF(N434="nulová",J434,0)</f>
        <v>0</v>
      </c>
      <c r="BJ434" s="15" t="s">
        <v>136</v>
      </c>
      <c r="BK434" s="188">
        <f>ROUND(I434*H434,2)</f>
        <v>0</v>
      </c>
      <c r="BL434" s="15" t="s">
        <v>193</v>
      </c>
      <c r="BM434" s="187" t="s">
        <v>1216</v>
      </c>
    </row>
    <row r="435" s="2" customFormat="1" ht="33" customHeight="1">
      <c r="A435" s="34"/>
      <c r="B435" s="174"/>
      <c r="C435" s="175" t="s">
        <v>1217</v>
      </c>
      <c r="D435" s="175" t="s">
        <v>137</v>
      </c>
      <c r="E435" s="176" t="s">
        <v>1218</v>
      </c>
      <c r="F435" s="177" t="s">
        <v>1219</v>
      </c>
      <c r="G435" s="178" t="s">
        <v>176</v>
      </c>
      <c r="H435" s="179">
        <v>59.310000000000002</v>
      </c>
      <c r="I435" s="180"/>
      <c r="J435" s="181">
        <f>ROUND(I435*H435,2)</f>
        <v>0</v>
      </c>
      <c r="K435" s="182"/>
      <c r="L435" s="35"/>
      <c r="M435" s="183" t="s">
        <v>1</v>
      </c>
      <c r="N435" s="184" t="s">
        <v>40</v>
      </c>
      <c r="O435" s="78"/>
      <c r="P435" s="185">
        <f>O435*H435</f>
        <v>0</v>
      </c>
      <c r="Q435" s="185">
        <v>0</v>
      </c>
      <c r="R435" s="185">
        <f>Q435*H435</f>
        <v>0</v>
      </c>
      <c r="S435" s="185">
        <v>0</v>
      </c>
      <c r="T435" s="186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87" t="s">
        <v>193</v>
      </c>
      <c r="AT435" s="187" t="s">
        <v>137</v>
      </c>
      <c r="AU435" s="187" t="s">
        <v>136</v>
      </c>
      <c r="AY435" s="15" t="s">
        <v>134</v>
      </c>
      <c r="BE435" s="188">
        <f>IF(N435="základná",J435,0)</f>
        <v>0</v>
      </c>
      <c r="BF435" s="188">
        <f>IF(N435="znížená",J435,0)</f>
        <v>0</v>
      </c>
      <c r="BG435" s="188">
        <f>IF(N435="zákl. prenesená",J435,0)</f>
        <v>0</v>
      </c>
      <c r="BH435" s="188">
        <f>IF(N435="zníž. prenesená",J435,0)</f>
        <v>0</v>
      </c>
      <c r="BI435" s="188">
        <f>IF(N435="nulová",J435,0)</f>
        <v>0</v>
      </c>
      <c r="BJ435" s="15" t="s">
        <v>136</v>
      </c>
      <c r="BK435" s="188">
        <f>ROUND(I435*H435,2)</f>
        <v>0</v>
      </c>
      <c r="BL435" s="15" t="s">
        <v>193</v>
      </c>
      <c r="BM435" s="187" t="s">
        <v>1220</v>
      </c>
    </row>
    <row r="436" s="12" customFormat="1" ht="22.8" customHeight="1">
      <c r="A436" s="12"/>
      <c r="B436" s="161"/>
      <c r="C436" s="12"/>
      <c r="D436" s="162" t="s">
        <v>73</v>
      </c>
      <c r="E436" s="172" t="s">
        <v>1221</v>
      </c>
      <c r="F436" s="172" t="s">
        <v>1222</v>
      </c>
      <c r="G436" s="12"/>
      <c r="H436" s="12"/>
      <c r="I436" s="164"/>
      <c r="J436" s="173">
        <f>BK436</f>
        <v>0</v>
      </c>
      <c r="K436" s="12"/>
      <c r="L436" s="161"/>
      <c r="M436" s="166"/>
      <c r="N436" s="167"/>
      <c r="O436" s="167"/>
      <c r="P436" s="168">
        <f>SUM(P437:P443)</f>
        <v>0</v>
      </c>
      <c r="Q436" s="167"/>
      <c r="R436" s="168">
        <f>SUM(R437:R443)</f>
        <v>0.23186300000000004</v>
      </c>
      <c r="S436" s="167"/>
      <c r="T436" s="169">
        <f>SUM(T437:T443)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162" t="s">
        <v>136</v>
      </c>
      <c r="AT436" s="170" t="s">
        <v>73</v>
      </c>
      <c r="AU436" s="170" t="s">
        <v>78</v>
      </c>
      <c r="AY436" s="162" t="s">
        <v>134</v>
      </c>
      <c r="BK436" s="171">
        <f>SUM(BK437:BK443)</f>
        <v>0</v>
      </c>
    </row>
    <row r="437" s="2" customFormat="1" ht="21.75" customHeight="1">
      <c r="A437" s="34"/>
      <c r="B437" s="174"/>
      <c r="C437" s="175" t="s">
        <v>1223</v>
      </c>
      <c r="D437" s="175" t="s">
        <v>137</v>
      </c>
      <c r="E437" s="176" t="s">
        <v>1224</v>
      </c>
      <c r="F437" s="177" t="s">
        <v>1225</v>
      </c>
      <c r="G437" s="178" t="s">
        <v>229</v>
      </c>
      <c r="H437" s="179">
        <v>16</v>
      </c>
      <c r="I437" s="180"/>
      <c r="J437" s="181">
        <f>ROUND(I437*H437,2)</f>
        <v>0</v>
      </c>
      <c r="K437" s="182"/>
      <c r="L437" s="35"/>
      <c r="M437" s="183" t="s">
        <v>1</v>
      </c>
      <c r="N437" s="184" t="s">
        <v>40</v>
      </c>
      <c r="O437" s="78"/>
      <c r="P437" s="185">
        <f>O437*H437</f>
        <v>0</v>
      </c>
      <c r="Q437" s="185">
        <v>0</v>
      </c>
      <c r="R437" s="185">
        <f>Q437*H437</f>
        <v>0</v>
      </c>
      <c r="S437" s="185">
        <v>0</v>
      </c>
      <c r="T437" s="186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87" t="s">
        <v>193</v>
      </c>
      <c r="AT437" s="187" t="s">
        <v>137</v>
      </c>
      <c r="AU437" s="187" t="s">
        <v>136</v>
      </c>
      <c r="AY437" s="15" t="s">
        <v>134</v>
      </c>
      <c r="BE437" s="188">
        <f>IF(N437="základná",J437,0)</f>
        <v>0</v>
      </c>
      <c r="BF437" s="188">
        <f>IF(N437="znížená",J437,0)</f>
        <v>0</v>
      </c>
      <c r="BG437" s="188">
        <f>IF(N437="zákl. prenesená",J437,0)</f>
        <v>0</v>
      </c>
      <c r="BH437" s="188">
        <f>IF(N437="zníž. prenesená",J437,0)</f>
        <v>0</v>
      </c>
      <c r="BI437" s="188">
        <f>IF(N437="nulová",J437,0)</f>
        <v>0</v>
      </c>
      <c r="BJ437" s="15" t="s">
        <v>136</v>
      </c>
      <c r="BK437" s="188">
        <f>ROUND(I437*H437,2)</f>
        <v>0</v>
      </c>
      <c r="BL437" s="15" t="s">
        <v>193</v>
      </c>
      <c r="BM437" s="187" t="s">
        <v>1226</v>
      </c>
    </row>
    <row r="438" s="2" customFormat="1" ht="24.15" customHeight="1">
      <c r="A438" s="34"/>
      <c r="B438" s="174"/>
      <c r="C438" s="175" t="s">
        <v>1227</v>
      </c>
      <c r="D438" s="175" t="s">
        <v>137</v>
      </c>
      <c r="E438" s="176" t="s">
        <v>1228</v>
      </c>
      <c r="F438" s="177" t="s">
        <v>1229</v>
      </c>
      <c r="G438" s="178" t="s">
        <v>243</v>
      </c>
      <c r="H438" s="179">
        <v>73.829999999999998</v>
      </c>
      <c r="I438" s="180"/>
      <c r="J438" s="181">
        <f>ROUND(I438*H438,2)</f>
        <v>0</v>
      </c>
      <c r="K438" s="182"/>
      <c r="L438" s="35"/>
      <c r="M438" s="183" t="s">
        <v>1</v>
      </c>
      <c r="N438" s="184" t="s">
        <v>40</v>
      </c>
      <c r="O438" s="78"/>
      <c r="P438" s="185">
        <f>O438*H438</f>
        <v>0</v>
      </c>
      <c r="Q438" s="185">
        <v>0</v>
      </c>
      <c r="R438" s="185">
        <f>Q438*H438</f>
        <v>0</v>
      </c>
      <c r="S438" s="185">
        <v>0</v>
      </c>
      <c r="T438" s="186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87" t="s">
        <v>193</v>
      </c>
      <c r="AT438" s="187" t="s">
        <v>137</v>
      </c>
      <c r="AU438" s="187" t="s">
        <v>136</v>
      </c>
      <c r="AY438" s="15" t="s">
        <v>134</v>
      </c>
      <c r="BE438" s="188">
        <f>IF(N438="základná",J438,0)</f>
        <v>0</v>
      </c>
      <c r="BF438" s="188">
        <f>IF(N438="znížená",J438,0)</f>
        <v>0</v>
      </c>
      <c r="BG438" s="188">
        <f>IF(N438="zákl. prenesená",J438,0)</f>
        <v>0</v>
      </c>
      <c r="BH438" s="188">
        <f>IF(N438="zníž. prenesená",J438,0)</f>
        <v>0</v>
      </c>
      <c r="BI438" s="188">
        <f>IF(N438="nulová",J438,0)</f>
        <v>0</v>
      </c>
      <c r="BJ438" s="15" t="s">
        <v>136</v>
      </c>
      <c r="BK438" s="188">
        <f>ROUND(I438*H438,2)</f>
        <v>0</v>
      </c>
      <c r="BL438" s="15" t="s">
        <v>193</v>
      </c>
      <c r="BM438" s="187" t="s">
        <v>1230</v>
      </c>
    </row>
    <row r="439" s="2" customFormat="1" ht="24.15" customHeight="1">
      <c r="A439" s="34"/>
      <c r="B439" s="174"/>
      <c r="C439" s="175" t="s">
        <v>1231</v>
      </c>
      <c r="D439" s="175" t="s">
        <v>137</v>
      </c>
      <c r="E439" s="176" t="s">
        <v>1232</v>
      </c>
      <c r="F439" s="177" t="s">
        <v>1233</v>
      </c>
      <c r="G439" s="178" t="s">
        <v>176</v>
      </c>
      <c r="H439" s="179">
        <v>141.11000000000001</v>
      </c>
      <c r="I439" s="180"/>
      <c r="J439" s="181">
        <f>ROUND(I439*H439,2)</f>
        <v>0</v>
      </c>
      <c r="K439" s="182"/>
      <c r="L439" s="35"/>
      <c r="M439" s="183" t="s">
        <v>1</v>
      </c>
      <c r="N439" s="184" t="s">
        <v>40</v>
      </c>
      <c r="O439" s="78"/>
      <c r="P439" s="185">
        <f>O439*H439</f>
        <v>0</v>
      </c>
      <c r="Q439" s="185">
        <v>0</v>
      </c>
      <c r="R439" s="185">
        <f>Q439*H439</f>
        <v>0</v>
      </c>
      <c r="S439" s="185">
        <v>0</v>
      </c>
      <c r="T439" s="186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87" t="s">
        <v>193</v>
      </c>
      <c r="AT439" s="187" t="s">
        <v>137</v>
      </c>
      <c r="AU439" s="187" t="s">
        <v>136</v>
      </c>
      <c r="AY439" s="15" t="s">
        <v>134</v>
      </c>
      <c r="BE439" s="188">
        <f>IF(N439="základná",J439,0)</f>
        <v>0</v>
      </c>
      <c r="BF439" s="188">
        <f>IF(N439="znížená",J439,0)</f>
        <v>0</v>
      </c>
      <c r="BG439" s="188">
        <f>IF(N439="zákl. prenesená",J439,0)</f>
        <v>0</v>
      </c>
      <c r="BH439" s="188">
        <f>IF(N439="zníž. prenesená",J439,0)</f>
        <v>0</v>
      </c>
      <c r="BI439" s="188">
        <f>IF(N439="nulová",J439,0)</f>
        <v>0</v>
      </c>
      <c r="BJ439" s="15" t="s">
        <v>136</v>
      </c>
      <c r="BK439" s="188">
        <f>ROUND(I439*H439,2)</f>
        <v>0</v>
      </c>
      <c r="BL439" s="15" t="s">
        <v>193</v>
      </c>
      <c r="BM439" s="187" t="s">
        <v>1234</v>
      </c>
    </row>
    <row r="440" s="2" customFormat="1" ht="24.15" customHeight="1">
      <c r="A440" s="34"/>
      <c r="B440" s="174"/>
      <c r="C440" s="175" t="s">
        <v>1235</v>
      </c>
      <c r="D440" s="175" t="s">
        <v>137</v>
      </c>
      <c r="E440" s="176" t="s">
        <v>1236</v>
      </c>
      <c r="F440" s="177" t="s">
        <v>1237</v>
      </c>
      <c r="G440" s="178" t="s">
        <v>176</v>
      </c>
      <c r="H440" s="179">
        <v>26.98</v>
      </c>
      <c r="I440" s="180"/>
      <c r="J440" s="181">
        <f>ROUND(I440*H440,2)</f>
        <v>0</v>
      </c>
      <c r="K440" s="182"/>
      <c r="L440" s="35"/>
      <c r="M440" s="183" t="s">
        <v>1</v>
      </c>
      <c r="N440" s="184" t="s">
        <v>40</v>
      </c>
      <c r="O440" s="78"/>
      <c r="P440" s="185">
        <f>O440*H440</f>
        <v>0</v>
      </c>
      <c r="Q440" s="185">
        <v>0</v>
      </c>
      <c r="R440" s="185">
        <f>Q440*H440</f>
        <v>0</v>
      </c>
      <c r="S440" s="185">
        <v>0</v>
      </c>
      <c r="T440" s="186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87" t="s">
        <v>193</v>
      </c>
      <c r="AT440" s="187" t="s">
        <v>137</v>
      </c>
      <c r="AU440" s="187" t="s">
        <v>136</v>
      </c>
      <c r="AY440" s="15" t="s">
        <v>134</v>
      </c>
      <c r="BE440" s="188">
        <f>IF(N440="základná",J440,0)</f>
        <v>0</v>
      </c>
      <c r="BF440" s="188">
        <f>IF(N440="znížená",J440,0)</f>
        <v>0</v>
      </c>
      <c r="BG440" s="188">
        <f>IF(N440="zákl. prenesená",J440,0)</f>
        <v>0</v>
      </c>
      <c r="BH440" s="188">
        <f>IF(N440="zníž. prenesená",J440,0)</f>
        <v>0</v>
      </c>
      <c r="BI440" s="188">
        <f>IF(N440="nulová",J440,0)</f>
        <v>0</v>
      </c>
      <c r="BJ440" s="15" t="s">
        <v>136</v>
      </c>
      <c r="BK440" s="188">
        <f>ROUND(I440*H440,2)</f>
        <v>0</v>
      </c>
      <c r="BL440" s="15" t="s">
        <v>193</v>
      </c>
      <c r="BM440" s="187" t="s">
        <v>1238</v>
      </c>
    </row>
    <row r="441" s="2" customFormat="1" ht="24.15" customHeight="1">
      <c r="A441" s="34"/>
      <c r="B441" s="174"/>
      <c r="C441" s="175" t="s">
        <v>1239</v>
      </c>
      <c r="D441" s="175" t="s">
        <v>137</v>
      </c>
      <c r="E441" s="176" t="s">
        <v>1240</v>
      </c>
      <c r="F441" s="177" t="s">
        <v>1241</v>
      </c>
      <c r="G441" s="178" t="s">
        <v>176</v>
      </c>
      <c r="H441" s="179">
        <v>187.22999999999999</v>
      </c>
      <c r="I441" s="180"/>
      <c r="J441" s="181">
        <f>ROUND(I441*H441,2)</f>
        <v>0</v>
      </c>
      <c r="K441" s="182"/>
      <c r="L441" s="35"/>
      <c r="M441" s="183" t="s">
        <v>1</v>
      </c>
      <c r="N441" s="184" t="s">
        <v>40</v>
      </c>
      <c r="O441" s="78"/>
      <c r="P441" s="185">
        <f>O441*H441</f>
        <v>0</v>
      </c>
      <c r="Q441" s="185">
        <v>0</v>
      </c>
      <c r="R441" s="185">
        <f>Q441*H441</f>
        <v>0</v>
      </c>
      <c r="S441" s="185">
        <v>0</v>
      </c>
      <c r="T441" s="186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87" t="s">
        <v>193</v>
      </c>
      <c r="AT441" s="187" t="s">
        <v>137</v>
      </c>
      <c r="AU441" s="187" t="s">
        <v>136</v>
      </c>
      <c r="AY441" s="15" t="s">
        <v>134</v>
      </c>
      <c r="BE441" s="188">
        <f>IF(N441="základná",J441,0)</f>
        <v>0</v>
      </c>
      <c r="BF441" s="188">
        <f>IF(N441="znížená",J441,0)</f>
        <v>0</v>
      </c>
      <c r="BG441" s="188">
        <f>IF(N441="zákl. prenesená",J441,0)</f>
        <v>0</v>
      </c>
      <c r="BH441" s="188">
        <f>IF(N441="zníž. prenesená",J441,0)</f>
        <v>0</v>
      </c>
      <c r="BI441" s="188">
        <f>IF(N441="nulová",J441,0)</f>
        <v>0</v>
      </c>
      <c r="BJ441" s="15" t="s">
        <v>136</v>
      </c>
      <c r="BK441" s="188">
        <f>ROUND(I441*H441,2)</f>
        <v>0</v>
      </c>
      <c r="BL441" s="15" t="s">
        <v>193</v>
      </c>
      <c r="BM441" s="187" t="s">
        <v>1242</v>
      </c>
    </row>
    <row r="442" s="2" customFormat="1" ht="37.8" customHeight="1">
      <c r="A442" s="34"/>
      <c r="B442" s="174"/>
      <c r="C442" s="175" t="s">
        <v>1243</v>
      </c>
      <c r="D442" s="175" t="s">
        <v>137</v>
      </c>
      <c r="E442" s="176" t="s">
        <v>1244</v>
      </c>
      <c r="F442" s="177" t="s">
        <v>1245</v>
      </c>
      <c r="G442" s="178" t="s">
        <v>176</v>
      </c>
      <c r="H442" s="179">
        <v>141.11000000000001</v>
      </c>
      <c r="I442" s="180"/>
      <c r="J442" s="181">
        <f>ROUND(I442*H442,2)</f>
        <v>0</v>
      </c>
      <c r="K442" s="182"/>
      <c r="L442" s="35"/>
      <c r="M442" s="183" t="s">
        <v>1</v>
      </c>
      <c r="N442" s="184" t="s">
        <v>40</v>
      </c>
      <c r="O442" s="78"/>
      <c r="P442" s="185">
        <f>O442*H442</f>
        <v>0</v>
      </c>
      <c r="Q442" s="185">
        <v>0</v>
      </c>
      <c r="R442" s="185">
        <f>Q442*H442</f>
        <v>0</v>
      </c>
      <c r="S442" s="185">
        <v>0</v>
      </c>
      <c r="T442" s="186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87" t="s">
        <v>193</v>
      </c>
      <c r="AT442" s="187" t="s">
        <v>137</v>
      </c>
      <c r="AU442" s="187" t="s">
        <v>136</v>
      </c>
      <c r="AY442" s="15" t="s">
        <v>134</v>
      </c>
      <c r="BE442" s="188">
        <f>IF(N442="základná",J442,0)</f>
        <v>0</v>
      </c>
      <c r="BF442" s="188">
        <f>IF(N442="znížená",J442,0)</f>
        <v>0</v>
      </c>
      <c r="BG442" s="188">
        <f>IF(N442="zákl. prenesená",J442,0)</f>
        <v>0</v>
      </c>
      <c r="BH442" s="188">
        <f>IF(N442="zníž. prenesená",J442,0)</f>
        <v>0</v>
      </c>
      <c r="BI442" s="188">
        <f>IF(N442="nulová",J442,0)</f>
        <v>0</v>
      </c>
      <c r="BJ442" s="15" t="s">
        <v>136</v>
      </c>
      <c r="BK442" s="188">
        <f>ROUND(I442*H442,2)</f>
        <v>0</v>
      </c>
      <c r="BL442" s="15" t="s">
        <v>193</v>
      </c>
      <c r="BM442" s="187" t="s">
        <v>1246</v>
      </c>
    </row>
    <row r="443" s="2" customFormat="1" ht="44.25" customHeight="1">
      <c r="A443" s="34"/>
      <c r="B443" s="174"/>
      <c r="C443" s="175" t="s">
        <v>1247</v>
      </c>
      <c r="D443" s="175" t="s">
        <v>137</v>
      </c>
      <c r="E443" s="176" t="s">
        <v>501</v>
      </c>
      <c r="F443" s="177" t="s">
        <v>502</v>
      </c>
      <c r="G443" s="178" t="s">
        <v>176</v>
      </c>
      <c r="H443" s="179">
        <v>681.95000000000005</v>
      </c>
      <c r="I443" s="180"/>
      <c r="J443" s="181">
        <f>ROUND(I443*H443,2)</f>
        <v>0</v>
      </c>
      <c r="K443" s="182"/>
      <c r="L443" s="35"/>
      <c r="M443" s="183" t="s">
        <v>1</v>
      </c>
      <c r="N443" s="184" t="s">
        <v>40</v>
      </c>
      <c r="O443" s="78"/>
      <c r="P443" s="185">
        <f>O443*H443</f>
        <v>0</v>
      </c>
      <c r="Q443" s="185">
        <v>0.00034000000000000002</v>
      </c>
      <c r="R443" s="185">
        <f>Q443*H443</f>
        <v>0.23186300000000004</v>
      </c>
      <c r="S443" s="185">
        <v>0</v>
      </c>
      <c r="T443" s="186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87" t="s">
        <v>193</v>
      </c>
      <c r="AT443" s="187" t="s">
        <v>137</v>
      </c>
      <c r="AU443" s="187" t="s">
        <v>136</v>
      </c>
      <c r="AY443" s="15" t="s">
        <v>134</v>
      </c>
      <c r="BE443" s="188">
        <f>IF(N443="základná",J443,0)</f>
        <v>0</v>
      </c>
      <c r="BF443" s="188">
        <f>IF(N443="znížená",J443,0)</f>
        <v>0</v>
      </c>
      <c r="BG443" s="188">
        <f>IF(N443="zákl. prenesená",J443,0)</f>
        <v>0</v>
      </c>
      <c r="BH443" s="188">
        <f>IF(N443="zníž. prenesená",J443,0)</f>
        <v>0</v>
      </c>
      <c r="BI443" s="188">
        <f>IF(N443="nulová",J443,0)</f>
        <v>0</v>
      </c>
      <c r="BJ443" s="15" t="s">
        <v>136</v>
      </c>
      <c r="BK443" s="188">
        <f>ROUND(I443*H443,2)</f>
        <v>0</v>
      </c>
      <c r="BL443" s="15" t="s">
        <v>193</v>
      </c>
      <c r="BM443" s="187" t="s">
        <v>1248</v>
      </c>
    </row>
    <row r="444" s="12" customFormat="1" ht="25.92" customHeight="1">
      <c r="A444" s="12"/>
      <c r="B444" s="161"/>
      <c r="C444" s="12"/>
      <c r="D444" s="162" t="s">
        <v>73</v>
      </c>
      <c r="E444" s="163" t="s">
        <v>163</v>
      </c>
      <c r="F444" s="163" t="s">
        <v>1249</v>
      </c>
      <c r="G444" s="12"/>
      <c r="H444" s="12"/>
      <c r="I444" s="164"/>
      <c r="J444" s="165">
        <f>BK444</f>
        <v>0</v>
      </c>
      <c r="K444" s="12"/>
      <c r="L444" s="161"/>
      <c r="M444" s="166"/>
      <c r="N444" s="167"/>
      <c r="O444" s="167"/>
      <c r="P444" s="168">
        <f>P445+P500</f>
        <v>0</v>
      </c>
      <c r="Q444" s="167"/>
      <c r="R444" s="168">
        <f>R445+R500</f>
        <v>1.4160399999999997</v>
      </c>
      <c r="S444" s="167"/>
      <c r="T444" s="169">
        <f>T445+T500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162" t="s">
        <v>143</v>
      </c>
      <c r="AT444" s="170" t="s">
        <v>73</v>
      </c>
      <c r="AU444" s="170" t="s">
        <v>7</v>
      </c>
      <c r="AY444" s="162" t="s">
        <v>134</v>
      </c>
      <c r="BK444" s="171">
        <f>BK445+BK500</f>
        <v>0</v>
      </c>
    </row>
    <row r="445" s="12" customFormat="1" ht="22.8" customHeight="1">
      <c r="A445" s="12"/>
      <c r="B445" s="161"/>
      <c r="C445" s="12"/>
      <c r="D445" s="162" t="s">
        <v>73</v>
      </c>
      <c r="E445" s="172" t="s">
        <v>1250</v>
      </c>
      <c r="F445" s="172" t="s">
        <v>1251</v>
      </c>
      <c r="G445" s="12"/>
      <c r="H445" s="12"/>
      <c r="I445" s="164"/>
      <c r="J445" s="173">
        <f>BK445</f>
        <v>0</v>
      </c>
      <c r="K445" s="12"/>
      <c r="L445" s="161"/>
      <c r="M445" s="166"/>
      <c r="N445" s="167"/>
      <c r="O445" s="167"/>
      <c r="P445" s="168">
        <f>SUM(P446:P499)</f>
        <v>0</v>
      </c>
      <c r="Q445" s="167"/>
      <c r="R445" s="168">
        <f>SUM(R446:R499)</f>
        <v>1.4160399999999997</v>
      </c>
      <c r="S445" s="167"/>
      <c r="T445" s="169">
        <f>SUM(T446:T499)</f>
        <v>0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R445" s="162" t="s">
        <v>143</v>
      </c>
      <c r="AT445" s="170" t="s">
        <v>73</v>
      </c>
      <c r="AU445" s="170" t="s">
        <v>78</v>
      </c>
      <c r="AY445" s="162" t="s">
        <v>134</v>
      </c>
      <c r="BK445" s="171">
        <f>SUM(BK446:BK499)</f>
        <v>0</v>
      </c>
    </row>
    <row r="446" s="2" customFormat="1" ht="16.5" customHeight="1">
      <c r="A446" s="34"/>
      <c r="B446" s="174"/>
      <c r="C446" s="189" t="s">
        <v>1252</v>
      </c>
      <c r="D446" s="189" t="s">
        <v>163</v>
      </c>
      <c r="E446" s="190" t="s">
        <v>1253</v>
      </c>
      <c r="F446" s="191" t="s">
        <v>1254</v>
      </c>
      <c r="G446" s="192" t="s">
        <v>243</v>
      </c>
      <c r="H446" s="193">
        <v>120</v>
      </c>
      <c r="I446" s="194"/>
      <c r="J446" s="195">
        <f>ROUND(I446*H446,2)</f>
        <v>0</v>
      </c>
      <c r="K446" s="196"/>
      <c r="L446" s="197"/>
      <c r="M446" s="198" t="s">
        <v>1</v>
      </c>
      <c r="N446" s="199" t="s">
        <v>40</v>
      </c>
      <c r="O446" s="78"/>
      <c r="P446" s="185">
        <f>O446*H446</f>
        <v>0</v>
      </c>
      <c r="Q446" s="185">
        <v>0.00013999999999999999</v>
      </c>
      <c r="R446" s="185">
        <f>Q446*H446</f>
        <v>0.016799999999999999</v>
      </c>
      <c r="S446" s="185">
        <v>0</v>
      </c>
      <c r="T446" s="186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87" t="s">
        <v>162</v>
      </c>
      <c r="AT446" s="187" t="s">
        <v>163</v>
      </c>
      <c r="AU446" s="187" t="s">
        <v>136</v>
      </c>
      <c r="AY446" s="15" t="s">
        <v>134</v>
      </c>
      <c r="BE446" s="188">
        <f>IF(N446="základná",J446,0)</f>
        <v>0</v>
      </c>
      <c r="BF446" s="188">
        <f>IF(N446="znížená",J446,0)</f>
        <v>0</v>
      </c>
      <c r="BG446" s="188">
        <f>IF(N446="zákl. prenesená",J446,0)</f>
        <v>0</v>
      </c>
      <c r="BH446" s="188">
        <f>IF(N446="zníž. prenesená",J446,0)</f>
        <v>0</v>
      </c>
      <c r="BI446" s="188">
        <f>IF(N446="nulová",J446,0)</f>
        <v>0</v>
      </c>
      <c r="BJ446" s="15" t="s">
        <v>136</v>
      </c>
      <c r="BK446" s="188">
        <f>ROUND(I446*H446,2)</f>
        <v>0</v>
      </c>
      <c r="BL446" s="15" t="s">
        <v>141</v>
      </c>
      <c r="BM446" s="187" t="s">
        <v>1255</v>
      </c>
    </row>
    <row r="447" s="2" customFormat="1" ht="16.5" customHeight="1">
      <c r="A447" s="34"/>
      <c r="B447" s="174"/>
      <c r="C447" s="189" t="s">
        <v>1256</v>
      </c>
      <c r="D447" s="189" t="s">
        <v>163</v>
      </c>
      <c r="E447" s="190" t="s">
        <v>1257</v>
      </c>
      <c r="F447" s="191" t="s">
        <v>1258</v>
      </c>
      <c r="G447" s="192" t="s">
        <v>243</v>
      </c>
      <c r="H447" s="193">
        <v>300</v>
      </c>
      <c r="I447" s="194"/>
      <c r="J447" s="195">
        <f>ROUND(I447*H447,2)</f>
        <v>0</v>
      </c>
      <c r="K447" s="196"/>
      <c r="L447" s="197"/>
      <c r="M447" s="198" t="s">
        <v>1</v>
      </c>
      <c r="N447" s="199" t="s">
        <v>40</v>
      </c>
      <c r="O447" s="78"/>
      <c r="P447" s="185">
        <f>O447*H447</f>
        <v>0</v>
      </c>
      <c r="Q447" s="185">
        <v>0.00019000000000000001</v>
      </c>
      <c r="R447" s="185">
        <f>Q447*H447</f>
        <v>0.057000000000000002</v>
      </c>
      <c r="S447" s="185">
        <v>0</v>
      </c>
      <c r="T447" s="186">
        <f>S447*H447</f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87" t="s">
        <v>162</v>
      </c>
      <c r="AT447" s="187" t="s">
        <v>163</v>
      </c>
      <c r="AU447" s="187" t="s">
        <v>136</v>
      </c>
      <c r="AY447" s="15" t="s">
        <v>134</v>
      </c>
      <c r="BE447" s="188">
        <f>IF(N447="základná",J447,0)</f>
        <v>0</v>
      </c>
      <c r="BF447" s="188">
        <f>IF(N447="znížená",J447,0)</f>
        <v>0</v>
      </c>
      <c r="BG447" s="188">
        <f>IF(N447="zákl. prenesená",J447,0)</f>
        <v>0</v>
      </c>
      <c r="BH447" s="188">
        <f>IF(N447="zníž. prenesená",J447,0)</f>
        <v>0</v>
      </c>
      <c r="BI447" s="188">
        <f>IF(N447="nulová",J447,0)</f>
        <v>0</v>
      </c>
      <c r="BJ447" s="15" t="s">
        <v>136</v>
      </c>
      <c r="BK447" s="188">
        <f>ROUND(I447*H447,2)</f>
        <v>0</v>
      </c>
      <c r="BL447" s="15" t="s">
        <v>141</v>
      </c>
      <c r="BM447" s="187" t="s">
        <v>1259</v>
      </c>
    </row>
    <row r="448" s="2" customFormat="1" ht="16.5" customHeight="1">
      <c r="A448" s="34"/>
      <c r="B448" s="174"/>
      <c r="C448" s="189" t="s">
        <v>1260</v>
      </c>
      <c r="D448" s="189" t="s">
        <v>163</v>
      </c>
      <c r="E448" s="190" t="s">
        <v>1261</v>
      </c>
      <c r="F448" s="191" t="s">
        <v>1262</v>
      </c>
      <c r="G448" s="192" t="s">
        <v>243</v>
      </c>
      <c r="H448" s="193">
        <v>10</v>
      </c>
      <c r="I448" s="194"/>
      <c r="J448" s="195">
        <f>ROUND(I448*H448,2)</f>
        <v>0</v>
      </c>
      <c r="K448" s="196"/>
      <c r="L448" s="197"/>
      <c r="M448" s="198" t="s">
        <v>1</v>
      </c>
      <c r="N448" s="199" t="s">
        <v>40</v>
      </c>
      <c r="O448" s="78"/>
      <c r="P448" s="185">
        <f>O448*H448</f>
        <v>0</v>
      </c>
      <c r="Q448" s="185">
        <v>0.00089999999999999998</v>
      </c>
      <c r="R448" s="185">
        <f>Q448*H448</f>
        <v>0.0089999999999999993</v>
      </c>
      <c r="S448" s="185">
        <v>0</v>
      </c>
      <c r="T448" s="186">
        <f>S448*H448</f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87" t="s">
        <v>162</v>
      </c>
      <c r="AT448" s="187" t="s">
        <v>163</v>
      </c>
      <c r="AU448" s="187" t="s">
        <v>136</v>
      </c>
      <c r="AY448" s="15" t="s">
        <v>134</v>
      </c>
      <c r="BE448" s="188">
        <f>IF(N448="základná",J448,0)</f>
        <v>0</v>
      </c>
      <c r="BF448" s="188">
        <f>IF(N448="znížená",J448,0)</f>
        <v>0</v>
      </c>
      <c r="BG448" s="188">
        <f>IF(N448="zákl. prenesená",J448,0)</f>
        <v>0</v>
      </c>
      <c r="BH448" s="188">
        <f>IF(N448="zníž. prenesená",J448,0)</f>
        <v>0</v>
      </c>
      <c r="BI448" s="188">
        <f>IF(N448="nulová",J448,0)</f>
        <v>0</v>
      </c>
      <c r="BJ448" s="15" t="s">
        <v>136</v>
      </c>
      <c r="BK448" s="188">
        <f>ROUND(I448*H448,2)</f>
        <v>0</v>
      </c>
      <c r="BL448" s="15" t="s">
        <v>141</v>
      </c>
      <c r="BM448" s="187" t="s">
        <v>1263</v>
      </c>
    </row>
    <row r="449" s="2" customFormat="1" ht="16.5" customHeight="1">
      <c r="A449" s="34"/>
      <c r="B449" s="174"/>
      <c r="C449" s="189" t="s">
        <v>1264</v>
      </c>
      <c r="D449" s="189" t="s">
        <v>163</v>
      </c>
      <c r="E449" s="190" t="s">
        <v>1265</v>
      </c>
      <c r="F449" s="191" t="s">
        <v>1266</v>
      </c>
      <c r="G449" s="192" t="s">
        <v>243</v>
      </c>
      <c r="H449" s="193">
        <v>200</v>
      </c>
      <c r="I449" s="194"/>
      <c r="J449" s="195">
        <f>ROUND(I449*H449,2)</f>
        <v>0</v>
      </c>
      <c r="K449" s="196"/>
      <c r="L449" s="197"/>
      <c r="M449" s="198" t="s">
        <v>1</v>
      </c>
      <c r="N449" s="199" t="s">
        <v>40</v>
      </c>
      <c r="O449" s="78"/>
      <c r="P449" s="185">
        <f>O449*H449</f>
        <v>0</v>
      </c>
      <c r="Q449" s="185">
        <v>6.9999999999999994E-05</v>
      </c>
      <c r="R449" s="185">
        <f>Q449*H449</f>
        <v>0.013999999999999999</v>
      </c>
      <c r="S449" s="185">
        <v>0</v>
      </c>
      <c r="T449" s="186">
        <f>S449*H449</f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87" t="s">
        <v>162</v>
      </c>
      <c r="AT449" s="187" t="s">
        <v>163</v>
      </c>
      <c r="AU449" s="187" t="s">
        <v>136</v>
      </c>
      <c r="AY449" s="15" t="s">
        <v>134</v>
      </c>
      <c r="BE449" s="188">
        <f>IF(N449="základná",J449,0)</f>
        <v>0</v>
      </c>
      <c r="BF449" s="188">
        <f>IF(N449="znížená",J449,0)</f>
        <v>0</v>
      </c>
      <c r="BG449" s="188">
        <f>IF(N449="zákl. prenesená",J449,0)</f>
        <v>0</v>
      </c>
      <c r="BH449" s="188">
        <f>IF(N449="zníž. prenesená",J449,0)</f>
        <v>0</v>
      </c>
      <c r="BI449" s="188">
        <f>IF(N449="nulová",J449,0)</f>
        <v>0</v>
      </c>
      <c r="BJ449" s="15" t="s">
        <v>136</v>
      </c>
      <c r="BK449" s="188">
        <f>ROUND(I449*H449,2)</f>
        <v>0</v>
      </c>
      <c r="BL449" s="15" t="s">
        <v>141</v>
      </c>
      <c r="BM449" s="187" t="s">
        <v>1267</v>
      </c>
    </row>
    <row r="450" s="2" customFormat="1" ht="16.5" customHeight="1">
      <c r="A450" s="34"/>
      <c r="B450" s="174"/>
      <c r="C450" s="189" t="s">
        <v>1268</v>
      </c>
      <c r="D450" s="189" t="s">
        <v>163</v>
      </c>
      <c r="E450" s="190" t="s">
        <v>1269</v>
      </c>
      <c r="F450" s="191" t="s">
        <v>1270</v>
      </c>
      <c r="G450" s="192" t="s">
        <v>243</v>
      </c>
      <c r="H450" s="193">
        <v>10</v>
      </c>
      <c r="I450" s="194"/>
      <c r="J450" s="195">
        <f>ROUND(I450*H450,2)</f>
        <v>0</v>
      </c>
      <c r="K450" s="196"/>
      <c r="L450" s="197"/>
      <c r="M450" s="198" t="s">
        <v>1</v>
      </c>
      <c r="N450" s="199" t="s">
        <v>40</v>
      </c>
      <c r="O450" s="78"/>
      <c r="P450" s="185">
        <f>O450*H450</f>
        <v>0</v>
      </c>
      <c r="Q450" s="185">
        <v>0.00093999999999999997</v>
      </c>
      <c r="R450" s="185">
        <f>Q450*H450</f>
        <v>0.0094000000000000004</v>
      </c>
      <c r="S450" s="185">
        <v>0</v>
      </c>
      <c r="T450" s="186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87" t="s">
        <v>162</v>
      </c>
      <c r="AT450" s="187" t="s">
        <v>163</v>
      </c>
      <c r="AU450" s="187" t="s">
        <v>136</v>
      </c>
      <c r="AY450" s="15" t="s">
        <v>134</v>
      </c>
      <c r="BE450" s="188">
        <f>IF(N450="základná",J450,0)</f>
        <v>0</v>
      </c>
      <c r="BF450" s="188">
        <f>IF(N450="znížená",J450,0)</f>
        <v>0</v>
      </c>
      <c r="BG450" s="188">
        <f>IF(N450="zákl. prenesená",J450,0)</f>
        <v>0</v>
      </c>
      <c r="BH450" s="188">
        <f>IF(N450="zníž. prenesená",J450,0)</f>
        <v>0</v>
      </c>
      <c r="BI450" s="188">
        <f>IF(N450="nulová",J450,0)</f>
        <v>0</v>
      </c>
      <c r="BJ450" s="15" t="s">
        <v>136</v>
      </c>
      <c r="BK450" s="188">
        <f>ROUND(I450*H450,2)</f>
        <v>0</v>
      </c>
      <c r="BL450" s="15" t="s">
        <v>141</v>
      </c>
      <c r="BM450" s="187" t="s">
        <v>1271</v>
      </c>
    </row>
    <row r="451" s="2" customFormat="1" ht="16.5" customHeight="1">
      <c r="A451" s="34"/>
      <c r="B451" s="174"/>
      <c r="C451" s="189" t="s">
        <v>1272</v>
      </c>
      <c r="D451" s="189" t="s">
        <v>163</v>
      </c>
      <c r="E451" s="190" t="s">
        <v>1273</v>
      </c>
      <c r="F451" s="191" t="s">
        <v>1274</v>
      </c>
      <c r="G451" s="192" t="s">
        <v>229</v>
      </c>
      <c r="H451" s="193">
        <v>12</v>
      </c>
      <c r="I451" s="194"/>
      <c r="J451" s="195">
        <f>ROUND(I451*H451,2)</f>
        <v>0</v>
      </c>
      <c r="K451" s="196"/>
      <c r="L451" s="197"/>
      <c r="M451" s="198" t="s">
        <v>1</v>
      </c>
      <c r="N451" s="199" t="s">
        <v>40</v>
      </c>
      <c r="O451" s="78"/>
      <c r="P451" s="185">
        <f>O451*H451</f>
        <v>0</v>
      </c>
      <c r="Q451" s="185">
        <v>5.0000000000000002E-05</v>
      </c>
      <c r="R451" s="185">
        <f>Q451*H451</f>
        <v>0.00060000000000000006</v>
      </c>
      <c r="S451" s="185">
        <v>0</v>
      </c>
      <c r="T451" s="186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87" t="s">
        <v>162</v>
      </c>
      <c r="AT451" s="187" t="s">
        <v>163</v>
      </c>
      <c r="AU451" s="187" t="s">
        <v>136</v>
      </c>
      <c r="AY451" s="15" t="s">
        <v>134</v>
      </c>
      <c r="BE451" s="188">
        <f>IF(N451="základná",J451,0)</f>
        <v>0</v>
      </c>
      <c r="BF451" s="188">
        <f>IF(N451="znížená",J451,0)</f>
        <v>0</v>
      </c>
      <c r="BG451" s="188">
        <f>IF(N451="zákl. prenesená",J451,0)</f>
        <v>0</v>
      </c>
      <c r="BH451" s="188">
        <f>IF(N451="zníž. prenesená",J451,0)</f>
        <v>0</v>
      </c>
      <c r="BI451" s="188">
        <f>IF(N451="nulová",J451,0)</f>
        <v>0</v>
      </c>
      <c r="BJ451" s="15" t="s">
        <v>136</v>
      </c>
      <c r="BK451" s="188">
        <f>ROUND(I451*H451,2)</f>
        <v>0</v>
      </c>
      <c r="BL451" s="15" t="s">
        <v>141</v>
      </c>
      <c r="BM451" s="187" t="s">
        <v>1275</v>
      </c>
    </row>
    <row r="452" s="2" customFormat="1" ht="24.15" customHeight="1">
      <c r="A452" s="34"/>
      <c r="B452" s="174"/>
      <c r="C452" s="189" t="s">
        <v>1276</v>
      </c>
      <c r="D452" s="189" t="s">
        <v>163</v>
      </c>
      <c r="E452" s="190" t="s">
        <v>1277</v>
      </c>
      <c r="F452" s="191" t="s">
        <v>1278</v>
      </c>
      <c r="G452" s="192" t="s">
        <v>229</v>
      </c>
      <c r="H452" s="193">
        <v>2</v>
      </c>
      <c r="I452" s="194"/>
      <c r="J452" s="195">
        <f>ROUND(I452*H452,2)</f>
        <v>0</v>
      </c>
      <c r="K452" s="196"/>
      <c r="L452" s="197"/>
      <c r="M452" s="198" t="s">
        <v>1</v>
      </c>
      <c r="N452" s="199" t="s">
        <v>40</v>
      </c>
      <c r="O452" s="78"/>
      <c r="P452" s="185">
        <f>O452*H452</f>
        <v>0</v>
      </c>
      <c r="Q452" s="185">
        <v>0.00021000000000000001</v>
      </c>
      <c r="R452" s="185">
        <f>Q452*H452</f>
        <v>0.00042000000000000002</v>
      </c>
      <c r="S452" s="185">
        <v>0</v>
      </c>
      <c r="T452" s="186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87" t="s">
        <v>1279</v>
      </c>
      <c r="AT452" s="187" t="s">
        <v>163</v>
      </c>
      <c r="AU452" s="187" t="s">
        <v>136</v>
      </c>
      <c r="AY452" s="15" t="s">
        <v>134</v>
      </c>
      <c r="BE452" s="188">
        <f>IF(N452="základná",J452,0)</f>
        <v>0</v>
      </c>
      <c r="BF452" s="188">
        <f>IF(N452="znížená",J452,0)</f>
        <v>0</v>
      </c>
      <c r="BG452" s="188">
        <f>IF(N452="zákl. prenesená",J452,0)</f>
        <v>0</v>
      </c>
      <c r="BH452" s="188">
        <f>IF(N452="zníž. prenesená",J452,0)</f>
        <v>0</v>
      </c>
      <c r="BI452" s="188">
        <f>IF(N452="nulová",J452,0)</f>
        <v>0</v>
      </c>
      <c r="BJ452" s="15" t="s">
        <v>136</v>
      </c>
      <c r="BK452" s="188">
        <f>ROUND(I452*H452,2)</f>
        <v>0</v>
      </c>
      <c r="BL452" s="15" t="s">
        <v>1279</v>
      </c>
      <c r="BM452" s="187" t="s">
        <v>1280</v>
      </c>
    </row>
    <row r="453" s="2" customFormat="1" ht="21.75" customHeight="1">
      <c r="A453" s="34"/>
      <c r="B453" s="174"/>
      <c r="C453" s="189" t="s">
        <v>1281</v>
      </c>
      <c r="D453" s="189" t="s">
        <v>163</v>
      </c>
      <c r="E453" s="190" t="s">
        <v>1282</v>
      </c>
      <c r="F453" s="191" t="s">
        <v>1283</v>
      </c>
      <c r="G453" s="192" t="s">
        <v>229</v>
      </c>
      <c r="H453" s="193">
        <v>44</v>
      </c>
      <c r="I453" s="194"/>
      <c r="J453" s="195">
        <f>ROUND(I453*H453,2)</f>
        <v>0</v>
      </c>
      <c r="K453" s="196"/>
      <c r="L453" s="197"/>
      <c r="M453" s="198" t="s">
        <v>1</v>
      </c>
      <c r="N453" s="199" t="s">
        <v>40</v>
      </c>
      <c r="O453" s="78"/>
      <c r="P453" s="185">
        <f>O453*H453</f>
        <v>0</v>
      </c>
      <c r="Q453" s="185">
        <v>0.00038999999999999999</v>
      </c>
      <c r="R453" s="185">
        <f>Q453*H453</f>
        <v>0.017159999999999998</v>
      </c>
      <c r="S453" s="185">
        <v>0</v>
      </c>
      <c r="T453" s="186">
        <f>S453*H453</f>
        <v>0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87" t="s">
        <v>162</v>
      </c>
      <c r="AT453" s="187" t="s">
        <v>163</v>
      </c>
      <c r="AU453" s="187" t="s">
        <v>136</v>
      </c>
      <c r="AY453" s="15" t="s">
        <v>134</v>
      </c>
      <c r="BE453" s="188">
        <f>IF(N453="základná",J453,0)</f>
        <v>0</v>
      </c>
      <c r="BF453" s="188">
        <f>IF(N453="znížená",J453,0)</f>
        <v>0</v>
      </c>
      <c r="BG453" s="188">
        <f>IF(N453="zákl. prenesená",J453,0)</f>
        <v>0</v>
      </c>
      <c r="BH453" s="188">
        <f>IF(N453="zníž. prenesená",J453,0)</f>
        <v>0</v>
      </c>
      <c r="BI453" s="188">
        <f>IF(N453="nulová",J453,0)</f>
        <v>0</v>
      </c>
      <c r="BJ453" s="15" t="s">
        <v>136</v>
      </c>
      <c r="BK453" s="188">
        <f>ROUND(I453*H453,2)</f>
        <v>0</v>
      </c>
      <c r="BL453" s="15" t="s">
        <v>141</v>
      </c>
      <c r="BM453" s="187" t="s">
        <v>1284</v>
      </c>
    </row>
    <row r="454" s="2" customFormat="1" ht="24.15" customHeight="1">
      <c r="A454" s="34"/>
      <c r="B454" s="174"/>
      <c r="C454" s="189" t="s">
        <v>1285</v>
      </c>
      <c r="D454" s="189" t="s">
        <v>163</v>
      </c>
      <c r="E454" s="190" t="s">
        <v>1286</v>
      </c>
      <c r="F454" s="191" t="s">
        <v>1287</v>
      </c>
      <c r="G454" s="192" t="s">
        <v>229</v>
      </c>
      <c r="H454" s="193">
        <v>16</v>
      </c>
      <c r="I454" s="194"/>
      <c r="J454" s="195">
        <f>ROUND(I454*H454,2)</f>
        <v>0</v>
      </c>
      <c r="K454" s="196"/>
      <c r="L454" s="197"/>
      <c r="M454" s="198" t="s">
        <v>1</v>
      </c>
      <c r="N454" s="199" t="s">
        <v>40</v>
      </c>
      <c r="O454" s="78"/>
      <c r="P454" s="185">
        <f>O454*H454</f>
        <v>0</v>
      </c>
      <c r="Q454" s="185">
        <v>0.0070000000000000001</v>
      </c>
      <c r="R454" s="185">
        <f>Q454*H454</f>
        <v>0.112</v>
      </c>
      <c r="S454" s="185">
        <v>0</v>
      </c>
      <c r="T454" s="186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87" t="s">
        <v>162</v>
      </c>
      <c r="AT454" s="187" t="s">
        <v>163</v>
      </c>
      <c r="AU454" s="187" t="s">
        <v>136</v>
      </c>
      <c r="AY454" s="15" t="s">
        <v>134</v>
      </c>
      <c r="BE454" s="188">
        <f>IF(N454="základná",J454,0)</f>
        <v>0</v>
      </c>
      <c r="BF454" s="188">
        <f>IF(N454="znížená",J454,0)</f>
        <v>0</v>
      </c>
      <c r="BG454" s="188">
        <f>IF(N454="zákl. prenesená",J454,0)</f>
        <v>0</v>
      </c>
      <c r="BH454" s="188">
        <f>IF(N454="zníž. prenesená",J454,0)</f>
        <v>0</v>
      </c>
      <c r="BI454" s="188">
        <f>IF(N454="nulová",J454,0)</f>
        <v>0</v>
      </c>
      <c r="BJ454" s="15" t="s">
        <v>136</v>
      </c>
      <c r="BK454" s="188">
        <f>ROUND(I454*H454,2)</f>
        <v>0</v>
      </c>
      <c r="BL454" s="15" t="s">
        <v>141</v>
      </c>
      <c r="BM454" s="187" t="s">
        <v>1288</v>
      </c>
    </row>
    <row r="455" s="2" customFormat="1" ht="21.75" customHeight="1">
      <c r="A455" s="34"/>
      <c r="B455" s="174"/>
      <c r="C455" s="189" t="s">
        <v>1289</v>
      </c>
      <c r="D455" s="189" t="s">
        <v>163</v>
      </c>
      <c r="E455" s="190" t="s">
        <v>1290</v>
      </c>
      <c r="F455" s="191" t="s">
        <v>1291</v>
      </c>
      <c r="G455" s="192" t="s">
        <v>229</v>
      </c>
      <c r="H455" s="193">
        <v>2</v>
      </c>
      <c r="I455" s="194"/>
      <c r="J455" s="195">
        <f>ROUND(I455*H455,2)</f>
        <v>0</v>
      </c>
      <c r="K455" s="196"/>
      <c r="L455" s="197"/>
      <c r="M455" s="198" t="s">
        <v>1</v>
      </c>
      <c r="N455" s="199" t="s">
        <v>40</v>
      </c>
      <c r="O455" s="78"/>
      <c r="P455" s="185">
        <f>O455*H455</f>
        <v>0</v>
      </c>
      <c r="Q455" s="185">
        <v>0.0040000000000000001</v>
      </c>
      <c r="R455" s="185">
        <f>Q455*H455</f>
        <v>0.0080000000000000002</v>
      </c>
      <c r="S455" s="185">
        <v>0</v>
      </c>
      <c r="T455" s="186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187" t="s">
        <v>162</v>
      </c>
      <c r="AT455" s="187" t="s">
        <v>163</v>
      </c>
      <c r="AU455" s="187" t="s">
        <v>136</v>
      </c>
      <c r="AY455" s="15" t="s">
        <v>134</v>
      </c>
      <c r="BE455" s="188">
        <f>IF(N455="základná",J455,0)</f>
        <v>0</v>
      </c>
      <c r="BF455" s="188">
        <f>IF(N455="znížená",J455,0)</f>
        <v>0</v>
      </c>
      <c r="BG455" s="188">
        <f>IF(N455="zákl. prenesená",J455,0)</f>
        <v>0</v>
      </c>
      <c r="BH455" s="188">
        <f>IF(N455="zníž. prenesená",J455,0)</f>
        <v>0</v>
      </c>
      <c r="BI455" s="188">
        <f>IF(N455="nulová",J455,0)</f>
        <v>0</v>
      </c>
      <c r="BJ455" s="15" t="s">
        <v>136</v>
      </c>
      <c r="BK455" s="188">
        <f>ROUND(I455*H455,2)</f>
        <v>0</v>
      </c>
      <c r="BL455" s="15" t="s">
        <v>141</v>
      </c>
      <c r="BM455" s="187" t="s">
        <v>1292</v>
      </c>
    </row>
    <row r="456" s="2" customFormat="1" ht="24.15" customHeight="1">
      <c r="A456" s="34"/>
      <c r="B456" s="174"/>
      <c r="C456" s="189" t="s">
        <v>1293</v>
      </c>
      <c r="D456" s="189" t="s">
        <v>163</v>
      </c>
      <c r="E456" s="190" t="s">
        <v>1294</v>
      </c>
      <c r="F456" s="191" t="s">
        <v>1295</v>
      </c>
      <c r="G456" s="192" t="s">
        <v>229</v>
      </c>
      <c r="H456" s="193">
        <v>6</v>
      </c>
      <c r="I456" s="194"/>
      <c r="J456" s="195">
        <f>ROUND(I456*H456,2)</f>
        <v>0</v>
      </c>
      <c r="K456" s="196"/>
      <c r="L456" s="197"/>
      <c r="M456" s="198" t="s">
        <v>1</v>
      </c>
      <c r="N456" s="199" t="s">
        <v>40</v>
      </c>
      <c r="O456" s="78"/>
      <c r="P456" s="185">
        <f>O456*H456</f>
        <v>0</v>
      </c>
      <c r="Q456" s="185">
        <v>0.0014</v>
      </c>
      <c r="R456" s="185">
        <f>Q456*H456</f>
        <v>0.0083999999999999995</v>
      </c>
      <c r="S456" s="185">
        <v>0</v>
      </c>
      <c r="T456" s="186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87" t="s">
        <v>162</v>
      </c>
      <c r="AT456" s="187" t="s">
        <v>163</v>
      </c>
      <c r="AU456" s="187" t="s">
        <v>136</v>
      </c>
      <c r="AY456" s="15" t="s">
        <v>134</v>
      </c>
      <c r="BE456" s="188">
        <f>IF(N456="základná",J456,0)</f>
        <v>0</v>
      </c>
      <c r="BF456" s="188">
        <f>IF(N456="znížená",J456,0)</f>
        <v>0</v>
      </c>
      <c r="BG456" s="188">
        <f>IF(N456="zákl. prenesená",J456,0)</f>
        <v>0</v>
      </c>
      <c r="BH456" s="188">
        <f>IF(N456="zníž. prenesená",J456,0)</f>
        <v>0</v>
      </c>
      <c r="BI456" s="188">
        <f>IF(N456="nulová",J456,0)</f>
        <v>0</v>
      </c>
      <c r="BJ456" s="15" t="s">
        <v>136</v>
      </c>
      <c r="BK456" s="188">
        <f>ROUND(I456*H456,2)</f>
        <v>0</v>
      </c>
      <c r="BL456" s="15" t="s">
        <v>141</v>
      </c>
      <c r="BM456" s="187" t="s">
        <v>1296</v>
      </c>
    </row>
    <row r="457" s="2" customFormat="1" ht="16.5" customHeight="1">
      <c r="A457" s="34"/>
      <c r="B457" s="174"/>
      <c r="C457" s="189" t="s">
        <v>1297</v>
      </c>
      <c r="D457" s="189" t="s">
        <v>163</v>
      </c>
      <c r="E457" s="190" t="s">
        <v>1298</v>
      </c>
      <c r="F457" s="191" t="s">
        <v>1299</v>
      </c>
      <c r="G457" s="192" t="s">
        <v>1107</v>
      </c>
      <c r="H457" s="193">
        <v>720</v>
      </c>
      <c r="I457" s="194"/>
      <c r="J457" s="195">
        <f>ROUND(I457*H457,2)</f>
        <v>0</v>
      </c>
      <c r="K457" s="196"/>
      <c r="L457" s="197"/>
      <c r="M457" s="198" t="s">
        <v>1</v>
      </c>
      <c r="N457" s="199" t="s">
        <v>40</v>
      </c>
      <c r="O457" s="78"/>
      <c r="P457" s="185">
        <f>O457*H457</f>
        <v>0</v>
      </c>
      <c r="Q457" s="185">
        <v>0.001</v>
      </c>
      <c r="R457" s="185">
        <f>Q457*H457</f>
        <v>0.71999999999999997</v>
      </c>
      <c r="S457" s="185">
        <v>0</v>
      </c>
      <c r="T457" s="186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87" t="s">
        <v>162</v>
      </c>
      <c r="AT457" s="187" t="s">
        <v>163</v>
      </c>
      <c r="AU457" s="187" t="s">
        <v>136</v>
      </c>
      <c r="AY457" s="15" t="s">
        <v>134</v>
      </c>
      <c r="BE457" s="188">
        <f>IF(N457="základná",J457,0)</f>
        <v>0</v>
      </c>
      <c r="BF457" s="188">
        <f>IF(N457="znížená",J457,0)</f>
        <v>0</v>
      </c>
      <c r="BG457" s="188">
        <f>IF(N457="zákl. prenesená",J457,0)</f>
        <v>0</v>
      </c>
      <c r="BH457" s="188">
        <f>IF(N457="zníž. prenesená",J457,0)</f>
        <v>0</v>
      </c>
      <c r="BI457" s="188">
        <f>IF(N457="nulová",J457,0)</f>
        <v>0</v>
      </c>
      <c r="BJ457" s="15" t="s">
        <v>136</v>
      </c>
      <c r="BK457" s="188">
        <f>ROUND(I457*H457,2)</f>
        <v>0</v>
      </c>
      <c r="BL457" s="15" t="s">
        <v>141</v>
      </c>
      <c r="BM457" s="187" t="s">
        <v>1300</v>
      </c>
    </row>
    <row r="458" s="2" customFormat="1" ht="21.75" customHeight="1">
      <c r="A458" s="34"/>
      <c r="B458" s="174"/>
      <c r="C458" s="189" t="s">
        <v>1301</v>
      </c>
      <c r="D458" s="189" t="s">
        <v>163</v>
      </c>
      <c r="E458" s="190" t="s">
        <v>1302</v>
      </c>
      <c r="F458" s="191" t="s">
        <v>1303</v>
      </c>
      <c r="G458" s="192" t="s">
        <v>229</v>
      </c>
      <c r="H458" s="193">
        <v>1</v>
      </c>
      <c r="I458" s="194"/>
      <c r="J458" s="195">
        <f>ROUND(I458*H458,2)</f>
        <v>0</v>
      </c>
      <c r="K458" s="196"/>
      <c r="L458" s="197"/>
      <c r="M458" s="198" t="s">
        <v>1</v>
      </c>
      <c r="N458" s="199" t="s">
        <v>40</v>
      </c>
      <c r="O458" s="78"/>
      <c r="P458" s="185">
        <f>O458*H458</f>
        <v>0</v>
      </c>
      <c r="Q458" s="185">
        <v>0.014999999999999999</v>
      </c>
      <c r="R458" s="185">
        <f>Q458*H458</f>
        <v>0.014999999999999999</v>
      </c>
      <c r="S458" s="185">
        <v>0</v>
      </c>
      <c r="T458" s="186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87" t="s">
        <v>162</v>
      </c>
      <c r="AT458" s="187" t="s">
        <v>163</v>
      </c>
      <c r="AU458" s="187" t="s">
        <v>136</v>
      </c>
      <c r="AY458" s="15" t="s">
        <v>134</v>
      </c>
      <c r="BE458" s="188">
        <f>IF(N458="základná",J458,0)</f>
        <v>0</v>
      </c>
      <c r="BF458" s="188">
        <f>IF(N458="znížená",J458,0)</f>
        <v>0</v>
      </c>
      <c r="BG458" s="188">
        <f>IF(N458="zákl. prenesená",J458,0)</f>
        <v>0</v>
      </c>
      <c r="BH458" s="188">
        <f>IF(N458="zníž. prenesená",J458,0)</f>
        <v>0</v>
      </c>
      <c r="BI458" s="188">
        <f>IF(N458="nulová",J458,0)</f>
        <v>0</v>
      </c>
      <c r="BJ458" s="15" t="s">
        <v>136</v>
      </c>
      <c r="BK458" s="188">
        <f>ROUND(I458*H458,2)</f>
        <v>0</v>
      </c>
      <c r="BL458" s="15" t="s">
        <v>141</v>
      </c>
      <c r="BM458" s="187" t="s">
        <v>1304</v>
      </c>
    </row>
    <row r="459" s="2" customFormat="1" ht="44.25" customHeight="1">
      <c r="A459" s="34"/>
      <c r="B459" s="174"/>
      <c r="C459" s="189" t="s">
        <v>1305</v>
      </c>
      <c r="D459" s="189" t="s">
        <v>163</v>
      </c>
      <c r="E459" s="190" t="s">
        <v>1306</v>
      </c>
      <c r="F459" s="191" t="s">
        <v>1307</v>
      </c>
      <c r="G459" s="192" t="s">
        <v>229</v>
      </c>
      <c r="H459" s="193">
        <v>4</v>
      </c>
      <c r="I459" s="194"/>
      <c r="J459" s="195">
        <f>ROUND(I459*H459,2)</f>
        <v>0</v>
      </c>
      <c r="K459" s="196"/>
      <c r="L459" s="197"/>
      <c r="M459" s="198" t="s">
        <v>1</v>
      </c>
      <c r="N459" s="199" t="s">
        <v>40</v>
      </c>
      <c r="O459" s="78"/>
      <c r="P459" s="185">
        <f>O459*H459</f>
        <v>0</v>
      </c>
      <c r="Q459" s="185">
        <v>0.00027999999999999998</v>
      </c>
      <c r="R459" s="185">
        <f>Q459*H459</f>
        <v>0.0011199999999999999</v>
      </c>
      <c r="S459" s="185">
        <v>0</v>
      </c>
      <c r="T459" s="186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87" t="s">
        <v>162</v>
      </c>
      <c r="AT459" s="187" t="s">
        <v>163</v>
      </c>
      <c r="AU459" s="187" t="s">
        <v>136</v>
      </c>
      <c r="AY459" s="15" t="s">
        <v>134</v>
      </c>
      <c r="BE459" s="188">
        <f>IF(N459="základná",J459,0)</f>
        <v>0</v>
      </c>
      <c r="BF459" s="188">
        <f>IF(N459="znížená",J459,0)</f>
        <v>0</v>
      </c>
      <c r="BG459" s="188">
        <f>IF(N459="zákl. prenesená",J459,0)</f>
        <v>0</v>
      </c>
      <c r="BH459" s="188">
        <f>IF(N459="zníž. prenesená",J459,0)</f>
        <v>0</v>
      </c>
      <c r="BI459" s="188">
        <f>IF(N459="nulová",J459,0)</f>
        <v>0</v>
      </c>
      <c r="BJ459" s="15" t="s">
        <v>136</v>
      </c>
      <c r="BK459" s="188">
        <f>ROUND(I459*H459,2)</f>
        <v>0</v>
      </c>
      <c r="BL459" s="15" t="s">
        <v>141</v>
      </c>
      <c r="BM459" s="187" t="s">
        <v>1308</v>
      </c>
    </row>
    <row r="460" s="2" customFormat="1" ht="37.8" customHeight="1">
      <c r="A460" s="34"/>
      <c r="B460" s="174"/>
      <c r="C460" s="189" t="s">
        <v>1309</v>
      </c>
      <c r="D460" s="189" t="s">
        <v>163</v>
      </c>
      <c r="E460" s="190" t="s">
        <v>1310</v>
      </c>
      <c r="F460" s="191" t="s">
        <v>1311</v>
      </c>
      <c r="G460" s="192" t="s">
        <v>229</v>
      </c>
      <c r="H460" s="193">
        <v>1</v>
      </c>
      <c r="I460" s="194"/>
      <c r="J460" s="195">
        <f>ROUND(I460*H460,2)</f>
        <v>0</v>
      </c>
      <c r="K460" s="196"/>
      <c r="L460" s="197"/>
      <c r="M460" s="198" t="s">
        <v>1</v>
      </c>
      <c r="N460" s="199" t="s">
        <v>40</v>
      </c>
      <c r="O460" s="78"/>
      <c r="P460" s="185">
        <f>O460*H460</f>
        <v>0</v>
      </c>
      <c r="Q460" s="185">
        <v>0.00027999999999999998</v>
      </c>
      <c r="R460" s="185">
        <f>Q460*H460</f>
        <v>0.00027999999999999998</v>
      </c>
      <c r="S460" s="185">
        <v>0</v>
      </c>
      <c r="T460" s="186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87" t="s">
        <v>162</v>
      </c>
      <c r="AT460" s="187" t="s">
        <v>163</v>
      </c>
      <c r="AU460" s="187" t="s">
        <v>136</v>
      </c>
      <c r="AY460" s="15" t="s">
        <v>134</v>
      </c>
      <c r="BE460" s="188">
        <f>IF(N460="základná",J460,0)</f>
        <v>0</v>
      </c>
      <c r="BF460" s="188">
        <f>IF(N460="znížená",J460,0)</f>
        <v>0</v>
      </c>
      <c r="BG460" s="188">
        <f>IF(N460="zákl. prenesená",J460,0)</f>
        <v>0</v>
      </c>
      <c r="BH460" s="188">
        <f>IF(N460="zníž. prenesená",J460,0)</f>
        <v>0</v>
      </c>
      <c r="BI460" s="188">
        <f>IF(N460="nulová",J460,0)</f>
        <v>0</v>
      </c>
      <c r="BJ460" s="15" t="s">
        <v>136</v>
      </c>
      <c r="BK460" s="188">
        <f>ROUND(I460*H460,2)</f>
        <v>0</v>
      </c>
      <c r="BL460" s="15" t="s">
        <v>141</v>
      </c>
      <c r="BM460" s="187" t="s">
        <v>1312</v>
      </c>
    </row>
    <row r="461" s="2" customFormat="1" ht="21.75" customHeight="1">
      <c r="A461" s="34"/>
      <c r="B461" s="174"/>
      <c r="C461" s="189" t="s">
        <v>1313</v>
      </c>
      <c r="D461" s="189" t="s">
        <v>163</v>
      </c>
      <c r="E461" s="190" t="s">
        <v>1314</v>
      </c>
      <c r="F461" s="191" t="s">
        <v>1315</v>
      </c>
      <c r="G461" s="192" t="s">
        <v>229</v>
      </c>
      <c r="H461" s="193">
        <v>7</v>
      </c>
      <c r="I461" s="194"/>
      <c r="J461" s="195">
        <f>ROUND(I461*H461,2)</f>
        <v>0</v>
      </c>
      <c r="K461" s="196"/>
      <c r="L461" s="197"/>
      <c r="M461" s="198" t="s">
        <v>1</v>
      </c>
      <c r="N461" s="199" t="s">
        <v>40</v>
      </c>
      <c r="O461" s="78"/>
      <c r="P461" s="185">
        <f>O461*H461</f>
        <v>0</v>
      </c>
      <c r="Q461" s="185">
        <v>0.00022000000000000001</v>
      </c>
      <c r="R461" s="185">
        <f>Q461*H461</f>
        <v>0.0015400000000000001</v>
      </c>
      <c r="S461" s="185">
        <v>0</v>
      </c>
      <c r="T461" s="186">
        <f>S461*H461</f>
        <v>0</v>
      </c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R461" s="187" t="s">
        <v>162</v>
      </c>
      <c r="AT461" s="187" t="s">
        <v>163</v>
      </c>
      <c r="AU461" s="187" t="s">
        <v>136</v>
      </c>
      <c r="AY461" s="15" t="s">
        <v>134</v>
      </c>
      <c r="BE461" s="188">
        <f>IF(N461="základná",J461,0)</f>
        <v>0</v>
      </c>
      <c r="BF461" s="188">
        <f>IF(N461="znížená",J461,0)</f>
        <v>0</v>
      </c>
      <c r="BG461" s="188">
        <f>IF(N461="zákl. prenesená",J461,0)</f>
        <v>0</v>
      </c>
      <c r="BH461" s="188">
        <f>IF(N461="zníž. prenesená",J461,0)</f>
        <v>0</v>
      </c>
      <c r="BI461" s="188">
        <f>IF(N461="nulová",J461,0)</f>
        <v>0</v>
      </c>
      <c r="BJ461" s="15" t="s">
        <v>136</v>
      </c>
      <c r="BK461" s="188">
        <f>ROUND(I461*H461,2)</f>
        <v>0</v>
      </c>
      <c r="BL461" s="15" t="s">
        <v>141</v>
      </c>
      <c r="BM461" s="187" t="s">
        <v>1316</v>
      </c>
    </row>
    <row r="462" s="2" customFormat="1" ht="33" customHeight="1">
      <c r="A462" s="34"/>
      <c r="B462" s="174"/>
      <c r="C462" s="189" t="s">
        <v>1317</v>
      </c>
      <c r="D462" s="189" t="s">
        <v>163</v>
      </c>
      <c r="E462" s="190" t="s">
        <v>1318</v>
      </c>
      <c r="F462" s="191" t="s">
        <v>1319</v>
      </c>
      <c r="G462" s="192" t="s">
        <v>229</v>
      </c>
      <c r="H462" s="193">
        <v>2</v>
      </c>
      <c r="I462" s="194"/>
      <c r="J462" s="195">
        <f>ROUND(I462*H462,2)</f>
        <v>0</v>
      </c>
      <c r="K462" s="196"/>
      <c r="L462" s="197"/>
      <c r="M462" s="198" t="s">
        <v>1</v>
      </c>
      <c r="N462" s="199" t="s">
        <v>40</v>
      </c>
      <c r="O462" s="78"/>
      <c r="P462" s="185">
        <f>O462*H462</f>
        <v>0</v>
      </c>
      <c r="Q462" s="185">
        <v>0.00020000000000000001</v>
      </c>
      <c r="R462" s="185">
        <f>Q462*H462</f>
        <v>0.00040000000000000002</v>
      </c>
      <c r="S462" s="185">
        <v>0</v>
      </c>
      <c r="T462" s="186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87" t="s">
        <v>162</v>
      </c>
      <c r="AT462" s="187" t="s">
        <v>163</v>
      </c>
      <c r="AU462" s="187" t="s">
        <v>136</v>
      </c>
      <c r="AY462" s="15" t="s">
        <v>134</v>
      </c>
      <c r="BE462" s="188">
        <f>IF(N462="základná",J462,0)</f>
        <v>0</v>
      </c>
      <c r="BF462" s="188">
        <f>IF(N462="znížená",J462,0)</f>
        <v>0</v>
      </c>
      <c r="BG462" s="188">
        <f>IF(N462="zákl. prenesená",J462,0)</f>
        <v>0</v>
      </c>
      <c r="BH462" s="188">
        <f>IF(N462="zníž. prenesená",J462,0)</f>
        <v>0</v>
      </c>
      <c r="BI462" s="188">
        <f>IF(N462="nulová",J462,0)</f>
        <v>0</v>
      </c>
      <c r="BJ462" s="15" t="s">
        <v>136</v>
      </c>
      <c r="BK462" s="188">
        <f>ROUND(I462*H462,2)</f>
        <v>0</v>
      </c>
      <c r="BL462" s="15" t="s">
        <v>141</v>
      </c>
      <c r="BM462" s="187" t="s">
        <v>1320</v>
      </c>
    </row>
    <row r="463" s="2" customFormat="1" ht="24.15" customHeight="1">
      <c r="A463" s="34"/>
      <c r="B463" s="174"/>
      <c r="C463" s="189" t="s">
        <v>1321</v>
      </c>
      <c r="D463" s="189" t="s">
        <v>163</v>
      </c>
      <c r="E463" s="190" t="s">
        <v>1322</v>
      </c>
      <c r="F463" s="191" t="s">
        <v>1323</v>
      </c>
      <c r="G463" s="192" t="s">
        <v>229</v>
      </c>
      <c r="H463" s="193">
        <v>3</v>
      </c>
      <c r="I463" s="194"/>
      <c r="J463" s="195">
        <f>ROUND(I463*H463,2)</f>
        <v>0</v>
      </c>
      <c r="K463" s="196"/>
      <c r="L463" s="197"/>
      <c r="M463" s="198" t="s">
        <v>1</v>
      </c>
      <c r="N463" s="199" t="s">
        <v>40</v>
      </c>
      <c r="O463" s="78"/>
      <c r="P463" s="185">
        <f>O463*H463</f>
        <v>0</v>
      </c>
      <c r="Q463" s="185">
        <v>0.00027999999999999998</v>
      </c>
      <c r="R463" s="185">
        <f>Q463*H463</f>
        <v>0.00083999999999999993</v>
      </c>
      <c r="S463" s="185">
        <v>0</v>
      </c>
      <c r="T463" s="186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87" t="s">
        <v>162</v>
      </c>
      <c r="AT463" s="187" t="s">
        <v>163</v>
      </c>
      <c r="AU463" s="187" t="s">
        <v>136</v>
      </c>
      <c r="AY463" s="15" t="s">
        <v>134</v>
      </c>
      <c r="BE463" s="188">
        <f>IF(N463="základná",J463,0)</f>
        <v>0</v>
      </c>
      <c r="BF463" s="188">
        <f>IF(N463="znížená",J463,0)</f>
        <v>0</v>
      </c>
      <c r="BG463" s="188">
        <f>IF(N463="zákl. prenesená",J463,0)</f>
        <v>0</v>
      </c>
      <c r="BH463" s="188">
        <f>IF(N463="zníž. prenesená",J463,0)</f>
        <v>0</v>
      </c>
      <c r="BI463" s="188">
        <f>IF(N463="nulová",J463,0)</f>
        <v>0</v>
      </c>
      <c r="BJ463" s="15" t="s">
        <v>136</v>
      </c>
      <c r="BK463" s="188">
        <f>ROUND(I463*H463,2)</f>
        <v>0</v>
      </c>
      <c r="BL463" s="15" t="s">
        <v>141</v>
      </c>
      <c r="BM463" s="187" t="s">
        <v>1324</v>
      </c>
    </row>
    <row r="464" s="2" customFormat="1" ht="24.15" customHeight="1">
      <c r="A464" s="34"/>
      <c r="B464" s="174"/>
      <c r="C464" s="175" t="s">
        <v>1325</v>
      </c>
      <c r="D464" s="175" t="s">
        <v>137</v>
      </c>
      <c r="E464" s="176" t="s">
        <v>1326</v>
      </c>
      <c r="F464" s="177" t="s">
        <v>1327</v>
      </c>
      <c r="G464" s="178" t="s">
        <v>243</v>
      </c>
      <c r="H464" s="179">
        <v>154.40000000000001</v>
      </c>
      <c r="I464" s="180"/>
      <c r="J464" s="181">
        <f>ROUND(I464*H464,2)</f>
        <v>0</v>
      </c>
      <c r="K464" s="182"/>
      <c r="L464" s="35"/>
      <c r="M464" s="183" t="s">
        <v>1</v>
      </c>
      <c r="N464" s="184" t="s">
        <v>40</v>
      </c>
      <c r="O464" s="78"/>
      <c r="P464" s="185">
        <f>O464*H464</f>
        <v>0</v>
      </c>
      <c r="Q464" s="185">
        <v>0</v>
      </c>
      <c r="R464" s="185">
        <f>Q464*H464</f>
        <v>0</v>
      </c>
      <c r="S464" s="185">
        <v>0</v>
      </c>
      <c r="T464" s="186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87" t="s">
        <v>385</v>
      </c>
      <c r="AT464" s="187" t="s">
        <v>137</v>
      </c>
      <c r="AU464" s="187" t="s">
        <v>136</v>
      </c>
      <c r="AY464" s="15" t="s">
        <v>134</v>
      </c>
      <c r="BE464" s="188">
        <f>IF(N464="základná",J464,0)</f>
        <v>0</v>
      </c>
      <c r="BF464" s="188">
        <f>IF(N464="znížená",J464,0)</f>
        <v>0</v>
      </c>
      <c r="BG464" s="188">
        <f>IF(N464="zákl. prenesená",J464,0)</f>
        <v>0</v>
      </c>
      <c r="BH464" s="188">
        <f>IF(N464="zníž. prenesená",J464,0)</f>
        <v>0</v>
      </c>
      <c r="BI464" s="188">
        <f>IF(N464="nulová",J464,0)</f>
        <v>0</v>
      </c>
      <c r="BJ464" s="15" t="s">
        <v>136</v>
      </c>
      <c r="BK464" s="188">
        <f>ROUND(I464*H464,2)</f>
        <v>0</v>
      </c>
      <c r="BL464" s="15" t="s">
        <v>385</v>
      </c>
      <c r="BM464" s="187" t="s">
        <v>1328</v>
      </c>
    </row>
    <row r="465" s="2" customFormat="1" ht="16.5" customHeight="1">
      <c r="A465" s="34"/>
      <c r="B465" s="174"/>
      <c r="C465" s="189" t="s">
        <v>1329</v>
      </c>
      <c r="D465" s="189" t="s">
        <v>163</v>
      </c>
      <c r="E465" s="190" t="s">
        <v>1330</v>
      </c>
      <c r="F465" s="191" t="s">
        <v>1331</v>
      </c>
      <c r="G465" s="192" t="s">
        <v>1107</v>
      </c>
      <c r="H465" s="193">
        <v>61.759999999999998</v>
      </c>
      <c r="I465" s="194"/>
      <c r="J465" s="195">
        <f>ROUND(I465*H465,2)</f>
        <v>0</v>
      </c>
      <c r="K465" s="196"/>
      <c r="L465" s="197"/>
      <c r="M465" s="198" t="s">
        <v>1</v>
      </c>
      <c r="N465" s="199" t="s">
        <v>40</v>
      </c>
      <c r="O465" s="78"/>
      <c r="P465" s="185">
        <f>O465*H465</f>
        <v>0</v>
      </c>
      <c r="Q465" s="185">
        <v>0.001</v>
      </c>
      <c r="R465" s="185">
        <f>Q465*H465</f>
        <v>0.061760000000000002</v>
      </c>
      <c r="S465" s="185">
        <v>0</v>
      </c>
      <c r="T465" s="186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87" t="s">
        <v>1279</v>
      </c>
      <c r="AT465" s="187" t="s">
        <v>163</v>
      </c>
      <c r="AU465" s="187" t="s">
        <v>136</v>
      </c>
      <c r="AY465" s="15" t="s">
        <v>134</v>
      </c>
      <c r="BE465" s="188">
        <f>IF(N465="základná",J465,0)</f>
        <v>0</v>
      </c>
      <c r="BF465" s="188">
        <f>IF(N465="znížená",J465,0)</f>
        <v>0</v>
      </c>
      <c r="BG465" s="188">
        <f>IF(N465="zákl. prenesená",J465,0)</f>
        <v>0</v>
      </c>
      <c r="BH465" s="188">
        <f>IF(N465="zníž. prenesená",J465,0)</f>
        <v>0</v>
      </c>
      <c r="BI465" s="188">
        <f>IF(N465="nulová",J465,0)</f>
        <v>0</v>
      </c>
      <c r="BJ465" s="15" t="s">
        <v>136</v>
      </c>
      <c r="BK465" s="188">
        <f>ROUND(I465*H465,2)</f>
        <v>0</v>
      </c>
      <c r="BL465" s="15" t="s">
        <v>1279</v>
      </c>
      <c r="BM465" s="187" t="s">
        <v>1332</v>
      </c>
    </row>
    <row r="466" s="2" customFormat="1" ht="24.15" customHeight="1">
      <c r="A466" s="34"/>
      <c r="B466" s="174"/>
      <c r="C466" s="175" t="s">
        <v>1333</v>
      </c>
      <c r="D466" s="175" t="s">
        <v>137</v>
      </c>
      <c r="E466" s="176" t="s">
        <v>1334</v>
      </c>
      <c r="F466" s="177" t="s">
        <v>1335</v>
      </c>
      <c r="G466" s="178" t="s">
        <v>243</v>
      </c>
      <c r="H466" s="179">
        <v>182</v>
      </c>
      <c r="I466" s="180"/>
      <c r="J466" s="181">
        <f>ROUND(I466*H466,2)</f>
        <v>0</v>
      </c>
      <c r="K466" s="182"/>
      <c r="L466" s="35"/>
      <c r="M466" s="183" t="s">
        <v>1</v>
      </c>
      <c r="N466" s="184" t="s">
        <v>40</v>
      </c>
      <c r="O466" s="78"/>
      <c r="P466" s="185">
        <f>O466*H466</f>
        <v>0</v>
      </c>
      <c r="Q466" s="185">
        <v>0</v>
      </c>
      <c r="R466" s="185">
        <f>Q466*H466</f>
        <v>0</v>
      </c>
      <c r="S466" s="185">
        <v>0</v>
      </c>
      <c r="T466" s="186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87" t="s">
        <v>385</v>
      </c>
      <c r="AT466" s="187" t="s">
        <v>137</v>
      </c>
      <c r="AU466" s="187" t="s">
        <v>136</v>
      </c>
      <c r="AY466" s="15" t="s">
        <v>134</v>
      </c>
      <c r="BE466" s="188">
        <f>IF(N466="základná",J466,0)</f>
        <v>0</v>
      </c>
      <c r="BF466" s="188">
        <f>IF(N466="znížená",J466,0)</f>
        <v>0</v>
      </c>
      <c r="BG466" s="188">
        <f>IF(N466="zákl. prenesená",J466,0)</f>
        <v>0</v>
      </c>
      <c r="BH466" s="188">
        <f>IF(N466="zníž. prenesená",J466,0)</f>
        <v>0</v>
      </c>
      <c r="BI466" s="188">
        <f>IF(N466="nulová",J466,0)</f>
        <v>0</v>
      </c>
      <c r="BJ466" s="15" t="s">
        <v>136</v>
      </c>
      <c r="BK466" s="188">
        <f>ROUND(I466*H466,2)</f>
        <v>0</v>
      </c>
      <c r="BL466" s="15" t="s">
        <v>385</v>
      </c>
      <c r="BM466" s="187" t="s">
        <v>1336</v>
      </c>
    </row>
    <row r="467" s="2" customFormat="1" ht="16.5" customHeight="1">
      <c r="A467" s="34"/>
      <c r="B467" s="174"/>
      <c r="C467" s="189" t="s">
        <v>1337</v>
      </c>
      <c r="D467" s="189" t="s">
        <v>163</v>
      </c>
      <c r="E467" s="190" t="s">
        <v>1338</v>
      </c>
      <c r="F467" s="191" t="s">
        <v>1339</v>
      </c>
      <c r="G467" s="192" t="s">
        <v>1107</v>
      </c>
      <c r="H467" s="193">
        <v>182</v>
      </c>
      <c r="I467" s="194"/>
      <c r="J467" s="195">
        <f>ROUND(I467*H467,2)</f>
        <v>0</v>
      </c>
      <c r="K467" s="196"/>
      <c r="L467" s="197"/>
      <c r="M467" s="198" t="s">
        <v>1</v>
      </c>
      <c r="N467" s="199" t="s">
        <v>40</v>
      </c>
      <c r="O467" s="78"/>
      <c r="P467" s="185">
        <f>O467*H467</f>
        <v>0</v>
      </c>
      <c r="Q467" s="185">
        <v>0.001</v>
      </c>
      <c r="R467" s="185">
        <f>Q467*H467</f>
        <v>0.182</v>
      </c>
      <c r="S467" s="185">
        <v>0</v>
      </c>
      <c r="T467" s="186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87" t="s">
        <v>1279</v>
      </c>
      <c r="AT467" s="187" t="s">
        <v>163</v>
      </c>
      <c r="AU467" s="187" t="s">
        <v>136</v>
      </c>
      <c r="AY467" s="15" t="s">
        <v>134</v>
      </c>
      <c r="BE467" s="188">
        <f>IF(N467="základná",J467,0)</f>
        <v>0</v>
      </c>
      <c r="BF467" s="188">
        <f>IF(N467="znížená",J467,0)</f>
        <v>0</v>
      </c>
      <c r="BG467" s="188">
        <f>IF(N467="zákl. prenesená",J467,0)</f>
        <v>0</v>
      </c>
      <c r="BH467" s="188">
        <f>IF(N467="zníž. prenesená",J467,0)</f>
        <v>0</v>
      </c>
      <c r="BI467" s="188">
        <f>IF(N467="nulová",J467,0)</f>
        <v>0</v>
      </c>
      <c r="BJ467" s="15" t="s">
        <v>136</v>
      </c>
      <c r="BK467" s="188">
        <f>ROUND(I467*H467,2)</f>
        <v>0</v>
      </c>
      <c r="BL467" s="15" t="s">
        <v>1279</v>
      </c>
      <c r="BM467" s="187" t="s">
        <v>1340</v>
      </c>
    </row>
    <row r="468" s="2" customFormat="1" ht="16.5" customHeight="1">
      <c r="A468" s="34"/>
      <c r="B468" s="174"/>
      <c r="C468" s="175" t="s">
        <v>1341</v>
      </c>
      <c r="D468" s="175" t="s">
        <v>137</v>
      </c>
      <c r="E468" s="176" t="s">
        <v>1342</v>
      </c>
      <c r="F468" s="177" t="s">
        <v>1343</v>
      </c>
      <c r="G468" s="178" t="s">
        <v>229</v>
      </c>
      <c r="H468" s="179">
        <v>8</v>
      </c>
      <c r="I468" s="180"/>
      <c r="J468" s="181">
        <f>ROUND(I468*H468,2)</f>
        <v>0</v>
      </c>
      <c r="K468" s="182"/>
      <c r="L468" s="35"/>
      <c r="M468" s="183" t="s">
        <v>1</v>
      </c>
      <c r="N468" s="184" t="s">
        <v>40</v>
      </c>
      <c r="O468" s="78"/>
      <c r="P468" s="185">
        <f>O468*H468</f>
        <v>0</v>
      </c>
      <c r="Q468" s="185">
        <v>0</v>
      </c>
      <c r="R468" s="185">
        <f>Q468*H468</f>
        <v>0</v>
      </c>
      <c r="S468" s="185">
        <v>0</v>
      </c>
      <c r="T468" s="186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87" t="s">
        <v>385</v>
      </c>
      <c r="AT468" s="187" t="s">
        <v>137</v>
      </c>
      <c r="AU468" s="187" t="s">
        <v>136</v>
      </c>
      <c r="AY468" s="15" t="s">
        <v>134</v>
      </c>
      <c r="BE468" s="188">
        <f>IF(N468="základná",J468,0)</f>
        <v>0</v>
      </c>
      <c r="BF468" s="188">
        <f>IF(N468="znížená",J468,0)</f>
        <v>0</v>
      </c>
      <c r="BG468" s="188">
        <f>IF(N468="zákl. prenesená",J468,0)</f>
        <v>0</v>
      </c>
      <c r="BH468" s="188">
        <f>IF(N468="zníž. prenesená",J468,0)</f>
        <v>0</v>
      </c>
      <c r="BI468" s="188">
        <f>IF(N468="nulová",J468,0)</f>
        <v>0</v>
      </c>
      <c r="BJ468" s="15" t="s">
        <v>136</v>
      </c>
      <c r="BK468" s="188">
        <f>ROUND(I468*H468,2)</f>
        <v>0</v>
      </c>
      <c r="BL468" s="15" t="s">
        <v>385</v>
      </c>
      <c r="BM468" s="187" t="s">
        <v>1344</v>
      </c>
    </row>
    <row r="469" s="2" customFormat="1" ht="16.5" customHeight="1">
      <c r="A469" s="34"/>
      <c r="B469" s="174"/>
      <c r="C469" s="189" t="s">
        <v>1345</v>
      </c>
      <c r="D469" s="189" t="s">
        <v>163</v>
      </c>
      <c r="E469" s="190" t="s">
        <v>1346</v>
      </c>
      <c r="F469" s="191" t="s">
        <v>1347</v>
      </c>
      <c r="G469" s="192" t="s">
        <v>229</v>
      </c>
      <c r="H469" s="193">
        <v>8</v>
      </c>
      <c r="I469" s="194"/>
      <c r="J469" s="195">
        <f>ROUND(I469*H469,2)</f>
        <v>0</v>
      </c>
      <c r="K469" s="196"/>
      <c r="L469" s="197"/>
      <c r="M469" s="198" t="s">
        <v>1</v>
      </c>
      <c r="N469" s="199" t="s">
        <v>40</v>
      </c>
      <c r="O469" s="78"/>
      <c r="P469" s="185">
        <f>O469*H469</f>
        <v>0</v>
      </c>
      <c r="Q469" s="185">
        <v>3.0000000000000001E-05</v>
      </c>
      <c r="R469" s="185">
        <f>Q469*H469</f>
        <v>0.00024000000000000001</v>
      </c>
      <c r="S469" s="185">
        <v>0</v>
      </c>
      <c r="T469" s="186">
        <f>S469*H469</f>
        <v>0</v>
      </c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R469" s="187" t="s">
        <v>1279</v>
      </c>
      <c r="AT469" s="187" t="s">
        <v>163</v>
      </c>
      <c r="AU469" s="187" t="s">
        <v>136</v>
      </c>
      <c r="AY469" s="15" t="s">
        <v>134</v>
      </c>
      <c r="BE469" s="188">
        <f>IF(N469="základná",J469,0)</f>
        <v>0</v>
      </c>
      <c r="BF469" s="188">
        <f>IF(N469="znížená",J469,0)</f>
        <v>0</v>
      </c>
      <c r="BG469" s="188">
        <f>IF(N469="zákl. prenesená",J469,0)</f>
        <v>0</v>
      </c>
      <c r="BH469" s="188">
        <f>IF(N469="zníž. prenesená",J469,0)</f>
        <v>0</v>
      </c>
      <c r="BI469" s="188">
        <f>IF(N469="nulová",J469,0)</f>
        <v>0</v>
      </c>
      <c r="BJ469" s="15" t="s">
        <v>136</v>
      </c>
      <c r="BK469" s="188">
        <f>ROUND(I469*H469,2)</f>
        <v>0</v>
      </c>
      <c r="BL469" s="15" t="s">
        <v>1279</v>
      </c>
      <c r="BM469" s="187" t="s">
        <v>1348</v>
      </c>
    </row>
    <row r="470" s="2" customFormat="1" ht="21.75" customHeight="1">
      <c r="A470" s="34"/>
      <c r="B470" s="174"/>
      <c r="C470" s="175" t="s">
        <v>1349</v>
      </c>
      <c r="D470" s="175" t="s">
        <v>137</v>
      </c>
      <c r="E470" s="176" t="s">
        <v>1350</v>
      </c>
      <c r="F470" s="177" t="s">
        <v>1351</v>
      </c>
      <c r="G470" s="178" t="s">
        <v>229</v>
      </c>
      <c r="H470" s="179">
        <v>16</v>
      </c>
      <c r="I470" s="180"/>
      <c r="J470" s="181">
        <f>ROUND(I470*H470,2)</f>
        <v>0</v>
      </c>
      <c r="K470" s="182"/>
      <c r="L470" s="35"/>
      <c r="M470" s="183" t="s">
        <v>1</v>
      </c>
      <c r="N470" s="184" t="s">
        <v>40</v>
      </c>
      <c r="O470" s="78"/>
      <c r="P470" s="185">
        <f>O470*H470</f>
        <v>0</v>
      </c>
      <c r="Q470" s="185">
        <v>0</v>
      </c>
      <c r="R470" s="185">
        <f>Q470*H470</f>
        <v>0</v>
      </c>
      <c r="S470" s="185">
        <v>0</v>
      </c>
      <c r="T470" s="186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87" t="s">
        <v>385</v>
      </c>
      <c r="AT470" s="187" t="s">
        <v>137</v>
      </c>
      <c r="AU470" s="187" t="s">
        <v>136</v>
      </c>
      <c r="AY470" s="15" t="s">
        <v>134</v>
      </c>
      <c r="BE470" s="188">
        <f>IF(N470="základná",J470,0)</f>
        <v>0</v>
      </c>
      <c r="BF470" s="188">
        <f>IF(N470="znížená",J470,0)</f>
        <v>0</v>
      </c>
      <c r="BG470" s="188">
        <f>IF(N470="zákl. prenesená",J470,0)</f>
        <v>0</v>
      </c>
      <c r="BH470" s="188">
        <f>IF(N470="zníž. prenesená",J470,0)</f>
        <v>0</v>
      </c>
      <c r="BI470" s="188">
        <f>IF(N470="nulová",J470,0)</f>
        <v>0</v>
      </c>
      <c r="BJ470" s="15" t="s">
        <v>136</v>
      </c>
      <c r="BK470" s="188">
        <f>ROUND(I470*H470,2)</f>
        <v>0</v>
      </c>
      <c r="BL470" s="15" t="s">
        <v>385</v>
      </c>
      <c r="BM470" s="187" t="s">
        <v>1352</v>
      </c>
    </row>
    <row r="471" s="2" customFormat="1" ht="24.15" customHeight="1">
      <c r="A471" s="34"/>
      <c r="B471" s="174"/>
      <c r="C471" s="189" t="s">
        <v>1353</v>
      </c>
      <c r="D471" s="189" t="s">
        <v>163</v>
      </c>
      <c r="E471" s="190" t="s">
        <v>1354</v>
      </c>
      <c r="F471" s="191" t="s">
        <v>1355</v>
      </c>
      <c r="G471" s="192" t="s">
        <v>229</v>
      </c>
      <c r="H471" s="193">
        <v>16</v>
      </c>
      <c r="I471" s="194"/>
      <c r="J471" s="195">
        <f>ROUND(I471*H471,2)</f>
        <v>0</v>
      </c>
      <c r="K471" s="196"/>
      <c r="L471" s="197"/>
      <c r="M471" s="198" t="s">
        <v>1</v>
      </c>
      <c r="N471" s="199" t="s">
        <v>40</v>
      </c>
      <c r="O471" s="78"/>
      <c r="P471" s="185">
        <f>O471*H471</f>
        <v>0</v>
      </c>
      <c r="Q471" s="185">
        <v>0.00033</v>
      </c>
      <c r="R471" s="185">
        <f>Q471*H471</f>
        <v>0.00528</v>
      </c>
      <c r="S471" s="185">
        <v>0</v>
      </c>
      <c r="T471" s="186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87" t="s">
        <v>1279</v>
      </c>
      <c r="AT471" s="187" t="s">
        <v>163</v>
      </c>
      <c r="AU471" s="187" t="s">
        <v>136</v>
      </c>
      <c r="AY471" s="15" t="s">
        <v>134</v>
      </c>
      <c r="BE471" s="188">
        <f>IF(N471="základná",J471,0)</f>
        <v>0</v>
      </c>
      <c r="BF471" s="188">
        <f>IF(N471="znížená",J471,0)</f>
        <v>0</v>
      </c>
      <c r="BG471" s="188">
        <f>IF(N471="zákl. prenesená",J471,0)</f>
        <v>0</v>
      </c>
      <c r="BH471" s="188">
        <f>IF(N471="zníž. prenesená",J471,0)</f>
        <v>0</v>
      </c>
      <c r="BI471" s="188">
        <f>IF(N471="nulová",J471,0)</f>
        <v>0</v>
      </c>
      <c r="BJ471" s="15" t="s">
        <v>136</v>
      </c>
      <c r="BK471" s="188">
        <f>ROUND(I471*H471,2)</f>
        <v>0</v>
      </c>
      <c r="BL471" s="15" t="s">
        <v>1279</v>
      </c>
      <c r="BM471" s="187" t="s">
        <v>1356</v>
      </c>
    </row>
    <row r="472" s="2" customFormat="1" ht="24.15" customHeight="1">
      <c r="A472" s="34"/>
      <c r="B472" s="174"/>
      <c r="C472" s="175" t="s">
        <v>1357</v>
      </c>
      <c r="D472" s="175" t="s">
        <v>137</v>
      </c>
      <c r="E472" s="176" t="s">
        <v>1358</v>
      </c>
      <c r="F472" s="177" t="s">
        <v>1359</v>
      </c>
      <c r="G472" s="178" t="s">
        <v>229</v>
      </c>
      <c r="H472" s="179">
        <v>36</v>
      </c>
      <c r="I472" s="180"/>
      <c r="J472" s="181">
        <f>ROUND(I472*H472,2)</f>
        <v>0</v>
      </c>
      <c r="K472" s="182"/>
      <c r="L472" s="35"/>
      <c r="M472" s="183" t="s">
        <v>1</v>
      </c>
      <c r="N472" s="184" t="s">
        <v>40</v>
      </c>
      <c r="O472" s="78"/>
      <c r="P472" s="185">
        <f>O472*H472</f>
        <v>0</v>
      </c>
      <c r="Q472" s="185">
        <v>0</v>
      </c>
      <c r="R472" s="185">
        <f>Q472*H472</f>
        <v>0</v>
      </c>
      <c r="S472" s="185">
        <v>0</v>
      </c>
      <c r="T472" s="186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87" t="s">
        <v>385</v>
      </c>
      <c r="AT472" s="187" t="s">
        <v>137</v>
      </c>
      <c r="AU472" s="187" t="s">
        <v>136</v>
      </c>
      <c r="AY472" s="15" t="s">
        <v>134</v>
      </c>
      <c r="BE472" s="188">
        <f>IF(N472="základná",J472,0)</f>
        <v>0</v>
      </c>
      <c r="BF472" s="188">
        <f>IF(N472="znížená",J472,0)</f>
        <v>0</v>
      </c>
      <c r="BG472" s="188">
        <f>IF(N472="zákl. prenesená",J472,0)</f>
        <v>0</v>
      </c>
      <c r="BH472" s="188">
        <f>IF(N472="zníž. prenesená",J472,0)</f>
        <v>0</v>
      </c>
      <c r="BI472" s="188">
        <f>IF(N472="nulová",J472,0)</f>
        <v>0</v>
      </c>
      <c r="BJ472" s="15" t="s">
        <v>136</v>
      </c>
      <c r="BK472" s="188">
        <f>ROUND(I472*H472,2)</f>
        <v>0</v>
      </c>
      <c r="BL472" s="15" t="s">
        <v>385</v>
      </c>
      <c r="BM472" s="187" t="s">
        <v>1360</v>
      </c>
    </row>
    <row r="473" s="2" customFormat="1" ht="16.5" customHeight="1">
      <c r="A473" s="34"/>
      <c r="B473" s="174"/>
      <c r="C473" s="189" t="s">
        <v>1361</v>
      </c>
      <c r="D473" s="189" t="s">
        <v>163</v>
      </c>
      <c r="E473" s="190" t="s">
        <v>1362</v>
      </c>
      <c r="F473" s="191" t="s">
        <v>1363</v>
      </c>
      <c r="G473" s="192" t="s">
        <v>229</v>
      </c>
      <c r="H473" s="193">
        <v>36</v>
      </c>
      <c r="I473" s="194"/>
      <c r="J473" s="195">
        <f>ROUND(I473*H473,2)</f>
        <v>0</v>
      </c>
      <c r="K473" s="196"/>
      <c r="L473" s="197"/>
      <c r="M473" s="198" t="s">
        <v>1</v>
      </c>
      <c r="N473" s="199" t="s">
        <v>40</v>
      </c>
      <c r="O473" s="78"/>
      <c r="P473" s="185">
        <f>O473*H473</f>
        <v>0</v>
      </c>
      <c r="Q473" s="185">
        <v>0</v>
      </c>
      <c r="R473" s="185">
        <f>Q473*H473</f>
        <v>0</v>
      </c>
      <c r="S473" s="185">
        <v>0</v>
      </c>
      <c r="T473" s="186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87" t="s">
        <v>1279</v>
      </c>
      <c r="AT473" s="187" t="s">
        <v>163</v>
      </c>
      <c r="AU473" s="187" t="s">
        <v>136</v>
      </c>
      <c r="AY473" s="15" t="s">
        <v>134</v>
      </c>
      <c r="BE473" s="188">
        <f>IF(N473="základná",J473,0)</f>
        <v>0</v>
      </c>
      <c r="BF473" s="188">
        <f>IF(N473="znížená",J473,0)</f>
        <v>0</v>
      </c>
      <c r="BG473" s="188">
        <f>IF(N473="zákl. prenesená",J473,0)</f>
        <v>0</v>
      </c>
      <c r="BH473" s="188">
        <f>IF(N473="zníž. prenesená",J473,0)</f>
        <v>0</v>
      </c>
      <c r="BI473" s="188">
        <f>IF(N473="nulová",J473,0)</f>
        <v>0</v>
      </c>
      <c r="BJ473" s="15" t="s">
        <v>136</v>
      </c>
      <c r="BK473" s="188">
        <f>ROUND(I473*H473,2)</f>
        <v>0</v>
      </c>
      <c r="BL473" s="15" t="s">
        <v>1279</v>
      </c>
      <c r="BM473" s="187" t="s">
        <v>1364</v>
      </c>
    </row>
    <row r="474" s="2" customFormat="1" ht="21.75" customHeight="1">
      <c r="A474" s="34"/>
      <c r="B474" s="174"/>
      <c r="C474" s="189" t="s">
        <v>1365</v>
      </c>
      <c r="D474" s="189" t="s">
        <v>163</v>
      </c>
      <c r="E474" s="190" t="s">
        <v>1366</v>
      </c>
      <c r="F474" s="191" t="s">
        <v>1367</v>
      </c>
      <c r="G474" s="192" t="s">
        <v>229</v>
      </c>
      <c r="H474" s="193">
        <v>36</v>
      </c>
      <c r="I474" s="194"/>
      <c r="J474" s="195">
        <f>ROUND(I474*H474,2)</f>
        <v>0</v>
      </c>
      <c r="K474" s="196"/>
      <c r="L474" s="197"/>
      <c r="M474" s="198" t="s">
        <v>1</v>
      </c>
      <c r="N474" s="199" t="s">
        <v>40</v>
      </c>
      <c r="O474" s="78"/>
      <c r="P474" s="185">
        <f>O474*H474</f>
        <v>0</v>
      </c>
      <c r="Q474" s="185">
        <v>0.00014999999999999999</v>
      </c>
      <c r="R474" s="185">
        <f>Q474*H474</f>
        <v>0.0053999999999999994</v>
      </c>
      <c r="S474" s="185">
        <v>0</v>
      </c>
      <c r="T474" s="186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87" t="s">
        <v>1279</v>
      </c>
      <c r="AT474" s="187" t="s">
        <v>163</v>
      </c>
      <c r="AU474" s="187" t="s">
        <v>136</v>
      </c>
      <c r="AY474" s="15" t="s">
        <v>134</v>
      </c>
      <c r="BE474" s="188">
        <f>IF(N474="základná",J474,0)</f>
        <v>0</v>
      </c>
      <c r="BF474" s="188">
        <f>IF(N474="znížená",J474,0)</f>
        <v>0</v>
      </c>
      <c r="BG474" s="188">
        <f>IF(N474="zákl. prenesená",J474,0)</f>
        <v>0</v>
      </c>
      <c r="BH474" s="188">
        <f>IF(N474="zníž. prenesená",J474,0)</f>
        <v>0</v>
      </c>
      <c r="BI474" s="188">
        <f>IF(N474="nulová",J474,0)</f>
        <v>0</v>
      </c>
      <c r="BJ474" s="15" t="s">
        <v>136</v>
      </c>
      <c r="BK474" s="188">
        <f>ROUND(I474*H474,2)</f>
        <v>0</v>
      </c>
      <c r="BL474" s="15" t="s">
        <v>1279</v>
      </c>
      <c r="BM474" s="187" t="s">
        <v>1368</v>
      </c>
    </row>
    <row r="475" s="2" customFormat="1" ht="24.15" customHeight="1">
      <c r="A475" s="34"/>
      <c r="B475" s="174"/>
      <c r="C475" s="175" t="s">
        <v>1369</v>
      </c>
      <c r="D475" s="175" t="s">
        <v>137</v>
      </c>
      <c r="E475" s="176" t="s">
        <v>1370</v>
      </c>
      <c r="F475" s="177" t="s">
        <v>1371</v>
      </c>
      <c r="G475" s="178" t="s">
        <v>229</v>
      </c>
      <c r="H475" s="179">
        <v>4</v>
      </c>
      <c r="I475" s="180"/>
      <c r="J475" s="181">
        <f>ROUND(I475*H475,2)</f>
        <v>0</v>
      </c>
      <c r="K475" s="182"/>
      <c r="L475" s="35"/>
      <c r="M475" s="183" t="s">
        <v>1</v>
      </c>
      <c r="N475" s="184" t="s">
        <v>40</v>
      </c>
      <c r="O475" s="78"/>
      <c r="P475" s="185">
        <f>O475*H475</f>
        <v>0</v>
      </c>
      <c r="Q475" s="185">
        <v>0</v>
      </c>
      <c r="R475" s="185">
        <f>Q475*H475</f>
        <v>0</v>
      </c>
      <c r="S475" s="185">
        <v>0</v>
      </c>
      <c r="T475" s="186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87" t="s">
        <v>385</v>
      </c>
      <c r="AT475" s="187" t="s">
        <v>137</v>
      </c>
      <c r="AU475" s="187" t="s">
        <v>136</v>
      </c>
      <c r="AY475" s="15" t="s">
        <v>134</v>
      </c>
      <c r="BE475" s="188">
        <f>IF(N475="základná",J475,0)</f>
        <v>0</v>
      </c>
      <c r="BF475" s="188">
        <f>IF(N475="znížená",J475,0)</f>
        <v>0</v>
      </c>
      <c r="BG475" s="188">
        <f>IF(N475="zákl. prenesená",J475,0)</f>
        <v>0</v>
      </c>
      <c r="BH475" s="188">
        <f>IF(N475="zníž. prenesená",J475,0)</f>
        <v>0</v>
      </c>
      <c r="BI475" s="188">
        <f>IF(N475="nulová",J475,0)</f>
        <v>0</v>
      </c>
      <c r="BJ475" s="15" t="s">
        <v>136</v>
      </c>
      <c r="BK475" s="188">
        <f>ROUND(I475*H475,2)</f>
        <v>0</v>
      </c>
      <c r="BL475" s="15" t="s">
        <v>385</v>
      </c>
      <c r="BM475" s="187" t="s">
        <v>1372</v>
      </c>
    </row>
    <row r="476" s="2" customFormat="1" ht="24.15" customHeight="1">
      <c r="A476" s="34"/>
      <c r="B476" s="174"/>
      <c r="C476" s="189" t="s">
        <v>1373</v>
      </c>
      <c r="D476" s="189" t="s">
        <v>163</v>
      </c>
      <c r="E476" s="190" t="s">
        <v>1374</v>
      </c>
      <c r="F476" s="191" t="s">
        <v>1375</v>
      </c>
      <c r="G476" s="192" t="s">
        <v>229</v>
      </c>
      <c r="H476" s="193">
        <v>4</v>
      </c>
      <c r="I476" s="194"/>
      <c r="J476" s="195">
        <f>ROUND(I476*H476,2)</f>
        <v>0</v>
      </c>
      <c r="K476" s="196"/>
      <c r="L476" s="197"/>
      <c r="M476" s="198" t="s">
        <v>1</v>
      </c>
      <c r="N476" s="199" t="s">
        <v>40</v>
      </c>
      <c r="O476" s="78"/>
      <c r="P476" s="185">
        <f>O476*H476</f>
        <v>0</v>
      </c>
      <c r="Q476" s="185">
        <v>0.0022899999999999999</v>
      </c>
      <c r="R476" s="185">
        <f>Q476*H476</f>
        <v>0.0091599999999999997</v>
      </c>
      <c r="S476" s="185">
        <v>0</v>
      </c>
      <c r="T476" s="186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87" t="s">
        <v>1279</v>
      </c>
      <c r="AT476" s="187" t="s">
        <v>163</v>
      </c>
      <c r="AU476" s="187" t="s">
        <v>136</v>
      </c>
      <c r="AY476" s="15" t="s">
        <v>134</v>
      </c>
      <c r="BE476" s="188">
        <f>IF(N476="základná",J476,0)</f>
        <v>0</v>
      </c>
      <c r="BF476" s="188">
        <f>IF(N476="znížená",J476,0)</f>
        <v>0</v>
      </c>
      <c r="BG476" s="188">
        <f>IF(N476="zákl. prenesená",J476,0)</f>
        <v>0</v>
      </c>
      <c r="BH476" s="188">
        <f>IF(N476="zníž. prenesená",J476,0)</f>
        <v>0</v>
      </c>
      <c r="BI476" s="188">
        <f>IF(N476="nulová",J476,0)</f>
        <v>0</v>
      </c>
      <c r="BJ476" s="15" t="s">
        <v>136</v>
      </c>
      <c r="BK476" s="188">
        <f>ROUND(I476*H476,2)</f>
        <v>0</v>
      </c>
      <c r="BL476" s="15" t="s">
        <v>1279</v>
      </c>
      <c r="BM476" s="187" t="s">
        <v>1376</v>
      </c>
    </row>
    <row r="477" s="2" customFormat="1" ht="16.5" customHeight="1">
      <c r="A477" s="34"/>
      <c r="B477" s="174"/>
      <c r="C477" s="175" t="s">
        <v>1377</v>
      </c>
      <c r="D477" s="175" t="s">
        <v>137</v>
      </c>
      <c r="E477" s="176" t="s">
        <v>1378</v>
      </c>
      <c r="F477" s="177" t="s">
        <v>1379</v>
      </c>
      <c r="G477" s="178" t="s">
        <v>229</v>
      </c>
      <c r="H477" s="179">
        <v>8</v>
      </c>
      <c r="I477" s="180"/>
      <c r="J477" s="181">
        <f>ROUND(I477*H477,2)</f>
        <v>0</v>
      </c>
      <c r="K477" s="182"/>
      <c r="L477" s="35"/>
      <c r="M477" s="183" t="s">
        <v>1</v>
      </c>
      <c r="N477" s="184" t="s">
        <v>40</v>
      </c>
      <c r="O477" s="78"/>
      <c r="P477" s="185">
        <f>O477*H477</f>
        <v>0</v>
      </c>
      <c r="Q477" s="185">
        <v>0</v>
      </c>
      <c r="R477" s="185">
        <f>Q477*H477</f>
        <v>0</v>
      </c>
      <c r="S477" s="185">
        <v>0</v>
      </c>
      <c r="T477" s="186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87" t="s">
        <v>385</v>
      </c>
      <c r="AT477" s="187" t="s">
        <v>137</v>
      </c>
      <c r="AU477" s="187" t="s">
        <v>136</v>
      </c>
      <c r="AY477" s="15" t="s">
        <v>134</v>
      </c>
      <c r="BE477" s="188">
        <f>IF(N477="základná",J477,0)</f>
        <v>0</v>
      </c>
      <c r="BF477" s="188">
        <f>IF(N477="znížená",J477,0)</f>
        <v>0</v>
      </c>
      <c r="BG477" s="188">
        <f>IF(N477="zákl. prenesená",J477,0)</f>
        <v>0</v>
      </c>
      <c r="BH477" s="188">
        <f>IF(N477="zníž. prenesená",J477,0)</f>
        <v>0</v>
      </c>
      <c r="BI477" s="188">
        <f>IF(N477="nulová",J477,0)</f>
        <v>0</v>
      </c>
      <c r="BJ477" s="15" t="s">
        <v>136</v>
      </c>
      <c r="BK477" s="188">
        <f>ROUND(I477*H477,2)</f>
        <v>0</v>
      </c>
      <c r="BL477" s="15" t="s">
        <v>385</v>
      </c>
      <c r="BM477" s="187" t="s">
        <v>1380</v>
      </c>
    </row>
    <row r="478" s="2" customFormat="1" ht="24.15" customHeight="1">
      <c r="A478" s="34"/>
      <c r="B478" s="174"/>
      <c r="C478" s="189" t="s">
        <v>1381</v>
      </c>
      <c r="D478" s="189" t="s">
        <v>163</v>
      </c>
      <c r="E478" s="190" t="s">
        <v>1382</v>
      </c>
      <c r="F478" s="191" t="s">
        <v>1383</v>
      </c>
      <c r="G478" s="192" t="s">
        <v>229</v>
      </c>
      <c r="H478" s="193">
        <v>8</v>
      </c>
      <c r="I478" s="194"/>
      <c r="J478" s="195">
        <f>ROUND(I478*H478,2)</f>
        <v>0</v>
      </c>
      <c r="K478" s="196"/>
      <c r="L478" s="197"/>
      <c r="M478" s="198" t="s">
        <v>1</v>
      </c>
      <c r="N478" s="199" t="s">
        <v>40</v>
      </c>
      <c r="O478" s="78"/>
      <c r="P478" s="185">
        <f>O478*H478</f>
        <v>0</v>
      </c>
      <c r="Q478" s="185">
        <v>0.00036000000000000002</v>
      </c>
      <c r="R478" s="185">
        <f>Q478*H478</f>
        <v>0.0028800000000000002</v>
      </c>
      <c r="S478" s="185">
        <v>0</v>
      </c>
      <c r="T478" s="186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87" t="s">
        <v>1279</v>
      </c>
      <c r="AT478" s="187" t="s">
        <v>163</v>
      </c>
      <c r="AU478" s="187" t="s">
        <v>136</v>
      </c>
      <c r="AY478" s="15" t="s">
        <v>134</v>
      </c>
      <c r="BE478" s="188">
        <f>IF(N478="základná",J478,0)</f>
        <v>0</v>
      </c>
      <c r="BF478" s="188">
        <f>IF(N478="znížená",J478,0)</f>
        <v>0</v>
      </c>
      <c r="BG478" s="188">
        <f>IF(N478="zákl. prenesená",J478,0)</f>
        <v>0</v>
      </c>
      <c r="BH478" s="188">
        <f>IF(N478="zníž. prenesená",J478,0)</f>
        <v>0</v>
      </c>
      <c r="BI478" s="188">
        <f>IF(N478="nulová",J478,0)</f>
        <v>0</v>
      </c>
      <c r="BJ478" s="15" t="s">
        <v>136</v>
      </c>
      <c r="BK478" s="188">
        <f>ROUND(I478*H478,2)</f>
        <v>0</v>
      </c>
      <c r="BL478" s="15" t="s">
        <v>1279</v>
      </c>
      <c r="BM478" s="187" t="s">
        <v>1384</v>
      </c>
    </row>
    <row r="479" s="2" customFormat="1" ht="16.5" customHeight="1">
      <c r="A479" s="34"/>
      <c r="B479" s="174"/>
      <c r="C479" s="175" t="s">
        <v>1385</v>
      </c>
      <c r="D479" s="175" t="s">
        <v>137</v>
      </c>
      <c r="E479" s="176" t="s">
        <v>1386</v>
      </c>
      <c r="F479" s="177" t="s">
        <v>1387</v>
      </c>
      <c r="G479" s="178" t="s">
        <v>229</v>
      </c>
      <c r="H479" s="179">
        <v>4</v>
      </c>
      <c r="I479" s="180"/>
      <c r="J479" s="181">
        <f>ROUND(I479*H479,2)</f>
        <v>0</v>
      </c>
      <c r="K479" s="182"/>
      <c r="L479" s="35"/>
      <c r="M479" s="183" t="s">
        <v>1</v>
      </c>
      <c r="N479" s="184" t="s">
        <v>40</v>
      </c>
      <c r="O479" s="78"/>
      <c r="P479" s="185">
        <f>O479*H479</f>
        <v>0</v>
      </c>
      <c r="Q479" s="185">
        <v>0</v>
      </c>
      <c r="R479" s="185">
        <f>Q479*H479</f>
        <v>0</v>
      </c>
      <c r="S479" s="185">
        <v>0</v>
      </c>
      <c r="T479" s="186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87" t="s">
        <v>385</v>
      </c>
      <c r="AT479" s="187" t="s">
        <v>137</v>
      </c>
      <c r="AU479" s="187" t="s">
        <v>136</v>
      </c>
      <c r="AY479" s="15" t="s">
        <v>134</v>
      </c>
      <c r="BE479" s="188">
        <f>IF(N479="základná",J479,0)</f>
        <v>0</v>
      </c>
      <c r="BF479" s="188">
        <f>IF(N479="znížená",J479,0)</f>
        <v>0</v>
      </c>
      <c r="BG479" s="188">
        <f>IF(N479="zákl. prenesená",J479,0)</f>
        <v>0</v>
      </c>
      <c r="BH479" s="188">
        <f>IF(N479="zníž. prenesená",J479,0)</f>
        <v>0</v>
      </c>
      <c r="BI479" s="188">
        <f>IF(N479="nulová",J479,0)</f>
        <v>0</v>
      </c>
      <c r="BJ479" s="15" t="s">
        <v>136</v>
      </c>
      <c r="BK479" s="188">
        <f>ROUND(I479*H479,2)</f>
        <v>0</v>
      </c>
      <c r="BL479" s="15" t="s">
        <v>385</v>
      </c>
      <c r="BM479" s="187" t="s">
        <v>1388</v>
      </c>
    </row>
    <row r="480" s="2" customFormat="1" ht="16.5" customHeight="1">
      <c r="A480" s="34"/>
      <c r="B480" s="174"/>
      <c r="C480" s="189" t="s">
        <v>1389</v>
      </c>
      <c r="D480" s="189" t="s">
        <v>163</v>
      </c>
      <c r="E480" s="190" t="s">
        <v>1390</v>
      </c>
      <c r="F480" s="191" t="s">
        <v>1391</v>
      </c>
      <c r="G480" s="192" t="s">
        <v>229</v>
      </c>
      <c r="H480" s="193">
        <v>4</v>
      </c>
      <c r="I480" s="194"/>
      <c r="J480" s="195">
        <f>ROUND(I480*H480,2)</f>
        <v>0</v>
      </c>
      <c r="K480" s="196"/>
      <c r="L480" s="197"/>
      <c r="M480" s="198" t="s">
        <v>1</v>
      </c>
      <c r="N480" s="199" t="s">
        <v>40</v>
      </c>
      <c r="O480" s="78"/>
      <c r="P480" s="185">
        <f>O480*H480</f>
        <v>0</v>
      </c>
      <c r="Q480" s="185">
        <v>0.00017000000000000001</v>
      </c>
      <c r="R480" s="185">
        <f>Q480*H480</f>
        <v>0.00068000000000000005</v>
      </c>
      <c r="S480" s="185">
        <v>0</v>
      </c>
      <c r="T480" s="186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87" t="s">
        <v>1279</v>
      </c>
      <c r="AT480" s="187" t="s">
        <v>163</v>
      </c>
      <c r="AU480" s="187" t="s">
        <v>136</v>
      </c>
      <c r="AY480" s="15" t="s">
        <v>134</v>
      </c>
      <c r="BE480" s="188">
        <f>IF(N480="základná",J480,0)</f>
        <v>0</v>
      </c>
      <c r="BF480" s="188">
        <f>IF(N480="znížená",J480,0)</f>
        <v>0</v>
      </c>
      <c r="BG480" s="188">
        <f>IF(N480="zákl. prenesená",J480,0)</f>
        <v>0</v>
      </c>
      <c r="BH480" s="188">
        <f>IF(N480="zníž. prenesená",J480,0)</f>
        <v>0</v>
      </c>
      <c r="BI480" s="188">
        <f>IF(N480="nulová",J480,0)</f>
        <v>0</v>
      </c>
      <c r="BJ480" s="15" t="s">
        <v>136</v>
      </c>
      <c r="BK480" s="188">
        <f>ROUND(I480*H480,2)</f>
        <v>0</v>
      </c>
      <c r="BL480" s="15" t="s">
        <v>1279</v>
      </c>
      <c r="BM480" s="187" t="s">
        <v>1392</v>
      </c>
    </row>
    <row r="481" s="2" customFormat="1" ht="21.75" customHeight="1">
      <c r="A481" s="34"/>
      <c r="B481" s="174"/>
      <c r="C481" s="175" t="s">
        <v>1393</v>
      </c>
      <c r="D481" s="175" t="s">
        <v>137</v>
      </c>
      <c r="E481" s="176" t="s">
        <v>1394</v>
      </c>
      <c r="F481" s="177" t="s">
        <v>1395</v>
      </c>
      <c r="G481" s="178" t="s">
        <v>229</v>
      </c>
      <c r="H481" s="179">
        <v>4</v>
      </c>
      <c r="I481" s="180"/>
      <c r="J481" s="181">
        <f>ROUND(I481*H481,2)</f>
        <v>0</v>
      </c>
      <c r="K481" s="182"/>
      <c r="L481" s="35"/>
      <c r="M481" s="183" t="s">
        <v>1</v>
      </c>
      <c r="N481" s="184" t="s">
        <v>40</v>
      </c>
      <c r="O481" s="78"/>
      <c r="P481" s="185">
        <f>O481*H481</f>
        <v>0</v>
      </c>
      <c r="Q481" s="185">
        <v>0</v>
      </c>
      <c r="R481" s="185">
        <f>Q481*H481</f>
        <v>0</v>
      </c>
      <c r="S481" s="185">
        <v>0</v>
      </c>
      <c r="T481" s="186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87" t="s">
        <v>385</v>
      </c>
      <c r="AT481" s="187" t="s">
        <v>137</v>
      </c>
      <c r="AU481" s="187" t="s">
        <v>136</v>
      </c>
      <c r="AY481" s="15" t="s">
        <v>134</v>
      </c>
      <c r="BE481" s="188">
        <f>IF(N481="základná",J481,0)</f>
        <v>0</v>
      </c>
      <c r="BF481" s="188">
        <f>IF(N481="znížená",J481,0)</f>
        <v>0</v>
      </c>
      <c r="BG481" s="188">
        <f>IF(N481="zákl. prenesená",J481,0)</f>
        <v>0</v>
      </c>
      <c r="BH481" s="188">
        <f>IF(N481="zníž. prenesená",J481,0)</f>
        <v>0</v>
      </c>
      <c r="BI481" s="188">
        <f>IF(N481="nulová",J481,0)</f>
        <v>0</v>
      </c>
      <c r="BJ481" s="15" t="s">
        <v>136</v>
      </c>
      <c r="BK481" s="188">
        <f>ROUND(I481*H481,2)</f>
        <v>0</v>
      </c>
      <c r="BL481" s="15" t="s">
        <v>385</v>
      </c>
      <c r="BM481" s="187" t="s">
        <v>1396</v>
      </c>
    </row>
    <row r="482" s="2" customFormat="1" ht="16.5" customHeight="1">
      <c r="A482" s="34"/>
      <c r="B482" s="174"/>
      <c r="C482" s="189" t="s">
        <v>1397</v>
      </c>
      <c r="D482" s="189" t="s">
        <v>163</v>
      </c>
      <c r="E482" s="190" t="s">
        <v>1398</v>
      </c>
      <c r="F482" s="191" t="s">
        <v>1399</v>
      </c>
      <c r="G482" s="192" t="s">
        <v>229</v>
      </c>
      <c r="H482" s="193">
        <v>4</v>
      </c>
      <c r="I482" s="194"/>
      <c r="J482" s="195">
        <f>ROUND(I482*H482,2)</f>
        <v>0</v>
      </c>
      <c r="K482" s="196"/>
      <c r="L482" s="197"/>
      <c r="M482" s="198" t="s">
        <v>1</v>
      </c>
      <c r="N482" s="199" t="s">
        <v>40</v>
      </c>
      <c r="O482" s="78"/>
      <c r="P482" s="185">
        <f>O482*H482</f>
        <v>0</v>
      </c>
      <c r="Q482" s="185">
        <v>0.00022000000000000001</v>
      </c>
      <c r="R482" s="185">
        <f>Q482*H482</f>
        <v>0.00088000000000000003</v>
      </c>
      <c r="S482" s="185">
        <v>0</v>
      </c>
      <c r="T482" s="186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87" t="s">
        <v>1279</v>
      </c>
      <c r="AT482" s="187" t="s">
        <v>163</v>
      </c>
      <c r="AU482" s="187" t="s">
        <v>136</v>
      </c>
      <c r="AY482" s="15" t="s">
        <v>134</v>
      </c>
      <c r="BE482" s="188">
        <f>IF(N482="základná",J482,0)</f>
        <v>0</v>
      </c>
      <c r="BF482" s="188">
        <f>IF(N482="znížená",J482,0)</f>
        <v>0</v>
      </c>
      <c r="BG482" s="188">
        <f>IF(N482="zákl. prenesená",J482,0)</f>
        <v>0</v>
      </c>
      <c r="BH482" s="188">
        <f>IF(N482="zníž. prenesená",J482,0)</f>
        <v>0</v>
      </c>
      <c r="BI482" s="188">
        <f>IF(N482="nulová",J482,0)</f>
        <v>0</v>
      </c>
      <c r="BJ482" s="15" t="s">
        <v>136</v>
      </c>
      <c r="BK482" s="188">
        <f>ROUND(I482*H482,2)</f>
        <v>0</v>
      </c>
      <c r="BL482" s="15" t="s">
        <v>1279</v>
      </c>
      <c r="BM482" s="187" t="s">
        <v>1400</v>
      </c>
    </row>
    <row r="483" s="2" customFormat="1" ht="16.5" customHeight="1">
      <c r="A483" s="34"/>
      <c r="B483" s="174"/>
      <c r="C483" s="175" t="s">
        <v>1401</v>
      </c>
      <c r="D483" s="175" t="s">
        <v>137</v>
      </c>
      <c r="E483" s="176" t="s">
        <v>1402</v>
      </c>
      <c r="F483" s="177" t="s">
        <v>1403</v>
      </c>
      <c r="G483" s="178" t="s">
        <v>229</v>
      </c>
      <c r="H483" s="179">
        <v>24</v>
      </c>
      <c r="I483" s="180"/>
      <c r="J483" s="181">
        <f>ROUND(I483*H483,2)</f>
        <v>0</v>
      </c>
      <c r="K483" s="182"/>
      <c r="L483" s="35"/>
      <c r="M483" s="183" t="s">
        <v>1</v>
      </c>
      <c r="N483" s="184" t="s">
        <v>40</v>
      </c>
      <c r="O483" s="78"/>
      <c r="P483" s="185">
        <f>O483*H483</f>
        <v>0</v>
      </c>
      <c r="Q483" s="185">
        <v>0</v>
      </c>
      <c r="R483" s="185">
        <f>Q483*H483</f>
        <v>0</v>
      </c>
      <c r="S483" s="185">
        <v>0</v>
      </c>
      <c r="T483" s="186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87" t="s">
        <v>385</v>
      </c>
      <c r="AT483" s="187" t="s">
        <v>137</v>
      </c>
      <c r="AU483" s="187" t="s">
        <v>136</v>
      </c>
      <c r="AY483" s="15" t="s">
        <v>134</v>
      </c>
      <c r="BE483" s="188">
        <f>IF(N483="základná",J483,0)</f>
        <v>0</v>
      </c>
      <c r="BF483" s="188">
        <f>IF(N483="znížená",J483,0)</f>
        <v>0</v>
      </c>
      <c r="BG483" s="188">
        <f>IF(N483="zákl. prenesená",J483,0)</f>
        <v>0</v>
      </c>
      <c r="BH483" s="188">
        <f>IF(N483="zníž. prenesená",J483,0)</f>
        <v>0</v>
      </c>
      <c r="BI483" s="188">
        <f>IF(N483="nulová",J483,0)</f>
        <v>0</v>
      </c>
      <c r="BJ483" s="15" t="s">
        <v>136</v>
      </c>
      <c r="BK483" s="188">
        <f>ROUND(I483*H483,2)</f>
        <v>0</v>
      </c>
      <c r="BL483" s="15" t="s">
        <v>385</v>
      </c>
      <c r="BM483" s="187" t="s">
        <v>1404</v>
      </c>
    </row>
    <row r="484" s="2" customFormat="1" ht="24.15" customHeight="1">
      <c r="A484" s="34"/>
      <c r="B484" s="174"/>
      <c r="C484" s="189" t="s">
        <v>1405</v>
      </c>
      <c r="D484" s="189" t="s">
        <v>163</v>
      </c>
      <c r="E484" s="190" t="s">
        <v>1406</v>
      </c>
      <c r="F484" s="191" t="s">
        <v>1407</v>
      </c>
      <c r="G484" s="192" t="s">
        <v>229</v>
      </c>
      <c r="H484" s="193">
        <v>24</v>
      </c>
      <c r="I484" s="194"/>
      <c r="J484" s="195">
        <f>ROUND(I484*H484,2)</f>
        <v>0</v>
      </c>
      <c r="K484" s="196"/>
      <c r="L484" s="197"/>
      <c r="M484" s="198" t="s">
        <v>1</v>
      </c>
      <c r="N484" s="199" t="s">
        <v>40</v>
      </c>
      <c r="O484" s="78"/>
      <c r="P484" s="185">
        <f>O484*H484</f>
        <v>0</v>
      </c>
      <c r="Q484" s="185">
        <v>0.00016000000000000001</v>
      </c>
      <c r="R484" s="185">
        <f>Q484*H484</f>
        <v>0.0038400000000000005</v>
      </c>
      <c r="S484" s="185">
        <v>0</v>
      </c>
      <c r="T484" s="186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87" t="s">
        <v>1279</v>
      </c>
      <c r="AT484" s="187" t="s">
        <v>163</v>
      </c>
      <c r="AU484" s="187" t="s">
        <v>136</v>
      </c>
      <c r="AY484" s="15" t="s">
        <v>134</v>
      </c>
      <c r="BE484" s="188">
        <f>IF(N484="základná",J484,0)</f>
        <v>0</v>
      </c>
      <c r="BF484" s="188">
        <f>IF(N484="znížená",J484,0)</f>
        <v>0</v>
      </c>
      <c r="BG484" s="188">
        <f>IF(N484="zákl. prenesená",J484,0)</f>
        <v>0</v>
      </c>
      <c r="BH484" s="188">
        <f>IF(N484="zníž. prenesená",J484,0)</f>
        <v>0</v>
      </c>
      <c r="BI484" s="188">
        <f>IF(N484="nulová",J484,0)</f>
        <v>0</v>
      </c>
      <c r="BJ484" s="15" t="s">
        <v>136</v>
      </c>
      <c r="BK484" s="188">
        <f>ROUND(I484*H484,2)</f>
        <v>0</v>
      </c>
      <c r="BL484" s="15" t="s">
        <v>1279</v>
      </c>
      <c r="BM484" s="187" t="s">
        <v>1408</v>
      </c>
    </row>
    <row r="485" s="2" customFormat="1" ht="16.5" customHeight="1">
      <c r="A485" s="34"/>
      <c r="B485" s="174"/>
      <c r="C485" s="175" t="s">
        <v>1409</v>
      </c>
      <c r="D485" s="175" t="s">
        <v>137</v>
      </c>
      <c r="E485" s="176" t="s">
        <v>1410</v>
      </c>
      <c r="F485" s="177" t="s">
        <v>1411</v>
      </c>
      <c r="G485" s="178" t="s">
        <v>229</v>
      </c>
      <c r="H485" s="179">
        <v>4</v>
      </c>
      <c r="I485" s="180"/>
      <c r="J485" s="181">
        <f>ROUND(I485*H485,2)</f>
        <v>0</v>
      </c>
      <c r="K485" s="182"/>
      <c r="L485" s="35"/>
      <c r="M485" s="183" t="s">
        <v>1</v>
      </c>
      <c r="N485" s="184" t="s">
        <v>40</v>
      </c>
      <c r="O485" s="78"/>
      <c r="P485" s="185">
        <f>O485*H485</f>
        <v>0</v>
      </c>
      <c r="Q485" s="185">
        <v>0</v>
      </c>
      <c r="R485" s="185">
        <f>Q485*H485</f>
        <v>0</v>
      </c>
      <c r="S485" s="185">
        <v>0</v>
      </c>
      <c r="T485" s="186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87" t="s">
        <v>385</v>
      </c>
      <c r="AT485" s="187" t="s">
        <v>137</v>
      </c>
      <c r="AU485" s="187" t="s">
        <v>136</v>
      </c>
      <c r="AY485" s="15" t="s">
        <v>134</v>
      </c>
      <c r="BE485" s="188">
        <f>IF(N485="základná",J485,0)</f>
        <v>0</v>
      </c>
      <c r="BF485" s="188">
        <f>IF(N485="znížená",J485,0)</f>
        <v>0</v>
      </c>
      <c r="BG485" s="188">
        <f>IF(N485="zákl. prenesená",J485,0)</f>
        <v>0</v>
      </c>
      <c r="BH485" s="188">
        <f>IF(N485="zníž. prenesená",J485,0)</f>
        <v>0</v>
      </c>
      <c r="BI485" s="188">
        <f>IF(N485="nulová",J485,0)</f>
        <v>0</v>
      </c>
      <c r="BJ485" s="15" t="s">
        <v>136</v>
      </c>
      <c r="BK485" s="188">
        <f>ROUND(I485*H485,2)</f>
        <v>0</v>
      </c>
      <c r="BL485" s="15" t="s">
        <v>385</v>
      </c>
      <c r="BM485" s="187" t="s">
        <v>1412</v>
      </c>
    </row>
    <row r="486" s="2" customFormat="1" ht="16.5" customHeight="1">
      <c r="A486" s="34"/>
      <c r="B486" s="174"/>
      <c r="C486" s="189" t="s">
        <v>1413</v>
      </c>
      <c r="D486" s="189" t="s">
        <v>163</v>
      </c>
      <c r="E486" s="190" t="s">
        <v>1414</v>
      </c>
      <c r="F486" s="191" t="s">
        <v>1415</v>
      </c>
      <c r="G486" s="192" t="s">
        <v>229</v>
      </c>
      <c r="H486" s="193">
        <v>4</v>
      </c>
      <c r="I486" s="194"/>
      <c r="J486" s="195">
        <f>ROUND(I486*H486,2)</f>
        <v>0</v>
      </c>
      <c r="K486" s="196"/>
      <c r="L486" s="197"/>
      <c r="M486" s="198" t="s">
        <v>1</v>
      </c>
      <c r="N486" s="199" t="s">
        <v>40</v>
      </c>
      <c r="O486" s="78"/>
      <c r="P486" s="185">
        <f>O486*H486</f>
        <v>0</v>
      </c>
      <c r="Q486" s="185">
        <v>0.00014999999999999999</v>
      </c>
      <c r="R486" s="185">
        <f>Q486*H486</f>
        <v>0.00059999999999999995</v>
      </c>
      <c r="S486" s="185">
        <v>0</v>
      </c>
      <c r="T486" s="186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87" t="s">
        <v>1279</v>
      </c>
      <c r="AT486" s="187" t="s">
        <v>163</v>
      </c>
      <c r="AU486" s="187" t="s">
        <v>136</v>
      </c>
      <c r="AY486" s="15" t="s">
        <v>134</v>
      </c>
      <c r="BE486" s="188">
        <f>IF(N486="základná",J486,0)</f>
        <v>0</v>
      </c>
      <c r="BF486" s="188">
        <f>IF(N486="znížená",J486,0)</f>
        <v>0</v>
      </c>
      <c r="BG486" s="188">
        <f>IF(N486="zákl. prenesená",J486,0)</f>
        <v>0</v>
      </c>
      <c r="BH486" s="188">
        <f>IF(N486="zníž. prenesená",J486,0)</f>
        <v>0</v>
      </c>
      <c r="BI486" s="188">
        <f>IF(N486="nulová",J486,0)</f>
        <v>0</v>
      </c>
      <c r="BJ486" s="15" t="s">
        <v>136</v>
      </c>
      <c r="BK486" s="188">
        <f>ROUND(I486*H486,2)</f>
        <v>0</v>
      </c>
      <c r="BL486" s="15" t="s">
        <v>1279</v>
      </c>
      <c r="BM486" s="187" t="s">
        <v>1416</v>
      </c>
    </row>
    <row r="487" s="2" customFormat="1" ht="16.5" customHeight="1">
      <c r="A487" s="34"/>
      <c r="B487" s="174"/>
      <c r="C487" s="175" t="s">
        <v>1417</v>
      </c>
      <c r="D487" s="175" t="s">
        <v>137</v>
      </c>
      <c r="E487" s="176" t="s">
        <v>1418</v>
      </c>
      <c r="F487" s="177" t="s">
        <v>1419</v>
      </c>
      <c r="G487" s="178" t="s">
        <v>229</v>
      </c>
      <c r="H487" s="179">
        <v>8</v>
      </c>
      <c r="I487" s="180"/>
      <c r="J487" s="181">
        <f>ROUND(I487*H487,2)</f>
        <v>0</v>
      </c>
      <c r="K487" s="182"/>
      <c r="L487" s="35"/>
      <c r="M487" s="183" t="s">
        <v>1</v>
      </c>
      <c r="N487" s="184" t="s">
        <v>40</v>
      </c>
      <c r="O487" s="78"/>
      <c r="P487" s="185">
        <f>O487*H487</f>
        <v>0</v>
      </c>
      <c r="Q487" s="185">
        <v>0</v>
      </c>
      <c r="R487" s="185">
        <f>Q487*H487</f>
        <v>0</v>
      </c>
      <c r="S487" s="185">
        <v>0</v>
      </c>
      <c r="T487" s="186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87" t="s">
        <v>385</v>
      </c>
      <c r="AT487" s="187" t="s">
        <v>137</v>
      </c>
      <c r="AU487" s="187" t="s">
        <v>136</v>
      </c>
      <c r="AY487" s="15" t="s">
        <v>134</v>
      </c>
      <c r="BE487" s="188">
        <f>IF(N487="základná",J487,0)</f>
        <v>0</v>
      </c>
      <c r="BF487" s="188">
        <f>IF(N487="znížená",J487,0)</f>
        <v>0</v>
      </c>
      <c r="BG487" s="188">
        <f>IF(N487="zákl. prenesená",J487,0)</f>
        <v>0</v>
      </c>
      <c r="BH487" s="188">
        <f>IF(N487="zníž. prenesená",J487,0)</f>
        <v>0</v>
      </c>
      <c r="BI487" s="188">
        <f>IF(N487="nulová",J487,0)</f>
        <v>0</v>
      </c>
      <c r="BJ487" s="15" t="s">
        <v>136</v>
      </c>
      <c r="BK487" s="188">
        <f>ROUND(I487*H487,2)</f>
        <v>0</v>
      </c>
      <c r="BL487" s="15" t="s">
        <v>385</v>
      </c>
      <c r="BM487" s="187" t="s">
        <v>1420</v>
      </c>
    </row>
    <row r="488" s="2" customFormat="1" ht="16.5" customHeight="1">
      <c r="A488" s="34"/>
      <c r="B488" s="174"/>
      <c r="C488" s="189" t="s">
        <v>1421</v>
      </c>
      <c r="D488" s="189" t="s">
        <v>163</v>
      </c>
      <c r="E488" s="190" t="s">
        <v>1422</v>
      </c>
      <c r="F488" s="191" t="s">
        <v>1423</v>
      </c>
      <c r="G488" s="192" t="s">
        <v>229</v>
      </c>
      <c r="H488" s="193">
        <v>8</v>
      </c>
      <c r="I488" s="194"/>
      <c r="J488" s="195">
        <f>ROUND(I488*H488,2)</f>
        <v>0</v>
      </c>
      <c r="K488" s="196"/>
      <c r="L488" s="197"/>
      <c r="M488" s="198" t="s">
        <v>1</v>
      </c>
      <c r="N488" s="199" t="s">
        <v>40</v>
      </c>
      <c r="O488" s="78"/>
      <c r="P488" s="185">
        <f>O488*H488</f>
        <v>0</v>
      </c>
      <c r="Q488" s="185">
        <v>0.00029</v>
      </c>
      <c r="R488" s="185">
        <f>Q488*H488</f>
        <v>0.00232</v>
      </c>
      <c r="S488" s="185">
        <v>0</v>
      </c>
      <c r="T488" s="186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87" t="s">
        <v>1279</v>
      </c>
      <c r="AT488" s="187" t="s">
        <v>163</v>
      </c>
      <c r="AU488" s="187" t="s">
        <v>136</v>
      </c>
      <c r="AY488" s="15" t="s">
        <v>134</v>
      </c>
      <c r="BE488" s="188">
        <f>IF(N488="základná",J488,0)</f>
        <v>0</v>
      </c>
      <c r="BF488" s="188">
        <f>IF(N488="znížená",J488,0)</f>
        <v>0</v>
      </c>
      <c r="BG488" s="188">
        <f>IF(N488="zákl. prenesená",J488,0)</f>
        <v>0</v>
      </c>
      <c r="BH488" s="188">
        <f>IF(N488="zníž. prenesená",J488,0)</f>
        <v>0</v>
      </c>
      <c r="BI488" s="188">
        <f>IF(N488="nulová",J488,0)</f>
        <v>0</v>
      </c>
      <c r="BJ488" s="15" t="s">
        <v>136</v>
      </c>
      <c r="BK488" s="188">
        <f>ROUND(I488*H488,2)</f>
        <v>0</v>
      </c>
      <c r="BL488" s="15" t="s">
        <v>1279</v>
      </c>
      <c r="BM488" s="187" t="s">
        <v>1424</v>
      </c>
    </row>
    <row r="489" s="2" customFormat="1" ht="16.5" customHeight="1">
      <c r="A489" s="34"/>
      <c r="B489" s="174"/>
      <c r="C489" s="175" t="s">
        <v>1425</v>
      </c>
      <c r="D489" s="175" t="s">
        <v>137</v>
      </c>
      <c r="E489" s="176" t="s">
        <v>1426</v>
      </c>
      <c r="F489" s="177" t="s">
        <v>1427</v>
      </c>
      <c r="G489" s="178" t="s">
        <v>229</v>
      </c>
      <c r="H489" s="179">
        <v>8</v>
      </c>
      <c r="I489" s="180"/>
      <c r="J489" s="181">
        <f>ROUND(I489*H489,2)</f>
        <v>0</v>
      </c>
      <c r="K489" s="182"/>
      <c r="L489" s="35"/>
      <c r="M489" s="183" t="s">
        <v>1</v>
      </c>
      <c r="N489" s="184" t="s">
        <v>40</v>
      </c>
      <c r="O489" s="78"/>
      <c r="P489" s="185">
        <f>O489*H489</f>
        <v>0</v>
      </c>
      <c r="Q489" s="185">
        <v>0</v>
      </c>
      <c r="R489" s="185">
        <f>Q489*H489</f>
        <v>0</v>
      </c>
      <c r="S489" s="185">
        <v>0</v>
      </c>
      <c r="T489" s="186">
        <f>S489*H489</f>
        <v>0</v>
      </c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R489" s="187" t="s">
        <v>385</v>
      </c>
      <c r="AT489" s="187" t="s">
        <v>137</v>
      </c>
      <c r="AU489" s="187" t="s">
        <v>136</v>
      </c>
      <c r="AY489" s="15" t="s">
        <v>134</v>
      </c>
      <c r="BE489" s="188">
        <f>IF(N489="základná",J489,0)</f>
        <v>0</v>
      </c>
      <c r="BF489" s="188">
        <f>IF(N489="znížená",J489,0)</f>
        <v>0</v>
      </c>
      <c r="BG489" s="188">
        <f>IF(N489="zákl. prenesená",J489,0)</f>
        <v>0</v>
      </c>
      <c r="BH489" s="188">
        <f>IF(N489="zníž. prenesená",J489,0)</f>
        <v>0</v>
      </c>
      <c r="BI489" s="188">
        <f>IF(N489="nulová",J489,0)</f>
        <v>0</v>
      </c>
      <c r="BJ489" s="15" t="s">
        <v>136</v>
      </c>
      <c r="BK489" s="188">
        <f>ROUND(I489*H489,2)</f>
        <v>0</v>
      </c>
      <c r="BL489" s="15" t="s">
        <v>385</v>
      </c>
      <c r="BM489" s="187" t="s">
        <v>1428</v>
      </c>
    </row>
    <row r="490" s="2" customFormat="1" ht="16.5" customHeight="1">
      <c r="A490" s="34"/>
      <c r="B490" s="174"/>
      <c r="C490" s="189" t="s">
        <v>1429</v>
      </c>
      <c r="D490" s="189" t="s">
        <v>163</v>
      </c>
      <c r="E490" s="190" t="s">
        <v>1430</v>
      </c>
      <c r="F490" s="191" t="s">
        <v>1431</v>
      </c>
      <c r="G490" s="192" t="s">
        <v>229</v>
      </c>
      <c r="H490" s="193">
        <v>8</v>
      </c>
      <c r="I490" s="194"/>
      <c r="J490" s="195">
        <f>ROUND(I490*H490,2)</f>
        <v>0</v>
      </c>
      <c r="K490" s="196"/>
      <c r="L490" s="197"/>
      <c r="M490" s="198" t="s">
        <v>1</v>
      </c>
      <c r="N490" s="199" t="s">
        <v>40</v>
      </c>
      <c r="O490" s="78"/>
      <c r="P490" s="185">
        <f>O490*H490</f>
        <v>0</v>
      </c>
      <c r="Q490" s="185">
        <v>0.00017000000000000001</v>
      </c>
      <c r="R490" s="185">
        <f>Q490*H490</f>
        <v>0.0013600000000000001</v>
      </c>
      <c r="S490" s="185">
        <v>0</v>
      </c>
      <c r="T490" s="186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87" t="s">
        <v>1279</v>
      </c>
      <c r="AT490" s="187" t="s">
        <v>163</v>
      </c>
      <c r="AU490" s="187" t="s">
        <v>136</v>
      </c>
      <c r="AY490" s="15" t="s">
        <v>134</v>
      </c>
      <c r="BE490" s="188">
        <f>IF(N490="základná",J490,0)</f>
        <v>0</v>
      </c>
      <c r="BF490" s="188">
        <f>IF(N490="znížená",J490,0)</f>
        <v>0</v>
      </c>
      <c r="BG490" s="188">
        <f>IF(N490="zákl. prenesená",J490,0)</f>
        <v>0</v>
      </c>
      <c r="BH490" s="188">
        <f>IF(N490="zníž. prenesená",J490,0)</f>
        <v>0</v>
      </c>
      <c r="BI490" s="188">
        <f>IF(N490="nulová",J490,0)</f>
        <v>0</v>
      </c>
      <c r="BJ490" s="15" t="s">
        <v>136</v>
      </c>
      <c r="BK490" s="188">
        <f>ROUND(I490*H490,2)</f>
        <v>0</v>
      </c>
      <c r="BL490" s="15" t="s">
        <v>1279</v>
      </c>
      <c r="BM490" s="187" t="s">
        <v>1432</v>
      </c>
    </row>
    <row r="491" s="2" customFormat="1" ht="24.15" customHeight="1">
      <c r="A491" s="34"/>
      <c r="B491" s="174"/>
      <c r="C491" s="175" t="s">
        <v>1433</v>
      </c>
      <c r="D491" s="175" t="s">
        <v>137</v>
      </c>
      <c r="E491" s="176" t="s">
        <v>1434</v>
      </c>
      <c r="F491" s="177" t="s">
        <v>1435</v>
      </c>
      <c r="G491" s="178" t="s">
        <v>229</v>
      </c>
      <c r="H491" s="179">
        <v>8</v>
      </c>
      <c r="I491" s="180"/>
      <c r="J491" s="181">
        <f>ROUND(I491*H491,2)</f>
        <v>0</v>
      </c>
      <c r="K491" s="182"/>
      <c r="L491" s="35"/>
      <c r="M491" s="183" t="s">
        <v>1</v>
      </c>
      <c r="N491" s="184" t="s">
        <v>40</v>
      </c>
      <c r="O491" s="78"/>
      <c r="P491" s="185">
        <f>O491*H491</f>
        <v>0</v>
      </c>
      <c r="Q491" s="185">
        <v>0</v>
      </c>
      <c r="R491" s="185">
        <f>Q491*H491</f>
        <v>0</v>
      </c>
      <c r="S491" s="185">
        <v>0</v>
      </c>
      <c r="T491" s="186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87" t="s">
        <v>385</v>
      </c>
      <c r="AT491" s="187" t="s">
        <v>137</v>
      </c>
      <c r="AU491" s="187" t="s">
        <v>136</v>
      </c>
      <c r="AY491" s="15" t="s">
        <v>134</v>
      </c>
      <c r="BE491" s="188">
        <f>IF(N491="základná",J491,0)</f>
        <v>0</v>
      </c>
      <c r="BF491" s="188">
        <f>IF(N491="znížená",J491,0)</f>
        <v>0</v>
      </c>
      <c r="BG491" s="188">
        <f>IF(N491="zákl. prenesená",J491,0)</f>
        <v>0</v>
      </c>
      <c r="BH491" s="188">
        <f>IF(N491="zníž. prenesená",J491,0)</f>
        <v>0</v>
      </c>
      <c r="BI491" s="188">
        <f>IF(N491="nulová",J491,0)</f>
        <v>0</v>
      </c>
      <c r="BJ491" s="15" t="s">
        <v>136</v>
      </c>
      <c r="BK491" s="188">
        <f>ROUND(I491*H491,2)</f>
        <v>0</v>
      </c>
      <c r="BL491" s="15" t="s">
        <v>385</v>
      </c>
      <c r="BM491" s="187" t="s">
        <v>1436</v>
      </c>
    </row>
    <row r="492" s="2" customFormat="1" ht="21.75" customHeight="1">
      <c r="A492" s="34"/>
      <c r="B492" s="174"/>
      <c r="C492" s="189" t="s">
        <v>1437</v>
      </c>
      <c r="D492" s="189" t="s">
        <v>163</v>
      </c>
      <c r="E492" s="190" t="s">
        <v>1438</v>
      </c>
      <c r="F492" s="191" t="s">
        <v>1439</v>
      </c>
      <c r="G492" s="192" t="s">
        <v>229</v>
      </c>
      <c r="H492" s="193">
        <v>8</v>
      </c>
      <c r="I492" s="194"/>
      <c r="J492" s="195">
        <f>ROUND(I492*H492,2)</f>
        <v>0</v>
      </c>
      <c r="K492" s="196"/>
      <c r="L492" s="197"/>
      <c r="M492" s="198" t="s">
        <v>1</v>
      </c>
      <c r="N492" s="199" t="s">
        <v>40</v>
      </c>
      <c r="O492" s="78"/>
      <c r="P492" s="185">
        <f>O492*H492</f>
        <v>0</v>
      </c>
      <c r="Q492" s="185">
        <v>0.00016000000000000001</v>
      </c>
      <c r="R492" s="185">
        <f>Q492*H492</f>
        <v>0.0012800000000000001</v>
      </c>
      <c r="S492" s="185">
        <v>0</v>
      </c>
      <c r="T492" s="186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87" t="s">
        <v>1279</v>
      </c>
      <c r="AT492" s="187" t="s">
        <v>163</v>
      </c>
      <c r="AU492" s="187" t="s">
        <v>136</v>
      </c>
      <c r="AY492" s="15" t="s">
        <v>134</v>
      </c>
      <c r="BE492" s="188">
        <f>IF(N492="základná",J492,0)</f>
        <v>0</v>
      </c>
      <c r="BF492" s="188">
        <f>IF(N492="znížená",J492,0)</f>
        <v>0</v>
      </c>
      <c r="BG492" s="188">
        <f>IF(N492="zákl. prenesená",J492,0)</f>
        <v>0</v>
      </c>
      <c r="BH492" s="188">
        <f>IF(N492="zníž. prenesená",J492,0)</f>
        <v>0</v>
      </c>
      <c r="BI492" s="188">
        <f>IF(N492="nulová",J492,0)</f>
        <v>0</v>
      </c>
      <c r="BJ492" s="15" t="s">
        <v>136</v>
      </c>
      <c r="BK492" s="188">
        <f>ROUND(I492*H492,2)</f>
        <v>0</v>
      </c>
      <c r="BL492" s="15" t="s">
        <v>1279</v>
      </c>
      <c r="BM492" s="187" t="s">
        <v>1440</v>
      </c>
    </row>
    <row r="493" s="2" customFormat="1" ht="16.5" customHeight="1">
      <c r="A493" s="34"/>
      <c r="B493" s="174"/>
      <c r="C493" s="175" t="s">
        <v>1441</v>
      </c>
      <c r="D493" s="175" t="s">
        <v>137</v>
      </c>
      <c r="E493" s="176" t="s">
        <v>1442</v>
      </c>
      <c r="F493" s="177" t="s">
        <v>1443</v>
      </c>
      <c r="G493" s="178" t="s">
        <v>229</v>
      </c>
      <c r="H493" s="179">
        <v>8</v>
      </c>
      <c r="I493" s="180"/>
      <c r="J493" s="181">
        <f>ROUND(I493*H493,2)</f>
        <v>0</v>
      </c>
      <c r="K493" s="182"/>
      <c r="L493" s="35"/>
      <c r="M493" s="183" t="s">
        <v>1</v>
      </c>
      <c r="N493" s="184" t="s">
        <v>40</v>
      </c>
      <c r="O493" s="78"/>
      <c r="P493" s="185">
        <f>O493*H493</f>
        <v>0</v>
      </c>
      <c r="Q493" s="185">
        <v>0</v>
      </c>
      <c r="R493" s="185">
        <f>Q493*H493</f>
        <v>0</v>
      </c>
      <c r="S493" s="185">
        <v>0</v>
      </c>
      <c r="T493" s="186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87" t="s">
        <v>385</v>
      </c>
      <c r="AT493" s="187" t="s">
        <v>137</v>
      </c>
      <c r="AU493" s="187" t="s">
        <v>136</v>
      </c>
      <c r="AY493" s="15" t="s">
        <v>134</v>
      </c>
      <c r="BE493" s="188">
        <f>IF(N493="základná",J493,0)</f>
        <v>0</v>
      </c>
      <c r="BF493" s="188">
        <f>IF(N493="znížená",J493,0)</f>
        <v>0</v>
      </c>
      <c r="BG493" s="188">
        <f>IF(N493="zákl. prenesená",J493,0)</f>
        <v>0</v>
      </c>
      <c r="BH493" s="188">
        <f>IF(N493="zníž. prenesená",J493,0)</f>
        <v>0</v>
      </c>
      <c r="BI493" s="188">
        <f>IF(N493="nulová",J493,0)</f>
        <v>0</v>
      </c>
      <c r="BJ493" s="15" t="s">
        <v>136</v>
      </c>
      <c r="BK493" s="188">
        <f>ROUND(I493*H493,2)</f>
        <v>0</v>
      </c>
      <c r="BL493" s="15" t="s">
        <v>385</v>
      </c>
      <c r="BM493" s="187" t="s">
        <v>1444</v>
      </c>
    </row>
    <row r="494" s="2" customFormat="1" ht="16.5" customHeight="1">
      <c r="A494" s="34"/>
      <c r="B494" s="174"/>
      <c r="C494" s="189" t="s">
        <v>1445</v>
      </c>
      <c r="D494" s="189" t="s">
        <v>163</v>
      </c>
      <c r="E494" s="190" t="s">
        <v>1446</v>
      </c>
      <c r="F494" s="191" t="s">
        <v>1447</v>
      </c>
      <c r="G494" s="192" t="s">
        <v>229</v>
      </c>
      <c r="H494" s="193">
        <v>8</v>
      </c>
      <c r="I494" s="194"/>
      <c r="J494" s="195">
        <f>ROUND(I494*H494,2)</f>
        <v>0</v>
      </c>
      <c r="K494" s="196"/>
      <c r="L494" s="197"/>
      <c r="M494" s="198" t="s">
        <v>1</v>
      </c>
      <c r="N494" s="199" t="s">
        <v>40</v>
      </c>
      <c r="O494" s="78"/>
      <c r="P494" s="185">
        <f>O494*H494</f>
        <v>0</v>
      </c>
      <c r="Q494" s="185">
        <v>0.0019599999999999999</v>
      </c>
      <c r="R494" s="185">
        <f>Q494*H494</f>
        <v>0.015679999999999999</v>
      </c>
      <c r="S494" s="185">
        <v>0</v>
      </c>
      <c r="T494" s="186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87" t="s">
        <v>1279</v>
      </c>
      <c r="AT494" s="187" t="s">
        <v>163</v>
      </c>
      <c r="AU494" s="187" t="s">
        <v>136</v>
      </c>
      <c r="AY494" s="15" t="s">
        <v>134</v>
      </c>
      <c r="BE494" s="188">
        <f>IF(N494="základná",J494,0)</f>
        <v>0</v>
      </c>
      <c r="BF494" s="188">
        <f>IF(N494="znížená",J494,0)</f>
        <v>0</v>
      </c>
      <c r="BG494" s="188">
        <f>IF(N494="zákl. prenesená",J494,0)</f>
        <v>0</v>
      </c>
      <c r="BH494" s="188">
        <f>IF(N494="zníž. prenesená",J494,0)</f>
        <v>0</v>
      </c>
      <c r="BI494" s="188">
        <f>IF(N494="nulová",J494,0)</f>
        <v>0</v>
      </c>
      <c r="BJ494" s="15" t="s">
        <v>136</v>
      </c>
      <c r="BK494" s="188">
        <f>ROUND(I494*H494,2)</f>
        <v>0</v>
      </c>
      <c r="BL494" s="15" t="s">
        <v>1279</v>
      </c>
      <c r="BM494" s="187" t="s">
        <v>1448</v>
      </c>
    </row>
    <row r="495" s="2" customFormat="1" ht="21.75" customHeight="1">
      <c r="A495" s="34"/>
      <c r="B495" s="174"/>
      <c r="C495" s="175" t="s">
        <v>1449</v>
      </c>
      <c r="D495" s="175" t="s">
        <v>137</v>
      </c>
      <c r="E495" s="176" t="s">
        <v>1450</v>
      </c>
      <c r="F495" s="177" t="s">
        <v>1451</v>
      </c>
      <c r="G495" s="178" t="s">
        <v>229</v>
      </c>
      <c r="H495" s="179">
        <v>16</v>
      </c>
      <c r="I495" s="180"/>
      <c r="J495" s="181">
        <f>ROUND(I495*H495,2)</f>
        <v>0</v>
      </c>
      <c r="K495" s="182"/>
      <c r="L495" s="35"/>
      <c r="M495" s="183" t="s">
        <v>1</v>
      </c>
      <c r="N495" s="184" t="s">
        <v>40</v>
      </c>
      <c r="O495" s="78"/>
      <c r="P495" s="185">
        <f>O495*H495</f>
        <v>0</v>
      </c>
      <c r="Q495" s="185">
        <v>0</v>
      </c>
      <c r="R495" s="185">
        <f>Q495*H495</f>
        <v>0</v>
      </c>
      <c r="S495" s="185">
        <v>0</v>
      </c>
      <c r="T495" s="186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87" t="s">
        <v>385</v>
      </c>
      <c r="AT495" s="187" t="s">
        <v>137</v>
      </c>
      <c r="AU495" s="187" t="s">
        <v>136</v>
      </c>
      <c r="AY495" s="15" t="s">
        <v>134</v>
      </c>
      <c r="BE495" s="188">
        <f>IF(N495="základná",J495,0)</f>
        <v>0</v>
      </c>
      <c r="BF495" s="188">
        <f>IF(N495="znížená",J495,0)</f>
        <v>0</v>
      </c>
      <c r="BG495" s="188">
        <f>IF(N495="zákl. prenesená",J495,0)</f>
        <v>0</v>
      </c>
      <c r="BH495" s="188">
        <f>IF(N495="zníž. prenesená",J495,0)</f>
        <v>0</v>
      </c>
      <c r="BI495" s="188">
        <f>IF(N495="nulová",J495,0)</f>
        <v>0</v>
      </c>
      <c r="BJ495" s="15" t="s">
        <v>136</v>
      </c>
      <c r="BK495" s="188">
        <f>ROUND(I495*H495,2)</f>
        <v>0</v>
      </c>
      <c r="BL495" s="15" t="s">
        <v>385</v>
      </c>
      <c r="BM495" s="187" t="s">
        <v>1452</v>
      </c>
    </row>
    <row r="496" s="2" customFormat="1" ht="24.15" customHeight="1">
      <c r="A496" s="34"/>
      <c r="B496" s="174"/>
      <c r="C496" s="189" t="s">
        <v>1453</v>
      </c>
      <c r="D496" s="189" t="s">
        <v>163</v>
      </c>
      <c r="E496" s="190" t="s">
        <v>1454</v>
      </c>
      <c r="F496" s="191" t="s">
        <v>1455</v>
      </c>
      <c r="G496" s="192" t="s">
        <v>229</v>
      </c>
      <c r="H496" s="193">
        <v>16</v>
      </c>
      <c r="I496" s="194"/>
      <c r="J496" s="195">
        <f>ROUND(I496*H496,2)</f>
        <v>0</v>
      </c>
      <c r="K496" s="196"/>
      <c r="L496" s="197"/>
      <c r="M496" s="198" t="s">
        <v>1</v>
      </c>
      <c r="N496" s="199" t="s">
        <v>40</v>
      </c>
      <c r="O496" s="78"/>
      <c r="P496" s="185">
        <f>O496*H496</f>
        <v>0</v>
      </c>
      <c r="Q496" s="185">
        <v>0.00024000000000000001</v>
      </c>
      <c r="R496" s="185">
        <f>Q496*H496</f>
        <v>0.0038400000000000001</v>
      </c>
      <c r="S496" s="185">
        <v>0</v>
      </c>
      <c r="T496" s="186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87" t="s">
        <v>1279</v>
      </c>
      <c r="AT496" s="187" t="s">
        <v>163</v>
      </c>
      <c r="AU496" s="187" t="s">
        <v>136</v>
      </c>
      <c r="AY496" s="15" t="s">
        <v>134</v>
      </c>
      <c r="BE496" s="188">
        <f>IF(N496="základná",J496,0)</f>
        <v>0</v>
      </c>
      <c r="BF496" s="188">
        <f>IF(N496="znížená",J496,0)</f>
        <v>0</v>
      </c>
      <c r="BG496" s="188">
        <f>IF(N496="zákl. prenesená",J496,0)</f>
        <v>0</v>
      </c>
      <c r="BH496" s="188">
        <f>IF(N496="zníž. prenesená",J496,0)</f>
        <v>0</v>
      </c>
      <c r="BI496" s="188">
        <f>IF(N496="nulová",J496,0)</f>
        <v>0</v>
      </c>
      <c r="BJ496" s="15" t="s">
        <v>136</v>
      </c>
      <c r="BK496" s="188">
        <f>ROUND(I496*H496,2)</f>
        <v>0</v>
      </c>
      <c r="BL496" s="15" t="s">
        <v>1279</v>
      </c>
      <c r="BM496" s="187" t="s">
        <v>1456</v>
      </c>
    </row>
    <row r="497" s="2" customFormat="1" ht="16.5" customHeight="1">
      <c r="A497" s="34"/>
      <c r="B497" s="174"/>
      <c r="C497" s="175" t="s">
        <v>1457</v>
      </c>
      <c r="D497" s="175" t="s">
        <v>137</v>
      </c>
      <c r="E497" s="176" t="s">
        <v>1458</v>
      </c>
      <c r="F497" s="177" t="s">
        <v>1459</v>
      </c>
      <c r="G497" s="178" t="s">
        <v>243</v>
      </c>
      <c r="H497" s="179">
        <v>32</v>
      </c>
      <c r="I497" s="180"/>
      <c r="J497" s="181">
        <f>ROUND(I497*H497,2)</f>
        <v>0</v>
      </c>
      <c r="K497" s="182"/>
      <c r="L497" s="35"/>
      <c r="M497" s="183" t="s">
        <v>1</v>
      </c>
      <c r="N497" s="184" t="s">
        <v>40</v>
      </c>
      <c r="O497" s="78"/>
      <c r="P497" s="185">
        <f>O497*H497</f>
        <v>0</v>
      </c>
      <c r="Q497" s="185">
        <v>0</v>
      </c>
      <c r="R497" s="185">
        <f>Q497*H497</f>
        <v>0</v>
      </c>
      <c r="S497" s="185">
        <v>0</v>
      </c>
      <c r="T497" s="186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87" t="s">
        <v>385</v>
      </c>
      <c r="AT497" s="187" t="s">
        <v>137</v>
      </c>
      <c r="AU497" s="187" t="s">
        <v>136</v>
      </c>
      <c r="AY497" s="15" t="s">
        <v>134</v>
      </c>
      <c r="BE497" s="188">
        <f>IF(N497="základná",J497,0)</f>
        <v>0</v>
      </c>
      <c r="BF497" s="188">
        <f>IF(N497="znížená",J497,0)</f>
        <v>0</v>
      </c>
      <c r="BG497" s="188">
        <f>IF(N497="zákl. prenesená",J497,0)</f>
        <v>0</v>
      </c>
      <c r="BH497" s="188">
        <f>IF(N497="zníž. prenesená",J497,0)</f>
        <v>0</v>
      </c>
      <c r="BI497" s="188">
        <f>IF(N497="nulová",J497,0)</f>
        <v>0</v>
      </c>
      <c r="BJ497" s="15" t="s">
        <v>136</v>
      </c>
      <c r="BK497" s="188">
        <f>ROUND(I497*H497,2)</f>
        <v>0</v>
      </c>
      <c r="BL497" s="15" t="s">
        <v>385</v>
      </c>
      <c r="BM497" s="187" t="s">
        <v>1460</v>
      </c>
    </row>
    <row r="498" s="2" customFormat="1" ht="16.5" customHeight="1">
      <c r="A498" s="34"/>
      <c r="B498" s="174"/>
      <c r="C498" s="189" t="s">
        <v>1461</v>
      </c>
      <c r="D498" s="189" t="s">
        <v>163</v>
      </c>
      <c r="E498" s="190" t="s">
        <v>1462</v>
      </c>
      <c r="F498" s="191" t="s">
        <v>1463</v>
      </c>
      <c r="G498" s="192" t="s">
        <v>229</v>
      </c>
      <c r="H498" s="193">
        <v>16</v>
      </c>
      <c r="I498" s="194"/>
      <c r="J498" s="195">
        <f>ROUND(I498*H498,2)</f>
        <v>0</v>
      </c>
      <c r="K498" s="196"/>
      <c r="L498" s="197"/>
      <c r="M498" s="198" t="s">
        <v>1</v>
      </c>
      <c r="N498" s="199" t="s">
        <v>40</v>
      </c>
      <c r="O498" s="78"/>
      <c r="P498" s="185">
        <f>O498*H498</f>
        <v>0</v>
      </c>
      <c r="Q498" s="185">
        <v>0.0079299999999999995</v>
      </c>
      <c r="R498" s="185">
        <f>Q498*H498</f>
        <v>0.12687999999999999</v>
      </c>
      <c r="S498" s="185">
        <v>0</v>
      </c>
      <c r="T498" s="186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87" t="s">
        <v>1279</v>
      </c>
      <c r="AT498" s="187" t="s">
        <v>163</v>
      </c>
      <c r="AU498" s="187" t="s">
        <v>136</v>
      </c>
      <c r="AY498" s="15" t="s">
        <v>134</v>
      </c>
      <c r="BE498" s="188">
        <f>IF(N498="základná",J498,0)</f>
        <v>0</v>
      </c>
      <c r="BF498" s="188">
        <f>IF(N498="znížená",J498,0)</f>
        <v>0</v>
      </c>
      <c r="BG498" s="188">
        <f>IF(N498="zákl. prenesená",J498,0)</f>
        <v>0</v>
      </c>
      <c r="BH498" s="188">
        <f>IF(N498="zníž. prenesená",J498,0)</f>
        <v>0</v>
      </c>
      <c r="BI498" s="188">
        <f>IF(N498="nulová",J498,0)</f>
        <v>0</v>
      </c>
      <c r="BJ498" s="15" t="s">
        <v>136</v>
      </c>
      <c r="BK498" s="188">
        <f>ROUND(I498*H498,2)</f>
        <v>0</v>
      </c>
      <c r="BL498" s="15" t="s">
        <v>1279</v>
      </c>
      <c r="BM498" s="187" t="s">
        <v>1464</v>
      </c>
    </row>
    <row r="499" s="2" customFormat="1" ht="33" customHeight="1">
      <c r="A499" s="34"/>
      <c r="B499" s="174"/>
      <c r="C499" s="175" t="s">
        <v>1465</v>
      </c>
      <c r="D499" s="175" t="s">
        <v>137</v>
      </c>
      <c r="E499" s="176" t="s">
        <v>1466</v>
      </c>
      <c r="F499" s="177" t="s">
        <v>1467</v>
      </c>
      <c r="G499" s="178" t="s">
        <v>1468</v>
      </c>
      <c r="H499" s="200"/>
      <c r="I499" s="180"/>
      <c r="J499" s="181">
        <f>ROUND(I499*H499,2)</f>
        <v>0</v>
      </c>
      <c r="K499" s="182"/>
      <c r="L499" s="35"/>
      <c r="M499" s="183" t="s">
        <v>1</v>
      </c>
      <c r="N499" s="184" t="s">
        <v>40</v>
      </c>
      <c r="O499" s="78"/>
      <c r="P499" s="185">
        <f>O499*H499</f>
        <v>0</v>
      </c>
      <c r="Q499" s="185">
        <v>0</v>
      </c>
      <c r="R499" s="185">
        <f>Q499*H499</f>
        <v>0</v>
      </c>
      <c r="S499" s="185">
        <v>0</v>
      </c>
      <c r="T499" s="186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87" t="s">
        <v>385</v>
      </c>
      <c r="AT499" s="187" t="s">
        <v>137</v>
      </c>
      <c r="AU499" s="187" t="s">
        <v>136</v>
      </c>
      <c r="AY499" s="15" t="s">
        <v>134</v>
      </c>
      <c r="BE499" s="188">
        <f>IF(N499="základná",J499,0)</f>
        <v>0</v>
      </c>
      <c r="BF499" s="188">
        <f>IF(N499="znížená",J499,0)</f>
        <v>0</v>
      </c>
      <c r="BG499" s="188">
        <f>IF(N499="zákl. prenesená",J499,0)</f>
        <v>0</v>
      </c>
      <c r="BH499" s="188">
        <f>IF(N499="zníž. prenesená",J499,0)</f>
        <v>0</v>
      </c>
      <c r="BI499" s="188">
        <f>IF(N499="nulová",J499,0)</f>
        <v>0</v>
      </c>
      <c r="BJ499" s="15" t="s">
        <v>136</v>
      </c>
      <c r="BK499" s="188">
        <f>ROUND(I499*H499,2)</f>
        <v>0</v>
      </c>
      <c r="BL499" s="15" t="s">
        <v>385</v>
      </c>
      <c r="BM499" s="187" t="s">
        <v>1469</v>
      </c>
    </row>
    <row r="500" s="12" customFormat="1" ht="22.8" customHeight="1">
      <c r="A500" s="12"/>
      <c r="B500" s="161"/>
      <c r="C500" s="12"/>
      <c r="D500" s="162" t="s">
        <v>73</v>
      </c>
      <c r="E500" s="172" t="s">
        <v>1470</v>
      </c>
      <c r="F500" s="172" t="s">
        <v>1471</v>
      </c>
      <c r="G500" s="12"/>
      <c r="H500" s="12"/>
      <c r="I500" s="164"/>
      <c r="J500" s="173">
        <f>BK500</f>
        <v>0</v>
      </c>
      <c r="K500" s="12"/>
      <c r="L500" s="161"/>
      <c r="M500" s="166"/>
      <c r="N500" s="167"/>
      <c r="O500" s="167"/>
      <c r="P500" s="168">
        <f>SUM(P501:P502)</f>
        <v>0</v>
      </c>
      <c r="Q500" s="167"/>
      <c r="R500" s="168">
        <f>SUM(R501:R502)</f>
        <v>0</v>
      </c>
      <c r="S500" s="167"/>
      <c r="T500" s="169">
        <f>SUM(T501:T502)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162" t="s">
        <v>143</v>
      </c>
      <c r="AT500" s="170" t="s">
        <v>73</v>
      </c>
      <c r="AU500" s="170" t="s">
        <v>78</v>
      </c>
      <c r="AY500" s="162" t="s">
        <v>134</v>
      </c>
      <c r="BK500" s="171">
        <f>SUM(BK501:BK502)</f>
        <v>0</v>
      </c>
    </row>
    <row r="501" s="2" customFormat="1" ht="24.15" customHeight="1">
      <c r="A501" s="34"/>
      <c r="B501" s="174"/>
      <c r="C501" s="175" t="s">
        <v>1472</v>
      </c>
      <c r="D501" s="175" t="s">
        <v>137</v>
      </c>
      <c r="E501" s="176" t="s">
        <v>1473</v>
      </c>
      <c r="F501" s="177" t="s">
        <v>1474</v>
      </c>
      <c r="G501" s="178" t="s">
        <v>243</v>
      </c>
      <c r="H501" s="179">
        <v>182</v>
      </c>
      <c r="I501" s="180"/>
      <c r="J501" s="181">
        <f>ROUND(I501*H501,2)</f>
        <v>0</v>
      </c>
      <c r="K501" s="182"/>
      <c r="L501" s="35"/>
      <c r="M501" s="183" t="s">
        <v>1</v>
      </c>
      <c r="N501" s="184" t="s">
        <v>40</v>
      </c>
      <c r="O501" s="78"/>
      <c r="P501" s="185">
        <f>O501*H501</f>
        <v>0</v>
      </c>
      <c r="Q501" s="185">
        <v>0</v>
      </c>
      <c r="R501" s="185">
        <f>Q501*H501</f>
        <v>0</v>
      </c>
      <c r="S501" s="185">
        <v>0</v>
      </c>
      <c r="T501" s="186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87" t="s">
        <v>385</v>
      </c>
      <c r="AT501" s="187" t="s">
        <v>137</v>
      </c>
      <c r="AU501" s="187" t="s">
        <v>136</v>
      </c>
      <c r="AY501" s="15" t="s">
        <v>134</v>
      </c>
      <c r="BE501" s="188">
        <f>IF(N501="základná",J501,0)</f>
        <v>0</v>
      </c>
      <c r="BF501" s="188">
        <f>IF(N501="znížená",J501,0)</f>
        <v>0</v>
      </c>
      <c r="BG501" s="188">
        <f>IF(N501="zákl. prenesená",J501,0)</f>
        <v>0</v>
      </c>
      <c r="BH501" s="188">
        <f>IF(N501="zníž. prenesená",J501,0)</f>
        <v>0</v>
      </c>
      <c r="BI501" s="188">
        <f>IF(N501="nulová",J501,0)</f>
        <v>0</v>
      </c>
      <c r="BJ501" s="15" t="s">
        <v>136</v>
      </c>
      <c r="BK501" s="188">
        <f>ROUND(I501*H501,2)</f>
        <v>0</v>
      </c>
      <c r="BL501" s="15" t="s">
        <v>385</v>
      </c>
      <c r="BM501" s="187" t="s">
        <v>1475</v>
      </c>
    </row>
    <row r="502" s="2" customFormat="1" ht="33" customHeight="1">
      <c r="A502" s="34"/>
      <c r="B502" s="174"/>
      <c r="C502" s="175" t="s">
        <v>1476</v>
      </c>
      <c r="D502" s="175" t="s">
        <v>137</v>
      </c>
      <c r="E502" s="176" t="s">
        <v>1477</v>
      </c>
      <c r="F502" s="177" t="s">
        <v>1478</v>
      </c>
      <c r="G502" s="178" t="s">
        <v>243</v>
      </c>
      <c r="H502" s="179">
        <v>182</v>
      </c>
      <c r="I502" s="180"/>
      <c r="J502" s="181">
        <f>ROUND(I502*H502,2)</f>
        <v>0</v>
      </c>
      <c r="K502" s="182"/>
      <c r="L502" s="35"/>
      <c r="M502" s="183" t="s">
        <v>1</v>
      </c>
      <c r="N502" s="184" t="s">
        <v>40</v>
      </c>
      <c r="O502" s="78"/>
      <c r="P502" s="185">
        <f>O502*H502</f>
        <v>0</v>
      </c>
      <c r="Q502" s="185">
        <v>0</v>
      </c>
      <c r="R502" s="185">
        <f>Q502*H502</f>
        <v>0</v>
      </c>
      <c r="S502" s="185">
        <v>0</v>
      </c>
      <c r="T502" s="186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87" t="s">
        <v>385</v>
      </c>
      <c r="AT502" s="187" t="s">
        <v>137</v>
      </c>
      <c r="AU502" s="187" t="s">
        <v>136</v>
      </c>
      <c r="AY502" s="15" t="s">
        <v>134</v>
      </c>
      <c r="BE502" s="188">
        <f>IF(N502="základná",J502,0)</f>
        <v>0</v>
      </c>
      <c r="BF502" s="188">
        <f>IF(N502="znížená",J502,0)</f>
        <v>0</v>
      </c>
      <c r="BG502" s="188">
        <f>IF(N502="zákl. prenesená",J502,0)</f>
        <v>0</v>
      </c>
      <c r="BH502" s="188">
        <f>IF(N502="zníž. prenesená",J502,0)</f>
        <v>0</v>
      </c>
      <c r="BI502" s="188">
        <f>IF(N502="nulová",J502,0)</f>
        <v>0</v>
      </c>
      <c r="BJ502" s="15" t="s">
        <v>136</v>
      </c>
      <c r="BK502" s="188">
        <f>ROUND(I502*H502,2)</f>
        <v>0</v>
      </c>
      <c r="BL502" s="15" t="s">
        <v>385</v>
      </c>
      <c r="BM502" s="187" t="s">
        <v>1479</v>
      </c>
    </row>
    <row r="503" s="12" customFormat="1" ht="25.92" customHeight="1">
      <c r="A503" s="12"/>
      <c r="B503" s="161"/>
      <c r="C503" s="12"/>
      <c r="D503" s="162" t="s">
        <v>73</v>
      </c>
      <c r="E503" s="163" t="s">
        <v>1480</v>
      </c>
      <c r="F503" s="163" t="s">
        <v>1481</v>
      </c>
      <c r="G503" s="12"/>
      <c r="H503" s="12"/>
      <c r="I503" s="164"/>
      <c r="J503" s="165">
        <f>BK503</f>
        <v>0</v>
      </c>
      <c r="K503" s="12"/>
      <c r="L503" s="161"/>
      <c r="M503" s="166"/>
      <c r="N503" s="167"/>
      <c r="O503" s="167"/>
      <c r="P503" s="168">
        <f>SUM(P504:P505)</f>
        <v>0</v>
      </c>
      <c r="Q503" s="167"/>
      <c r="R503" s="168">
        <f>SUM(R504:R505)</f>
        <v>0</v>
      </c>
      <c r="S503" s="167"/>
      <c r="T503" s="169">
        <f>SUM(T504:T505)</f>
        <v>0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162" t="s">
        <v>141</v>
      </c>
      <c r="AT503" s="170" t="s">
        <v>73</v>
      </c>
      <c r="AU503" s="170" t="s">
        <v>7</v>
      </c>
      <c r="AY503" s="162" t="s">
        <v>134</v>
      </c>
      <c r="BK503" s="171">
        <f>SUM(BK504:BK505)</f>
        <v>0</v>
      </c>
    </row>
    <row r="504" s="2" customFormat="1" ht="33" customHeight="1">
      <c r="A504" s="34"/>
      <c r="B504" s="174"/>
      <c r="C504" s="175" t="s">
        <v>1482</v>
      </c>
      <c r="D504" s="175" t="s">
        <v>137</v>
      </c>
      <c r="E504" s="176" t="s">
        <v>1483</v>
      </c>
      <c r="F504" s="177" t="s">
        <v>1484</v>
      </c>
      <c r="G504" s="178" t="s">
        <v>1485</v>
      </c>
      <c r="H504" s="179">
        <v>150</v>
      </c>
      <c r="I504" s="180"/>
      <c r="J504" s="181">
        <f>ROUND(I504*H504,2)</f>
        <v>0</v>
      </c>
      <c r="K504" s="182"/>
      <c r="L504" s="35"/>
      <c r="M504" s="183" t="s">
        <v>1</v>
      </c>
      <c r="N504" s="184" t="s">
        <v>40</v>
      </c>
      <c r="O504" s="78"/>
      <c r="P504" s="185">
        <f>O504*H504</f>
        <v>0</v>
      </c>
      <c r="Q504" s="185">
        <v>0</v>
      </c>
      <c r="R504" s="185">
        <f>Q504*H504</f>
        <v>0</v>
      </c>
      <c r="S504" s="185">
        <v>0</v>
      </c>
      <c r="T504" s="186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87" t="s">
        <v>1486</v>
      </c>
      <c r="AT504" s="187" t="s">
        <v>137</v>
      </c>
      <c r="AU504" s="187" t="s">
        <v>78</v>
      </c>
      <c r="AY504" s="15" t="s">
        <v>134</v>
      </c>
      <c r="BE504" s="188">
        <f>IF(N504="základná",J504,0)</f>
        <v>0</v>
      </c>
      <c r="BF504" s="188">
        <f>IF(N504="znížená",J504,0)</f>
        <v>0</v>
      </c>
      <c r="BG504" s="188">
        <f>IF(N504="zákl. prenesená",J504,0)</f>
        <v>0</v>
      </c>
      <c r="BH504" s="188">
        <f>IF(N504="zníž. prenesená",J504,0)</f>
        <v>0</v>
      </c>
      <c r="BI504" s="188">
        <f>IF(N504="nulová",J504,0)</f>
        <v>0</v>
      </c>
      <c r="BJ504" s="15" t="s">
        <v>136</v>
      </c>
      <c r="BK504" s="188">
        <f>ROUND(I504*H504,2)</f>
        <v>0</v>
      </c>
      <c r="BL504" s="15" t="s">
        <v>1486</v>
      </c>
      <c r="BM504" s="187" t="s">
        <v>1487</v>
      </c>
    </row>
    <row r="505" s="2" customFormat="1" ht="37.8" customHeight="1">
      <c r="A505" s="34"/>
      <c r="B505" s="174"/>
      <c r="C505" s="175" t="s">
        <v>1488</v>
      </c>
      <c r="D505" s="175" t="s">
        <v>137</v>
      </c>
      <c r="E505" s="176" t="s">
        <v>1489</v>
      </c>
      <c r="F505" s="177" t="s">
        <v>1490</v>
      </c>
      <c r="G505" s="178" t="s">
        <v>1485</v>
      </c>
      <c r="H505" s="179">
        <v>60</v>
      </c>
      <c r="I505" s="180"/>
      <c r="J505" s="181">
        <f>ROUND(I505*H505,2)</f>
        <v>0</v>
      </c>
      <c r="K505" s="182"/>
      <c r="L505" s="35"/>
      <c r="M505" s="201" t="s">
        <v>1</v>
      </c>
      <c r="N505" s="202" t="s">
        <v>40</v>
      </c>
      <c r="O505" s="203"/>
      <c r="P505" s="204">
        <f>O505*H505</f>
        <v>0</v>
      </c>
      <c r="Q505" s="204">
        <v>0</v>
      </c>
      <c r="R505" s="204">
        <f>Q505*H505</f>
        <v>0</v>
      </c>
      <c r="S505" s="204">
        <v>0</v>
      </c>
      <c r="T505" s="205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87" t="s">
        <v>1486</v>
      </c>
      <c r="AT505" s="187" t="s">
        <v>137</v>
      </c>
      <c r="AU505" s="187" t="s">
        <v>78</v>
      </c>
      <c r="AY505" s="15" t="s">
        <v>134</v>
      </c>
      <c r="BE505" s="188">
        <f>IF(N505="základná",J505,0)</f>
        <v>0</v>
      </c>
      <c r="BF505" s="188">
        <f>IF(N505="znížená",J505,0)</f>
        <v>0</v>
      </c>
      <c r="BG505" s="188">
        <f>IF(N505="zákl. prenesená",J505,0)</f>
        <v>0</v>
      </c>
      <c r="BH505" s="188">
        <f>IF(N505="zníž. prenesená",J505,0)</f>
        <v>0</v>
      </c>
      <c r="BI505" s="188">
        <f>IF(N505="nulová",J505,0)</f>
        <v>0</v>
      </c>
      <c r="BJ505" s="15" t="s">
        <v>136</v>
      </c>
      <c r="BK505" s="188">
        <f>ROUND(I505*H505,2)</f>
        <v>0</v>
      </c>
      <c r="BL505" s="15" t="s">
        <v>1486</v>
      </c>
      <c r="BM505" s="187" t="s">
        <v>1491</v>
      </c>
    </row>
    <row r="506" s="2" customFormat="1" ht="6.96" customHeight="1">
      <c r="A506" s="34"/>
      <c r="B506" s="61"/>
      <c r="C506" s="62"/>
      <c r="D506" s="62"/>
      <c r="E506" s="62"/>
      <c r="F506" s="62"/>
      <c r="G506" s="62"/>
      <c r="H506" s="62"/>
      <c r="I506" s="62"/>
      <c r="J506" s="62"/>
      <c r="K506" s="62"/>
      <c r="L506" s="35"/>
      <c r="M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</row>
  </sheetData>
  <autoFilter ref="C142:K505"/>
  <mergeCells count="6">
    <mergeCell ref="E7:H7"/>
    <mergeCell ref="E16:H16"/>
    <mergeCell ref="E25:H25"/>
    <mergeCell ref="E85:H85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</v>
      </c>
    </row>
    <row r="4" hidden="1" s="1" customFormat="1" ht="24.96" customHeight="1">
      <c r="B4" s="18"/>
      <c r="D4" s="19" t="s">
        <v>83</v>
      </c>
      <c r="L4" s="18"/>
      <c r="M4" s="120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206" t="str">
        <f>'Rekapitulácia stavby'!K6</f>
        <v>Rekonštrukcia maštale K2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1492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1493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9. 2. 2024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tr">
        <f>IF('Rekapitulácia stavby'!AN16="","",'Rekapitulácia stavby'!AN16)</f>
        <v/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 xml:space="preserve"> </v>
      </c>
      <c r="F21" s="34"/>
      <c r="G21" s="34"/>
      <c r="H21" s="34"/>
      <c r="I21" s="28" t="s">
        <v>26</v>
      </c>
      <c r="J21" s="23" t="str">
        <f>IF('Rekapitulácia stavby'!AN17="","",'Rekapitulácia stavby'!AN17)</f>
        <v/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1"/>
      <c r="B27" s="122"/>
      <c r="C27" s="121"/>
      <c r="D27" s="121"/>
      <c r="E27" s="32" t="s">
        <v>1</v>
      </c>
      <c r="F27" s="32"/>
      <c r="G27" s="32"/>
      <c r="H27" s="32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4" t="s">
        <v>34</v>
      </c>
      <c r="E30" s="34"/>
      <c r="F30" s="34"/>
      <c r="G30" s="34"/>
      <c r="H30" s="34"/>
      <c r="I30" s="34"/>
      <c r="J30" s="97">
        <f>ROUND(J119,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5" t="s">
        <v>38</v>
      </c>
      <c r="E33" s="41" t="s">
        <v>39</v>
      </c>
      <c r="F33" s="126">
        <f>ROUND((SUM(BE119:BE150)),  2)</f>
        <v>0</v>
      </c>
      <c r="G33" s="127"/>
      <c r="H33" s="127"/>
      <c r="I33" s="128">
        <v>0</v>
      </c>
      <c r="J33" s="126">
        <f>ROUND(((SUM(BE119:BE150))*I33),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40</v>
      </c>
      <c r="F34" s="126">
        <f>ROUND((SUM(BF119:BF150)),  2)</f>
        <v>0</v>
      </c>
      <c r="G34" s="127"/>
      <c r="H34" s="127"/>
      <c r="I34" s="128">
        <v>0</v>
      </c>
      <c r="J34" s="126">
        <f>ROUND(((SUM(BF119:BF150))*I34),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29">
        <f>ROUND((SUM(BG119:BG150)),  2)</f>
        <v>0</v>
      </c>
      <c r="G35" s="34"/>
      <c r="H35" s="34"/>
      <c r="I35" s="130">
        <v>0</v>
      </c>
      <c r="J35" s="12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29">
        <f>ROUND((SUM(BH119:BH150)),  2)</f>
        <v>0</v>
      </c>
      <c r="G36" s="34"/>
      <c r="H36" s="34"/>
      <c r="I36" s="130">
        <v>0</v>
      </c>
      <c r="J36" s="12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26">
        <f>ROUND((SUM(BI119:BI150)),  2)</f>
        <v>0</v>
      </c>
      <c r="G37" s="127"/>
      <c r="H37" s="127"/>
      <c r="I37" s="128">
        <v>0</v>
      </c>
      <c r="J37" s="12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1"/>
      <c r="D39" s="132" t="s">
        <v>44</v>
      </c>
      <c r="E39" s="82"/>
      <c r="F39" s="82"/>
      <c r="G39" s="133" t="s">
        <v>45</v>
      </c>
      <c r="H39" s="134" t="s">
        <v>46</v>
      </c>
      <c r="I39" s="82"/>
      <c r="J39" s="135">
        <f>SUM(J30:J37)</f>
        <v>0</v>
      </c>
      <c r="K39" s="13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49</v>
      </c>
      <c r="E61" s="37"/>
      <c r="F61" s="137" t="s">
        <v>50</v>
      </c>
      <c r="G61" s="59" t="s">
        <v>49</v>
      </c>
      <c r="H61" s="37"/>
      <c r="I61" s="37"/>
      <c r="J61" s="13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49</v>
      </c>
      <c r="E76" s="37"/>
      <c r="F76" s="137" t="s">
        <v>50</v>
      </c>
      <c r="G76" s="59" t="s">
        <v>49</v>
      </c>
      <c r="H76" s="37"/>
      <c r="I76" s="37"/>
      <c r="J76" s="13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84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206" t="str">
        <f>E7</f>
        <v>Rekonštrukcia maštale K2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1492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EUS3 B - Búracie práce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Sebechleby</v>
      </c>
      <c r="G89" s="34"/>
      <c r="H89" s="34"/>
      <c r="I89" s="28" t="s">
        <v>21</v>
      </c>
      <c r="J89" s="70" t="str">
        <f>IF(J12="","",J12)</f>
        <v>9. 2. 2024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EURO-SEB, s.r.o</v>
      </c>
      <c r="G91" s="34"/>
      <c r="H91" s="34"/>
      <c r="I91" s="28" t="s">
        <v>29</v>
      </c>
      <c r="J91" s="32" t="str">
        <f>E21</f>
        <v xml:space="preserve"> 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9" t="s">
        <v>85</v>
      </c>
      <c r="D94" s="131"/>
      <c r="E94" s="131"/>
      <c r="F94" s="131"/>
      <c r="G94" s="131"/>
      <c r="H94" s="131"/>
      <c r="I94" s="131"/>
      <c r="J94" s="140" t="s">
        <v>86</v>
      </c>
      <c r="K94" s="13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1" t="s">
        <v>87</v>
      </c>
      <c r="D96" s="34"/>
      <c r="E96" s="34"/>
      <c r="F96" s="34"/>
      <c r="G96" s="34"/>
      <c r="H96" s="34"/>
      <c r="I96" s="34"/>
      <c r="J96" s="97">
        <f>J119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88</v>
      </c>
    </row>
    <row r="97" hidden="1" s="9" customFormat="1" ht="24.96" customHeight="1">
      <c r="A97" s="9"/>
      <c r="B97" s="142"/>
      <c r="C97" s="9"/>
      <c r="D97" s="143" t="s">
        <v>89</v>
      </c>
      <c r="E97" s="144"/>
      <c r="F97" s="144"/>
      <c r="G97" s="144"/>
      <c r="H97" s="144"/>
      <c r="I97" s="144"/>
      <c r="J97" s="145">
        <f>J120</f>
        <v>0</v>
      </c>
      <c r="K97" s="9"/>
      <c r="L97" s="14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6"/>
      <c r="C98" s="10"/>
      <c r="D98" s="147" t="s">
        <v>90</v>
      </c>
      <c r="E98" s="148"/>
      <c r="F98" s="148"/>
      <c r="G98" s="148"/>
      <c r="H98" s="148"/>
      <c r="I98" s="148"/>
      <c r="J98" s="149">
        <f>J121</f>
        <v>0</v>
      </c>
      <c r="K98" s="10"/>
      <c r="L98" s="14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6"/>
      <c r="C99" s="10"/>
      <c r="D99" s="147" t="s">
        <v>97</v>
      </c>
      <c r="E99" s="148"/>
      <c r="F99" s="148"/>
      <c r="G99" s="148"/>
      <c r="H99" s="148"/>
      <c r="I99" s="148"/>
      <c r="J99" s="149">
        <f>J123</f>
        <v>0</v>
      </c>
      <c r="K99" s="10"/>
      <c r="L99" s="14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2" customFormat="1" ht="21.84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6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hidden="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5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/>
    <row r="103" hidden="1"/>
    <row r="104" hidden="1"/>
    <row r="105" s="2" customFormat="1" ht="6.96" customHeight="1">
      <c r="A105" s="34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120</v>
      </c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4"/>
      <c r="D109" s="34"/>
      <c r="E109" s="206" t="str">
        <f>E7</f>
        <v>Rekonštrukcia maštale K2</v>
      </c>
      <c r="F109" s="28"/>
      <c r="G109" s="28"/>
      <c r="H109" s="28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1492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68" t="str">
        <f>E9</f>
        <v>EUS3 B - Búracie práce</v>
      </c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4"/>
      <c r="E113" s="34"/>
      <c r="F113" s="23" t="str">
        <f>F12</f>
        <v>Sebechleby</v>
      </c>
      <c r="G113" s="34"/>
      <c r="H113" s="34"/>
      <c r="I113" s="28" t="s">
        <v>21</v>
      </c>
      <c r="J113" s="70" t="str">
        <f>IF(J12="","",J12)</f>
        <v>9. 2. 2024</v>
      </c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4"/>
      <c r="E115" s="34"/>
      <c r="F115" s="23" t="str">
        <f>E15</f>
        <v>EURO-SEB, s.r.o</v>
      </c>
      <c r="G115" s="34"/>
      <c r="H115" s="34"/>
      <c r="I115" s="28" t="s">
        <v>29</v>
      </c>
      <c r="J115" s="32" t="str">
        <f>E21</f>
        <v xml:space="preserve"> </v>
      </c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27</v>
      </c>
      <c r="D116" s="34"/>
      <c r="E116" s="34"/>
      <c r="F116" s="23" t="str">
        <f>IF(E18="","",E18)</f>
        <v>Vyplň údaj</v>
      </c>
      <c r="G116" s="34"/>
      <c r="H116" s="34"/>
      <c r="I116" s="28" t="s">
        <v>32</v>
      </c>
      <c r="J116" s="32" t="str">
        <f>E24</f>
        <v xml:space="preserve"> 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1" customFormat="1" ht="29.28" customHeight="1">
      <c r="A118" s="150"/>
      <c r="B118" s="151"/>
      <c r="C118" s="152" t="s">
        <v>121</v>
      </c>
      <c r="D118" s="153" t="s">
        <v>59</v>
      </c>
      <c r="E118" s="153" t="s">
        <v>55</v>
      </c>
      <c r="F118" s="153" t="s">
        <v>56</v>
      </c>
      <c r="G118" s="153" t="s">
        <v>122</v>
      </c>
      <c r="H118" s="153" t="s">
        <v>123</v>
      </c>
      <c r="I118" s="153" t="s">
        <v>124</v>
      </c>
      <c r="J118" s="154" t="s">
        <v>86</v>
      </c>
      <c r="K118" s="155" t="s">
        <v>125</v>
      </c>
      <c r="L118" s="156"/>
      <c r="M118" s="87" t="s">
        <v>1</v>
      </c>
      <c r="N118" s="88" t="s">
        <v>38</v>
      </c>
      <c r="O118" s="88" t="s">
        <v>126</v>
      </c>
      <c r="P118" s="88" t="s">
        <v>127</v>
      </c>
      <c r="Q118" s="88" t="s">
        <v>128</v>
      </c>
      <c r="R118" s="88" t="s">
        <v>129</v>
      </c>
      <c r="S118" s="88" t="s">
        <v>130</v>
      </c>
      <c r="T118" s="89" t="s">
        <v>131</v>
      </c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</row>
    <row r="119" s="2" customFormat="1" ht="22.8" customHeight="1">
      <c r="A119" s="34"/>
      <c r="B119" s="35"/>
      <c r="C119" s="94" t="s">
        <v>87</v>
      </c>
      <c r="D119" s="34"/>
      <c r="E119" s="34"/>
      <c r="F119" s="34"/>
      <c r="G119" s="34"/>
      <c r="H119" s="34"/>
      <c r="I119" s="34"/>
      <c r="J119" s="157">
        <f>BK119</f>
        <v>0</v>
      </c>
      <c r="K119" s="34"/>
      <c r="L119" s="35"/>
      <c r="M119" s="90"/>
      <c r="N119" s="74"/>
      <c r="O119" s="91"/>
      <c r="P119" s="158">
        <f>P120</f>
        <v>0</v>
      </c>
      <c r="Q119" s="91"/>
      <c r="R119" s="158">
        <f>R120</f>
        <v>0</v>
      </c>
      <c r="S119" s="91"/>
      <c r="T119" s="159">
        <f>T120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5" t="s">
        <v>73</v>
      </c>
      <c r="AU119" s="15" t="s">
        <v>88</v>
      </c>
      <c r="BK119" s="160">
        <f>BK120</f>
        <v>0</v>
      </c>
    </row>
    <row r="120" s="12" customFormat="1" ht="25.92" customHeight="1">
      <c r="A120" s="12"/>
      <c r="B120" s="161"/>
      <c r="C120" s="12"/>
      <c r="D120" s="162" t="s">
        <v>73</v>
      </c>
      <c r="E120" s="163" t="s">
        <v>132</v>
      </c>
      <c r="F120" s="163" t="s">
        <v>133</v>
      </c>
      <c r="G120" s="12"/>
      <c r="H120" s="12"/>
      <c r="I120" s="164"/>
      <c r="J120" s="165">
        <f>BK120</f>
        <v>0</v>
      </c>
      <c r="K120" s="12"/>
      <c r="L120" s="161"/>
      <c r="M120" s="166"/>
      <c r="N120" s="167"/>
      <c r="O120" s="167"/>
      <c r="P120" s="168">
        <f>P121+P123</f>
        <v>0</v>
      </c>
      <c r="Q120" s="167"/>
      <c r="R120" s="168">
        <f>R121+R123</f>
        <v>0</v>
      </c>
      <c r="S120" s="167"/>
      <c r="T120" s="169">
        <f>T121+T123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2" t="s">
        <v>78</v>
      </c>
      <c r="AT120" s="170" t="s">
        <v>73</v>
      </c>
      <c r="AU120" s="170" t="s">
        <v>7</v>
      </c>
      <c r="AY120" s="162" t="s">
        <v>134</v>
      </c>
      <c r="BK120" s="171">
        <f>BK121+BK123</f>
        <v>0</v>
      </c>
    </row>
    <row r="121" s="12" customFormat="1" ht="22.8" customHeight="1">
      <c r="A121" s="12"/>
      <c r="B121" s="161"/>
      <c r="C121" s="12"/>
      <c r="D121" s="162" t="s">
        <v>73</v>
      </c>
      <c r="E121" s="172" t="s">
        <v>78</v>
      </c>
      <c r="F121" s="172" t="s">
        <v>135</v>
      </c>
      <c r="G121" s="12"/>
      <c r="H121" s="12"/>
      <c r="I121" s="164"/>
      <c r="J121" s="173">
        <f>BK121</f>
        <v>0</v>
      </c>
      <c r="K121" s="12"/>
      <c r="L121" s="161"/>
      <c r="M121" s="166"/>
      <c r="N121" s="167"/>
      <c r="O121" s="167"/>
      <c r="P121" s="168">
        <f>P122</f>
        <v>0</v>
      </c>
      <c r="Q121" s="167"/>
      <c r="R121" s="168">
        <f>R122</f>
        <v>0</v>
      </c>
      <c r="S121" s="167"/>
      <c r="T121" s="169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2" t="s">
        <v>78</v>
      </c>
      <c r="AT121" s="170" t="s">
        <v>73</v>
      </c>
      <c r="AU121" s="170" t="s">
        <v>78</v>
      </c>
      <c r="AY121" s="162" t="s">
        <v>134</v>
      </c>
      <c r="BK121" s="171">
        <f>BK122</f>
        <v>0</v>
      </c>
    </row>
    <row r="122" s="2" customFormat="1" ht="33" customHeight="1">
      <c r="A122" s="34"/>
      <c r="B122" s="174"/>
      <c r="C122" s="175" t="s">
        <v>78</v>
      </c>
      <c r="D122" s="175" t="s">
        <v>137</v>
      </c>
      <c r="E122" s="176" t="s">
        <v>1494</v>
      </c>
      <c r="F122" s="177" t="s">
        <v>1495</v>
      </c>
      <c r="G122" s="178" t="s">
        <v>176</v>
      </c>
      <c r="H122" s="179">
        <v>11.656000000000001</v>
      </c>
      <c r="I122" s="180"/>
      <c r="J122" s="181">
        <f>ROUND(I122*H122,2)</f>
        <v>0</v>
      </c>
      <c r="K122" s="182"/>
      <c r="L122" s="35"/>
      <c r="M122" s="183" t="s">
        <v>1</v>
      </c>
      <c r="N122" s="184" t="s">
        <v>40</v>
      </c>
      <c r="O122" s="78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7" t="s">
        <v>141</v>
      </c>
      <c r="AT122" s="187" t="s">
        <v>137</v>
      </c>
      <c r="AU122" s="187" t="s">
        <v>136</v>
      </c>
      <c r="AY122" s="15" t="s">
        <v>134</v>
      </c>
      <c r="BE122" s="188">
        <f>IF(N122="základná",J122,0)</f>
        <v>0</v>
      </c>
      <c r="BF122" s="188">
        <f>IF(N122="znížená",J122,0)</f>
        <v>0</v>
      </c>
      <c r="BG122" s="188">
        <f>IF(N122="zákl. prenesená",J122,0)</f>
        <v>0</v>
      </c>
      <c r="BH122" s="188">
        <f>IF(N122="zníž. prenesená",J122,0)</f>
        <v>0</v>
      </c>
      <c r="BI122" s="188">
        <f>IF(N122="nulová",J122,0)</f>
        <v>0</v>
      </c>
      <c r="BJ122" s="15" t="s">
        <v>136</v>
      </c>
      <c r="BK122" s="188">
        <f>ROUND(I122*H122,2)</f>
        <v>0</v>
      </c>
      <c r="BL122" s="15" t="s">
        <v>141</v>
      </c>
      <c r="BM122" s="187" t="s">
        <v>1496</v>
      </c>
    </row>
    <row r="123" s="12" customFormat="1" ht="22.8" customHeight="1">
      <c r="A123" s="12"/>
      <c r="B123" s="161"/>
      <c r="C123" s="12"/>
      <c r="D123" s="162" t="s">
        <v>73</v>
      </c>
      <c r="E123" s="172" t="s">
        <v>197</v>
      </c>
      <c r="F123" s="172" t="s">
        <v>589</v>
      </c>
      <c r="G123" s="12"/>
      <c r="H123" s="12"/>
      <c r="I123" s="164"/>
      <c r="J123" s="173">
        <f>BK123</f>
        <v>0</v>
      </c>
      <c r="K123" s="12"/>
      <c r="L123" s="161"/>
      <c r="M123" s="166"/>
      <c r="N123" s="167"/>
      <c r="O123" s="167"/>
      <c r="P123" s="168">
        <f>SUM(P124:P150)</f>
        <v>0</v>
      </c>
      <c r="Q123" s="167"/>
      <c r="R123" s="168">
        <f>SUM(R124:R150)</f>
        <v>0</v>
      </c>
      <c r="S123" s="167"/>
      <c r="T123" s="169">
        <f>SUM(T124:T150)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2" t="s">
        <v>78</v>
      </c>
      <c r="AT123" s="170" t="s">
        <v>73</v>
      </c>
      <c r="AU123" s="170" t="s">
        <v>78</v>
      </c>
      <c r="AY123" s="162" t="s">
        <v>134</v>
      </c>
      <c r="BK123" s="171">
        <f>SUM(BK124:BK150)</f>
        <v>0</v>
      </c>
    </row>
    <row r="124" s="2" customFormat="1" ht="33" customHeight="1">
      <c r="A124" s="34"/>
      <c r="B124" s="174"/>
      <c r="C124" s="175" t="s">
        <v>136</v>
      </c>
      <c r="D124" s="175" t="s">
        <v>137</v>
      </c>
      <c r="E124" s="176" t="s">
        <v>1497</v>
      </c>
      <c r="F124" s="177" t="s">
        <v>1498</v>
      </c>
      <c r="G124" s="178" t="s">
        <v>140</v>
      </c>
      <c r="H124" s="179">
        <v>160.374</v>
      </c>
      <c r="I124" s="180"/>
      <c r="J124" s="181">
        <f>ROUND(I124*H124,2)</f>
        <v>0</v>
      </c>
      <c r="K124" s="182"/>
      <c r="L124" s="35"/>
      <c r="M124" s="183" t="s">
        <v>1</v>
      </c>
      <c r="N124" s="184" t="s">
        <v>40</v>
      </c>
      <c r="O124" s="78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7" t="s">
        <v>141</v>
      </c>
      <c r="AT124" s="187" t="s">
        <v>137</v>
      </c>
      <c r="AU124" s="187" t="s">
        <v>136</v>
      </c>
      <c r="AY124" s="15" t="s">
        <v>134</v>
      </c>
      <c r="BE124" s="188">
        <f>IF(N124="základná",J124,0)</f>
        <v>0</v>
      </c>
      <c r="BF124" s="188">
        <f>IF(N124="znížená",J124,0)</f>
        <v>0</v>
      </c>
      <c r="BG124" s="188">
        <f>IF(N124="zákl. prenesená",J124,0)</f>
        <v>0</v>
      </c>
      <c r="BH124" s="188">
        <f>IF(N124="zníž. prenesená",J124,0)</f>
        <v>0</v>
      </c>
      <c r="BI124" s="188">
        <f>IF(N124="nulová",J124,0)</f>
        <v>0</v>
      </c>
      <c r="BJ124" s="15" t="s">
        <v>136</v>
      </c>
      <c r="BK124" s="188">
        <f>ROUND(I124*H124,2)</f>
        <v>0</v>
      </c>
      <c r="BL124" s="15" t="s">
        <v>141</v>
      </c>
      <c r="BM124" s="187" t="s">
        <v>1499</v>
      </c>
    </row>
    <row r="125" s="2" customFormat="1" ht="24.15" customHeight="1">
      <c r="A125" s="34"/>
      <c r="B125" s="174"/>
      <c r="C125" s="175" t="s">
        <v>143</v>
      </c>
      <c r="D125" s="175" t="s">
        <v>137</v>
      </c>
      <c r="E125" s="176" t="s">
        <v>1500</v>
      </c>
      <c r="F125" s="177" t="s">
        <v>1501</v>
      </c>
      <c r="G125" s="178" t="s">
        <v>140</v>
      </c>
      <c r="H125" s="179">
        <v>0.81000000000000005</v>
      </c>
      <c r="I125" s="180"/>
      <c r="J125" s="181">
        <f>ROUND(I125*H125,2)</f>
        <v>0</v>
      </c>
      <c r="K125" s="182"/>
      <c r="L125" s="35"/>
      <c r="M125" s="183" t="s">
        <v>1</v>
      </c>
      <c r="N125" s="184" t="s">
        <v>40</v>
      </c>
      <c r="O125" s="78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7" t="s">
        <v>141</v>
      </c>
      <c r="AT125" s="187" t="s">
        <v>137</v>
      </c>
      <c r="AU125" s="187" t="s">
        <v>136</v>
      </c>
      <c r="AY125" s="15" t="s">
        <v>134</v>
      </c>
      <c r="BE125" s="188">
        <f>IF(N125="základná",J125,0)</f>
        <v>0</v>
      </c>
      <c r="BF125" s="188">
        <f>IF(N125="znížená",J125,0)</f>
        <v>0</v>
      </c>
      <c r="BG125" s="188">
        <f>IF(N125="zákl. prenesená",J125,0)</f>
        <v>0</v>
      </c>
      <c r="BH125" s="188">
        <f>IF(N125="zníž. prenesená",J125,0)</f>
        <v>0</v>
      </c>
      <c r="BI125" s="188">
        <f>IF(N125="nulová",J125,0)</f>
        <v>0</v>
      </c>
      <c r="BJ125" s="15" t="s">
        <v>136</v>
      </c>
      <c r="BK125" s="188">
        <f>ROUND(I125*H125,2)</f>
        <v>0</v>
      </c>
      <c r="BL125" s="15" t="s">
        <v>141</v>
      </c>
      <c r="BM125" s="187" t="s">
        <v>1502</v>
      </c>
    </row>
    <row r="126" s="2" customFormat="1" ht="21.75" customHeight="1">
      <c r="A126" s="34"/>
      <c r="B126" s="174"/>
      <c r="C126" s="175" t="s">
        <v>141</v>
      </c>
      <c r="D126" s="175" t="s">
        <v>137</v>
      </c>
      <c r="E126" s="176" t="s">
        <v>1503</v>
      </c>
      <c r="F126" s="177" t="s">
        <v>1504</v>
      </c>
      <c r="G126" s="178" t="s">
        <v>140</v>
      </c>
      <c r="H126" s="179">
        <v>8.1920000000000002</v>
      </c>
      <c r="I126" s="180"/>
      <c r="J126" s="181">
        <f>ROUND(I126*H126,2)</f>
        <v>0</v>
      </c>
      <c r="K126" s="182"/>
      <c r="L126" s="35"/>
      <c r="M126" s="183" t="s">
        <v>1</v>
      </c>
      <c r="N126" s="184" t="s">
        <v>40</v>
      </c>
      <c r="O126" s="78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7" t="s">
        <v>141</v>
      </c>
      <c r="AT126" s="187" t="s">
        <v>137</v>
      </c>
      <c r="AU126" s="187" t="s">
        <v>136</v>
      </c>
      <c r="AY126" s="15" t="s">
        <v>134</v>
      </c>
      <c r="BE126" s="188">
        <f>IF(N126="základná",J126,0)</f>
        <v>0</v>
      </c>
      <c r="BF126" s="188">
        <f>IF(N126="znížená",J126,0)</f>
        <v>0</v>
      </c>
      <c r="BG126" s="188">
        <f>IF(N126="zákl. prenesená",J126,0)</f>
        <v>0</v>
      </c>
      <c r="BH126" s="188">
        <f>IF(N126="zníž. prenesená",J126,0)</f>
        <v>0</v>
      </c>
      <c r="BI126" s="188">
        <f>IF(N126="nulová",J126,0)</f>
        <v>0</v>
      </c>
      <c r="BJ126" s="15" t="s">
        <v>136</v>
      </c>
      <c r="BK126" s="188">
        <f>ROUND(I126*H126,2)</f>
        <v>0</v>
      </c>
      <c r="BL126" s="15" t="s">
        <v>141</v>
      </c>
      <c r="BM126" s="187" t="s">
        <v>1505</v>
      </c>
    </row>
    <row r="127" s="2" customFormat="1" ht="24.15" customHeight="1">
      <c r="A127" s="34"/>
      <c r="B127" s="174"/>
      <c r="C127" s="175" t="s">
        <v>150</v>
      </c>
      <c r="D127" s="175" t="s">
        <v>137</v>
      </c>
      <c r="E127" s="176" t="s">
        <v>1506</v>
      </c>
      <c r="F127" s="177" t="s">
        <v>1507</v>
      </c>
      <c r="G127" s="178" t="s">
        <v>166</v>
      </c>
      <c r="H127" s="179">
        <v>0.56200000000000006</v>
      </c>
      <c r="I127" s="180"/>
      <c r="J127" s="181">
        <f>ROUND(I127*H127,2)</f>
        <v>0</v>
      </c>
      <c r="K127" s="182"/>
      <c r="L127" s="35"/>
      <c r="M127" s="183" t="s">
        <v>1</v>
      </c>
      <c r="N127" s="184" t="s">
        <v>40</v>
      </c>
      <c r="O127" s="78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7" t="s">
        <v>141</v>
      </c>
      <c r="AT127" s="187" t="s">
        <v>137</v>
      </c>
      <c r="AU127" s="187" t="s">
        <v>136</v>
      </c>
      <c r="AY127" s="15" t="s">
        <v>134</v>
      </c>
      <c r="BE127" s="188">
        <f>IF(N127="základná",J127,0)</f>
        <v>0</v>
      </c>
      <c r="BF127" s="188">
        <f>IF(N127="znížená",J127,0)</f>
        <v>0</v>
      </c>
      <c r="BG127" s="188">
        <f>IF(N127="zákl. prenesená",J127,0)</f>
        <v>0</v>
      </c>
      <c r="BH127" s="188">
        <f>IF(N127="zníž. prenesená",J127,0)</f>
        <v>0</v>
      </c>
      <c r="BI127" s="188">
        <f>IF(N127="nulová",J127,0)</f>
        <v>0</v>
      </c>
      <c r="BJ127" s="15" t="s">
        <v>136</v>
      </c>
      <c r="BK127" s="188">
        <f>ROUND(I127*H127,2)</f>
        <v>0</v>
      </c>
      <c r="BL127" s="15" t="s">
        <v>141</v>
      </c>
      <c r="BM127" s="187" t="s">
        <v>1508</v>
      </c>
    </row>
    <row r="128" s="2" customFormat="1" ht="24.15" customHeight="1">
      <c r="A128" s="34"/>
      <c r="B128" s="174"/>
      <c r="C128" s="175" t="s">
        <v>154</v>
      </c>
      <c r="D128" s="175" t="s">
        <v>137</v>
      </c>
      <c r="E128" s="176" t="s">
        <v>1509</v>
      </c>
      <c r="F128" s="177" t="s">
        <v>1510</v>
      </c>
      <c r="G128" s="178" t="s">
        <v>176</v>
      </c>
      <c r="H128" s="179">
        <v>1.71</v>
      </c>
      <c r="I128" s="180"/>
      <c r="J128" s="181">
        <f>ROUND(I128*H128,2)</f>
        <v>0</v>
      </c>
      <c r="K128" s="182"/>
      <c r="L128" s="35"/>
      <c r="M128" s="183" t="s">
        <v>1</v>
      </c>
      <c r="N128" s="184" t="s">
        <v>40</v>
      </c>
      <c r="O128" s="78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7" t="s">
        <v>141</v>
      </c>
      <c r="AT128" s="187" t="s">
        <v>137</v>
      </c>
      <c r="AU128" s="187" t="s">
        <v>136</v>
      </c>
      <c r="AY128" s="15" t="s">
        <v>134</v>
      </c>
      <c r="BE128" s="188">
        <f>IF(N128="základná",J128,0)</f>
        <v>0</v>
      </c>
      <c r="BF128" s="188">
        <f>IF(N128="znížená",J128,0)</f>
        <v>0</v>
      </c>
      <c r="BG128" s="188">
        <f>IF(N128="zákl. prenesená",J128,0)</f>
        <v>0</v>
      </c>
      <c r="BH128" s="188">
        <f>IF(N128="zníž. prenesená",J128,0)</f>
        <v>0</v>
      </c>
      <c r="BI128" s="188">
        <f>IF(N128="nulová",J128,0)</f>
        <v>0</v>
      </c>
      <c r="BJ128" s="15" t="s">
        <v>136</v>
      </c>
      <c r="BK128" s="188">
        <f>ROUND(I128*H128,2)</f>
        <v>0</v>
      </c>
      <c r="BL128" s="15" t="s">
        <v>141</v>
      </c>
      <c r="BM128" s="187" t="s">
        <v>1511</v>
      </c>
    </row>
    <row r="129" s="2" customFormat="1" ht="24.15" customHeight="1">
      <c r="A129" s="34"/>
      <c r="B129" s="174"/>
      <c r="C129" s="175" t="s">
        <v>158</v>
      </c>
      <c r="D129" s="175" t="s">
        <v>137</v>
      </c>
      <c r="E129" s="176" t="s">
        <v>1512</v>
      </c>
      <c r="F129" s="177" t="s">
        <v>1513</v>
      </c>
      <c r="G129" s="178" t="s">
        <v>176</v>
      </c>
      <c r="H129" s="179">
        <v>736.25999999999999</v>
      </c>
      <c r="I129" s="180"/>
      <c r="J129" s="181">
        <f>ROUND(I129*H129,2)</f>
        <v>0</v>
      </c>
      <c r="K129" s="182"/>
      <c r="L129" s="35"/>
      <c r="M129" s="183" t="s">
        <v>1</v>
      </c>
      <c r="N129" s="184" t="s">
        <v>40</v>
      </c>
      <c r="O129" s="78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7" t="s">
        <v>141</v>
      </c>
      <c r="AT129" s="187" t="s">
        <v>137</v>
      </c>
      <c r="AU129" s="187" t="s">
        <v>136</v>
      </c>
      <c r="AY129" s="15" t="s">
        <v>134</v>
      </c>
      <c r="BE129" s="188">
        <f>IF(N129="základná",J129,0)</f>
        <v>0</v>
      </c>
      <c r="BF129" s="188">
        <f>IF(N129="znížená",J129,0)</f>
        <v>0</v>
      </c>
      <c r="BG129" s="188">
        <f>IF(N129="zákl. prenesená",J129,0)</f>
        <v>0</v>
      </c>
      <c r="BH129" s="188">
        <f>IF(N129="zníž. prenesená",J129,0)</f>
        <v>0</v>
      </c>
      <c r="BI129" s="188">
        <f>IF(N129="nulová",J129,0)</f>
        <v>0</v>
      </c>
      <c r="BJ129" s="15" t="s">
        <v>136</v>
      </c>
      <c r="BK129" s="188">
        <f>ROUND(I129*H129,2)</f>
        <v>0</v>
      </c>
      <c r="BL129" s="15" t="s">
        <v>141</v>
      </c>
      <c r="BM129" s="187" t="s">
        <v>1514</v>
      </c>
    </row>
    <row r="130" s="2" customFormat="1" ht="24.15" customHeight="1">
      <c r="A130" s="34"/>
      <c r="B130" s="174"/>
      <c r="C130" s="175" t="s">
        <v>162</v>
      </c>
      <c r="D130" s="175" t="s">
        <v>137</v>
      </c>
      <c r="E130" s="176" t="s">
        <v>1515</v>
      </c>
      <c r="F130" s="177" t="s">
        <v>1516</v>
      </c>
      <c r="G130" s="178" t="s">
        <v>140</v>
      </c>
      <c r="H130" s="179">
        <v>34.366</v>
      </c>
      <c r="I130" s="180"/>
      <c r="J130" s="181">
        <f>ROUND(I130*H130,2)</f>
        <v>0</v>
      </c>
      <c r="K130" s="182"/>
      <c r="L130" s="35"/>
      <c r="M130" s="183" t="s">
        <v>1</v>
      </c>
      <c r="N130" s="184" t="s">
        <v>40</v>
      </c>
      <c r="O130" s="78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7" t="s">
        <v>141</v>
      </c>
      <c r="AT130" s="187" t="s">
        <v>137</v>
      </c>
      <c r="AU130" s="187" t="s">
        <v>136</v>
      </c>
      <c r="AY130" s="15" t="s">
        <v>134</v>
      </c>
      <c r="BE130" s="188">
        <f>IF(N130="základná",J130,0)</f>
        <v>0</v>
      </c>
      <c r="BF130" s="188">
        <f>IF(N130="znížená",J130,0)</f>
        <v>0</v>
      </c>
      <c r="BG130" s="188">
        <f>IF(N130="zákl. prenesená",J130,0)</f>
        <v>0</v>
      </c>
      <c r="BH130" s="188">
        <f>IF(N130="zníž. prenesená",J130,0)</f>
        <v>0</v>
      </c>
      <c r="BI130" s="188">
        <f>IF(N130="nulová",J130,0)</f>
        <v>0</v>
      </c>
      <c r="BJ130" s="15" t="s">
        <v>136</v>
      </c>
      <c r="BK130" s="188">
        <f>ROUND(I130*H130,2)</f>
        <v>0</v>
      </c>
      <c r="BL130" s="15" t="s">
        <v>141</v>
      </c>
      <c r="BM130" s="187" t="s">
        <v>1517</v>
      </c>
    </row>
    <row r="131" s="2" customFormat="1" ht="37.8" customHeight="1">
      <c r="A131" s="34"/>
      <c r="B131" s="174"/>
      <c r="C131" s="175" t="s">
        <v>197</v>
      </c>
      <c r="D131" s="175" t="s">
        <v>137</v>
      </c>
      <c r="E131" s="176" t="s">
        <v>1518</v>
      </c>
      <c r="F131" s="177" t="s">
        <v>1519</v>
      </c>
      <c r="G131" s="178" t="s">
        <v>166</v>
      </c>
      <c r="H131" s="179">
        <v>7.282</v>
      </c>
      <c r="I131" s="180"/>
      <c r="J131" s="181">
        <f>ROUND(I131*H131,2)</f>
        <v>0</v>
      </c>
      <c r="K131" s="182"/>
      <c r="L131" s="35"/>
      <c r="M131" s="183" t="s">
        <v>1</v>
      </c>
      <c r="N131" s="184" t="s">
        <v>40</v>
      </c>
      <c r="O131" s="78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7" t="s">
        <v>141</v>
      </c>
      <c r="AT131" s="187" t="s">
        <v>137</v>
      </c>
      <c r="AU131" s="187" t="s">
        <v>136</v>
      </c>
      <c r="AY131" s="15" t="s">
        <v>134</v>
      </c>
      <c r="BE131" s="188">
        <f>IF(N131="základná",J131,0)</f>
        <v>0</v>
      </c>
      <c r="BF131" s="188">
        <f>IF(N131="znížená",J131,0)</f>
        <v>0</v>
      </c>
      <c r="BG131" s="188">
        <f>IF(N131="zákl. prenesená",J131,0)</f>
        <v>0</v>
      </c>
      <c r="BH131" s="188">
        <f>IF(N131="zníž. prenesená",J131,0)</f>
        <v>0</v>
      </c>
      <c r="BI131" s="188">
        <f>IF(N131="nulová",J131,0)</f>
        <v>0</v>
      </c>
      <c r="BJ131" s="15" t="s">
        <v>136</v>
      </c>
      <c r="BK131" s="188">
        <f>ROUND(I131*H131,2)</f>
        <v>0</v>
      </c>
      <c r="BL131" s="15" t="s">
        <v>141</v>
      </c>
      <c r="BM131" s="187" t="s">
        <v>1520</v>
      </c>
    </row>
    <row r="132" s="2" customFormat="1" ht="37.8" customHeight="1">
      <c r="A132" s="34"/>
      <c r="B132" s="174"/>
      <c r="C132" s="175" t="s">
        <v>169</v>
      </c>
      <c r="D132" s="175" t="s">
        <v>137</v>
      </c>
      <c r="E132" s="176" t="s">
        <v>1521</v>
      </c>
      <c r="F132" s="177" t="s">
        <v>1522</v>
      </c>
      <c r="G132" s="178" t="s">
        <v>140</v>
      </c>
      <c r="H132" s="179">
        <v>9.6189999999999998</v>
      </c>
      <c r="I132" s="180"/>
      <c r="J132" s="181">
        <f>ROUND(I132*H132,2)</f>
        <v>0</v>
      </c>
      <c r="K132" s="182"/>
      <c r="L132" s="35"/>
      <c r="M132" s="183" t="s">
        <v>1</v>
      </c>
      <c r="N132" s="184" t="s">
        <v>40</v>
      </c>
      <c r="O132" s="78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7" t="s">
        <v>141</v>
      </c>
      <c r="AT132" s="187" t="s">
        <v>137</v>
      </c>
      <c r="AU132" s="187" t="s">
        <v>136</v>
      </c>
      <c r="AY132" s="15" t="s">
        <v>134</v>
      </c>
      <c r="BE132" s="188">
        <f>IF(N132="základná",J132,0)</f>
        <v>0</v>
      </c>
      <c r="BF132" s="188">
        <f>IF(N132="znížená",J132,0)</f>
        <v>0</v>
      </c>
      <c r="BG132" s="188">
        <f>IF(N132="zákl. prenesená",J132,0)</f>
        <v>0</v>
      </c>
      <c r="BH132" s="188">
        <f>IF(N132="zníž. prenesená",J132,0)</f>
        <v>0</v>
      </c>
      <c r="BI132" s="188">
        <f>IF(N132="nulová",J132,0)</f>
        <v>0</v>
      </c>
      <c r="BJ132" s="15" t="s">
        <v>136</v>
      </c>
      <c r="BK132" s="188">
        <f>ROUND(I132*H132,2)</f>
        <v>0</v>
      </c>
      <c r="BL132" s="15" t="s">
        <v>141</v>
      </c>
      <c r="BM132" s="187" t="s">
        <v>1523</v>
      </c>
    </row>
    <row r="133" s="2" customFormat="1" ht="37.8" customHeight="1">
      <c r="A133" s="34"/>
      <c r="B133" s="174"/>
      <c r="C133" s="175" t="s">
        <v>173</v>
      </c>
      <c r="D133" s="175" t="s">
        <v>137</v>
      </c>
      <c r="E133" s="176" t="s">
        <v>1524</v>
      </c>
      <c r="F133" s="177" t="s">
        <v>1525</v>
      </c>
      <c r="G133" s="178" t="s">
        <v>140</v>
      </c>
      <c r="H133" s="179">
        <v>16.030999999999999</v>
      </c>
      <c r="I133" s="180"/>
      <c r="J133" s="181">
        <f>ROUND(I133*H133,2)</f>
        <v>0</v>
      </c>
      <c r="K133" s="182"/>
      <c r="L133" s="35"/>
      <c r="M133" s="183" t="s">
        <v>1</v>
      </c>
      <c r="N133" s="184" t="s">
        <v>40</v>
      </c>
      <c r="O133" s="78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7" t="s">
        <v>141</v>
      </c>
      <c r="AT133" s="187" t="s">
        <v>137</v>
      </c>
      <c r="AU133" s="187" t="s">
        <v>136</v>
      </c>
      <c r="AY133" s="15" t="s">
        <v>134</v>
      </c>
      <c r="BE133" s="188">
        <f>IF(N133="základná",J133,0)</f>
        <v>0</v>
      </c>
      <c r="BF133" s="188">
        <f>IF(N133="znížená",J133,0)</f>
        <v>0</v>
      </c>
      <c r="BG133" s="188">
        <f>IF(N133="zákl. prenesená",J133,0)</f>
        <v>0</v>
      </c>
      <c r="BH133" s="188">
        <f>IF(N133="zníž. prenesená",J133,0)</f>
        <v>0</v>
      </c>
      <c r="BI133" s="188">
        <f>IF(N133="nulová",J133,0)</f>
        <v>0</v>
      </c>
      <c r="BJ133" s="15" t="s">
        <v>136</v>
      </c>
      <c r="BK133" s="188">
        <f>ROUND(I133*H133,2)</f>
        <v>0</v>
      </c>
      <c r="BL133" s="15" t="s">
        <v>141</v>
      </c>
      <c r="BM133" s="187" t="s">
        <v>1526</v>
      </c>
    </row>
    <row r="134" s="2" customFormat="1" ht="37.8" customHeight="1">
      <c r="A134" s="34"/>
      <c r="B134" s="174"/>
      <c r="C134" s="175" t="s">
        <v>178</v>
      </c>
      <c r="D134" s="175" t="s">
        <v>137</v>
      </c>
      <c r="E134" s="176" t="s">
        <v>1527</v>
      </c>
      <c r="F134" s="177" t="s">
        <v>1528</v>
      </c>
      <c r="G134" s="178" t="s">
        <v>140</v>
      </c>
      <c r="H134" s="179">
        <v>8.8970000000000002</v>
      </c>
      <c r="I134" s="180"/>
      <c r="J134" s="181">
        <f>ROUND(I134*H134,2)</f>
        <v>0</v>
      </c>
      <c r="K134" s="182"/>
      <c r="L134" s="35"/>
      <c r="M134" s="183" t="s">
        <v>1</v>
      </c>
      <c r="N134" s="184" t="s">
        <v>40</v>
      </c>
      <c r="O134" s="78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7" t="s">
        <v>141</v>
      </c>
      <c r="AT134" s="187" t="s">
        <v>137</v>
      </c>
      <c r="AU134" s="187" t="s">
        <v>136</v>
      </c>
      <c r="AY134" s="15" t="s">
        <v>134</v>
      </c>
      <c r="BE134" s="188">
        <f>IF(N134="základná",J134,0)</f>
        <v>0</v>
      </c>
      <c r="BF134" s="188">
        <f>IF(N134="znížená",J134,0)</f>
        <v>0</v>
      </c>
      <c r="BG134" s="188">
        <f>IF(N134="zákl. prenesená",J134,0)</f>
        <v>0</v>
      </c>
      <c r="BH134" s="188">
        <f>IF(N134="zníž. prenesená",J134,0)</f>
        <v>0</v>
      </c>
      <c r="BI134" s="188">
        <f>IF(N134="nulová",J134,0)</f>
        <v>0</v>
      </c>
      <c r="BJ134" s="15" t="s">
        <v>136</v>
      </c>
      <c r="BK134" s="188">
        <f>ROUND(I134*H134,2)</f>
        <v>0</v>
      </c>
      <c r="BL134" s="15" t="s">
        <v>141</v>
      </c>
      <c r="BM134" s="187" t="s">
        <v>1529</v>
      </c>
    </row>
    <row r="135" s="2" customFormat="1" ht="33" customHeight="1">
      <c r="A135" s="34"/>
      <c r="B135" s="174"/>
      <c r="C135" s="175" t="s">
        <v>182</v>
      </c>
      <c r="D135" s="175" t="s">
        <v>137</v>
      </c>
      <c r="E135" s="176" t="s">
        <v>1530</v>
      </c>
      <c r="F135" s="177" t="s">
        <v>1531</v>
      </c>
      <c r="G135" s="178" t="s">
        <v>140</v>
      </c>
      <c r="H135" s="179">
        <v>8.8970000000000002</v>
      </c>
      <c r="I135" s="180"/>
      <c r="J135" s="181">
        <f>ROUND(I135*H135,2)</f>
        <v>0</v>
      </c>
      <c r="K135" s="182"/>
      <c r="L135" s="35"/>
      <c r="M135" s="183" t="s">
        <v>1</v>
      </c>
      <c r="N135" s="184" t="s">
        <v>40</v>
      </c>
      <c r="O135" s="78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7" t="s">
        <v>141</v>
      </c>
      <c r="AT135" s="187" t="s">
        <v>137</v>
      </c>
      <c r="AU135" s="187" t="s">
        <v>136</v>
      </c>
      <c r="AY135" s="15" t="s">
        <v>134</v>
      </c>
      <c r="BE135" s="188">
        <f>IF(N135="základná",J135,0)</f>
        <v>0</v>
      </c>
      <c r="BF135" s="188">
        <f>IF(N135="znížená",J135,0)</f>
        <v>0</v>
      </c>
      <c r="BG135" s="188">
        <f>IF(N135="zákl. prenesená",J135,0)</f>
        <v>0</v>
      </c>
      <c r="BH135" s="188">
        <f>IF(N135="zníž. prenesená",J135,0)</f>
        <v>0</v>
      </c>
      <c r="BI135" s="188">
        <f>IF(N135="nulová",J135,0)</f>
        <v>0</v>
      </c>
      <c r="BJ135" s="15" t="s">
        <v>136</v>
      </c>
      <c r="BK135" s="188">
        <f>ROUND(I135*H135,2)</f>
        <v>0</v>
      </c>
      <c r="BL135" s="15" t="s">
        <v>141</v>
      </c>
      <c r="BM135" s="187" t="s">
        <v>1532</v>
      </c>
    </row>
    <row r="136" s="2" customFormat="1" ht="24.15" customHeight="1">
      <c r="A136" s="34"/>
      <c r="B136" s="174"/>
      <c r="C136" s="175" t="s">
        <v>186</v>
      </c>
      <c r="D136" s="175" t="s">
        <v>137</v>
      </c>
      <c r="E136" s="176" t="s">
        <v>1533</v>
      </c>
      <c r="F136" s="177" t="s">
        <v>1534</v>
      </c>
      <c r="G136" s="178" t="s">
        <v>140</v>
      </c>
      <c r="H136" s="179">
        <v>2.7170000000000001</v>
      </c>
      <c r="I136" s="180"/>
      <c r="J136" s="181">
        <f>ROUND(I136*H136,2)</f>
        <v>0</v>
      </c>
      <c r="K136" s="182"/>
      <c r="L136" s="35"/>
      <c r="M136" s="183" t="s">
        <v>1</v>
      </c>
      <c r="N136" s="184" t="s">
        <v>40</v>
      </c>
      <c r="O136" s="78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7" t="s">
        <v>141</v>
      </c>
      <c r="AT136" s="187" t="s">
        <v>137</v>
      </c>
      <c r="AU136" s="187" t="s">
        <v>136</v>
      </c>
      <c r="AY136" s="15" t="s">
        <v>134</v>
      </c>
      <c r="BE136" s="188">
        <f>IF(N136="základná",J136,0)</f>
        <v>0</v>
      </c>
      <c r="BF136" s="188">
        <f>IF(N136="znížená",J136,0)</f>
        <v>0</v>
      </c>
      <c r="BG136" s="188">
        <f>IF(N136="zákl. prenesená",J136,0)</f>
        <v>0</v>
      </c>
      <c r="BH136" s="188">
        <f>IF(N136="zníž. prenesená",J136,0)</f>
        <v>0</v>
      </c>
      <c r="BI136" s="188">
        <f>IF(N136="nulová",J136,0)</f>
        <v>0</v>
      </c>
      <c r="BJ136" s="15" t="s">
        <v>136</v>
      </c>
      <c r="BK136" s="188">
        <f>ROUND(I136*H136,2)</f>
        <v>0</v>
      </c>
      <c r="BL136" s="15" t="s">
        <v>141</v>
      </c>
      <c r="BM136" s="187" t="s">
        <v>1535</v>
      </c>
    </row>
    <row r="137" s="2" customFormat="1" ht="24.15" customHeight="1">
      <c r="A137" s="34"/>
      <c r="B137" s="174"/>
      <c r="C137" s="175" t="s">
        <v>189</v>
      </c>
      <c r="D137" s="175" t="s">
        <v>137</v>
      </c>
      <c r="E137" s="176" t="s">
        <v>1536</v>
      </c>
      <c r="F137" s="177" t="s">
        <v>1534</v>
      </c>
      <c r="G137" s="178" t="s">
        <v>140</v>
      </c>
      <c r="H137" s="179">
        <v>9.7870000000000008</v>
      </c>
      <c r="I137" s="180"/>
      <c r="J137" s="181">
        <f>ROUND(I137*H137,2)</f>
        <v>0</v>
      </c>
      <c r="K137" s="182"/>
      <c r="L137" s="35"/>
      <c r="M137" s="183" t="s">
        <v>1</v>
      </c>
      <c r="N137" s="184" t="s">
        <v>40</v>
      </c>
      <c r="O137" s="78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7" t="s">
        <v>141</v>
      </c>
      <c r="AT137" s="187" t="s">
        <v>137</v>
      </c>
      <c r="AU137" s="187" t="s">
        <v>136</v>
      </c>
      <c r="AY137" s="15" t="s">
        <v>134</v>
      </c>
      <c r="BE137" s="188">
        <f>IF(N137="základná",J137,0)</f>
        <v>0</v>
      </c>
      <c r="BF137" s="188">
        <f>IF(N137="znížená",J137,0)</f>
        <v>0</v>
      </c>
      <c r="BG137" s="188">
        <f>IF(N137="zákl. prenesená",J137,0)</f>
        <v>0</v>
      </c>
      <c r="BH137" s="188">
        <f>IF(N137="zníž. prenesená",J137,0)</f>
        <v>0</v>
      </c>
      <c r="BI137" s="188">
        <f>IF(N137="nulová",J137,0)</f>
        <v>0</v>
      </c>
      <c r="BJ137" s="15" t="s">
        <v>136</v>
      </c>
      <c r="BK137" s="188">
        <f>ROUND(I137*H137,2)</f>
        <v>0</v>
      </c>
      <c r="BL137" s="15" t="s">
        <v>141</v>
      </c>
      <c r="BM137" s="187" t="s">
        <v>1537</v>
      </c>
    </row>
    <row r="138" s="2" customFormat="1" ht="24.15" customHeight="1">
      <c r="A138" s="34"/>
      <c r="B138" s="174"/>
      <c r="C138" s="175" t="s">
        <v>193</v>
      </c>
      <c r="D138" s="175" t="s">
        <v>137</v>
      </c>
      <c r="E138" s="176" t="s">
        <v>1538</v>
      </c>
      <c r="F138" s="177" t="s">
        <v>1539</v>
      </c>
      <c r="G138" s="178" t="s">
        <v>176</v>
      </c>
      <c r="H138" s="179">
        <v>43.851999999999997</v>
      </c>
      <c r="I138" s="180"/>
      <c r="J138" s="181">
        <f>ROUND(I138*H138,2)</f>
        <v>0</v>
      </c>
      <c r="K138" s="182"/>
      <c r="L138" s="35"/>
      <c r="M138" s="183" t="s">
        <v>1</v>
      </c>
      <c r="N138" s="184" t="s">
        <v>40</v>
      </c>
      <c r="O138" s="78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7" t="s">
        <v>141</v>
      </c>
      <c r="AT138" s="187" t="s">
        <v>137</v>
      </c>
      <c r="AU138" s="187" t="s">
        <v>136</v>
      </c>
      <c r="AY138" s="15" t="s">
        <v>134</v>
      </c>
      <c r="BE138" s="188">
        <f>IF(N138="základná",J138,0)</f>
        <v>0</v>
      </c>
      <c r="BF138" s="188">
        <f>IF(N138="znížená",J138,0)</f>
        <v>0</v>
      </c>
      <c r="BG138" s="188">
        <f>IF(N138="zákl. prenesená",J138,0)</f>
        <v>0</v>
      </c>
      <c r="BH138" s="188">
        <f>IF(N138="zníž. prenesená",J138,0)</f>
        <v>0</v>
      </c>
      <c r="BI138" s="188">
        <f>IF(N138="nulová",J138,0)</f>
        <v>0</v>
      </c>
      <c r="BJ138" s="15" t="s">
        <v>136</v>
      </c>
      <c r="BK138" s="188">
        <f>ROUND(I138*H138,2)</f>
        <v>0</v>
      </c>
      <c r="BL138" s="15" t="s">
        <v>141</v>
      </c>
      <c r="BM138" s="187" t="s">
        <v>1540</v>
      </c>
    </row>
    <row r="139" s="2" customFormat="1" ht="24.15" customHeight="1">
      <c r="A139" s="34"/>
      <c r="B139" s="174"/>
      <c r="C139" s="175" t="s">
        <v>202</v>
      </c>
      <c r="D139" s="175" t="s">
        <v>137</v>
      </c>
      <c r="E139" s="176" t="s">
        <v>1541</v>
      </c>
      <c r="F139" s="177" t="s">
        <v>1542</v>
      </c>
      <c r="G139" s="178" t="s">
        <v>176</v>
      </c>
      <c r="H139" s="179">
        <v>18.300000000000001</v>
      </c>
      <c r="I139" s="180"/>
      <c r="J139" s="181">
        <f>ROUND(I139*H139,2)</f>
        <v>0</v>
      </c>
      <c r="K139" s="182"/>
      <c r="L139" s="35"/>
      <c r="M139" s="183" t="s">
        <v>1</v>
      </c>
      <c r="N139" s="184" t="s">
        <v>40</v>
      </c>
      <c r="O139" s="78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7" t="s">
        <v>141</v>
      </c>
      <c r="AT139" s="187" t="s">
        <v>137</v>
      </c>
      <c r="AU139" s="187" t="s">
        <v>136</v>
      </c>
      <c r="AY139" s="15" t="s">
        <v>134</v>
      </c>
      <c r="BE139" s="188">
        <f>IF(N139="základná",J139,0)</f>
        <v>0</v>
      </c>
      <c r="BF139" s="188">
        <f>IF(N139="znížená",J139,0)</f>
        <v>0</v>
      </c>
      <c r="BG139" s="188">
        <f>IF(N139="zákl. prenesená",J139,0)</f>
        <v>0</v>
      </c>
      <c r="BH139" s="188">
        <f>IF(N139="zníž. prenesená",J139,0)</f>
        <v>0</v>
      </c>
      <c r="BI139" s="188">
        <f>IF(N139="nulová",J139,0)</f>
        <v>0</v>
      </c>
      <c r="BJ139" s="15" t="s">
        <v>136</v>
      </c>
      <c r="BK139" s="188">
        <f>ROUND(I139*H139,2)</f>
        <v>0</v>
      </c>
      <c r="BL139" s="15" t="s">
        <v>141</v>
      </c>
      <c r="BM139" s="187" t="s">
        <v>1543</v>
      </c>
    </row>
    <row r="140" s="2" customFormat="1" ht="24.15" customHeight="1">
      <c r="A140" s="34"/>
      <c r="B140" s="174"/>
      <c r="C140" s="175" t="s">
        <v>206</v>
      </c>
      <c r="D140" s="175" t="s">
        <v>137</v>
      </c>
      <c r="E140" s="176" t="s">
        <v>1544</v>
      </c>
      <c r="F140" s="177" t="s">
        <v>1545</v>
      </c>
      <c r="G140" s="178" t="s">
        <v>176</v>
      </c>
      <c r="H140" s="179">
        <v>4</v>
      </c>
      <c r="I140" s="180"/>
      <c r="J140" s="181">
        <f>ROUND(I140*H140,2)</f>
        <v>0</v>
      </c>
      <c r="K140" s="182"/>
      <c r="L140" s="35"/>
      <c r="M140" s="183" t="s">
        <v>1</v>
      </c>
      <c r="N140" s="184" t="s">
        <v>40</v>
      </c>
      <c r="O140" s="78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7" t="s">
        <v>141</v>
      </c>
      <c r="AT140" s="187" t="s">
        <v>137</v>
      </c>
      <c r="AU140" s="187" t="s">
        <v>136</v>
      </c>
      <c r="AY140" s="15" t="s">
        <v>134</v>
      </c>
      <c r="BE140" s="188">
        <f>IF(N140="základná",J140,0)</f>
        <v>0</v>
      </c>
      <c r="BF140" s="188">
        <f>IF(N140="znížená",J140,0)</f>
        <v>0</v>
      </c>
      <c r="BG140" s="188">
        <f>IF(N140="zákl. prenesená",J140,0)</f>
        <v>0</v>
      </c>
      <c r="BH140" s="188">
        <f>IF(N140="zníž. prenesená",J140,0)</f>
        <v>0</v>
      </c>
      <c r="BI140" s="188">
        <f>IF(N140="nulová",J140,0)</f>
        <v>0</v>
      </c>
      <c r="BJ140" s="15" t="s">
        <v>136</v>
      </c>
      <c r="BK140" s="188">
        <f>ROUND(I140*H140,2)</f>
        <v>0</v>
      </c>
      <c r="BL140" s="15" t="s">
        <v>141</v>
      </c>
      <c r="BM140" s="187" t="s">
        <v>1546</v>
      </c>
    </row>
    <row r="141" s="2" customFormat="1" ht="24.15" customHeight="1">
      <c r="A141" s="34"/>
      <c r="B141" s="174"/>
      <c r="C141" s="175" t="s">
        <v>210</v>
      </c>
      <c r="D141" s="175" t="s">
        <v>137</v>
      </c>
      <c r="E141" s="176" t="s">
        <v>1547</v>
      </c>
      <c r="F141" s="177" t="s">
        <v>1548</v>
      </c>
      <c r="G141" s="178" t="s">
        <v>229</v>
      </c>
      <c r="H141" s="179">
        <v>10</v>
      </c>
      <c r="I141" s="180"/>
      <c r="J141" s="181">
        <f>ROUND(I141*H141,2)</f>
        <v>0</v>
      </c>
      <c r="K141" s="182"/>
      <c r="L141" s="35"/>
      <c r="M141" s="183" t="s">
        <v>1</v>
      </c>
      <c r="N141" s="184" t="s">
        <v>40</v>
      </c>
      <c r="O141" s="78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7" t="s">
        <v>141</v>
      </c>
      <c r="AT141" s="187" t="s">
        <v>137</v>
      </c>
      <c r="AU141" s="187" t="s">
        <v>136</v>
      </c>
      <c r="AY141" s="15" t="s">
        <v>134</v>
      </c>
      <c r="BE141" s="188">
        <f>IF(N141="základná",J141,0)</f>
        <v>0</v>
      </c>
      <c r="BF141" s="188">
        <f>IF(N141="znížená",J141,0)</f>
        <v>0</v>
      </c>
      <c r="BG141" s="188">
        <f>IF(N141="zákl. prenesená",J141,0)</f>
        <v>0</v>
      </c>
      <c r="BH141" s="188">
        <f>IF(N141="zníž. prenesená",J141,0)</f>
        <v>0</v>
      </c>
      <c r="BI141" s="188">
        <f>IF(N141="nulová",J141,0)</f>
        <v>0</v>
      </c>
      <c r="BJ141" s="15" t="s">
        <v>136</v>
      </c>
      <c r="BK141" s="188">
        <f>ROUND(I141*H141,2)</f>
        <v>0</v>
      </c>
      <c r="BL141" s="15" t="s">
        <v>141</v>
      </c>
      <c r="BM141" s="187" t="s">
        <v>1549</v>
      </c>
    </row>
    <row r="142" s="2" customFormat="1" ht="24.15" customHeight="1">
      <c r="A142" s="34"/>
      <c r="B142" s="174"/>
      <c r="C142" s="175" t="s">
        <v>214</v>
      </c>
      <c r="D142" s="175" t="s">
        <v>137</v>
      </c>
      <c r="E142" s="176" t="s">
        <v>1550</v>
      </c>
      <c r="F142" s="177" t="s">
        <v>1551</v>
      </c>
      <c r="G142" s="178" t="s">
        <v>229</v>
      </c>
      <c r="H142" s="179">
        <v>8</v>
      </c>
      <c r="I142" s="180"/>
      <c r="J142" s="181">
        <f>ROUND(I142*H142,2)</f>
        <v>0</v>
      </c>
      <c r="K142" s="182"/>
      <c r="L142" s="35"/>
      <c r="M142" s="183" t="s">
        <v>1</v>
      </c>
      <c r="N142" s="184" t="s">
        <v>40</v>
      </c>
      <c r="O142" s="78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7" t="s">
        <v>141</v>
      </c>
      <c r="AT142" s="187" t="s">
        <v>137</v>
      </c>
      <c r="AU142" s="187" t="s">
        <v>136</v>
      </c>
      <c r="AY142" s="15" t="s">
        <v>134</v>
      </c>
      <c r="BE142" s="188">
        <f>IF(N142="základná",J142,0)</f>
        <v>0</v>
      </c>
      <c r="BF142" s="188">
        <f>IF(N142="znížená",J142,0)</f>
        <v>0</v>
      </c>
      <c r="BG142" s="188">
        <f>IF(N142="zákl. prenesená",J142,0)</f>
        <v>0</v>
      </c>
      <c r="BH142" s="188">
        <f>IF(N142="zníž. prenesená",J142,0)</f>
        <v>0</v>
      </c>
      <c r="BI142" s="188">
        <f>IF(N142="nulová",J142,0)</f>
        <v>0</v>
      </c>
      <c r="BJ142" s="15" t="s">
        <v>136</v>
      </c>
      <c r="BK142" s="188">
        <f>ROUND(I142*H142,2)</f>
        <v>0</v>
      </c>
      <c r="BL142" s="15" t="s">
        <v>141</v>
      </c>
      <c r="BM142" s="187" t="s">
        <v>1552</v>
      </c>
    </row>
    <row r="143" s="2" customFormat="1" ht="24.15" customHeight="1">
      <c r="A143" s="34"/>
      <c r="B143" s="174"/>
      <c r="C143" s="175" t="s">
        <v>218</v>
      </c>
      <c r="D143" s="175" t="s">
        <v>137</v>
      </c>
      <c r="E143" s="176" t="s">
        <v>1553</v>
      </c>
      <c r="F143" s="177" t="s">
        <v>1554</v>
      </c>
      <c r="G143" s="178" t="s">
        <v>229</v>
      </c>
      <c r="H143" s="179">
        <v>6</v>
      </c>
      <c r="I143" s="180"/>
      <c r="J143" s="181">
        <f>ROUND(I143*H143,2)</f>
        <v>0</v>
      </c>
      <c r="K143" s="182"/>
      <c r="L143" s="35"/>
      <c r="M143" s="183" t="s">
        <v>1</v>
      </c>
      <c r="N143" s="184" t="s">
        <v>40</v>
      </c>
      <c r="O143" s="78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7" t="s">
        <v>141</v>
      </c>
      <c r="AT143" s="187" t="s">
        <v>137</v>
      </c>
      <c r="AU143" s="187" t="s">
        <v>136</v>
      </c>
      <c r="AY143" s="15" t="s">
        <v>134</v>
      </c>
      <c r="BE143" s="188">
        <f>IF(N143="základná",J143,0)</f>
        <v>0</v>
      </c>
      <c r="BF143" s="188">
        <f>IF(N143="znížená",J143,0)</f>
        <v>0</v>
      </c>
      <c r="BG143" s="188">
        <f>IF(N143="zákl. prenesená",J143,0)</f>
        <v>0</v>
      </c>
      <c r="BH143" s="188">
        <f>IF(N143="zníž. prenesená",J143,0)</f>
        <v>0</v>
      </c>
      <c r="BI143" s="188">
        <f>IF(N143="nulová",J143,0)</f>
        <v>0</v>
      </c>
      <c r="BJ143" s="15" t="s">
        <v>136</v>
      </c>
      <c r="BK143" s="188">
        <f>ROUND(I143*H143,2)</f>
        <v>0</v>
      </c>
      <c r="BL143" s="15" t="s">
        <v>141</v>
      </c>
      <c r="BM143" s="187" t="s">
        <v>1555</v>
      </c>
    </row>
    <row r="144" s="2" customFormat="1" ht="24.15" customHeight="1">
      <c r="A144" s="34"/>
      <c r="B144" s="174"/>
      <c r="C144" s="175" t="s">
        <v>222</v>
      </c>
      <c r="D144" s="175" t="s">
        <v>137</v>
      </c>
      <c r="E144" s="176" t="s">
        <v>1556</v>
      </c>
      <c r="F144" s="177" t="s">
        <v>1557</v>
      </c>
      <c r="G144" s="178" t="s">
        <v>229</v>
      </c>
      <c r="H144" s="179">
        <v>4</v>
      </c>
      <c r="I144" s="180"/>
      <c r="J144" s="181">
        <f>ROUND(I144*H144,2)</f>
        <v>0</v>
      </c>
      <c r="K144" s="182"/>
      <c r="L144" s="35"/>
      <c r="M144" s="183" t="s">
        <v>1</v>
      </c>
      <c r="N144" s="184" t="s">
        <v>40</v>
      </c>
      <c r="O144" s="78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7" t="s">
        <v>141</v>
      </c>
      <c r="AT144" s="187" t="s">
        <v>137</v>
      </c>
      <c r="AU144" s="187" t="s">
        <v>136</v>
      </c>
      <c r="AY144" s="15" t="s">
        <v>134</v>
      </c>
      <c r="BE144" s="188">
        <f>IF(N144="základná",J144,0)</f>
        <v>0</v>
      </c>
      <c r="BF144" s="188">
        <f>IF(N144="znížená",J144,0)</f>
        <v>0</v>
      </c>
      <c r="BG144" s="188">
        <f>IF(N144="zákl. prenesená",J144,0)</f>
        <v>0</v>
      </c>
      <c r="BH144" s="188">
        <f>IF(N144="zníž. prenesená",J144,0)</f>
        <v>0</v>
      </c>
      <c r="BI144" s="188">
        <f>IF(N144="nulová",J144,0)</f>
        <v>0</v>
      </c>
      <c r="BJ144" s="15" t="s">
        <v>136</v>
      </c>
      <c r="BK144" s="188">
        <f>ROUND(I144*H144,2)</f>
        <v>0</v>
      </c>
      <c r="BL144" s="15" t="s">
        <v>141</v>
      </c>
      <c r="BM144" s="187" t="s">
        <v>1558</v>
      </c>
    </row>
    <row r="145" s="2" customFormat="1" ht="16.5" customHeight="1">
      <c r="A145" s="34"/>
      <c r="B145" s="174"/>
      <c r="C145" s="175" t="s">
        <v>226</v>
      </c>
      <c r="D145" s="175" t="s">
        <v>137</v>
      </c>
      <c r="E145" s="176" t="s">
        <v>1559</v>
      </c>
      <c r="F145" s="177" t="s">
        <v>1560</v>
      </c>
      <c r="G145" s="178" t="s">
        <v>243</v>
      </c>
      <c r="H145" s="179">
        <v>104.43000000000001</v>
      </c>
      <c r="I145" s="180"/>
      <c r="J145" s="181">
        <f>ROUND(I145*H145,2)</f>
        <v>0</v>
      </c>
      <c r="K145" s="182"/>
      <c r="L145" s="35"/>
      <c r="M145" s="183" t="s">
        <v>1</v>
      </c>
      <c r="N145" s="184" t="s">
        <v>40</v>
      </c>
      <c r="O145" s="78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7" t="s">
        <v>141</v>
      </c>
      <c r="AT145" s="187" t="s">
        <v>137</v>
      </c>
      <c r="AU145" s="187" t="s">
        <v>136</v>
      </c>
      <c r="AY145" s="15" t="s">
        <v>134</v>
      </c>
      <c r="BE145" s="188">
        <f>IF(N145="základná",J145,0)</f>
        <v>0</v>
      </c>
      <c r="BF145" s="188">
        <f>IF(N145="znížená",J145,0)</f>
        <v>0</v>
      </c>
      <c r="BG145" s="188">
        <f>IF(N145="zákl. prenesená",J145,0)</f>
        <v>0</v>
      </c>
      <c r="BH145" s="188">
        <f>IF(N145="zníž. prenesená",J145,0)</f>
        <v>0</v>
      </c>
      <c r="BI145" s="188">
        <f>IF(N145="nulová",J145,0)</f>
        <v>0</v>
      </c>
      <c r="BJ145" s="15" t="s">
        <v>136</v>
      </c>
      <c r="BK145" s="188">
        <f>ROUND(I145*H145,2)</f>
        <v>0</v>
      </c>
      <c r="BL145" s="15" t="s">
        <v>141</v>
      </c>
      <c r="BM145" s="187" t="s">
        <v>1561</v>
      </c>
    </row>
    <row r="146" s="2" customFormat="1" ht="33" customHeight="1">
      <c r="A146" s="34"/>
      <c r="B146" s="174"/>
      <c r="C146" s="175" t="s">
        <v>231</v>
      </c>
      <c r="D146" s="175" t="s">
        <v>137</v>
      </c>
      <c r="E146" s="176" t="s">
        <v>1562</v>
      </c>
      <c r="F146" s="177" t="s">
        <v>1563</v>
      </c>
      <c r="G146" s="178" t="s">
        <v>176</v>
      </c>
      <c r="H146" s="179">
        <v>585.79999999999995</v>
      </c>
      <c r="I146" s="180"/>
      <c r="J146" s="181">
        <f>ROUND(I146*H146,2)</f>
        <v>0</v>
      </c>
      <c r="K146" s="182"/>
      <c r="L146" s="35"/>
      <c r="M146" s="183" t="s">
        <v>1</v>
      </c>
      <c r="N146" s="184" t="s">
        <v>40</v>
      </c>
      <c r="O146" s="78"/>
      <c r="P146" s="185">
        <f>O146*H146</f>
        <v>0</v>
      </c>
      <c r="Q146" s="185">
        <v>0</v>
      </c>
      <c r="R146" s="185">
        <f>Q146*H146</f>
        <v>0</v>
      </c>
      <c r="S146" s="185">
        <v>0</v>
      </c>
      <c r="T146" s="18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7" t="s">
        <v>141</v>
      </c>
      <c r="AT146" s="187" t="s">
        <v>137</v>
      </c>
      <c r="AU146" s="187" t="s">
        <v>136</v>
      </c>
      <c r="AY146" s="15" t="s">
        <v>134</v>
      </c>
      <c r="BE146" s="188">
        <f>IF(N146="základná",J146,0)</f>
        <v>0</v>
      </c>
      <c r="BF146" s="188">
        <f>IF(N146="znížená",J146,0)</f>
        <v>0</v>
      </c>
      <c r="BG146" s="188">
        <f>IF(N146="zákl. prenesená",J146,0)</f>
        <v>0</v>
      </c>
      <c r="BH146" s="188">
        <f>IF(N146="zníž. prenesená",J146,0)</f>
        <v>0</v>
      </c>
      <c r="BI146" s="188">
        <f>IF(N146="nulová",J146,0)</f>
        <v>0</v>
      </c>
      <c r="BJ146" s="15" t="s">
        <v>136</v>
      </c>
      <c r="BK146" s="188">
        <f>ROUND(I146*H146,2)</f>
        <v>0</v>
      </c>
      <c r="BL146" s="15" t="s">
        <v>141</v>
      </c>
      <c r="BM146" s="187" t="s">
        <v>1564</v>
      </c>
    </row>
    <row r="147" s="2" customFormat="1" ht="33" customHeight="1">
      <c r="A147" s="34"/>
      <c r="B147" s="174"/>
      <c r="C147" s="175" t="s">
        <v>235</v>
      </c>
      <c r="D147" s="175" t="s">
        <v>137</v>
      </c>
      <c r="E147" s="176" t="s">
        <v>1565</v>
      </c>
      <c r="F147" s="177" t="s">
        <v>1566</v>
      </c>
      <c r="G147" s="178" t="s">
        <v>176</v>
      </c>
      <c r="H147" s="179">
        <v>117.61</v>
      </c>
      <c r="I147" s="180"/>
      <c r="J147" s="181">
        <f>ROUND(I147*H147,2)</f>
        <v>0</v>
      </c>
      <c r="K147" s="182"/>
      <c r="L147" s="35"/>
      <c r="M147" s="183" t="s">
        <v>1</v>
      </c>
      <c r="N147" s="184" t="s">
        <v>40</v>
      </c>
      <c r="O147" s="78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7" t="s">
        <v>141</v>
      </c>
      <c r="AT147" s="187" t="s">
        <v>137</v>
      </c>
      <c r="AU147" s="187" t="s">
        <v>136</v>
      </c>
      <c r="AY147" s="15" t="s">
        <v>134</v>
      </c>
      <c r="BE147" s="188">
        <f>IF(N147="základná",J147,0)</f>
        <v>0</v>
      </c>
      <c r="BF147" s="188">
        <f>IF(N147="znížená",J147,0)</f>
        <v>0</v>
      </c>
      <c r="BG147" s="188">
        <f>IF(N147="zákl. prenesená",J147,0)</f>
        <v>0</v>
      </c>
      <c r="BH147" s="188">
        <f>IF(N147="zníž. prenesená",J147,0)</f>
        <v>0</v>
      </c>
      <c r="BI147" s="188">
        <f>IF(N147="nulová",J147,0)</f>
        <v>0</v>
      </c>
      <c r="BJ147" s="15" t="s">
        <v>136</v>
      </c>
      <c r="BK147" s="188">
        <f>ROUND(I147*H147,2)</f>
        <v>0</v>
      </c>
      <c r="BL147" s="15" t="s">
        <v>141</v>
      </c>
      <c r="BM147" s="187" t="s">
        <v>1567</v>
      </c>
    </row>
    <row r="148" s="2" customFormat="1" ht="24.15" customHeight="1">
      <c r="A148" s="34"/>
      <c r="B148" s="174"/>
      <c r="C148" s="175" t="s">
        <v>240</v>
      </c>
      <c r="D148" s="175" t="s">
        <v>137</v>
      </c>
      <c r="E148" s="176" t="s">
        <v>1568</v>
      </c>
      <c r="F148" s="177" t="s">
        <v>1569</v>
      </c>
      <c r="G148" s="178" t="s">
        <v>176</v>
      </c>
      <c r="H148" s="179">
        <v>686.70600000000002</v>
      </c>
      <c r="I148" s="180"/>
      <c r="J148" s="181">
        <f>ROUND(I148*H148,2)</f>
        <v>0</v>
      </c>
      <c r="K148" s="182"/>
      <c r="L148" s="35"/>
      <c r="M148" s="183" t="s">
        <v>1</v>
      </c>
      <c r="N148" s="184" t="s">
        <v>40</v>
      </c>
      <c r="O148" s="78"/>
      <c r="P148" s="185">
        <f>O148*H148</f>
        <v>0</v>
      </c>
      <c r="Q148" s="185">
        <v>0</v>
      </c>
      <c r="R148" s="185">
        <f>Q148*H148</f>
        <v>0</v>
      </c>
      <c r="S148" s="185">
        <v>0</v>
      </c>
      <c r="T148" s="18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7" t="s">
        <v>141</v>
      </c>
      <c r="AT148" s="187" t="s">
        <v>137</v>
      </c>
      <c r="AU148" s="187" t="s">
        <v>136</v>
      </c>
      <c r="AY148" s="15" t="s">
        <v>134</v>
      </c>
      <c r="BE148" s="188">
        <f>IF(N148="základná",J148,0)</f>
        <v>0</v>
      </c>
      <c r="BF148" s="188">
        <f>IF(N148="znížená",J148,0)</f>
        <v>0</v>
      </c>
      <c r="BG148" s="188">
        <f>IF(N148="zákl. prenesená",J148,0)</f>
        <v>0</v>
      </c>
      <c r="BH148" s="188">
        <f>IF(N148="zníž. prenesená",J148,0)</f>
        <v>0</v>
      </c>
      <c r="BI148" s="188">
        <f>IF(N148="nulová",J148,0)</f>
        <v>0</v>
      </c>
      <c r="BJ148" s="15" t="s">
        <v>136</v>
      </c>
      <c r="BK148" s="188">
        <f>ROUND(I148*H148,2)</f>
        <v>0</v>
      </c>
      <c r="BL148" s="15" t="s">
        <v>141</v>
      </c>
      <c r="BM148" s="187" t="s">
        <v>1570</v>
      </c>
    </row>
    <row r="149" s="2" customFormat="1" ht="24.15" customHeight="1">
      <c r="A149" s="34"/>
      <c r="B149" s="174"/>
      <c r="C149" s="175" t="s">
        <v>245</v>
      </c>
      <c r="D149" s="175" t="s">
        <v>137</v>
      </c>
      <c r="E149" s="176" t="s">
        <v>1571</v>
      </c>
      <c r="F149" s="177" t="s">
        <v>1572</v>
      </c>
      <c r="G149" s="178" t="s">
        <v>176</v>
      </c>
      <c r="H149" s="179">
        <v>47.840000000000003</v>
      </c>
      <c r="I149" s="180"/>
      <c r="J149" s="181">
        <f>ROUND(I149*H149,2)</f>
        <v>0</v>
      </c>
      <c r="K149" s="182"/>
      <c r="L149" s="35"/>
      <c r="M149" s="183" t="s">
        <v>1</v>
      </c>
      <c r="N149" s="184" t="s">
        <v>40</v>
      </c>
      <c r="O149" s="78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7" t="s">
        <v>141</v>
      </c>
      <c r="AT149" s="187" t="s">
        <v>137</v>
      </c>
      <c r="AU149" s="187" t="s">
        <v>136</v>
      </c>
      <c r="AY149" s="15" t="s">
        <v>134</v>
      </c>
      <c r="BE149" s="188">
        <f>IF(N149="základná",J149,0)</f>
        <v>0</v>
      </c>
      <c r="BF149" s="188">
        <f>IF(N149="znížená",J149,0)</f>
        <v>0</v>
      </c>
      <c r="BG149" s="188">
        <f>IF(N149="zákl. prenesená",J149,0)</f>
        <v>0</v>
      </c>
      <c r="BH149" s="188">
        <f>IF(N149="zníž. prenesená",J149,0)</f>
        <v>0</v>
      </c>
      <c r="BI149" s="188">
        <f>IF(N149="nulová",J149,0)</f>
        <v>0</v>
      </c>
      <c r="BJ149" s="15" t="s">
        <v>136</v>
      </c>
      <c r="BK149" s="188">
        <f>ROUND(I149*H149,2)</f>
        <v>0</v>
      </c>
      <c r="BL149" s="15" t="s">
        <v>141</v>
      </c>
      <c r="BM149" s="187" t="s">
        <v>1573</v>
      </c>
    </row>
    <row r="150" s="2" customFormat="1" ht="21.75" customHeight="1">
      <c r="A150" s="34"/>
      <c r="B150" s="174"/>
      <c r="C150" s="175" t="s">
        <v>249</v>
      </c>
      <c r="D150" s="175" t="s">
        <v>137</v>
      </c>
      <c r="E150" s="176" t="s">
        <v>1574</v>
      </c>
      <c r="F150" s="177" t="s">
        <v>1575</v>
      </c>
      <c r="G150" s="178" t="s">
        <v>166</v>
      </c>
      <c r="H150" s="179">
        <v>320</v>
      </c>
      <c r="I150" s="180"/>
      <c r="J150" s="181">
        <f>ROUND(I150*H150,2)</f>
        <v>0</v>
      </c>
      <c r="K150" s="182"/>
      <c r="L150" s="35"/>
      <c r="M150" s="201" t="s">
        <v>1</v>
      </c>
      <c r="N150" s="202" t="s">
        <v>40</v>
      </c>
      <c r="O150" s="203"/>
      <c r="P150" s="204">
        <f>O150*H150</f>
        <v>0</v>
      </c>
      <c r="Q150" s="204">
        <v>0</v>
      </c>
      <c r="R150" s="204">
        <f>Q150*H150</f>
        <v>0</v>
      </c>
      <c r="S150" s="204">
        <v>0</v>
      </c>
      <c r="T150" s="205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7" t="s">
        <v>141</v>
      </c>
      <c r="AT150" s="187" t="s">
        <v>137</v>
      </c>
      <c r="AU150" s="187" t="s">
        <v>136</v>
      </c>
      <c r="AY150" s="15" t="s">
        <v>134</v>
      </c>
      <c r="BE150" s="188">
        <f>IF(N150="základná",J150,0)</f>
        <v>0</v>
      </c>
      <c r="BF150" s="188">
        <f>IF(N150="znížená",J150,0)</f>
        <v>0</v>
      </c>
      <c r="BG150" s="188">
        <f>IF(N150="zákl. prenesená",J150,0)</f>
        <v>0</v>
      </c>
      <c r="BH150" s="188">
        <f>IF(N150="zníž. prenesená",J150,0)</f>
        <v>0</v>
      </c>
      <c r="BI150" s="188">
        <f>IF(N150="nulová",J150,0)</f>
        <v>0</v>
      </c>
      <c r="BJ150" s="15" t="s">
        <v>136</v>
      </c>
      <c r="BK150" s="188">
        <f>ROUND(I150*H150,2)</f>
        <v>0</v>
      </c>
      <c r="BL150" s="15" t="s">
        <v>141</v>
      </c>
      <c r="BM150" s="187" t="s">
        <v>1576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18:K15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stefan frič</dc:creator>
  <cp:lastModifiedBy>stefan frič</cp:lastModifiedBy>
  <dcterms:created xsi:type="dcterms:W3CDTF">2024-02-10T16:14:15Z</dcterms:created>
  <dcterms:modified xsi:type="dcterms:W3CDTF">2024-02-10T16:14:20Z</dcterms:modified>
</cp:coreProperties>
</file>