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1955" activeTab="1"/>
  </bookViews>
  <sheets>
    <sheet name="Rekapitulácia stavby" sheetId="1" r:id="rId1"/>
    <sheet name="133 - Vybudovanie spoločn..." sheetId="2" r:id="rId2"/>
  </sheets>
  <definedNames>
    <definedName name="_xlnm._FilterDatabase" localSheetId="1" hidden="1">'133 - Vybudovanie spoločn...'!$C$117:$K$318</definedName>
    <definedName name="_xlnm.Print_Titles" localSheetId="1">'133 - Vybudovanie spoločn...'!$117:$117</definedName>
    <definedName name="_xlnm.Print_Titles" localSheetId="0">'Rekapitulácia stavby'!$92:$92</definedName>
    <definedName name="_xlnm.Print_Area" localSheetId="1">'133 - Vybudovanie spoločn...'!$C$4:$J$75,'133 - Vybudovanie spoločn...'!$C$81:$J$101,'133 - Vybudovanie spoločn...'!$C$107:$J$318</definedName>
    <definedName name="_xlnm.Print_Area" localSheetId="0">'Rekapitulácia stavby'!$D$4:$AO$76,'Rekapitulácia stavby'!$C$82:$AQ$96</definedName>
  </definedNames>
  <calcPr calcId="145621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318" i="2"/>
  <c r="BH318" i="2"/>
  <c r="BG318" i="2"/>
  <c r="BE318" i="2"/>
  <c r="T318" i="2"/>
  <c r="T317" i="2"/>
  <c r="R318" i="2"/>
  <c r="R317" i="2"/>
  <c r="P318" i="2"/>
  <c r="P317" i="2"/>
  <c r="BI315" i="2"/>
  <c r="BH315" i="2"/>
  <c r="BG315" i="2"/>
  <c r="BE315" i="2"/>
  <c r="T315" i="2"/>
  <c r="R315" i="2"/>
  <c r="P315" i="2"/>
  <c r="BI313" i="2"/>
  <c r="BH313" i="2"/>
  <c r="BG313" i="2"/>
  <c r="BE313" i="2"/>
  <c r="T313" i="2"/>
  <c r="R313" i="2"/>
  <c r="P313" i="2"/>
  <c r="BI311" i="2"/>
  <c r="BH311" i="2"/>
  <c r="BG311" i="2"/>
  <c r="BE311" i="2"/>
  <c r="T311" i="2"/>
  <c r="R311" i="2"/>
  <c r="P311" i="2"/>
  <c r="BI309" i="2"/>
  <c r="BH309" i="2"/>
  <c r="BG309" i="2"/>
  <c r="BE309" i="2"/>
  <c r="T309" i="2"/>
  <c r="R309" i="2"/>
  <c r="P309" i="2"/>
  <c r="BI307" i="2"/>
  <c r="BH307" i="2"/>
  <c r="BG307" i="2"/>
  <c r="BE307" i="2"/>
  <c r="T307" i="2"/>
  <c r="R307" i="2"/>
  <c r="P307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8" i="2"/>
  <c r="BH298" i="2"/>
  <c r="BG298" i="2"/>
  <c r="BE298" i="2"/>
  <c r="T298" i="2"/>
  <c r="T297" i="2" s="1"/>
  <c r="R298" i="2"/>
  <c r="R297" i="2" s="1"/>
  <c r="P298" i="2"/>
  <c r="P297" i="2" s="1"/>
  <c r="BI289" i="2"/>
  <c r="BH289" i="2"/>
  <c r="BG289" i="2"/>
  <c r="BE289" i="2"/>
  <c r="T289" i="2"/>
  <c r="R289" i="2"/>
  <c r="P289" i="2"/>
  <c r="BI281" i="2"/>
  <c r="BH281" i="2"/>
  <c r="BG281" i="2"/>
  <c r="BE281" i="2"/>
  <c r="T281" i="2"/>
  <c r="R281" i="2"/>
  <c r="P281" i="2"/>
  <c r="BI273" i="2"/>
  <c r="BH273" i="2"/>
  <c r="BG273" i="2"/>
  <c r="BE273" i="2"/>
  <c r="T273" i="2"/>
  <c r="R273" i="2"/>
  <c r="P273" i="2"/>
  <c r="BI271" i="2"/>
  <c r="BH271" i="2"/>
  <c r="BG271" i="2"/>
  <c r="BE271" i="2"/>
  <c r="T271" i="2"/>
  <c r="R271" i="2"/>
  <c r="P271" i="2"/>
  <c r="BI265" i="2"/>
  <c r="BH265" i="2"/>
  <c r="BG265" i="2"/>
  <c r="BE265" i="2"/>
  <c r="T265" i="2"/>
  <c r="R265" i="2"/>
  <c r="P265" i="2"/>
  <c r="BI254" i="2"/>
  <c r="BH254" i="2"/>
  <c r="BG254" i="2"/>
  <c r="BE254" i="2"/>
  <c r="T254" i="2"/>
  <c r="R254" i="2"/>
  <c r="P254" i="2"/>
  <c r="BI243" i="2"/>
  <c r="BH243" i="2"/>
  <c r="BG243" i="2"/>
  <c r="BE243" i="2"/>
  <c r="T243" i="2"/>
  <c r="R243" i="2"/>
  <c r="P243" i="2"/>
  <c r="BI237" i="2"/>
  <c r="BH237" i="2"/>
  <c r="BG237" i="2"/>
  <c r="BE237" i="2"/>
  <c r="T237" i="2"/>
  <c r="R237" i="2"/>
  <c r="P237" i="2"/>
  <c r="BI234" i="2"/>
  <c r="BH234" i="2"/>
  <c r="BG234" i="2"/>
  <c r="BE234" i="2"/>
  <c r="T234" i="2"/>
  <c r="R234" i="2"/>
  <c r="P234" i="2"/>
  <c r="BI232" i="2"/>
  <c r="BH232" i="2"/>
  <c r="BG232" i="2"/>
  <c r="BE232" i="2"/>
  <c r="T232" i="2"/>
  <c r="R232" i="2"/>
  <c r="P232" i="2"/>
  <c r="BI230" i="2"/>
  <c r="BH230" i="2"/>
  <c r="BG230" i="2"/>
  <c r="BE230" i="2"/>
  <c r="T230" i="2"/>
  <c r="R230" i="2"/>
  <c r="P230" i="2"/>
  <c r="BI224" i="2"/>
  <c r="BH224" i="2"/>
  <c r="BG224" i="2"/>
  <c r="BE224" i="2"/>
  <c r="T224" i="2"/>
  <c r="R224" i="2"/>
  <c r="P224" i="2"/>
  <c r="BI218" i="2"/>
  <c r="BH218" i="2"/>
  <c r="BG218" i="2"/>
  <c r="BE218" i="2"/>
  <c r="T218" i="2"/>
  <c r="R218" i="2"/>
  <c r="P218" i="2"/>
  <c r="BI216" i="2"/>
  <c r="BH216" i="2"/>
  <c r="BG216" i="2"/>
  <c r="BE216" i="2"/>
  <c r="T216" i="2"/>
  <c r="R216" i="2"/>
  <c r="P216" i="2"/>
  <c r="BI211" i="2"/>
  <c r="BH211" i="2"/>
  <c r="BG211" i="2"/>
  <c r="BE211" i="2"/>
  <c r="T211" i="2"/>
  <c r="R211" i="2"/>
  <c r="P211" i="2"/>
  <c r="BI204" i="2"/>
  <c r="BH204" i="2"/>
  <c r="BG204" i="2"/>
  <c r="BE204" i="2"/>
  <c r="T204" i="2"/>
  <c r="T203" i="2" s="1"/>
  <c r="R204" i="2"/>
  <c r="P204" i="2"/>
  <c r="BI202" i="2"/>
  <c r="BH202" i="2"/>
  <c r="BG202" i="2"/>
  <c r="BE202" i="2"/>
  <c r="T202" i="2"/>
  <c r="R202" i="2"/>
  <c r="P202" i="2"/>
  <c r="BI199" i="2"/>
  <c r="BH199" i="2"/>
  <c r="BG199" i="2"/>
  <c r="BE199" i="2"/>
  <c r="T199" i="2"/>
  <c r="R199" i="2"/>
  <c r="P199" i="2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R195" i="2"/>
  <c r="P195" i="2"/>
  <c r="BI193" i="2"/>
  <c r="BH193" i="2"/>
  <c r="BG193" i="2"/>
  <c r="BE193" i="2"/>
  <c r="T193" i="2"/>
  <c r="R193" i="2"/>
  <c r="P193" i="2"/>
  <c r="BI191" i="2"/>
  <c r="BH191" i="2"/>
  <c r="BG191" i="2"/>
  <c r="BE191" i="2"/>
  <c r="T191" i="2"/>
  <c r="R191" i="2"/>
  <c r="P191" i="2"/>
  <c r="BI185" i="2"/>
  <c r="BH185" i="2"/>
  <c r="BG185" i="2"/>
  <c r="BE185" i="2"/>
  <c r="T185" i="2"/>
  <c r="R185" i="2"/>
  <c r="P185" i="2"/>
  <c r="BI179" i="2"/>
  <c r="BH179" i="2"/>
  <c r="BG179" i="2"/>
  <c r="BE179" i="2"/>
  <c r="T179" i="2"/>
  <c r="R179" i="2"/>
  <c r="P179" i="2"/>
  <c r="BI176" i="2"/>
  <c r="BH176" i="2"/>
  <c r="BG176" i="2"/>
  <c r="BE176" i="2"/>
  <c r="T176" i="2"/>
  <c r="R176" i="2"/>
  <c r="P176" i="2"/>
  <c r="BI170" i="2"/>
  <c r="BH170" i="2"/>
  <c r="BG170" i="2"/>
  <c r="BE170" i="2"/>
  <c r="T170" i="2"/>
  <c r="R170" i="2"/>
  <c r="P170" i="2"/>
  <c r="BI167" i="2"/>
  <c r="BH167" i="2"/>
  <c r="BG167" i="2"/>
  <c r="BE167" i="2"/>
  <c r="T167" i="2"/>
  <c r="R167" i="2"/>
  <c r="P167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3" i="2"/>
  <c r="BH153" i="2"/>
  <c r="BG153" i="2"/>
  <c r="BE153" i="2"/>
  <c r="T153" i="2"/>
  <c r="R153" i="2"/>
  <c r="P153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39" i="2"/>
  <c r="BH139" i="2"/>
  <c r="BG139" i="2"/>
  <c r="BE139" i="2"/>
  <c r="T139" i="2"/>
  <c r="R139" i="2"/>
  <c r="P139" i="2"/>
  <c r="BI133" i="2"/>
  <c r="BH133" i="2"/>
  <c r="BG133" i="2"/>
  <c r="BE133" i="2"/>
  <c r="T133" i="2"/>
  <c r="R133" i="2"/>
  <c r="P133" i="2"/>
  <c r="BI127" i="2"/>
  <c r="BH127" i="2"/>
  <c r="BG127" i="2"/>
  <c r="BE127" i="2"/>
  <c r="T127" i="2"/>
  <c r="R127" i="2"/>
  <c r="P127" i="2"/>
  <c r="BI121" i="2"/>
  <c r="BH121" i="2"/>
  <c r="BG121" i="2"/>
  <c r="BE121" i="2"/>
  <c r="T121" i="2"/>
  <c r="R121" i="2"/>
  <c r="P121" i="2"/>
  <c r="J115" i="2"/>
  <c r="J114" i="2"/>
  <c r="F114" i="2"/>
  <c r="F112" i="2"/>
  <c r="E110" i="2"/>
  <c r="J89" i="2"/>
  <c r="J88" i="2"/>
  <c r="F88" i="2"/>
  <c r="F86" i="2"/>
  <c r="E84" i="2"/>
  <c r="J16" i="2"/>
  <c r="E16" i="2"/>
  <c r="F115" i="2"/>
  <c r="J15" i="2"/>
  <c r="J112" i="2"/>
  <c r="L90" i="1"/>
  <c r="AM90" i="1"/>
  <c r="AM89" i="1"/>
  <c r="L89" i="1"/>
  <c r="AM87" i="1"/>
  <c r="L87" i="1"/>
  <c r="L85" i="1"/>
  <c r="L84" i="1"/>
  <c r="BK159" i="2"/>
  <c r="BK191" i="2"/>
  <c r="BK176" i="2"/>
  <c r="BK170" i="2"/>
  <c r="BK147" i="2"/>
  <c r="BK133" i="2"/>
  <c r="AS94" i="1"/>
  <c r="BK139" i="2"/>
  <c r="BK153" i="2"/>
  <c r="BK127" i="2"/>
  <c r="BK313" i="2"/>
  <c r="BK303" i="2"/>
  <c r="BK298" i="2"/>
  <c r="BK271" i="2"/>
  <c r="BK234" i="2"/>
  <c r="BK224" i="2"/>
  <c r="BK211" i="2"/>
  <c r="BK199" i="2"/>
  <c r="BK179" i="2"/>
  <c r="BK161" i="2"/>
  <c r="BK145" i="2"/>
  <c r="BK315" i="2"/>
  <c r="BK309" i="2"/>
  <c r="BK302" i="2"/>
  <c r="BK301" i="2"/>
  <c r="BK289" i="2"/>
  <c r="BK273" i="2"/>
  <c r="BK254" i="2"/>
  <c r="BK243" i="2"/>
  <c r="BK232" i="2"/>
  <c r="BK218" i="2"/>
  <c r="BK216" i="2"/>
  <c r="BK202" i="2"/>
  <c r="BK195" i="2"/>
  <c r="BK193" i="2"/>
  <c r="BK185" i="2"/>
  <c r="BK167" i="2"/>
  <c r="BK121" i="2"/>
  <c r="BK318" i="2"/>
  <c r="BK311" i="2"/>
  <c r="BK307" i="2"/>
  <c r="BK300" i="2"/>
  <c r="BK281" i="2"/>
  <c r="BK265" i="2"/>
  <c r="BK237" i="2"/>
  <c r="BK230" i="2"/>
  <c r="BK204" i="2"/>
  <c r="BK197" i="2"/>
  <c r="J31" i="2" l="1"/>
  <c r="F35" i="2"/>
  <c r="F31" i="2"/>
  <c r="AZ95" i="1" s="1"/>
  <c r="AZ94" i="1" s="1"/>
  <c r="W29" i="1" s="1"/>
  <c r="F34" i="2"/>
  <c r="BC95" i="1" s="1"/>
  <c r="BC94" i="1" s="1"/>
  <c r="W32" i="1" s="1"/>
  <c r="F33" i="2"/>
  <c r="BB95" i="1" s="1"/>
  <c r="BB94" i="1" s="1"/>
  <c r="W31" i="1" s="1"/>
  <c r="P120" i="2"/>
  <c r="R120" i="2"/>
  <c r="R236" i="2"/>
  <c r="T120" i="2"/>
  <c r="T236" i="2"/>
  <c r="T119" i="2" s="1"/>
  <c r="T118" i="2" s="1"/>
  <c r="BK299" i="2"/>
  <c r="J99" i="2"/>
  <c r="BK203" i="2"/>
  <c r="J96" i="2" s="1"/>
  <c r="P236" i="2"/>
  <c r="T299" i="2"/>
  <c r="P203" i="2"/>
  <c r="R203" i="2"/>
  <c r="P299" i="2"/>
  <c r="BK120" i="2"/>
  <c r="J120" i="2" s="1"/>
  <c r="J95" i="2" s="1"/>
  <c r="BK236" i="2"/>
  <c r="J97" i="2"/>
  <c r="R299" i="2"/>
  <c r="BK297" i="2"/>
  <c r="J98" i="2"/>
  <c r="BK317" i="2"/>
  <c r="J100" i="2" s="1"/>
  <c r="J86" i="2"/>
  <c r="F89" i="2"/>
  <c r="BF121" i="2"/>
  <c r="BF127" i="2"/>
  <c r="BF133" i="2"/>
  <c r="BF139" i="2"/>
  <c r="BF145" i="2"/>
  <c r="BF147" i="2"/>
  <c r="BF153" i="2"/>
  <c r="BF159" i="2"/>
  <c r="BF161" i="2"/>
  <c r="BF167" i="2"/>
  <c r="BF170" i="2"/>
  <c r="BF176" i="2"/>
  <c r="BF179" i="2"/>
  <c r="BF185" i="2"/>
  <c r="BF191" i="2"/>
  <c r="BF193" i="2"/>
  <c r="BF195" i="2"/>
  <c r="BF197" i="2"/>
  <c r="BF199" i="2"/>
  <c r="BF202" i="2"/>
  <c r="BF204" i="2"/>
  <c r="BF211" i="2"/>
  <c r="BF216" i="2"/>
  <c r="BF218" i="2"/>
  <c r="BF224" i="2"/>
  <c r="BF230" i="2"/>
  <c r="BF232" i="2"/>
  <c r="BF234" i="2"/>
  <c r="BF237" i="2"/>
  <c r="BF243" i="2"/>
  <c r="BF254" i="2"/>
  <c r="BF265" i="2"/>
  <c r="BF271" i="2"/>
  <c r="BF273" i="2"/>
  <c r="BF281" i="2"/>
  <c r="BF289" i="2"/>
  <c r="BF298" i="2"/>
  <c r="BF300" i="2"/>
  <c r="BF301" i="2"/>
  <c r="BF302" i="2"/>
  <c r="BF303" i="2"/>
  <c r="BF307" i="2"/>
  <c r="BF309" i="2"/>
  <c r="BF311" i="2"/>
  <c r="BF313" i="2"/>
  <c r="BF315" i="2"/>
  <c r="BF318" i="2"/>
  <c r="AV95" i="1"/>
  <c r="BD95" i="1"/>
  <c r="BD94" i="1" s="1"/>
  <c r="W33" i="1" s="1"/>
  <c r="R119" i="2" l="1"/>
  <c r="R118" i="2" s="1"/>
  <c r="P119" i="2"/>
  <c r="P118" i="2" s="1"/>
  <c r="AU95" i="1" s="1"/>
  <c r="AU94" i="1" s="1"/>
  <c r="BK119" i="2"/>
  <c r="J119" i="2" s="1"/>
  <c r="J94" i="2" s="1"/>
  <c r="AV94" i="1"/>
  <c r="AK29" i="1" s="1"/>
  <c r="AY94" i="1"/>
  <c r="AX94" i="1"/>
  <c r="F32" i="2"/>
  <c r="BA95" i="1" s="1"/>
  <c r="BA94" i="1" s="1"/>
  <c r="W30" i="1" s="1"/>
  <c r="J32" i="2"/>
  <c r="AW95" i="1" s="1"/>
  <c r="AT95" i="1" s="1"/>
  <c r="BK118" i="2" l="1"/>
  <c r="J118" i="2" s="1"/>
  <c r="J93" i="2" s="1"/>
  <c r="AW94" i="1"/>
  <c r="AK30" i="1" s="1"/>
  <c r="J28" i="2" l="1"/>
  <c r="AG95" i="1" s="1"/>
  <c r="AG94" i="1" s="1"/>
  <c r="AT94" i="1"/>
  <c r="AK26" i="1" l="1"/>
  <c r="AK35" i="1" s="1"/>
  <c r="AN94" i="1"/>
  <c r="J37" i="2"/>
  <c r="AN95" i="1"/>
</calcChain>
</file>

<file path=xl/sharedStrings.xml><?xml version="1.0" encoding="utf-8"?>
<sst xmlns="http://schemas.openxmlformats.org/spreadsheetml/2006/main" count="2291" uniqueCount="398">
  <si>
    <t>Export Komplet</t>
  </si>
  <si>
    <t/>
  </si>
  <si>
    <t>2.0</t>
  </si>
  <si>
    <t>False</t>
  </si>
  <si>
    <t>{85c83aa8-5e3a-4900-a3c8-cd72209abfd5}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</si>
  <si>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</si>
  <si>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</si>
  <si>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</si>
  <si>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</si>
  <si>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</si>
  <si>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</si>
  <si>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133</t>
  </si>
  <si>
    <t>Stavba:</t>
  </si>
  <si>
    <t>Vybudovanie spoločných zariadení a opatrení po pozemkových úpravách obec Hankovce</t>
  </si>
  <si>
    <t>JKSO:</t>
  </si>
  <si>
    <t>822 29</t>
  </si>
  <si>
    <t>KS:</t>
  </si>
  <si>
    <t>Miesto:</t>
  </si>
  <si>
    <t>Obec Hankovce</t>
  </si>
  <si>
    <t>Dátum:</t>
  </si>
  <si>
    <t>CPV:</t>
  </si>
  <si>
    <t>45233123-7</t>
  </si>
  <si>
    <t>CPA:</t>
  </si>
  <si>
    <t>Objednávateľ:</t>
  </si>
  <si>
    <t>IČO:</t>
  </si>
  <si>
    <t>00 321 991</t>
  </si>
  <si>
    <t>IČ DPH:</t>
  </si>
  <si>
    <t>Zhotoviteľ:</t>
  </si>
  <si>
    <t xml:space="preserve"> 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</si>
  <si>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</si>
  <si>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</si>
  <si>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</si>
  <si>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</si>
  <si>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</si>
  <si>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</si>
  <si>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</si>
  <si>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</si>
  <si>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</si>
  <si>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</si>
  <si>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</si>
  <si>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</si>
  <si>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</si>
  <si>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</si>
  <si>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</si>
  <si>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</si>
  <si>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</si>
  <si>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</si>
  <si>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</si>
  <si>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</si>
  <si>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</si>
  <si>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</si>
  <si>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</si>
  <si>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</si>
  <si>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</si>
  <si>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</si>
  <si>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</si>
  <si>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</si>
  <si>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</si>
  <si>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</si>
  <si>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</si>
  <si>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</si>
  <si>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</si>
  <si>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</si>
  <si>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</si>
  <si>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</si>
  <si>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</si>
  <si>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</si>
  <si>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</si>
  <si>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</si>
  <si>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</si>
  <si>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</si>
  <si>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</si>
  <si>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</si>
  <si>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</si>
  <si>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</si>
  <si>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</si>
  <si>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</si>
  <si>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</si>
  <si>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</si>
  <si>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</si>
  <si>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</si>
  <si>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</si>
  <si>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</si>
  <si>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</si>
  <si>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</si>
  <si>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</si>
  <si>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</si>
  <si>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</si>
  <si>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</si>
  <si>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</si>
  <si>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</si>
  <si>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</si>
  <si>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</si>
  <si>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</si>
  <si>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</si>
  <si>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</si>
  <si>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</si>
  <si>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</si>
  <si>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</si>
  <si>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</si>
  <si>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</si>
  <si>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</si>
  <si>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</si>
  <si>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</si>
  <si>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</si>
  <si>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</si>
  <si>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</si>
  <si>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</si>
  <si>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</si>
  <si>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</si>
  <si>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</si>
  <si>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121101113.S</t>
  </si>
  <si>
    <t>Odstránenie ornice s premiestn. na hromady, so zložením na vzdialenosť do 100 m a do 10000 m3</t>
  </si>
  <si>
    <t>m3</t>
  </si>
  <si>
    <t>4</t>
  </si>
  <si>
    <t>2</t>
  </si>
  <si>
    <t>-1915686193</t>
  </si>
  <si>
    <t>VV</t>
  </si>
  <si>
    <t>"V zmysle kubatúrového hárku - Príloha č.1"</t>
  </si>
  <si>
    <t>851,00   "úsek č.1"</t>
  </si>
  <si>
    <t>1785,00  "úsek č.2"</t>
  </si>
  <si>
    <t>309,00   "úsek č.3"</t>
  </si>
  <si>
    <t>Súčet</t>
  </si>
  <si>
    <t>122301103.S</t>
  </si>
  <si>
    <t>Odkopávka a prekopávka v hornine 4, nad 1000 do 10000 m3</t>
  </si>
  <si>
    <t>1379899068</t>
  </si>
  <si>
    <t>880,00  "úsek č.1"</t>
  </si>
  <si>
    <t>1489,00  "úsek č.2"</t>
  </si>
  <si>
    <t>327,00  "úsek č.3"</t>
  </si>
  <si>
    <t>3</t>
  </si>
  <si>
    <t>162401162.S</t>
  </si>
  <si>
    <t>Vodorovné premiestnenie výkopku  po nespevnenej ceste z  horniny tr.1-4, nad 1000 do 10000 m3 na vzdialenosť do 2000 m</t>
  </si>
  <si>
    <t>-1760939730</t>
  </si>
  <si>
    <t>"Vodorovné premiestnenie ornice na dočasnú skládku a späť"</t>
  </si>
  <si>
    <t>851,00*2   "úsek č.1"</t>
  </si>
  <si>
    <t>1785,00*2  "úsek č.2"</t>
  </si>
  <si>
    <t>309,00*2   "úsek č.3"</t>
  </si>
  <si>
    <t>162501142.S</t>
  </si>
  <si>
    <t>Vodorovné premiestnenie výkopku po spevnenej ceste z horniny tr.1-4, nad 1000 do 10000 m3 na vzdialenosť do 3000 m</t>
  </si>
  <si>
    <t>-69031864</t>
  </si>
  <si>
    <t>"Vodorovné premiestnenie prebytku výkopu na trvalú skládku"</t>
  </si>
  <si>
    <t>880,00   "úsek č.1"</t>
  </si>
  <si>
    <t>5</t>
  </si>
  <si>
    <t>162501143.S</t>
  </si>
  <si>
    <t>Vodorovné premiestnenie výkopku po spevnenej ceste z horniny tr.1-4, nad 1000 do 10000 m3, príplatok k cene za každých ďalšich a začatých 1000 m</t>
  </si>
  <si>
    <t>622904532</t>
  </si>
  <si>
    <t>2696*12  "uvažujeme skládku do vzdialenosti 15km"</t>
  </si>
  <si>
    <t>6</t>
  </si>
  <si>
    <t>167102102.S</t>
  </si>
  <si>
    <t>Nakladanie neuľahnutého výkopku z hornín tr.1-4 nad 1000 do 10000 m3</t>
  </si>
  <si>
    <t>995861506</t>
  </si>
  <si>
    <t>"Nakladanie ornice na dočasnú skládku a späť na zahumusovanie:"</t>
  </si>
  <si>
    <t>(851+1785+309)*2 "úsek č.1, úsek č.2, úsek č.3"</t>
  </si>
  <si>
    <t>"Nakladanie prebytku výkopu na vodorovný presun na trvalú skládku:"</t>
  </si>
  <si>
    <t>880+1489+327   "úsek č.1, úsek č.2, úsek č.3"</t>
  </si>
  <si>
    <t>7</t>
  </si>
  <si>
    <t>171101103.S</t>
  </si>
  <si>
    <t>Uloženie sypaniny do násypu  súdržnej horniny s mierou zhutnenia nad 96 do 100 % podľa Proctor-Standard</t>
  </si>
  <si>
    <t>-2062163181</t>
  </si>
  <si>
    <t>"Násypové teleso poľných ciest v zmysle kubatúrového hárku - príloha č.1"</t>
  </si>
  <si>
    <t>0,00  "úsek č.1</t>
  </si>
  <si>
    <t>577,00  "úsek č.2"</t>
  </si>
  <si>
    <t>5,00   "úsek č.3"</t>
  </si>
  <si>
    <t>8</t>
  </si>
  <si>
    <t>M</t>
  </si>
  <si>
    <t>583410004400.S</t>
  </si>
  <si>
    <t>Štrkodrva frakcia 0-63 mm</t>
  </si>
  <si>
    <t>t</t>
  </si>
  <si>
    <t>1880739849</t>
  </si>
  <si>
    <t>582,00*1,8  "materiál pre násypové teleso ciest"</t>
  </si>
  <si>
    <t>9</t>
  </si>
  <si>
    <t>171201203.S</t>
  </si>
  <si>
    <t>Uloženie sypaniny na skládky nad 1000 do 10000 m3</t>
  </si>
  <si>
    <t>-2066866360</t>
  </si>
  <si>
    <t>"Uloženie ornice na dočasnú skládku:"</t>
  </si>
  <si>
    <t>851+1785+309 "úsek č.1, úsek č.2, úsek č.3"</t>
  </si>
  <si>
    <t>"Uloženie prebytku výkopu na trvalej skládke:"</t>
  </si>
  <si>
    <t>10</t>
  </si>
  <si>
    <t>171209002.S</t>
  </si>
  <si>
    <t>Poplatok za skládku - zemina a kamenivo (17 05) ostatné</t>
  </si>
  <si>
    <t>-334671405</t>
  </si>
  <si>
    <t>(880+1489+327)*1,5   "úsek č.1, úsek č.2, úsek č.3"</t>
  </si>
  <si>
    <t>11</t>
  </si>
  <si>
    <t>181101102.S</t>
  </si>
  <si>
    <t>Úprava pláne v zárezoch v hornine 1-4 so zhutnením</t>
  </si>
  <si>
    <t>m2</t>
  </si>
  <si>
    <t>1264348660</t>
  </si>
  <si>
    <t>"V zmyle kubatúrového hárku - príloha č.1"</t>
  </si>
  <si>
    <t>2743,00  "úsek č.1"</t>
  </si>
  <si>
    <t>6306,00  "úsek č.2"</t>
  </si>
  <si>
    <t>1086,00  "úsek č.3"</t>
  </si>
  <si>
    <t>12</t>
  </si>
  <si>
    <t>181301106.S</t>
  </si>
  <si>
    <t>Rozprestretie ornice v rovine, plocha do 500 m2, hr. do 400 mm</t>
  </si>
  <si>
    <t>-58341149</t>
  </si>
  <si>
    <t>"Rozprestretie prebytku ornice na priľahlé nehnuteľnosti"</t>
  </si>
  <si>
    <t>((851+1785+309)-((6804,00+654,40)*0,2))/0,4  "celková výmera skrývky ornice - zahumusovanie svahov"</t>
  </si>
  <si>
    <t>13</t>
  </si>
  <si>
    <t>182101101.S</t>
  </si>
  <si>
    <t>Svahovanie trvalých svahov v zárezoch v hornine triedy 1-4</t>
  </si>
  <si>
    <t>1970667125</t>
  </si>
  <si>
    <t>"Svahovanie zárezov, plocha v zmysle kubatúrového hárku - príloha č.1"</t>
  </si>
  <si>
    <t>2172,00  "úsek č.1"</t>
  </si>
  <si>
    <t>3809,00  "úsek č.2"</t>
  </si>
  <si>
    <t>823,00   "úsek č.3"</t>
  </si>
  <si>
    <t>14</t>
  </si>
  <si>
    <t>182201101.S</t>
  </si>
  <si>
    <t>Svahovanie trvalých svahov v násype</t>
  </si>
  <si>
    <t>-163622147</t>
  </si>
  <si>
    <t>"Svahovanie násypov, plocha v zmysle kubatúrového hárku - príloha č.1"</t>
  </si>
  <si>
    <t>0,00     "úsek č.1"</t>
  </si>
  <si>
    <t>621,00  "úsek č.2"</t>
  </si>
  <si>
    <t>33,50    "úsek č.3"</t>
  </si>
  <si>
    <t>15</t>
  </si>
  <si>
    <t>182301133.S</t>
  </si>
  <si>
    <t>Rozprestretie ornice na svahu so sklonom nad 1:5, plocha nad 500 m2, hr.nad 150 do 200 mm</t>
  </si>
  <si>
    <t>-1162284739</t>
  </si>
  <si>
    <t>6804,00+654,40   "Zahumusovanie svahov"</t>
  </si>
  <si>
    <t>16</t>
  </si>
  <si>
    <t>183101215.S</t>
  </si>
  <si>
    <t>Hĺbenie jamiek pre výsadbu v horn. 1-4 s výmenou pôdy do 50% v rovine alebo na svahu do 1:5 objemu nad 0,125 do 0,40 m3</t>
  </si>
  <si>
    <t>ks</t>
  </si>
  <si>
    <t>-1847951830</t>
  </si>
  <si>
    <t>100  "hĺbenie jám pre výsadbu stromov"</t>
  </si>
  <si>
    <t>17</t>
  </si>
  <si>
    <t>183405211.S</t>
  </si>
  <si>
    <t>Výsev trávniku hydroosevom na ornicu</t>
  </si>
  <si>
    <t>346574835</t>
  </si>
  <si>
    <t>6804+654,50</t>
  </si>
  <si>
    <t>18</t>
  </si>
  <si>
    <t>005720001500.S</t>
  </si>
  <si>
    <t>Osivá tráv - výber trávových semien</t>
  </si>
  <si>
    <t>kg</t>
  </si>
  <si>
    <t>874279714</t>
  </si>
  <si>
    <t>7458,5*0,0309 'Prepočítané koeficientom množstva</t>
  </si>
  <si>
    <t>19</t>
  </si>
  <si>
    <t>184102114.S</t>
  </si>
  <si>
    <t>Výsadba dreviny s balom v rovine alebo na svahu do 1:5, priemer balu nad 400 do 500 mm</t>
  </si>
  <si>
    <t>-1693792220</t>
  </si>
  <si>
    <t>"Výadba stromovej aleje pori cestách"</t>
  </si>
  <si>
    <t>100   "1945/20  celková dĺžka ciest / vzdialenosť stromov"</t>
  </si>
  <si>
    <t>026560009000</t>
  </si>
  <si>
    <t>Lipa malolistá, výška 2000mm až 2500 mm</t>
  </si>
  <si>
    <t>-305946949</t>
  </si>
  <si>
    <t>Zakladanie</t>
  </si>
  <si>
    <t>21</t>
  </si>
  <si>
    <t>211521111.S</t>
  </si>
  <si>
    <t>Výplň odvodňovacieho rebra alebo trativodu do rýh kamenivom hrubým drveným frakcie 16-125</t>
  </si>
  <si>
    <t>702919955</t>
  </si>
  <si>
    <t>"Vodozádržné opatrenia - retenčné nádrže pod komunikáciou"</t>
  </si>
  <si>
    <t>15*3*1  "úsek č.1 - na konci úseku"</t>
  </si>
  <si>
    <t>10*3*1  "úsek č.1 - na začiatku úseku"</t>
  </si>
  <si>
    <t>20*3*1  "úsek č.2 - pri potoku v km 0,145"</t>
  </si>
  <si>
    <t>20*3*1  "úsek č.2 - pri potoku v km 0,300"</t>
  </si>
  <si>
    <t>22</t>
  </si>
  <si>
    <t>211971121.S</t>
  </si>
  <si>
    <t>Zhotov. oplášt. výplne z geotext. v ryhe alebo v záreze pri rozvinutej šírke oplášt. od 0 do 2, 5 m</t>
  </si>
  <si>
    <t>-887305443</t>
  </si>
  <si>
    <t>"Vodozádržné opatrenia - opláštenie stien retenčných podzemných nádrží"</t>
  </si>
  <si>
    <t>15*1*2+3*1*2+15*3*2+10*1*2+3*1*2+10*3*2  "úsek č.1"</t>
  </si>
  <si>
    <t>(20*1*2+3*1*2+20*3*2)*2  "úsek č.2"</t>
  </si>
  <si>
    <t>23</t>
  </si>
  <si>
    <t>693110004200.S</t>
  </si>
  <si>
    <t>Geotextília polypropylénová 200 g/m2, vsakovanie pre využitie dažďovej vody</t>
  </si>
  <si>
    <t>1319327505</t>
  </si>
  <si>
    <t>544*1,02 'Prepočítané koeficientom množstva</t>
  </si>
  <si>
    <t>24</t>
  </si>
  <si>
    <t>215901101.S</t>
  </si>
  <si>
    <t>Zhutnenie podložia z rastlej horniny 1 až 4 pod násypy, z hornina súdržných do 92 % PS a nesúdržných</t>
  </si>
  <si>
    <t>347457319</t>
  </si>
  <si>
    <t>3050,00  "úsek č.1"</t>
  </si>
  <si>
    <t>6803,00  "úsek č.2"</t>
  </si>
  <si>
    <t>1195,00  "úsek č.3"</t>
  </si>
  <si>
    <t>25</t>
  </si>
  <si>
    <t>289971212.S</t>
  </si>
  <si>
    <t>Zhotovenie vrstvy z geotextílie na upravenom povrchu sklon do 1 : 5 , šírky nad 3 do 6 m</t>
  </si>
  <si>
    <t>1618294346</t>
  </si>
  <si>
    <t>26</t>
  </si>
  <si>
    <t>693110002000.S</t>
  </si>
  <si>
    <t>Geotextília polypropylénová netkaná 200 g/m2</t>
  </si>
  <si>
    <t>569233108</t>
  </si>
  <si>
    <t>10135*1,02 'Prepočítané koeficientom množstva</t>
  </si>
  <si>
    <t>27</t>
  </si>
  <si>
    <t>289971221.S</t>
  </si>
  <si>
    <t>Zhotovenie vrstvy z geotextílie na uprav. povrchu sklon nad 1 : 5 do 1 : 2,5 , šírky od 0 do 3 m</t>
  </si>
  <si>
    <t>-1943720502</t>
  </si>
  <si>
    <t>6804,00+654,40   "Protierózne opatrenie svahov"</t>
  </si>
  <si>
    <t>28</t>
  </si>
  <si>
    <t>693710001005.S</t>
  </si>
  <si>
    <t>Sieť protierózna z kokosových vlákien, plošná hmotnosť 700 g/m2</t>
  </si>
  <si>
    <t>808423618</t>
  </si>
  <si>
    <t>7458,4*1,02 'Prepočítané koeficientom množstva</t>
  </si>
  <si>
    <t>Komunikácie</t>
  </si>
  <si>
    <t>29</t>
  </si>
  <si>
    <t>561091133.S</t>
  </si>
  <si>
    <t>Zhotovenie podkladu zo zeminy stabilizovanej hydraulickými spojivami systémom (Road Mix) hr. do 400 mm plochy nad 5000 m2, vrátane dodávky materiálu</t>
  </si>
  <si>
    <t>-1484596014</t>
  </si>
  <si>
    <t>"Úprava podložia, plocha v zmyle kubatúrového hárku - príloha č.1"</t>
  </si>
  <si>
    <t>30</t>
  </si>
  <si>
    <t>564861111.S</t>
  </si>
  <si>
    <t>Podklad zo štrkodrviny s rozprestretím a zhutnením, po zhutnení hr. 200 mm</t>
  </si>
  <si>
    <t>1966268026</t>
  </si>
  <si>
    <t>"Konštručné vrstvy vozovky úsek č.1"</t>
  </si>
  <si>
    <t>544,33*3,0  "trasa"</t>
  </si>
  <si>
    <t>60,00*2            "výhybne"</t>
  </si>
  <si>
    <t>"Konštručné vrstvy vozovky úsek č.2"</t>
  </si>
  <si>
    <t>1169,43*3,0   "trasa"</t>
  </si>
  <si>
    <t>60,00*9           "výhybne"</t>
  </si>
  <si>
    <t>"Konštručné vrstvy vozovky úsek č.3"</t>
  </si>
  <si>
    <t>232,28*3,0   "trasa"</t>
  </si>
  <si>
    <t>60,00            "výhybňa"</t>
  </si>
  <si>
    <t>31</t>
  </si>
  <si>
    <t>564871111.S</t>
  </si>
  <si>
    <t>Podklad zo štrkodrviny s rozprestretím a zhutnením, po zhutnení hr. 250 mm</t>
  </si>
  <si>
    <t>2045943791</t>
  </si>
  <si>
    <t>32</t>
  </si>
  <si>
    <t>569903311.S</t>
  </si>
  <si>
    <t>Zhotovenie zemných krajníc z hornín akejkoľvek triedy so zhutnením</t>
  </si>
  <si>
    <t>1837360312</t>
  </si>
  <si>
    <t>219,00  "úsek č.1"</t>
  </si>
  <si>
    <t>492,00  "úsek č.2"</t>
  </si>
  <si>
    <t>100,00  "úsek č.3"</t>
  </si>
  <si>
    <t>33</t>
  </si>
  <si>
    <t>583410004100.S</t>
  </si>
  <si>
    <t>Štrkodrva frakcia 0-22 mm</t>
  </si>
  <si>
    <t>2095739558</t>
  </si>
  <si>
    <t>811,00*1,8</t>
  </si>
  <si>
    <t>34</t>
  </si>
  <si>
    <t>573111112.S</t>
  </si>
  <si>
    <t>Postrek asfaltový infiltračný s posypom kamenivom z asfaltu cestného v množstve 1,00 kg/m2</t>
  </si>
  <si>
    <t>792443398</t>
  </si>
  <si>
    <t>"Konštručné vrstvy vozovky úsek č.2, km 0,000 - km 0,475"</t>
  </si>
  <si>
    <t>475,00*3,0   "trasa"</t>
  </si>
  <si>
    <t>35</t>
  </si>
  <si>
    <t>577144231.S</t>
  </si>
  <si>
    <t>Asfaltový betón vrstva obrusná AC 11 O v pruhu š. do 3 m z nemodifik. asfaltu tr. II, po zhutnení hr. 50 mm</t>
  </si>
  <si>
    <t>1131811892</t>
  </si>
  <si>
    <t>"Konštručné vrstvy vozovky úsek č.2, km 0,000- km 0 ,475"</t>
  </si>
  <si>
    <t>36</t>
  </si>
  <si>
    <t>577184431.S</t>
  </si>
  <si>
    <t>Asfaltový betón vrstva ložná AC 22 L v pruhu š. do 3 m z nemodifik. asfaltu tr. II, po zhutnení hr. 90 mm</t>
  </si>
  <si>
    <t>759587675</t>
  </si>
  <si>
    <t>Rúrové vedenie</t>
  </si>
  <si>
    <t>37</t>
  </si>
  <si>
    <t>895641111.S</t>
  </si>
  <si>
    <t>Zhotovenie drenážneho vyústenia typového z betónových prefabrikovaných dielcov dvojdielne, vrátane dodávky materiálu - vyústenie z retenčných nádrží</t>
  </si>
  <si>
    <t>-1220519566</t>
  </si>
  <si>
    <t>Ostatné konštrukcie a práce-búranie</t>
  </si>
  <si>
    <t>38</t>
  </si>
  <si>
    <t>919411111.S</t>
  </si>
  <si>
    <t>Čelo priepustu z betónu prostého z rúr DN 300 až DN 500 mm</t>
  </si>
  <si>
    <t>-910893419</t>
  </si>
  <si>
    <t>39</t>
  </si>
  <si>
    <t>919411121.S</t>
  </si>
  <si>
    <t>Čelo priepustu z betónu prostého z rúr DN 600 až DN 800 mm</t>
  </si>
  <si>
    <t>292830540</t>
  </si>
  <si>
    <t>40</t>
  </si>
  <si>
    <t>919411131.S</t>
  </si>
  <si>
    <t>Čelo priepustu z betónu prostého z rúr DN 800 až DN 1000 mm</t>
  </si>
  <si>
    <t>66849019</t>
  </si>
  <si>
    <t>41</t>
  </si>
  <si>
    <t>919512112.S</t>
  </si>
  <si>
    <t>Zhotovenie priepustu z rúr železobetónových DN 400</t>
  </si>
  <si>
    <t>m</t>
  </si>
  <si>
    <t>1721977358</t>
  </si>
  <si>
    <t>10  "priepust v km 0,000 - úsek č.2"</t>
  </si>
  <si>
    <t>10  "priepust na konci úseku č.2"</t>
  </si>
  <si>
    <t>42</t>
  </si>
  <si>
    <t>592220000520.S</t>
  </si>
  <si>
    <t>Rúra železobetónová hrdlová pre splaškové odpadové vody DN 400, dĺžky 2500 mm</t>
  </si>
  <si>
    <t>606464017</t>
  </si>
  <si>
    <t>19,8019801980198*0,404 'Prepočítané koeficientom množstva</t>
  </si>
  <si>
    <t>43</t>
  </si>
  <si>
    <t>919514112.S</t>
  </si>
  <si>
    <t>Zhotovenie priepustu z rúr železobetónových DN 600</t>
  </si>
  <si>
    <t>-714000932</t>
  </si>
  <si>
    <t>8  "priepust v km 0,300 - úsek č.2"</t>
  </si>
  <si>
    <t>44</t>
  </si>
  <si>
    <t>592220000540.S</t>
  </si>
  <si>
    <t>Rúra železobetónová hrdlová pre splaškové odpadové vody DN 600, dĺžky 2500 mm</t>
  </si>
  <si>
    <t>985684948</t>
  </si>
  <si>
    <t>9,9009900990099*0,404 'Prepočítané koeficientom množstva</t>
  </si>
  <si>
    <t>45</t>
  </si>
  <si>
    <t>919523112.S</t>
  </si>
  <si>
    <t>Zhotovenie priepustu z rúr železobetónových DN 1000</t>
  </si>
  <si>
    <t>1432118290</t>
  </si>
  <si>
    <t>10  "priepust v km 0,143450 - úsek č.2"</t>
  </si>
  <si>
    <t>46</t>
  </si>
  <si>
    <t>592220000560.S</t>
  </si>
  <si>
    <t>Rúra železobetónová hrdlová pre splaškové odpadové vody DN 1000, dĺžky 2500 mm</t>
  </si>
  <si>
    <t>1298467026</t>
  </si>
  <si>
    <t>3,96039603960396*1,01 'Prepočítané koeficientom množstva</t>
  </si>
  <si>
    <t>99</t>
  </si>
  <si>
    <t>Presun hmôt HSV</t>
  </si>
  <si>
    <t>47</t>
  </si>
  <si>
    <t>998225111.S</t>
  </si>
  <si>
    <t>Presun hmôt pre pozemnú komunikáciu a letisko s krytom asfaltovým akejkoľvek dĺžky objektu</t>
  </si>
  <si>
    <t>858193167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</si>
</sst>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4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167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0" xfId="0" applyFont="1" applyBorder="1" applyAlignment="1">
      <alignment horizontal="center" vertical="center"/>
    </xf>
    <xf numFmtId="0" fontId="23" fillId="0" borderId="19" xfId="0" applyFont="1" applyBorder="1" applyAlignment="1">
      <alignment horizontal="left" vertical="center"/>
    </xf>
    <xf numFmtId="0" fontId="23" fillId="0" borderId="20" xfId="0" applyFont="1" applyBorder="1" applyAlignment="1">
      <alignment horizontal="center"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4" fontId="16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>
      <selection activeCell="Z11" sqref="Z11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227" t="s">
        <v>5</v>
      </c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5" customHeight="1">
      <c r="B4" s="20"/>
      <c r="D4" s="21" t="s">
        <v>8</v>
      </c>
      <c r="AR4" s="20"/>
      <c r="AS4" s="22" t="s">
        <v>9</v>
      </c>
      <c r="BS4" s="17" t="s">
        <v>6</v>
      </c>
    </row>
    <row r="5" spans="1:74" s="1" customFormat="1" ht="12" customHeight="1">
      <c r="B5" s="20"/>
      <c r="D5" s="23" t="s">
        <v>10</v>
      </c>
      <c r="K5" s="191" t="s">
        <v>11</v>
      </c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R5" s="20"/>
      <c r="BS5" s="17" t="s">
        <v>6</v>
      </c>
    </row>
    <row r="6" spans="1:74" s="1" customFormat="1" ht="36.950000000000003" customHeight="1">
      <c r="B6" s="20"/>
      <c r="D6" s="25" t="s">
        <v>12</v>
      </c>
      <c r="K6" s="193" t="s">
        <v>13</v>
      </c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R6" s="20"/>
      <c r="BS6" s="17" t="s">
        <v>6</v>
      </c>
    </row>
    <row r="7" spans="1:74" s="1" customFormat="1" ht="12" customHeight="1">
      <c r="B7" s="20"/>
      <c r="D7" s="26" t="s">
        <v>14</v>
      </c>
      <c r="K7" s="24" t="s">
        <v>15</v>
      </c>
      <c r="AK7" s="26" t="s">
        <v>16</v>
      </c>
      <c r="AN7" s="24"/>
      <c r="AR7" s="20"/>
      <c r="BS7" s="17" t="s">
        <v>6</v>
      </c>
    </row>
    <row r="8" spans="1:74" s="1" customFormat="1" ht="12" customHeight="1">
      <c r="B8" s="20"/>
      <c r="D8" s="26" t="s">
        <v>17</v>
      </c>
      <c r="K8" s="24" t="s">
        <v>18</v>
      </c>
      <c r="AK8" s="26" t="s">
        <v>19</v>
      </c>
      <c r="AN8" s="24"/>
      <c r="AR8" s="20"/>
      <c r="BS8" s="17" t="s">
        <v>6</v>
      </c>
    </row>
    <row r="9" spans="1:74" s="1" customFormat="1" ht="29.25" customHeight="1">
      <c r="B9" s="20"/>
      <c r="D9" s="23" t="s">
        <v>20</v>
      </c>
      <c r="K9" s="27" t="s">
        <v>21</v>
      </c>
      <c r="AK9" s="23" t="s">
        <v>22</v>
      </c>
      <c r="AN9" s="27"/>
      <c r="AR9" s="20"/>
      <c r="BS9" s="17" t="s">
        <v>6</v>
      </c>
    </row>
    <row r="10" spans="1:74" s="1" customFormat="1" ht="12" customHeight="1">
      <c r="B10" s="20"/>
      <c r="D10" s="26" t="s">
        <v>23</v>
      </c>
      <c r="AK10" s="26" t="s">
        <v>24</v>
      </c>
      <c r="AN10" s="24" t="s">
        <v>25</v>
      </c>
      <c r="AR10" s="20"/>
      <c r="BS10" s="17" t="s">
        <v>6</v>
      </c>
    </row>
    <row r="11" spans="1:74" s="1" customFormat="1" ht="18.399999999999999" customHeight="1">
      <c r="B11" s="20"/>
      <c r="E11" s="24" t="s">
        <v>18</v>
      </c>
      <c r="AK11" s="26" t="s">
        <v>26</v>
      </c>
      <c r="AN11" s="24" t="s">
        <v>1</v>
      </c>
      <c r="AR11" s="20"/>
      <c r="BS11" s="17" t="s">
        <v>6</v>
      </c>
    </row>
    <row r="12" spans="1:74" s="1" customFormat="1" ht="6.95" customHeight="1">
      <c r="B12" s="20"/>
      <c r="AR12" s="20"/>
      <c r="BS12" s="17" t="s">
        <v>6</v>
      </c>
    </row>
    <row r="13" spans="1:74" s="1" customFormat="1" ht="12" customHeight="1">
      <c r="B13" s="20"/>
      <c r="D13" s="26" t="s">
        <v>27</v>
      </c>
      <c r="AK13" s="26" t="s">
        <v>24</v>
      </c>
      <c r="AN13" s="24" t="s">
        <v>1</v>
      </c>
      <c r="AR13" s="20"/>
      <c r="BS13" s="17" t="s">
        <v>6</v>
      </c>
    </row>
    <row r="14" spans="1:74" ht="12.75">
      <c r="B14" s="20"/>
      <c r="E14" s="24" t="s">
        <v>28</v>
      </c>
      <c r="AK14" s="26" t="s">
        <v>26</v>
      </c>
      <c r="AN14" s="24" t="s">
        <v>1</v>
      </c>
      <c r="AR14" s="20"/>
      <c r="BS14" s="17" t="s">
        <v>6</v>
      </c>
    </row>
    <row r="15" spans="1:74" s="1" customFormat="1" ht="6.95" customHeight="1">
      <c r="B15" s="20"/>
      <c r="AR15" s="20"/>
      <c r="BS15" s="17" t="s">
        <v>3</v>
      </c>
    </row>
    <row r="16" spans="1:74" s="1" customFormat="1" ht="12" customHeight="1">
      <c r="B16" s="20"/>
      <c r="D16" s="26" t="s">
        <v>29</v>
      </c>
      <c r="AK16" s="26" t="s">
        <v>24</v>
      </c>
      <c r="AN16" s="24"/>
      <c r="AR16" s="20"/>
      <c r="BS16" s="17" t="s">
        <v>3</v>
      </c>
    </row>
    <row r="17" spans="1:71" s="1" customFormat="1" ht="18.399999999999999" customHeight="1">
      <c r="B17" s="20"/>
      <c r="E17" s="24"/>
      <c r="AK17" s="26" t="s">
        <v>26</v>
      </c>
      <c r="AN17" s="24"/>
      <c r="AR17" s="20"/>
      <c r="BS17" s="17" t="s">
        <v>30</v>
      </c>
    </row>
    <row r="18" spans="1:71" s="1" customFormat="1" ht="6.95" customHeight="1">
      <c r="B18" s="20"/>
      <c r="AR18" s="20"/>
      <c r="BS18" s="17" t="s">
        <v>31</v>
      </c>
    </row>
    <row r="19" spans="1:71" s="1" customFormat="1" ht="12" customHeight="1">
      <c r="B19" s="20"/>
      <c r="D19" s="26" t="s">
        <v>32</v>
      </c>
      <c r="AK19" s="26" t="s">
        <v>24</v>
      </c>
      <c r="AN19" s="24" t="s">
        <v>1</v>
      </c>
      <c r="AR19" s="20"/>
      <c r="BS19" s="17" t="s">
        <v>31</v>
      </c>
    </row>
    <row r="20" spans="1:71" s="1" customFormat="1" ht="18.399999999999999" customHeight="1">
      <c r="B20" s="20"/>
      <c r="E20" s="24"/>
      <c r="AK20" s="26" t="s">
        <v>26</v>
      </c>
      <c r="AN20" s="24" t="s">
        <v>1</v>
      </c>
      <c r="AR20" s="20"/>
      <c r="BS20" s="17" t="s">
        <v>30</v>
      </c>
    </row>
    <row r="21" spans="1:71" s="1" customFormat="1" ht="6.95" customHeight="1">
      <c r="B21" s="20"/>
      <c r="AR21" s="20"/>
    </row>
    <row r="22" spans="1:71" s="1" customFormat="1" ht="12" customHeight="1">
      <c r="B22" s="20"/>
      <c r="D22" s="26" t="s">
        <v>33</v>
      </c>
      <c r="AR22" s="20"/>
    </row>
    <row r="23" spans="1:71" s="1" customFormat="1" ht="16.5" customHeight="1">
      <c r="B23" s="20"/>
      <c r="E23" s="194" t="s">
        <v>1</v>
      </c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R23" s="20"/>
    </row>
    <row r="24" spans="1:71" s="1" customFormat="1" ht="6.95" customHeight="1">
      <c r="B24" s="20"/>
      <c r="AR24" s="20"/>
    </row>
    <row r="25" spans="1:71" s="1" customFormat="1" ht="6.95" customHeight="1">
      <c r="B25" s="20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20"/>
    </row>
    <row r="26" spans="1:71" s="2" customFormat="1" ht="25.9" customHeight="1">
      <c r="A26" s="30"/>
      <c r="B26" s="31"/>
      <c r="C26" s="30"/>
      <c r="D26" s="32" t="s">
        <v>34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95">
        <f>ROUND(AG94,2)</f>
        <v>0</v>
      </c>
      <c r="AL26" s="196"/>
      <c r="AM26" s="196"/>
      <c r="AN26" s="196"/>
      <c r="AO26" s="196"/>
      <c r="AP26" s="30"/>
      <c r="AQ26" s="30"/>
      <c r="AR26" s="31"/>
      <c r="BE26" s="30"/>
    </row>
    <row r="27" spans="1:7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1"/>
      <c r="BE27" s="30"/>
    </row>
    <row r="28" spans="1:71" s="2" customFormat="1" ht="12.75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197" t="s">
        <v>35</v>
      </c>
      <c r="M28" s="197"/>
      <c r="N28" s="197"/>
      <c r="O28" s="197"/>
      <c r="P28" s="197"/>
      <c r="Q28" s="30"/>
      <c r="R28" s="30"/>
      <c r="S28" s="30"/>
      <c r="T28" s="30"/>
      <c r="U28" s="30"/>
      <c r="V28" s="30"/>
      <c r="W28" s="197" t="s">
        <v>36</v>
      </c>
      <c r="X28" s="197"/>
      <c r="Y28" s="197"/>
      <c r="Z28" s="197"/>
      <c r="AA28" s="197"/>
      <c r="AB28" s="197"/>
      <c r="AC28" s="197"/>
      <c r="AD28" s="197"/>
      <c r="AE28" s="197"/>
      <c r="AF28" s="30"/>
      <c r="AG28" s="30"/>
      <c r="AH28" s="30"/>
      <c r="AI28" s="30"/>
      <c r="AJ28" s="30"/>
      <c r="AK28" s="197" t="s">
        <v>37</v>
      </c>
      <c r="AL28" s="197"/>
      <c r="AM28" s="197"/>
      <c r="AN28" s="197"/>
      <c r="AO28" s="197"/>
      <c r="AP28" s="30"/>
      <c r="AQ28" s="30"/>
      <c r="AR28" s="31"/>
      <c r="BE28" s="30"/>
    </row>
    <row r="29" spans="1:71" s="3" customFormat="1" ht="14.45" customHeight="1">
      <c r="B29" s="35"/>
      <c r="D29" s="26" t="s">
        <v>38</v>
      </c>
      <c r="F29" s="36" t="s">
        <v>39</v>
      </c>
      <c r="L29" s="200">
        <v>0.2</v>
      </c>
      <c r="M29" s="199"/>
      <c r="N29" s="199"/>
      <c r="O29" s="199"/>
      <c r="P29" s="199"/>
      <c r="Q29" s="37"/>
      <c r="R29" s="37"/>
      <c r="S29" s="37"/>
      <c r="T29" s="37"/>
      <c r="U29" s="37"/>
      <c r="V29" s="37"/>
      <c r="W29" s="198">
        <f>ROUND(AZ94, 2)</f>
        <v>0</v>
      </c>
      <c r="X29" s="199"/>
      <c r="Y29" s="199"/>
      <c r="Z29" s="199"/>
      <c r="AA29" s="199"/>
      <c r="AB29" s="199"/>
      <c r="AC29" s="199"/>
      <c r="AD29" s="199"/>
      <c r="AE29" s="199"/>
      <c r="AF29" s="37"/>
      <c r="AG29" s="37"/>
      <c r="AH29" s="37"/>
      <c r="AI29" s="37"/>
      <c r="AJ29" s="37"/>
      <c r="AK29" s="198">
        <f>ROUND(AV94, 2)</f>
        <v>0</v>
      </c>
      <c r="AL29" s="199"/>
      <c r="AM29" s="199"/>
      <c r="AN29" s="199"/>
      <c r="AO29" s="199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</row>
    <row r="30" spans="1:71" s="3" customFormat="1" ht="14.45" customHeight="1">
      <c r="B30" s="35"/>
      <c r="F30" s="36" t="s">
        <v>40</v>
      </c>
      <c r="L30" s="203">
        <v>0.2</v>
      </c>
      <c r="M30" s="202"/>
      <c r="N30" s="202"/>
      <c r="O30" s="202"/>
      <c r="P30" s="202"/>
      <c r="W30" s="201">
        <f>ROUND(BA94, 2)</f>
        <v>0</v>
      </c>
      <c r="X30" s="202"/>
      <c r="Y30" s="202"/>
      <c r="Z30" s="202"/>
      <c r="AA30" s="202"/>
      <c r="AB30" s="202"/>
      <c r="AC30" s="202"/>
      <c r="AD30" s="202"/>
      <c r="AE30" s="202"/>
      <c r="AK30" s="201">
        <f>ROUND(AW94, 2)</f>
        <v>0</v>
      </c>
      <c r="AL30" s="202"/>
      <c r="AM30" s="202"/>
      <c r="AN30" s="202"/>
      <c r="AO30" s="202"/>
      <c r="AR30" s="35"/>
    </row>
    <row r="31" spans="1:71" s="3" customFormat="1" ht="14.45" hidden="1" customHeight="1">
      <c r="B31" s="35"/>
      <c r="F31" s="26" t="s">
        <v>41</v>
      </c>
      <c r="L31" s="203">
        <v>0.2</v>
      </c>
      <c r="M31" s="202"/>
      <c r="N31" s="202"/>
      <c r="O31" s="202"/>
      <c r="P31" s="202"/>
      <c r="W31" s="201">
        <f>ROUND(BB94, 2)</f>
        <v>0</v>
      </c>
      <c r="X31" s="202"/>
      <c r="Y31" s="202"/>
      <c r="Z31" s="202"/>
      <c r="AA31" s="202"/>
      <c r="AB31" s="202"/>
      <c r="AC31" s="202"/>
      <c r="AD31" s="202"/>
      <c r="AE31" s="202"/>
      <c r="AK31" s="201">
        <v>0</v>
      </c>
      <c r="AL31" s="202"/>
      <c r="AM31" s="202"/>
      <c r="AN31" s="202"/>
      <c r="AO31" s="202"/>
      <c r="AR31" s="35"/>
    </row>
    <row r="32" spans="1:71" s="3" customFormat="1" ht="14.45" hidden="1" customHeight="1">
      <c r="B32" s="35"/>
      <c r="F32" s="26" t="s">
        <v>42</v>
      </c>
      <c r="L32" s="203">
        <v>0.2</v>
      </c>
      <c r="M32" s="202"/>
      <c r="N32" s="202"/>
      <c r="O32" s="202"/>
      <c r="P32" s="202"/>
      <c r="W32" s="201">
        <f>ROUND(BC94, 2)</f>
        <v>0</v>
      </c>
      <c r="X32" s="202"/>
      <c r="Y32" s="202"/>
      <c r="Z32" s="202"/>
      <c r="AA32" s="202"/>
      <c r="AB32" s="202"/>
      <c r="AC32" s="202"/>
      <c r="AD32" s="202"/>
      <c r="AE32" s="202"/>
      <c r="AK32" s="201">
        <v>0</v>
      </c>
      <c r="AL32" s="202"/>
      <c r="AM32" s="202"/>
      <c r="AN32" s="202"/>
      <c r="AO32" s="202"/>
      <c r="AR32" s="35"/>
    </row>
    <row r="33" spans="1:57" s="3" customFormat="1" ht="14.45" hidden="1" customHeight="1">
      <c r="B33" s="35"/>
      <c r="F33" s="36" t="s">
        <v>43</v>
      </c>
      <c r="L33" s="200">
        <v>0</v>
      </c>
      <c r="M33" s="199"/>
      <c r="N33" s="199"/>
      <c r="O33" s="199"/>
      <c r="P33" s="199"/>
      <c r="Q33" s="37"/>
      <c r="R33" s="37"/>
      <c r="S33" s="37"/>
      <c r="T33" s="37"/>
      <c r="U33" s="37"/>
      <c r="V33" s="37"/>
      <c r="W33" s="198">
        <f>ROUND(BD94, 2)</f>
        <v>0</v>
      </c>
      <c r="X33" s="199"/>
      <c r="Y33" s="199"/>
      <c r="Z33" s="199"/>
      <c r="AA33" s="199"/>
      <c r="AB33" s="199"/>
      <c r="AC33" s="199"/>
      <c r="AD33" s="199"/>
      <c r="AE33" s="199"/>
      <c r="AF33" s="37"/>
      <c r="AG33" s="37"/>
      <c r="AH33" s="37"/>
      <c r="AI33" s="37"/>
      <c r="AJ33" s="37"/>
      <c r="AK33" s="198">
        <v>0</v>
      </c>
      <c r="AL33" s="199"/>
      <c r="AM33" s="199"/>
      <c r="AN33" s="199"/>
      <c r="AO33" s="199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</row>
    <row r="34" spans="1:57" s="2" customFormat="1" ht="6.95" customHeight="1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BE34" s="30"/>
    </row>
    <row r="35" spans="1:57" s="2" customFormat="1" ht="25.9" customHeight="1">
      <c r="A35" s="30"/>
      <c r="B35" s="31"/>
      <c r="C35" s="39"/>
      <c r="D35" s="40" t="s">
        <v>44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45</v>
      </c>
      <c r="U35" s="41"/>
      <c r="V35" s="41"/>
      <c r="W35" s="41"/>
      <c r="X35" s="204" t="s">
        <v>46</v>
      </c>
      <c r="Y35" s="205"/>
      <c r="Z35" s="205"/>
      <c r="AA35" s="205"/>
      <c r="AB35" s="205"/>
      <c r="AC35" s="41"/>
      <c r="AD35" s="41"/>
      <c r="AE35" s="41"/>
      <c r="AF35" s="41"/>
      <c r="AG35" s="41"/>
      <c r="AH35" s="41"/>
      <c r="AI35" s="41"/>
      <c r="AJ35" s="41"/>
      <c r="AK35" s="206">
        <f>SUM(AK26:AK33)</f>
        <v>0</v>
      </c>
      <c r="AL35" s="205"/>
      <c r="AM35" s="205"/>
      <c r="AN35" s="205"/>
      <c r="AO35" s="207"/>
      <c r="AP35" s="39"/>
      <c r="AQ35" s="39"/>
      <c r="AR35" s="31"/>
      <c r="BE35" s="30"/>
    </row>
    <row r="36" spans="1:57" s="2" customFormat="1" ht="6.95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BE36" s="30"/>
    </row>
    <row r="37" spans="1:57" s="2" customFormat="1" ht="14.45" customHeight="1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1"/>
      <c r="BE37" s="30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3"/>
      <c r="D49" s="44" t="s">
        <v>47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48</v>
      </c>
      <c r="AI49" s="45"/>
      <c r="AJ49" s="45"/>
      <c r="AK49" s="45"/>
      <c r="AL49" s="45"/>
      <c r="AM49" s="45"/>
      <c r="AN49" s="45"/>
      <c r="AO49" s="45"/>
      <c r="AR49" s="43"/>
    </row>
    <row r="50" spans="1:57" ht="11.25">
      <c r="B50" s="20"/>
      <c r="AR50" s="20"/>
    </row>
    <row r="51" spans="1:57" ht="11.25">
      <c r="B51" s="20"/>
      <c r="AR51" s="20"/>
    </row>
    <row r="52" spans="1:57" ht="11.25">
      <c r="B52" s="20"/>
      <c r="AR52" s="20"/>
    </row>
    <row r="53" spans="1:57" ht="11.25">
      <c r="B53" s="20"/>
      <c r="AR53" s="20"/>
    </row>
    <row r="54" spans="1:57" ht="11.25">
      <c r="B54" s="20"/>
      <c r="AR54" s="20"/>
    </row>
    <row r="55" spans="1:57" ht="11.25">
      <c r="B55" s="20"/>
      <c r="AR55" s="20"/>
    </row>
    <row r="56" spans="1:57" ht="11.25">
      <c r="B56" s="20"/>
      <c r="AR56" s="20"/>
    </row>
    <row r="57" spans="1:57" ht="11.25">
      <c r="B57" s="20"/>
      <c r="AR57" s="20"/>
    </row>
    <row r="58" spans="1:57" ht="11.25">
      <c r="B58" s="20"/>
      <c r="AR58" s="20"/>
    </row>
    <row r="59" spans="1:57" ht="11.25">
      <c r="B59" s="20"/>
      <c r="AR59" s="20"/>
    </row>
    <row r="60" spans="1:57" s="2" customFormat="1" ht="12.75">
      <c r="A60" s="30"/>
      <c r="B60" s="31"/>
      <c r="C60" s="30"/>
      <c r="D60" s="46" t="s">
        <v>49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6" t="s">
        <v>50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6" t="s">
        <v>49</v>
      </c>
      <c r="AI60" s="33"/>
      <c r="AJ60" s="33"/>
      <c r="AK60" s="33"/>
      <c r="AL60" s="33"/>
      <c r="AM60" s="46" t="s">
        <v>50</v>
      </c>
      <c r="AN60" s="33"/>
      <c r="AO60" s="33"/>
      <c r="AP60" s="30"/>
      <c r="AQ60" s="30"/>
      <c r="AR60" s="31"/>
      <c r="BE60" s="30"/>
    </row>
    <row r="61" spans="1:57" ht="11.25">
      <c r="B61" s="20"/>
      <c r="AR61" s="20"/>
    </row>
    <row r="62" spans="1:57" ht="11.25">
      <c r="B62" s="20"/>
      <c r="AR62" s="20"/>
    </row>
    <row r="63" spans="1:57" ht="11.25">
      <c r="B63" s="20"/>
      <c r="AR63" s="20"/>
    </row>
    <row r="64" spans="1:57" s="2" customFormat="1" ht="12.75">
      <c r="A64" s="30"/>
      <c r="B64" s="31"/>
      <c r="C64" s="30"/>
      <c r="D64" s="44" t="s">
        <v>51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52</v>
      </c>
      <c r="AI64" s="47"/>
      <c r="AJ64" s="47"/>
      <c r="AK64" s="47"/>
      <c r="AL64" s="47"/>
      <c r="AM64" s="47"/>
      <c r="AN64" s="47"/>
      <c r="AO64" s="47"/>
      <c r="AP64" s="30"/>
      <c r="AQ64" s="30"/>
      <c r="AR64" s="31"/>
      <c r="BE64" s="30"/>
    </row>
    <row r="65" spans="1:57" ht="11.25">
      <c r="B65" s="20"/>
      <c r="AR65" s="20"/>
    </row>
    <row r="66" spans="1:57" ht="11.25">
      <c r="B66" s="20"/>
      <c r="AR66" s="20"/>
    </row>
    <row r="67" spans="1:57" ht="11.25">
      <c r="B67" s="20"/>
      <c r="AR67" s="20"/>
    </row>
    <row r="68" spans="1:57" ht="11.25">
      <c r="B68" s="20"/>
      <c r="AR68" s="20"/>
    </row>
    <row r="69" spans="1:57" ht="11.25">
      <c r="B69" s="20"/>
      <c r="AR69" s="20"/>
    </row>
    <row r="70" spans="1:57" ht="11.25">
      <c r="B70" s="20"/>
      <c r="AR70" s="20"/>
    </row>
    <row r="71" spans="1:57" ht="11.25">
      <c r="B71" s="20"/>
      <c r="AR71" s="20"/>
    </row>
    <row r="72" spans="1:57" ht="11.25">
      <c r="B72" s="20"/>
      <c r="AR72" s="20"/>
    </row>
    <row r="73" spans="1:57" ht="11.25">
      <c r="B73" s="20"/>
      <c r="AR73" s="20"/>
    </row>
    <row r="74" spans="1:57" ht="11.25">
      <c r="B74" s="20"/>
      <c r="AR74" s="20"/>
    </row>
    <row r="75" spans="1:57" s="2" customFormat="1" ht="12.75">
      <c r="A75" s="30"/>
      <c r="B75" s="31"/>
      <c r="C75" s="30"/>
      <c r="D75" s="46" t="s">
        <v>49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6" t="s">
        <v>50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6" t="s">
        <v>49</v>
      </c>
      <c r="AI75" s="33"/>
      <c r="AJ75" s="33"/>
      <c r="AK75" s="33"/>
      <c r="AL75" s="33"/>
      <c r="AM75" s="46" t="s">
        <v>50</v>
      </c>
      <c r="AN75" s="33"/>
      <c r="AO75" s="33"/>
      <c r="AP75" s="30"/>
      <c r="AQ75" s="30"/>
      <c r="AR75" s="31"/>
      <c r="BE75" s="30"/>
    </row>
    <row r="76" spans="1:57" s="2" customFormat="1" ht="11.25">
      <c r="A76" s="30"/>
      <c r="B76" s="31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1"/>
      <c r="BE76" s="30"/>
    </row>
    <row r="77" spans="1:57" s="2" customFormat="1" ht="6.95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1"/>
      <c r="BE77" s="30"/>
    </row>
    <row r="81" spans="1:90" s="2" customFormat="1" ht="6.95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1"/>
      <c r="BE81" s="30"/>
    </row>
    <row r="82" spans="1:90" s="2" customFormat="1" ht="24.95" customHeight="1">
      <c r="A82" s="30"/>
      <c r="B82" s="31"/>
      <c r="C82" s="21" t="s">
        <v>53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1"/>
      <c r="BE82" s="30"/>
    </row>
    <row r="83" spans="1:90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1"/>
      <c r="BE83" s="30"/>
    </row>
    <row r="84" spans="1:90" s="4" customFormat="1" ht="12" customHeight="1">
      <c r="B84" s="52"/>
      <c r="C84" s="26" t="s">
        <v>10</v>
      </c>
      <c r="L84" s="4" t="str">
        <f>K5</f>
        <v>133</v>
      </c>
      <c r="AR84" s="52"/>
    </row>
    <row r="85" spans="1:90" s="5" customFormat="1" ht="36.950000000000003" customHeight="1">
      <c r="B85" s="53"/>
      <c r="C85" s="54" t="s">
        <v>12</v>
      </c>
      <c r="L85" s="208" t="str">
        <f>K6</f>
        <v>Vybudovanie spoločných zariadení a opatrení po pozemkových úpravách obec Hankovce</v>
      </c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R85" s="53"/>
    </row>
    <row r="86" spans="1:90" s="2" customFormat="1" ht="6.95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1"/>
      <c r="BE86" s="30"/>
    </row>
    <row r="87" spans="1:90" s="2" customFormat="1" ht="12" customHeight="1">
      <c r="A87" s="30"/>
      <c r="B87" s="31"/>
      <c r="C87" s="26" t="s">
        <v>17</v>
      </c>
      <c r="D87" s="30"/>
      <c r="E87" s="30"/>
      <c r="F87" s="30"/>
      <c r="G87" s="30"/>
      <c r="H87" s="30"/>
      <c r="I87" s="30"/>
      <c r="J87" s="30"/>
      <c r="K87" s="30"/>
      <c r="L87" s="55" t="str">
        <f>IF(K8="","",K8)</f>
        <v>Obec Hankovce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6" t="s">
        <v>19</v>
      </c>
      <c r="AJ87" s="30"/>
      <c r="AK87" s="30"/>
      <c r="AL87" s="30"/>
      <c r="AM87" s="210" t="str">
        <f>IF(AN8= "","",AN8)</f>
        <v/>
      </c>
      <c r="AN87" s="210"/>
      <c r="AO87" s="30"/>
      <c r="AP87" s="30"/>
      <c r="AQ87" s="30"/>
      <c r="AR87" s="31"/>
      <c r="BE87" s="30"/>
    </row>
    <row r="88" spans="1:90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1"/>
      <c r="BE88" s="30"/>
    </row>
    <row r="89" spans="1:90" s="2" customFormat="1" ht="15.2" customHeight="1">
      <c r="A89" s="30"/>
      <c r="B89" s="31"/>
      <c r="C89" s="26" t="s">
        <v>23</v>
      </c>
      <c r="D89" s="30"/>
      <c r="E89" s="30"/>
      <c r="F89" s="30"/>
      <c r="G89" s="30"/>
      <c r="H89" s="30"/>
      <c r="I89" s="30"/>
      <c r="J89" s="30"/>
      <c r="K89" s="30"/>
      <c r="L89" s="4" t="str">
        <f>IF(E11= "","",E11)</f>
        <v>Obec Hankovce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6" t="s">
        <v>29</v>
      </c>
      <c r="AJ89" s="30"/>
      <c r="AK89" s="30"/>
      <c r="AL89" s="30"/>
      <c r="AM89" s="211" t="str">
        <f>IF(E17="","",E17)</f>
        <v/>
      </c>
      <c r="AN89" s="212"/>
      <c r="AO89" s="212"/>
      <c r="AP89" s="212"/>
      <c r="AQ89" s="30"/>
      <c r="AR89" s="31"/>
      <c r="AS89" s="213" t="s">
        <v>54</v>
      </c>
      <c r="AT89" s="214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0"/>
    </row>
    <row r="90" spans="1:90" s="2" customFormat="1" ht="15.2" customHeight="1">
      <c r="A90" s="30"/>
      <c r="B90" s="31"/>
      <c r="C90" s="26" t="s">
        <v>27</v>
      </c>
      <c r="D90" s="30"/>
      <c r="E90" s="30"/>
      <c r="F90" s="30"/>
      <c r="G90" s="30"/>
      <c r="H90" s="30"/>
      <c r="I90" s="30"/>
      <c r="J90" s="30"/>
      <c r="K90" s="30"/>
      <c r="L90" s="4" t="str">
        <f>IF(E14="","",E14)</f>
        <v xml:space="preserve"> </v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6" t="s">
        <v>32</v>
      </c>
      <c r="AJ90" s="30"/>
      <c r="AK90" s="30"/>
      <c r="AL90" s="30"/>
      <c r="AM90" s="211" t="str">
        <f>IF(E20="","",E20)</f>
        <v/>
      </c>
      <c r="AN90" s="212"/>
      <c r="AO90" s="212"/>
      <c r="AP90" s="212"/>
      <c r="AQ90" s="30"/>
      <c r="AR90" s="31"/>
      <c r="AS90" s="215"/>
      <c r="AT90" s="216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0"/>
    </row>
    <row r="91" spans="1:90" s="2" customFormat="1" ht="10.9" customHeight="1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1"/>
      <c r="AS91" s="215"/>
      <c r="AT91" s="216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0"/>
    </row>
    <row r="92" spans="1:90" s="2" customFormat="1" ht="29.25" customHeight="1">
      <c r="A92" s="30"/>
      <c r="B92" s="31"/>
      <c r="C92" s="217" t="s">
        <v>55</v>
      </c>
      <c r="D92" s="218"/>
      <c r="E92" s="218"/>
      <c r="F92" s="218"/>
      <c r="G92" s="218"/>
      <c r="H92" s="61"/>
      <c r="I92" s="219" t="s">
        <v>56</v>
      </c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20" t="s">
        <v>57</v>
      </c>
      <c r="AH92" s="218"/>
      <c r="AI92" s="218"/>
      <c r="AJ92" s="218"/>
      <c r="AK92" s="218"/>
      <c r="AL92" s="218"/>
      <c r="AM92" s="218"/>
      <c r="AN92" s="219" t="s">
        <v>58</v>
      </c>
      <c r="AO92" s="218"/>
      <c r="AP92" s="221"/>
      <c r="AQ92" s="62" t="s">
        <v>59</v>
      </c>
      <c r="AR92" s="31"/>
      <c r="AS92" s="63" t="s">
        <v>60</v>
      </c>
      <c r="AT92" s="64" t="s">
        <v>61</v>
      </c>
      <c r="AU92" s="64" t="s">
        <v>62</v>
      </c>
      <c r="AV92" s="64" t="s">
        <v>63</v>
      </c>
      <c r="AW92" s="64" t="s">
        <v>64</v>
      </c>
      <c r="AX92" s="64" t="s">
        <v>65</v>
      </c>
      <c r="AY92" s="64" t="s">
        <v>66</v>
      </c>
      <c r="AZ92" s="64" t="s">
        <v>67</v>
      </c>
      <c r="BA92" s="64" t="s">
        <v>68</v>
      </c>
      <c r="BB92" s="64" t="s">
        <v>69</v>
      </c>
      <c r="BC92" s="64" t="s">
        <v>70</v>
      </c>
      <c r="BD92" s="65" t="s">
        <v>71</v>
      </c>
      <c r="BE92" s="30"/>
    </row>
    <row r="93" spans="1:90" s="2" customFormat="1" ht="10.9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1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0"/>
    </row>
    <row r="94" spans="1:90" s="6" customFormat="1" ht="32.450000000000003" customHeight="1">
      <c r="B94" s="69"/>
      <c r="C94" s="70" t="s">
        <v>72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25">
        <f>ROUND(AG95,2)</f>
        <v>0</v>
      </c>
      <c r="AH94" s="225"/>
      <c r="AI94" s="225"/>
      <c r="AJ94" s="225"/>
      <c r="AK94" s="225"/>
      <c r="AL94" s="225"/>
      <c r="AM94" s="225"/>
      <c r="AN94" s="226">
        <f>SUM(AG94,AT94)</f>
        <v>0</v>
      </c>
      <c r="AO94" s="226"/>
      <c r="AP94" s="226"/>
      <c r="AQ94" s="73" t="s">
        <v>1</v>
      </c>
      <c r="AR94" s="69"/>
      <c r="AS94" s="74">
        <f>ROUND(AS95,2)</f>
        <v>0</v>
      </c>
      <c r="AT94" s="75">
        <f>ROUND(SUM(AV94:AW94),2)</f>
        <v>0</v>
      </c>
      <c r="AU94" s="76">
        <f>ROUND(AU95,5)</f>
        <v>9650.7373200000002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ROUND(AZ95,2)</f>
        <v>0</v>
      </c>
      <c r="BA94" s="75">
        <f>ROUND(BA95,2)</f>
        <v>0</v>
      </c>
      <c r="BB94" s="75">
        <f>ROUND(BB95,2)</f>
        <v>0</v>
      </c>
      <c r="BC94" s="75">
        <f>ROUND(BC95,2)</f>
        <v>0</v>
      </c>
      <c r="BD94" s="77">
        <f>ROUND(BD95,2)</f>
        <v>0</v>
      </c>
      <c r="BS94" s="78" t="s">
        <v>73</v>
      </c>
      <c r="BT94" s="78" t="s">
        <v>74</v>
      </c>
      <c r="BV94" s="78" t="s">
        <v>75</v>
      </c>
      <c r="BW94" s="78" t="s">
        <v>4</v>
      </c>
      <c r="BX94" s="78" t="s">
        <v>76</v>
      </c>
      <c r="CL94" s="78" t="s">
        <v>15</v>
      </c>
    </row>
    <row r="95" spans="1:90" s="7" customFormat="1" ht="37.5" customHeight="1">
      <c r="A95" s="79" t="s">
        <v>77</v>
      </c>
      <c r="B95" s="80"/>
      <c r="C95" s="81"/>
      <c r="D95" s="224" t="s">
        <v>11</v>
      </c>
      <c r="E95" s="224"/>
      <c r="F95" s="224"/>
      <c r="G95" s="224"/>
      <c r="H95" s="224"/>
      <c r="I95" s="82"/>
      <c r="J95" s="224" t="s">
        <v>13</v>
      </c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2">
        <f>'133 - Vybudovanie spoločn...'!J28</f>
        <v>0</v>
      </c>
      <c r="AH95" s="223"/>
      <c r="AI95" s="223"/>
      <c r="AJ95" s="223"/>
      <c r="AK95" s="223"/>
      <c r="AL95" s="223"/>
      <c r="AM95" s="223"/>
      <c r="AN95" s="222">
        <f>SUM(AG95,AT95)</f>
        <v>0</v>
      </c>
      <c r="AO95" s="223"/>
      <c r="AP95" s="223"/>
      <c r="AQ95" s="83" t="s">
        <v>78</v>
      </c>
      <c r="AR95" s="80"/>
      <c r="AS95" s="84">
        <v>0</v>
      </c>
      <c r="AT95" s="85">
        <f>ROUND(SUM(AV95:AW95),2)</f>
        <v>0</v>
      </c>
      <c r="AU95" s="86">
        <f>'133 - Vybudovanie spoločn...'!P118</f>
        <v>9650.737320000002</v>
      </c>
      <c r="AV95" s="85">
        <f>'133 - Vybudovanie spoločn...'!J31</f>
        <v>0</v>
      </c>
      <c r="AW95" s="85">
        <f>'133 - Vybudovanie spoločn...'!J32</f>
        <v>0</v>
      </c>
      <c r="AX95" s="85">
        <f>'133 - Vybudovanie spoločn...'!J33</f>
        <v>0</v>
      </c>
      <c r="AY95" s="85">
        <f>'133 - Vybudovanie spoločn...'!J34</f>
        <v>0</v>
      </c>
      <c r="AZ95" s="85">
        <f>'133 - Vybudovanie spoločn...'!F31</f>
        <v>0</v>
      </c>
      <c r="BA95" s="85">
        <f>'133 - Vybudovanie spoločn...'!F32</f>
        <v>0</v>
      </c>
      <c r="BB95" s="85">
        <f>'133 - Vybudovanie spoločn...'!F33</f>
        <v>0</v>
      </c>
      <c r="BC95" s="85">
        <f>'133 - Vybudovanie spoločn...'!F34</f>
        <v>0</v>
      </c>
      <c r="BD95" s="87">
        <f>'133 - Vybudovanie spoločn...'!F35</f>
        <v>0</v>
      </c>
      <c r="BT95" s="88" t="s">
        <v>79</v>
      </c>
      <c r="BU95" s="88" t="s">
        <v>80</v>
      </c>
      <c r="BV95" s="88" t="s">
        <v>75</v>
      </c>
      <c r="BW95" s="88" t="s">
        <v>4</v>
      </c>
      <c r="BX95" s="88" t="s">
        <v>76</v>
      </c>
      <c r="CL95" s="88" t="s">
        <v>15</v>
      </c>
    </row>
    <row r="96" spans="1:90" s="2" customFormat="1" ht="30" customHeight="1">
      <c r="A96" s="30"/>
      <c r="B96" s="31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1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s="2" customFormat="1" ht="6.95" customHeight="1">
      <c r="A97" s="30"/>
      <c r="B97" s="48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31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</sheetData>
  <mergeCells count="40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J5"/>
    <mergeCell ref="K6:AJ6"/>
    <mergeCell ref="E23:AN23"/>
    <mergeCell ref="AK26:AO26"/>
    <mergeCell ref="L28:P28"/>
    <mergeCell ref="W28:AE28"/>
    <mergeCell ref="AK28:AO28"/>
  </mergeCells>
  <hyperlinks>
    <hyperlink ref="A95" location="'133 - Vybudovanie spoločn...'!C2" display="/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19"/>
  <sheetViews>
    <sheetView showGridLines="0" tabSelected="1" topLeftCell="A36" workbookViewId="0">
      <selection activeCell="W318" sqref="W318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89"/>
    </row>
    <row r="2" spans="1:46" s="1" customFormat="1" ht="36.950000000000003" customHeight="1">
      <c r="L2" s="227" t="s">
        <v>5</v>
      </c>
      <c r="M2" s="192"/>
      <c r="N2" s="192"/>
      <c r="O2" s="192"/>
      <c r="P2" s="192"/>
      <c r="Q2" s="192"/>
      <c r="R2" s="192"/>
      <c r="S2" s="192"/>
      <c r="T2" s="192"/>
      <c r="U2" s="192"/>
      <c r="V2" s="192"/>
      <c r="AT2" s="17" t="s">
        <v>4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1:46" s="1" customFormat="1" ht="24.95" customHeight="1">
      <c r="B4" s="20"/>
      <c r="D4" s="21" t="s">
        <v>81</v>
      </c>
      <c r="L4" s="20"/>
      <c r="M4" s="90" t="s">
        <v>9</v>
      </c>
      <c r="AT4" s="17" t="s">
        <v>3</v>
      </c>
    </row>
    <row r="5" spans="1:46" s="1" customFormat="1" ht="6.95" customHeight="1">
      <c r="B5" s="20"/>
      <c r="L5" s="20"/>
    </row>
    <row r="6" spans="1:46" s="2" customFormat="1" ht="12" customHeight="1">
      <c r="A6" s="30"/>
      <c r="B6" s="31"/>
      <c r="C6" s="30"/>
      <c r="D6" s="26" t="s">
        <v>12</v>
      </c>
      <c r="E6" s="30"/>
      <c r="F6" s="30"/>
      <c r="G6" s="30"/>
      <c r="H6" s="30"/>
      <c r="I6" s="30"/>
      <c r="J6" s="30"/>
      <c r="K6" s="30"/>
      <c r="L6" s="43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spans="1:46" s="2" customFormat="1" ht="30" customHeight="1">
      <c r="A7" s="30"/>
      <c r="B7" s="31"/>
      <c r="C7" s="30"/>
      <c r="D7" s="30"/>
      <c r="E7" s="208" t="s">
        <v>13</v>
      </c>
      <c r="F7" s="228"/>
      <c r="G7" s="228"/>
      <c r="H7" s="228"/>
      <c r="I7" s="30"/>
      <c r="J7" s="30"/>
      <c r="K7" s="30"/>
      <c r="L7" s="43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</row>
    <row r="8" spans="1:46" s="2" customFormat="1" ht="11.25">
      <c r="A8" s="30"/>
      <c r="B8" s="31"/>
      <c r="C8" s="30"/>
      <c r="D8" s="30"/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2" customHeight="1">
      <c r="A9" s="30"/>
      <c r="B9" s="31"/>
      <c r="C9" s="30"/>
      <c r="D9" s="26" t="s">
        <v>14</v>
      </c>
      <c r="E9" s="30"/>
      <c r="F9" s="24" t="s">
        <v>15</v>
      </c>
      <c r="G9" s="30"/>
      <c r="H9" s="30"/>
      <c r="I9" s="26" t="s">
        <v>16</v>
      </c>
      <c r="J9" s="24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customHeight="1">
      <c r="A10" s="30"/>
      <c r="B10" s="31"/>
      <c r="C10" s="30"/>
      <c r="D10" s="26" t="s">
        <v>17</v>
      </c>
      <c r="E10" s="30"/>
      <c r="F10" s="24" t="s">
        <v>18</v>
      </c>
      <c r="G10" s="30"/>
      <c r="H10" s="30"/>
      <c r="I10" s="26" t="s">
        <v>19</v>
      </c>
      <c r="J10" s="56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21.75" customHeight="1">
      <c r="A11" s="30"/>
      <c r="B11" s="31"/>
      <c r="C11" s="30"/>
      <c r="D11" s="23" t="s">
        <v>20</v>
      </c>
      <c r="E11" s="30"/>
      <c r="F11" s="27" t="s">
        <v>21</v>
      </c>
      <c r="G11" s="30"/>
      <c r="H11" s="30"/>
      <c r="I11" s="23" t="s">
        <v>22</v>
      </c>
      <c r="J11" s="27"/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6" t="s">
        <v>23</v>
      </c>
      <c r="E12" s="30"/>
      <c r="F12" s="30"/>
      <c r="G12" s="30"/>
      <c r="H12" s="30"/>
      <c r="I12" s="26" t="s">
        <v>24</v>
      </c>
      <c r="J12" s="24" t="s">
        <v>25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8" customHeight="1">
      <c r="A13" s="30"/>
      <c r="B13" s="31"/>
      <c r="C13" s="30"/>
      <c r="D13" s="30"/>
      <c r="E13" s="24" t="s">
        <v>18</v>
      </c>
      <c r="F13" s="30"/>
      <c r="G13" s="30"/>
      <c r="H13" s="30"/>
      <c r="I13" s="26" t="s">
        <v>26</v>
      </c>
      <c r="J13" s="24" t="s">
        <v>1</v>
      </c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6.95" customHeight="1">
      <c r="A14" s="30"/>
      <c r="B14" s="31"/>
      <c r="C14" s="30"/>
      <c r="D14" s="30"/>
      <c r="E14" s="30"/>
      <c r="F14" s="30"/>
      <c r="G14" s="30"/>
      <c r="H14" s="30"/>
      <c r="I14" s="30"/>
      <c r="J14" s="30"/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2" customHeight="1">
      <c r="A15" s="30"/>
      <c r="B15" s="31"/>
      <c r="C15" s="30"/>
      <c r="D15" s="26" t="s">
        <v>27</v>
      </c>
      <c r="E15" s="30"/>
      <c r="F15" s="30"/>
      <c r="G15" s="30"/>
      <c r="H15" s="30"/>
      <c r="I15" s="26" t="s">
        <v>24</v>
      </c>
      <c r="J15" s="24" t="str">
        <f>'Rekapitulácia stavby'!AN13</f>
        <v/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8" customHeight="1">
      <c r="A16" s="30"/>
      <c r="B16" s="31"/>
      <c r="C16" s="30"/>
      <c r="D16" s="30"/>
      <c r="E16" s="191" t="str">
        <f>'Rekapitulácia stavby'!E14</f>
        <v xml:space="preserve"> </v>
      </c>
      <c r="F16" s="191"/>
      <c r="G16" s="191"/>
      <c r="H16" s="191"/>
      <c r="I16" s="26" t="s">
        <v>26</v>
      </c>
      <c r="J16" s="24" t="str">
        <f>'Rekapitulácia stavby'!AN14</f>
        <v/>
      </c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6.95" customHeight="1">
      <c r="A17" s="30"/>
      <c r="B17" s="31"/>
      <c r="C17" s="30"/>
      <c r="D17" s="30"/>
      <c r="E17" s="30"/>
      <c r="F17" s="30"/>
      <c r="G17" s="30"/>
      <c r="H17" s="30"/>
      <c r="I17" s="30"/>
      <c r="J17" s="30"/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2" customHeight="1">
      <c r="A18" s="30"/>
      <c r="B18" s="31"/>
      <c r="C18" s="30"/>
      <c r="D18" s="26" t="s">
        <v>29</v>
      </c>
      <c r="E18" s="30"/>
      <c r="F18" s="30"/>
      <c r="G18" s="30"/>
      <c r="H18" s="30"/>
      <c r="I18" s="26" t="s">
        <v>24</v>
      </c>
      <c r="J18" s="24"/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8" customHeight="1">
      <c r="A19" s="30"/>
      <c r="B19" s="31"/>
      <c r="C19" s="30"/>
      <c r="D19" s="30"/>
      <c r="E19" s="24"/>
      <c r="F19" s="30"/>
      <c r="G19" s="30"/>
      <c r="H19" s="30"/>
      <c r="I19" s="26" t="s">
        <v>26</v>
      </c>
      <c r="J19" s="24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6.95" customHeight="1">
      <c r="A20" s="30"/>
      <c r="B20" s="31"/>
      <c r="C20" s="30"/>
      <c r="D20" s="30"/>
      <c r="E20" s="30"/>
      <c r="F20" s="30"/>
      <c r="G20" s="30"/>
      <c r="H20" s="30"/>
      <c r="I20" s="30"/>
      <c r="J20" s="30"/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2" customHeight="1">
      <c r="A21" s="30"/>
      <c r="B21" s="31"/>
      <c r="C21" s="30"/>
      <c r="D21" s="26" t="s">
        <v>32</v>
      </c>
      <c r="E21" s="30"/>
      <c r="F21" s="30"/>
      <c r="G21" s="30"/>
      <c r="H21" s="30"/>
      <c r="I21" s="26" t="s">
        <v>24</v>
      </c>
      <c r="J21" s="24" t="s">
        <v>1</v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8" customHeight="1">
      <c r="A22" s="30"/>
      <c r="B22" s="31"/>
      <c r="C22" s="30"/>
      <c r="D22" s="30"/>
      <c r="E22" s="24"/>
      <c r="F22" s="30"/>
      <c r="G22" s="30"/>
      <c r="H22" s="30"/>
      <c r="I22" s="26" t="s">
        <v>26</v>
      </c>
      <c r="J22" s="24" t="s">
        <v>1</v>
      </c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6.95" customHeight="1">
      <c r="A23" s="30"/>
      <c r="B23" s="31"/>
      <c r="C23" s="30"/>
      <c r="D23" s="30"/>
      <c r="E23" s="30"/>
      <c r="F23" s="30"/>
      <c r="G23" s="30"/>
      <c r="H23" s="30"/>
      <c r="I23" s="30"/>
      <c r="J23" s="30"/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2" customHeight="1">
      <c r="A24" s="30"/>
      <c r="B24" s="31"/>
      <c r="C24" s="30"/>
      <c r="D24" s="26" t="s">
        <v>33</v>
      </c>
      <c r="E24" s="30"/>
      <c r="F24" s="30"/>
      <c r="G24" s="30"/>
      <c r="H24" s="30"/>
      <c r="I24" s="30"/>
      <c r="J24" s="30"/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8" customFormat="1" ht="16.5" customHeight="1">
      <c r="A25" s="91"/>
      <c r="B25" s="92"/>
      <c r="C25" s="91"/>
      <c r="D25" s="91"/>
      <c r="E25" s="194" t="s">
        <v>1</v>
      </c>
      <c r="F25" s="194"/>
      <c r="G25" s="194"/>
      <c r="H25" s="194"/>
      <c r="I25" s="91"/>
      <c r="J25" s="91"/>
      <c r="K25" s="91"/>
      <c r="L25" s="93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</row>
    <row r="26" spans="1:31" s="2" customFormat="1" ht="6.95" customHeight="1">
      <c r="A26" s="30"/>
      <c r="B26" s="31"/>
      <c r="C26" s="30"/>
      <c r="D26" s="30"/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6.95" customHeight="1">
      <c r="A27" s="30"/>
      <c r="B27" s="31"/>
      <c r="C27" s="30"/>
      <c r="D27" s="67"/>
      <c r="E27" s="67"/>
      <c r="F27" s="67"/>
      <c r="G27" s="67"/>
      <c r="H27" s="67"/>
      <c r="I27" s="67"/>
      <c r="J27" s="67"/>
      <c r="K27" s="67"/>
      <c r="L27" s="43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25.35" customHeight="1">
      <c r="A28" s="30"/>
      <c r="B28" s="31"/>
      <c r="C28" s="30"/>
      <c r="D28" s="94" t="s">
        <v>34</v>
      </c>
      <c r="E28" s="30"/>
      <c r="F28" s="30"/>
      <c r="G28" s="30"/>
      <c r="H28" s="30"/>
      <c r="I28" s="30"/>
      <c r="J28" s="72">
        <f>ROUND(J118, 2)</f>
        <v>0</v>
      </c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14.45" customHeight="1">
      <c r="A30" s="30"/>
      <c r="B30" s="31"/>
      <c r="C30" s="30"/>
      <c r="D30" s="30"/>
      <c r="E30" s="30"/>
      <c r="F30" s="34" t="s">
        <v>36</v>
      </c>
      <c r="G30" s="30"/>
      <c r="H30" s="30"/>
      <c r="I30" s="34" t="s">
        <v>35</v>
      </c>
      <c r="J30" s="34" t="s">
        <v>37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14.45" customHeight="1">
      <c r="A31" s="30"/>
      <c r="B31" s="31"/>
      <c r="C31" s="30"/>
      <c r="D31" s="95" t="s">
        <v>38</v>
      </c>
      <c r="E31" s="36" t="s">
        <v>39</v>
      </c>
      <c r="F31" s="96">
        <f>ROUND((SUM(BE118:BE318)),  2)</f>
        <v>0</v>
      </c>
      <c r="G31" s="97"/>
      <c r="H31" s="97"/>
      <c r="I31" s="98">
        <v>0.2</v>
      </c>
      <c r="J31" s="96">
        <f>ROUND(((SUM(BE118:BE318))*I31),  2)</f>
        <v>0</v>
      </c>
      <c r="K31" s="30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1"/>
      <c r="C32" s="30"/>
      <c r="D32" s="30"/>
      <c r="E32" s="36" t="s">
        <v>40</v>
      </c>
      <c r="F32" s="99">
        <f>ROUND((SUM(BF118:BF318)),  2)</f>
        <v>0</v>
      </c>
      <c r="G32" s="30"/>
      <c r="H32" s="30"/>
      <c r="I32" s="100">
        <v>0.2</v>
      </c>
      <c r="J32" s="99">
        <f>ROUND(((SUM(BF118:BF318))*I32),  2)</f>
        <v>0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30"/>
      <c r="E33" s="26" t="s">
        <v>41</v>
      </c>
      <c r="F33" s="99">
        <f>ROUND((SUM(BG118:BG318)),  2)</f>
        <v>0</v>
      </c>
      <c r="G33" s="30"/>
      <c r="H33" s="30"/>
      <c r="I33" s="100">
        <v>0.2</v>
      </c>
      <c r="J33" s="99">
        <f>0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26" t="s">
        <v>42</v>
      </c>
      <c r="F34" s="99">
        <f>ROUND((SUM(BH118:BH318)),  2)</f>
        <v>0</v>
      </c>
      <c r="G34" s="30"/>
      <c r="H34" s="30"/>
      <c r="I34" s="100">
        <v>0.2</v>
      </c>
      <c r="J34" s="99">
        <f>0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36" t="s">
        <v>43</v>
      </c>
      <c r="F35" s="96">
        <f>ROUND((SUM(BI118:BI318)),  2)</f>
        <v>0</v>
      </c>
      <c r="G35" s="97"/>
      <c r="H35" s="97"/>
      <c r="I35" s="98">
        <v>0</v>
      </c>
      <c r="J35" s="96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6.95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25.35" customHeight="1">
      <c r="A37" s="30"/>
      <c r="B37" s="31"/>
      <c r="C37" s="101"/>
      <c r="D37" s="102" t="s">
        <v>44</v>
      </c>
      <c r="E37" s="61"/>
      <c r="F37" s="61"/>
      <c r="G37" s="103" t="s">
        <v>45</v>
      </c>
      <c r="H37" s="104" t="s">
        <v>46</v>
      </c>
      <c r="I37" s="61"/>
      <c r="J37" s="105">
        <f>SUM(J28:J35)</f>
        <v>0</v>
      </c>
      <c r="K37" s="106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1" customFormat="1" ht="14.45" customHeight="1">
      <c r="B39" s="20"/>
      <c r="L39" s="20"/>
    </row>
    <row r="40" spans="1:31" s="1" customFormat="1" ht="14.45" customHeight="1">
      <c r="B40" s="20"/>
      <c r="L40" s="20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2" customFormat="1" ht="14.45" customHeight="1">
      <c r="B49" s="43"/>
      <c r="D49" s="44" t="s">
        <v>47</v>
      </c>
      <c r="E49" s="45"/>
      <c r="F49" s="45"/>
      <c r="G49" s="44" t="s">
        <v>48</v>
      </c>
      <c r="H49" s="45"/>
      <c r="I49" s="45"/>
      <c r="J49" s="45"/>
      <c r="K49" s="45"/>
      <c r="L49" s="43"/>
    </row>
    <row r="50" spans="1:31" ht="11.25">
      <c r="B50" s="20"/>
      <c r="L50" s="20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s="2" customFormat="1" ht="12.75">
      <c r="A60" s="30"/>
      <c r="B60" s="31"/>
      <c r="C60" s="30"/>
      <c r="D60" s="46" t="s">
        <v>49</v>
      </c>
      <c r="E60" s="33"/>
      <c r="F60" s="107" t="s">
        <v>50</v>
      </c>
      <c r="G60" s="46" t="s">
        <v>49</v>
      </c>
      <c r="H60" s="33"/>
      <c r="I60" s="33"/>
      <c r="J60" s="108" t="s">
        <v>50</v>
      </c>
      <c r="K60" s="33"/>
      <c r="L60" s="43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pans="1:31" ht="11.25">
      <c r="B61" s="20"/>
      <c r="L61" s="20"/>
    </row>
    <row r="62" spans="1:31" ht="11.25">
      <c r="B62" s="20"/>
      <c r="L62" s="20"/>
    </row>
    <row r="63" spans="1:31" ht="11.25">
      <c r="B63" s="20"/>
      <c r="L63" s="20"/>
    </row>
    <row r="64" spans="1:31" s="2" customFormat="1" ht="12.75">
      <c r="A64" s="30"/>
      <c r="B64" s="31"/>
      <c r="C64" s="30"/>
      <c r="D64" s="44" t="s">
        <v>51</v>
      </c>
      <c r="E64" s="47"/>
      <c r="F64" s="47"/>
      <c r="G64" s="44" t="s">
        <v>52</v>
      </c>
      <c r="H64" s="47"/>
      <c r="I64" s="47"/>
      <c r="J64" s="47"/>
      <c r="K64" s="47"/>
      <c r="L64" s="43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</row>
    <row r="65" spans="1:31" ht="11.25">
      <c r="B65" s="20"/>
      <c r="L65" s="20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s="2" customFormat="1" ht="12.75">
      <c r="A75" s="30"/>
      <c r="B75" s="31"/>
      <c r="C75" s="30"/>
      <c r="D75" s="46" t="s">
        <v>49</v>
      </c>
      <c r="E75" s="33"/>
      <c r="F75" s="107" t="s">
        <v>50</v>
      </c>
      <c r="G75" s="46" t="s">
        <v>49</v>
      </c>
      <c r="H75" s="33"/>
      <c r="I75" s="33"/>
      <c r="J75" s="108" t="s">
        <v>50</v>
      </c>
      <c r="K75" s="33"/>
      <c r="L75" s="43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pans="1:31" s="2" customFormat="1" ht="14.45" customHeight="1">
      <c r="A76" s="30"/>
      <c r="B76" s="48"/>
      <c r="C76" s="49"/>
      <c r="D76" s="49"/>
      <c r="E76" s="49"/>
      <c r="F76" s="49"/>
      <c r="G76" s="49"/>
      <c r="H76" s="49"/>
      <c r="I76" s="49"/>
      <c r="J76" s="49"/>
      <c r="K76" s="49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80" spans="1:31" s="2" customFormat="1" ht="6.95" customHeight="1">
      <c r="A80" s="30"/>
      <c r="B80" s="50"/>
      <c r="C80" s="51"/>
      <c r="D80" s="51"/>
      <c r="E80" s="51"/>
      <c r="F80" s="51"/>
      <c r="G80" s="51"/>
      <c r="H80" s="51"/>
      <c r="I80" s="51"/>
      <c r="J80" s="51"/>
      <c r="K80" s="51"/>
      <c r="L80" s="43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pans="1:47" s="2" customFormat="1" ht="24.95" customHeight="1">
      <c r="A81" s="30"/>
      <c r="B81" s="31"/>
      <c r="C81" s="21" t="s">
        <v>82</v>
      </c>
      <c r="D81" s="30"/>
      <c r="E81" s="30"/>
      <c r="F81" s="30"/>
      <c r="G81" s="30"/>
      <c r="H81" s="30"/>
      <c r="I81" s="30"/>
      <c r="J81" s="30"/>
      <c r="K81" s="30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6.95" customHeight="1">
      <c r="A82" s="30"/>
      <c r="B82" s="31"/>
      <c r="C82" s="30"/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12" customHeight="1">
      <c r="A83" s="30"/>
      <c r="B83" s="31"/>
      <c r="C83" s="26" t="s">
        <v>12</v>
      </c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30" customHeight="1">
      <c r="A84" s="30"/>
      <c r="B84" s="31"/>
      <c r="C84" s="30"/>
      <c r="D84" s="30"/>
      <c r="E84" s="208" t="str">
        <f>E7</f>
        <v>Vybudovanie spoločných zariadení a opatrení po pozemkových úpravách obec Hankovce</v>
      </c>
      <c r="F84" s="228"/>
      <c r="G84" s="228"/>
      <c r="H84" s="228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6.95" customHeight="1">
      <c r="A85" s="30"/>
      <c r="B85" s="31"/>
      <c r="C85" s="30"/>
      <c r="D85" s="30"/>
      <c r="E85" s="30"/>
      <c r="F85" s="30"/>
      <c r="G85" s="30"/>
      <c r="H85" s="30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6" t="s">
        <v>17</v>
      </c>
      <c r="D86" s="30"/>
      <c r="E86" s="30"/>
      <c r="F86" s="24" t="str">
        <f>F10</f>
        <v>Obec Hankovce</v>
      </c>
      <c r="G86" s="30"/>
      <c r="H86" s="30"/>
      <c r="I86" s="26" t="s">
        <v>19</v>
      </c>
      <c r="J86" s="56" t="str">
        <f>IF(J10="","",J10)</f>
        <v/>
      </c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6.95" customHeight="1">
      <c r="A87" s="30"/>
      <c r="B87" s="31"/>
      <c r="C87" s="30"/>
      <c r="D87" s="30"/>
      <c r="E87" s="30"/>
      <c r="F87" s="30"/>
      <c r="G87" s="30"/>
      <c r="H87" s="30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15.2" customHeight="1">
      <c r="A88" s="30"/>
      <c r="B88" s="31"/>
      <c r="C88" s="26" t="s">
        <v>23</v>
      </c>
      <c r="D88" s="30"/>
      <c r="E88" s="30"/>
      <c r="F88" s="24" t="str">
        <f>E13</f>
        <v>Obec Hankovce</v>
      </c>
      <c r="G88" s="30"/>
      <c r="H88" s="30"/>
      <c r="I88" s="26" t="s">
        <v>29</v>
      </c>
      <c r="J88" s="28">
        <f>E19</f>
        <v>0</v>
      </c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5.2" customHeight="1">
      <c r="A89" s="30"/>
      <c r="B89" s="31"/>
      <c r="C89" s="26" t="s">
        <v>27</v>
      </c>
      <c r="D89" s="30"/>
      <c r="E89" s="30"/>
      <c r="F89" s="24" t="str">
        <f>IF(E16="","",E16)</f>
        <v xml:space="preserve"> </v>
      </c>
      <c r="G89" s="30"/>
      <c r="H89" s="30"/>
      <c r="I89" s="26" t="s">
        <v>32</v>
      </c>
      <c r="J89" s="28">
        <f>E22</f>
        <v>0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10.35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29.25" customHeight="1">
      <c r="A91" s="30"/>
      <c r="B91" s="31"/>
      <c r="C91" s="109" t="s">
        <v>83</v>
      </c>
      <c r="D91" s="101"/>
      <c r="E91" s="101"/>
      <c r="F91" s="101"/>
      <c r="G91" s="101"/>
      <c r="H91" s="101"/>
      <c r="I91" s="101"/>
      <c r="J91" s="110" t="s">
        <v>84</v>
      </c>
      <c r="K91" s="101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0.35" customHeight="1">
      <c r="A92" s="30"/>
      <c r="B92" s="31"/>
      <c r="C92" s="30"/>
      <c r="D92" s="30"/>
      <c r="E92" s="30"/>
      <c r="F92" s="30"/>
      <c r="G92" s="30"/>
      <c r="H92" s="30"/>
      <c r="I92" s="30"/>
      <c r="J92" s="30"/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22.9" customHeight="1">
      <c r="A93" s="30"/>
      <c r="B93" s="31"/>
      <c r="C93" s="111" t="s">
        <v>85</v>
      </c>
      <c r="D93" s="30"/>
      <c r="E93" s="30"/>
      <c r="F93" s="30"/>
      <c r="G93" s="30"/>
      <c r="H93" s="30"/>
      <c r="I93" s="30"/>
      <c r="J93" s="72">
        <f>J118</f>
        <v>0</v>
      </c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U93" s="17" t="s">
        <v>86</v>
      </c>
    </row>
    <row r="94" spans="1:47" s="9" customFormat="1" ht="24.95" customHeight="1">
      <c r="B94" s="112"/>
      <c r="D94" s="113" t="s">
        <v>87</v>
      </c>
      <c r="E94" s="114"/>
      <c r="F94" s="114"/>
      <c r="G94" s="114"/>
      <c r="H94" s="114"/>
      <c r="I94" s="114"/>
      <c r="J94" s="115">
        <f>J119</f>
        <v>0</v>
      </c>
      <c r="L94" s="112"/>
    </row>
    <row r="95" spans="1:47" s="10" customFormat="1" ht="19.899999999999999" customHeight="1">
      <c r="B95" s="116"/>
      <c r="D95" s="117" t="s">
        <v>88</v>
      </c>
      <c r="E95" s="118"/>
      <c r="F95" s="118"/>
      <c r="G95" s="118"/>
      <c r="H95" s="118"/>
      <c r="I95" s="118"/>
      <c r="J95" s="119">
        <f>J120</f>
        <v>0</v>
      </c>
      <c r="L95" s="116"/>
    </row>
    <row r="96" spans="1:47" s="10" customFormat="1" ht="19.899999999999999" customHeight="1">
      <c r="B96" s="116"/>
      <c r="D96" s="117" t="s">
        <v>89</v>
      </c>
      <c r="E96" s="118"/>
      <c r="F96" s="118"/>
      <c r="G96" s="118"/>
      <c r="H96" s="118"/>
      <c r="I96" s="118"/>
      <c r="J96" s="119">
        <f>J203</f>
        <v>0</v>
      </c>
      <c r="L96" s="116"/>
    </row>
    <row r="97" spans="1:31" s="10" customFormat="1" ht="19.899999999999999" customHeight="1">
      <c r="B97" s="116"/>
      <c r="D97" s="117" t="s">
        <v>90</v>
      </c>
      <c r="E97" s="118"/>
      <c r="F97" s="118"/>
      <c r="G97" s="118"/>
      <c r="H97" s="118"/>
      <c r="I97" s="118"/>
      <c r="J97" s="119">
        <f>J236</f>
        <v>0</v>
      </c>
      <c r="L97" s="116"/>
    </row>
    <row r="98" spans="1:31" s="10" customFormat="1" ht="19.899999999999999" customHeight="1">
      <c r="B98" s="116"/>
      <c r="D98" s="117" t="s">
        <v>91</v>
      </c>
      <c r="E98" s="118"/>
      <c r="F98" s="118"/>
      <c r="G98" s="118"/>
      <c r="H98" s="118"/>
      <c r="I98" s="118"/>
      <c r="J98" s="119">
        <f>J297</f>
        <v>0</v>
      </c>
      <c r="L98" s="116"/>
    </row>
    <row r="99" spans="1:31" s="10" customFormat="1" ht="19.899999999999999" customHeight="1">
      <c r="B99" s="116"/>
      <c r="D99" s="117" t="s">
        <v>92</v>
      </c>
      <c r="E99" s="118"/>
      <c r="F99" s="118"/>
      <c r="G99" s="118"/>
      <c r="H99" s="118"/>
      <c r="I99" s="118"/>
      <c r="J99" s="119">
        <f>J299</f>
        <v>0</v>
      </c>
      <c r="L99" s="116"/>
    </row>
    <row r="100" spans="1:31" s="10" customFormat="1" ht="19.899999999999999" customHeight="1">
      <c r="B100" s="116"/>
      <c r="D100" s="117" t="s">
        <v>93</v>
      </c>
      <c r="E100" s="118"/>
      <c r="F100" s="118"/>
      <c r="G100" s="118"/>
      <c r="H100" s="118"/>
      <c r="I100" s="118"/>
      <c r="J100" s="119">
        <f>J317</f>
        <v>0</v>
      </c>
      <c r="L100" s="116"/>
    </row>
    <row r="101" spans="1:31" s="2" customFormat="1" ht="21.75" customHeight="1">
      <c r="A101" s="30"/>
      <c r="B101" s="31"/>
      <c r="C101" s="30"/>
      <c r="D101" s="30"/>
      <c r="E101" s="30"/>
      <c r="F101" s="30"/>
      <c r="G101" s="30"/>
      <c r="H101" s="30"/>
      <c r="I101" s="30"/>
      <c r="J101" s="30"/>
      <c r="K101" s="30"/>
      <c r="L101" s="43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</row>
    <row r="102" spans="1:31" s="2" customFormat="1" ht="6.95" customHeight="1">
      <c r="A102" s="30"/>
      <c r="B102" s="48"/>
      <c r="C102" s="49"/>
      <c r="D102" s="49"/>
      <c r="E102" s="49"/>
      <c r="F102" s="49"/>
      <c r="G102" s="49"/>
      <c r="H102" s="49"/>
      <c r="I102" s="49"/>
      <c r="J102" s="49"/>
      <c r="K102" s="49"/>
      <c r="L102" s="43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</row>
    <row r="106" spans="1:31" s="2" customFormat="1" ht="6.95" customHeight="1">
      <c r="A106" s="30"/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43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24.95" customHeight="1">
      <c r="A107" s="30"/>
      <c r="B107" s="31"/>
      <c r="C107" s="21" t="s">
        <v>94</v>
      </c>
      <c r="D107" s="30"/>
      <c r="E107" s="30"/>
      <c r="F107" s="30"/>
      <c r="G107" s="30"/>
      <c r="H107" s="30"/>
      <c r="I107" s="30"/>
      <c r="J107" s="30"/>
      <c r="K107" s="30"/>
      <c r="L107" s="43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6.95" customHeight="1">
      <c r="A108" s="30"/>
      <c r="B108" s="31"/>
      <c r="C108" s="30"/>
      <c r="D108" s="30"/>
      <c r="E108" s="30"/>
      <c r="F108" s="30"/>
      <c r="G108" s="30"/>
      <c r="H108" s="30"/>
      <c r="I108" s="30"/>
      <c r="J108" s="30"/>
      <c r="K108" s="30"/>
      <c r="L108" s="43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12" customHeight="1">
      <c r="A109" s="30"/>
      <c r="B109" s="31"/>
      <c r="C109" s="26" t="s">
        <v>12</v>
      </c>
      <c r="D109" s="30"/>
      <c r="E109" s="30"/>
      <c r="F109" s="30"/>
      <c r="G109" s="30"/>
      <c r="H109" s="30"/>
      <c r="I109" s="30"/>
      <c r="J109" s="30"/>
      <c r="K109" s="30"/>
      <c r="L109" s="43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30" customHeight="1">
      <c r="A110" s="30"/>
      <c r="B110" s="31"/>
      <c r="C110" s="30"/>
      <c r="D110" s="30"/>
      <c r="E110" s="208" t="str">
        <f>E7</f>
        <v>Vybudovanie spoločných zariadení a opatrení po pozemkových úpravách obec Hankovce</v>
      </c>
      <c r="F110" s="228"/>
      <c r="G110" s="228"/>
      <c r="H110" s="228"/>
      <c r="I110" s="30"/>
      <c r="J110" s="30"/>
      <c r="K110" s="30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6.95" customHeight="1">
      <c r="A111" s="30"/>
      <c r="B111" s="31"/>
      <c r="C111" s="30"/>
      <c r="D111" s="30"/>
      <c r="E111" s="30"/>
      <c r="F111" s="30"/>
      <c r="G111" s="30"/>
      <c r="H111" s="30"/>
      <c r="I111" s="30"/>
      <c r="J111" s="30"/>
      <c r="K111" s="30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2" customHeight="1">
      <c r="A112" s="30"/>
      <c r="B112" s="31"/>
      <c r="C112" s="26" t="s">
        <v>17</v>
      </c>
      <c r="D112" s="30"/>
      <c r="E112" s="30"/>
      <c r="F112" s="24" t="str">
        <f>F10</f>
        <v>Obec Hankovce</v>
      </c>
      <c r="G112" s="30"/>
      <c r="H112" s="30"/>
      <c r="I112" s="26" t="s">
        <v>19</v>
      </c>
      <c r="J112" s="56" t="str">
        <f>IF(J10="","",J10)</f>
        <v/>
      </c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6.95" customHeight="1">
      <c r="A113" s="30"/>
      <c r="B113" s="31"/>
      <c r="C113" s="30"/>
      <c r="D113" s="30"/>
      <c r="E113" s="30"/>
      <c r="F113" s="30"/>
      <c r="G113" s="30"/>
      <c r="H113" s="30"/>
      <c r="I113" s="30"/>
      <c r="J113" s="30"/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5.2" customHeight="1">
      <c r="A114" s="30"/>
      <c r="B114" s="31"/>
      <c r="C114" s="26" t="s">
        <v>23</v>
      </c>
      <c r="D114" s="30"/>
      <c r="E114" s="30"/>
      <c r="F114" s="24" t="str">
        <f>E13</f>
        <v>Obec Hankovce</v>
      </c>
      <c r="G114" s="30"/>
      <c r="H114" s="30"/>
      <c r="I114" s="26" t="s">
        <v>29</v>
      </c>
      <c r="J114" s="28">
        <f>E19</f>
        <v>0</v>
      </c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5.2" customHeight="1">
      <c r="A115" s="30"/>
      <c r="B115" s="31"/>
      <c r="C115" s="26" t="s">
        <v>27</v>
      </c>
      <c r="D115" s="30"/>
      <c r="E115" s="30"/>
      <c r="F115" s="24" t="str">
        <f>IF(E16="","",E16)</f>
        <v xml:space="preserve"> </v>
      </c>
      <c r="G115" s="30"/>
      <c r="H115" s="30"/>
      <c r="I115" s="26" t="s">
        <v>32</v>
      </c>
      <c r="J115" s="28">
        <f>E22</f>
        <v>0</v>
      </c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0.35" customHeight="1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11" customFormat="1" ht="29.25" customHeight="1">
      <c r="A117" s="120"/>
      <c r="B117" s="121"/>
      <c r="C117" s="122" t="s">
        <v>95</v>
      </c>
      <c r="D117" s="123" t="s">
        <v>59</v>
      </c>
      <c r="E117" s="123" t="s">
        <v>55</v>
      </c>
      <c r="F117" s="123" t="s">
        <v>56</v>
      </c>
      <c r="G117" s="123" t="s">
        <v>96</v>
      </c>
      <c r="H117" s="123" t="s">
        <v>97</v>
      </c>
      <c r="I117" s="123" t="s">
        <v>98</v>
      </c>
      <c r="J117" s="124" t="s">
        <v>84</v>
      </c>
      <c r="K117" s="125" t="s">
        <v>99</v>
      </c>
      <c r="L117" s="126"/>
      <c r="M117" s="63" t="s">
        <v>1</v>
      </c>
      <c r="N117" s="64" t="s">
        <v>38</v>
      </c>
      <c r="O117" s="64" t="s">
        <v>100</v>
      </c>
      <c r="P117" s="64" t="s">
        <v>101</v>
      </c>
      <c r="Q117" s="64" t="s">
        <v>102</v>
      </c>
      <c r="R117" s="64" t="s">
        <v>103</v>
      </c>
      <c r="S117" s="64" t="s">
        <v>104</v>
      </c>
      <c r="T117" s="65" t="s">
        <v>105</v>
      </c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</row>
    <row r="118" spans="1:65" s="2" customFormat="1" ht="22.9" customHeight="1">
      <c r="A118" s="30"/>
      <c r="B118" s="31"/>
      <c r="C118" s="70" t="s">
        <v>85</v>
      </c>
      <c r="D118" s="30"/>
      <c r="E118" s="30"/>
      <c r="F118" s="30"/>
      <c r="G118" s="30"/>
      <c r="H118" s="30"/>
      <c r="I118" s="30"/>
      <c r="J118" s="127">
        <f>BK118</f>
        <v>0</v>
      </c>
      <c r="K118" s="30"/>
      <c r="L118" s="31"/>
      <c r="M118" s="66"/>
      <c r="N118" s="57"/>
      <c r="O118" s="67"/>
      <c r="P118" s="128">
        <f>P119</f>
        <v>9650.737320000002</v>
      </c>
      <c r="Q118" s="67"/>
      <c r="R118" s="128">
        <f>R119</f>
        <v>9833.7277060800006</v>
      </c>
      <c r="S118" s="67"/>
      <c r="T118" s="129">
        <f>T119</f>
        <v>0</v>
      </c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T118" s="17" t="s">
        <v>73</v>
      </c>
      <c r="AU118" s="17" t="s">
        <v>86</v>
      </c>
      <c r="BK118" s="130">
        <f>BK119</f>
        <v>0</v>
      </c>
    </row>
    <row r="119" spans="1:65" s="12" customFormat="1" ht="25.9" customHeight="1">
      <c r="B119" s="131"/>
      <c r="D119" s="132" t="s">
        <v>73</v>
      </c>
      <c r="E119" s="133" t="s">
        <v>106</v>
      </c>
      <c r="F119" s="133" t="s">
        <v>107</v>
      </c>
      <c r="J119" s="134">
        <f>BK119</f>
        <v>0</v>
      </c>
      <c r="L119" s="131"/>
      <c r="M119" s="135"/>
      <c r="N119" s="136"/>
      <c r="O119" s="136"/>
      <c r="P119" s="137">
        <f>P120+P203+P236+P297+P299+P317</f>
        <v>9650.737320000002</v>
      </c>
      <c r="Q119" s="136"/>
      <c r="R119" s="137">
        <f>R120+R203+R236+R297+R299+R317</f>
        <v>9833.7277060800006</v>
      </c>
      <c r="S119" s="136"/>
      <c r="T119" s="138">
        <f>T120+T203+T236+T297+T299+T317</f>
        <v>0</v>
      </c>
      <c r="AR119" s="132" t="s">
        <v>79</v>
      </c>
      <c r="AT119" s="139" t="s">
        <v>73</v>
      </c>
      <c r="AU119" s="139" t="s">
        <v>74</v>
      </c>
      <c r="AY119" s="132" t="s">
        <v>108</v>
      </c>
      <c r="BK119" s="140">
        <f>BK120+BK203+BK236+BK297+BK299+BK317</f>
        <v>0</v>
      </c>
    </row>
    <row r="120" spans="1:65" s="12" customFormat="1" ht="22.9" customHeight="1">
      <c r="B120" s="131"/>
      <c r="D120" s="132" t="s">
        <v>73</v>
      </c>
      <c r="E120" s="141" t="s">
        <v>79</v>
      </c>
      <c r="F120" s="141" t="s">
        <v>109</v>
      </c>
      <c r="J120" s="142">
        <f>BK120</f>
        <v>0</v>
      </c>
      <c r="L120" s="131"/>
      <c r="M120" s="135"/>
      <c r="N120" s="136"/>
      <c r="O120" s="136"/>
      <c r="P120" s="137">
        <f>SUM(P121:P202)</f>
        <v>6113.8298200000008</v>
      </c>
      <c r="Q120" s="136"/>
      <c r="R120" s="137">
        <f>SUM(R121:R202)</f>
        <v>1052.9539079999997</v>
      </c>
      <c r="S120" s="136"/>
      <c r="T120" s="138">
        <f>SUM(T121:T202)</f>
        <v>0</v>
      </c>
      <c r="AR120" s="132" t="s">
        <v>79</v>
      </c>
      <c r="AT120" s="139" t="s">
        <v>73</v>
      </c>
      <c r="AU120" s="139" t="s">
        <v>79</v>
      </c>
      <c r="AY120" s="132" t="s">
        <v>108</v>
      </c>
      <c r="BK120" s="140">
        <f>SUM(BK121:BK202)</f>
        <v>0</v>
      </c>
    </row>
    <row r="121" spans="1:65" s="2" customFormat="1" ht="33" customHeight="1">
      <c r="A121" s="30"/>
      <c r="B121" s="143"/>
      <c r="C121" s="144" t="s">
        <v>79</v>
      </c>
      <c r="D121" s="144" t="s">
        <v>110</v>
      </c>
      <c r="E121" s="145" t="s">
        <v>111</v>
      </c>
      <c r="F121" s="146" t="s">
        <v>112</v>
      </c>
      <c r="G121" s="147" t="s">
        <v>113</v>
      </c>
      <c r="H121" s="148">
        <v>2945</v>
      </c>
      <c r="I121" s="148"/>
      <c r="J121" s="148"/>
      <c r="K121" s="149"/>
      <c r="L121" s="31"/>
      <c r="M121" s="150" t="s">
        <v>1</v>
      </c>
      <c r="N121" s="151" t="s">
        <v>40</v>
      </c>
      <c r="O121" s="152">
        <v>1.0999999999999999E-2</v>
      </c>
      <c r="P121" s="152">
        <f>O121*H121</f>
        <v>32.394999999999996</v>
      </c>
      <c r="Q121" s="152">
        <v>0</v>
      </c>
      <c r="R121" s="152">
        <f>Q121*H121</f>
        <v>0</v>
      </c>
      <c r="S121" s="152">
        <v>0</v>
      </c>
      <c r="T121" s="153">
        <f>S121*H121</f>
        <v>0</v>
      </c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R121" s="154" t="s">
        <v>114</v>
      </c>
      <c r="AT121" s="154" t="s">
        <v>110</v>
      </c>
      <c r="AU121" s="154" t="s">
        <v>115</v>
      </c>
      <c r="AY121" s="17" t="s">
        <v>108</v>
      </c>
      <c r="BE121" s="155">
        <f>IF(N121="základná",J121,0)</f>
        <v>0</v>
      </c>
      <c r="BF121" s="155">
        <f>IF(N121="znížená",J121,0)</f>
        <v>0</v>
      </c>
      <c r="BG121" s="155">
        <f>IF(N121="zákl. prenesená",J121,0)</f>
        <v>0</v>
      </c>
      <c r="BH121" s="155">
        <f>IF(N121="zníž. prenesená",J121,0)</f>
        <v>0</v>
      </c>
      <c r="BI121" s="155">
        <f>IF(N121="nulová",J121,0)</f>
        <v>0</v>
      </c>
      <c r="BJ121" s="17" t="s">
        <v>115</v>
      </c>
      <c r="BK121" s="156">
        <f>ROUND(I121*H121,3)</f>
        <v>0</v>
      </c>
      <c r="BL121" s="17" t="s">
        <v>114</v>
      </c>
      <c r="BM121" s="154" t="s">
        <v>116</v>
      </c>
    </row>
    <row r="122" spans="1:65" s="13" customFormat="1" ht="11.25">
      <c r="B122" s="157"/>
      <c r="D122" s="158" t="s">
        <v>117</v>
      </c>
      <c r="E122" s="159" t="s">
        <v>1</v>
      </c>
      <c r="F122" s="160" t="s">
        <v>118</v>
      </c>
      <c r="H122" s="159" t="s">
        <v>1</v>
      </c>
      <c r="L122" s="157"/>
      <c r="M122" s="161"/>
      <c r="N122" s="162"/>
      <c r="O122" s="162"/>
      <c r="P122" s="162"/>
      <c r="Q122" s="162"/>
      <c r="R122" s="162"/>
      <c r="S122" s="162"/>
      <c r="T122" s="163"/>
      <c r="AT122" s="159" t="s">
        <v>117</v>
      </c>
      <c r="AU122" s="159" t="s">
        <v>115</v>
      </c>
      <c r="AV122" s="13" t="s">
        <v>79</v>
      </c>
      <c r="AW122" s="13" t="s">
        <v>30</v>
      </c>
      <c r="AX122" s="13" t="s">
        <v>74</v>
      </c>
      <c r="AY122" s="159" t="s">
        <v>108</v>
      </c>
    </row>
    <row r="123" spans="1:65" s="14" customFormat="1" ht="11.25">
      <c r="B123" s="164"/>
      <c r="D123" s="158" t="s">
        <v>117</v>
      </c>
      <c r="E123" s="165" t="s">
        <v>1</v>
      </c>
      <c r="F123" s="166" t="s">
        <v>119</v>
      </c>
      <c r="H123" s="167">
        <v>851</v>
      </c>
      <c r="L123" s="164"/>
      <c r="M123" s="168"/>
      <c r="N123" s="169"/>
      <c r="O123" s="169"/>
      <c r="P123" s="169"/>
      <c r="Q123" s="169"/>
      <c r="R123" s="169"/>
      <c r="S123" s="169"/>
      <c r="T123" s="170"/>
      <c r="AT123" s="165" t="s">
        <v>117</v>
      </c>
      <c r="AU123" s="165" t="s">
        <v>115</v>
      </c>
      <c r="AV123" s="14" t="s">
        <v>115</v>
      </c>
      <c r="AW123" s="14" t="s">
        <v>30</v>
      </c>
      <c r="AX123" s="14" t="s">
        <v>74</v>
      </c>
      <c r="AY123" s="165" t="s">
        <v>108</v>
      </c>
    </row>
    <row r="124" spans="1:65" s="14" customFormat="1" ht="11.25">
      <c r="B124" s="164"/>
      <c r="D124" s="158" t="s">
        <v>117</v>
      </c>
      <c r="E124" s="165" t="s">
        <v>1</v>
      </c>
      <c r="F124" s="166" t="s">
        <v>120</v>
      </c>
      <c r="H124" s="167">
        <v>1785</v>
      </c>
      <c r="L124" s="164"/>
      <c r="M124" s="168"/>
      <c r="N124" s="169"/>
      <c r="O124" s="169"/>
      <c r="P124" s="169"/>
      <c r="Q124" s="169"/>
      <c r="R124" s="169"/>
      <c r="S124" s="169"/>
      <c r="T124" s="170"/>
      <c r="AT124" s="165" t="s">
        <v>117</v>
      </c>
      <c r="AU124" s="165" t="s">
        <v>115</v>
      </c>
      <c r="AV124" s="14" t="s">
        <v>115</v>
      </c>
      <c r="AW124" s="14" t="s">
        <v>30</v>
      </c>
      <c r="AX124" s="14" t="s">
        <v>74</v>
      </c>
      <c r="AY124" s="165" t="s">
        <v>108</v>
      </c>
    </row>
    <row r="125" spans="1:65" s="14" customFormat="1" ht="11.25">
      <c r="B125" s="164"/>
      <c r="D125" s="158" t="s">
        <v>117</v>
      </c>
      <c r="E125" s="165" t="s">
        <v>1</v>
      </c>
      <c r="F125" s="166" t="s">
        <v>121</v>
      </c>
      <c r="H125" s="167">
        <v>309</v>
      </c>
      <c r="L125" s="164"/>
      <c r="M125" s="168"/>
      <c r="N125" s="169"/>
      <c r="O125" s="169"/>
      <c r="P125" s="169"/>
      <c r="Q125" s="169"/>
      <c r="R125" s="169"/>
      <c r="S125" s="169"/>
      <c r="T125" s="170"/>
      <c r="AT125" s="165" t="s">
        <v>117</v>
      </c>
      <c r="AU125" s="165" t="s">
        <v>115</v>
      </c>
      <c r="AV125" s="14" t="s">
        <v>115</v>
      </c>
      <c r="AW125" s="14" t="s">
        <v>30</v>
      </c>
      <c r="AX125" s="14" t="s">
        <v>74</v>
      </c>
      <c r="AY125" s="165" t="s">
        <v>108</v>
      </c>
    </row>
    <row r="126" spans="1:65" s="15" customFormat="1" ht="11.25">
      <c r="B126" s="171"/>
      <c r="D126" s="158" t="s">
        <v>117</v>
      </c>
      <c r="E126" s="172" t="s">
        <v>1</v>
      </c>
      <c r="F126" s="173" t="s">
        <v>122</v>
      </c>
      <c r="H126" s="174">
        <v>2945</v>
      </c>
      <c r="L126" s="171"/>
      <c r="M126" s="175"/>
      <c r="N126" s="176"/>
      <c r="O126" s="176"/>
      <c r="P126" s="176"/>
      <c r="Q126" s="176"/>
      <c r="R126" s="176"/>
      <c r="S126" s="176"/>
      <c r="T126" s="177"/>
      <c r="AT126" s="172" t="s">
        <v>117</v>
      </c>
      <c r="AU126" s="172" t="s">
        <v>115</v>
      </c>
      <c r="AV126" s="15" t="s">
        <v>114</v>
      </c>
      <c r="AW126" s="15" t="s">
        <v>30</v>
      </c>
      <c r="AX126" s="15" t="s">
        <v>79</v>
      </c>
      <c r="AY126" s="172" t="s">
        <v>108</v>
      </c>
    </row>
    <row r="127" spans="1:65" s="2" customFormat="1" ht="24.2" customHeight="1">
      <c r="A127" s="30"/>
      <c r="B127" s="143"/>
      <c r="C127" s="144" t="s">
        <v>115</v>
      </c>
      <c r="D127" s="144" t="s">
        <v>110</v>
      </c>
      <c r="E127" s="145" t="s">
        <v>123</v>
      </c>
      <c r="F127" s="146" t="s">
        <v>124</v>
      </c>
      <c r="G127" s="147" t="s">
        <v>113</v>
      </c>
      <c r="H127" s="148">
        <v>2696</v>
      </c>
      <c r="I127" s="148"/>
      <c r="J127" s="148"/>
      <c r="K127" s="149"/>
      <c r="L127" s="31"/>
      <c r="M127" s="150" t="s">
        <v>1</v>
      </c>
      <c r="N127" s="151" t="s">
        <v>40</v>
      </c>
      <c r="O127" s="152">
        <v>0.15</v>
      </c>
      <c r="P127" s="152">
        <f>O127*H127</f>
        <v>404.4</v>
      </c>
      <c r="Q127" s="152">
        <v>0</v>
      </c>
      <c r="R127" s="152">
        <f>Q127*H127</f>
        <v>0</v>
      </c>
      <c r="S127" s="152">
        <v>0</v>
      </c>
      <c r="T127" s="153">
        <f>S127*H127</f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54" t="s">
        <v>114</v>
      </c>
      <c r="AT127" s="154" t="s">
        <v>110</v>
      </c>
      <c r="AU127" s="154" t="s">
        <v>115</v>
      </c>
      <c r="AY127" s="17" t="s">
        <v>108</v>
      </c>
      <c r="BE127" s="155">
        <f>IF(N127="základná",J127,0)</f>
        <v>0</v>
      </c>
      <c r="BF127" s="155">
        <f>IF(N127="znížená",J127,0)</f>
        <v>0</v>
      </c>
      <c r="BG127" s="155">
        <f>IF(N127="zákl. prenesená",J127,0)</f>
        <v>0</v>
      </c>
      <c r="BH127" s="155">
        <f>IF(N127="zníž. prenesená",J127,0)</f>
        <v>0</v>
      </c>
      <c r="BI127" s="155">
        <f>IF(N127="nulová",J127,0)</f>
        <v>0</v>
      </c>
      <c r="BJ127" s="17" t="s">
        <v>115</v>
      </c>
      <c r="BK127" s="156">
        <f>ROUND(I127*H127,3)</f>
        <v>0</v>
      </c>
      <c r="BL127" s="17" t="s">
        <v>114</v>
      </c>
      <c r="BM127" s="154" t="s">
        <v>125</v>
      </c>
    </row>
    <row r="128" spans="1:65" s="13" customFormat="1" ht="11.25">
      <c r="B128" s="157"/>
      <c r="D128" s="158" t="s">
        <v>117</v>
      </c>
      <c r="E128" s="159" t="s">
        <v>1</v>
      </c>
      <c r="F128" s="160" t="s">
        <v>118</v>
      </c>
      <c r="H128" s="159" t="s">
        <v>1</v>
      </c>
      <c r="L128" s="157"/>
      <c r="M128" s="161"/>
      <c r="N128" s="162"/>
      <c r="O128" s="162"/>
      <c r="P128" s="162"/>
      <c r="Q128" s="162"/>
      <c r="R128" s="162"/>
      <c r="S128" s="162"/>
      <c r="T128" s="163"/>
      <c r="AT128" s="159" t="s">
        <v>117</v>
      </c>
      <c r="AU128" s="159" t="s">
        <v>115</v>
      </c>
      <c r="AV128" s="13" t="s">
        <v>79</v>
      </c>
      <c r="AW128" s="13" t="s">
        <v>30</v>
      </c>
      <c r="AX128" s="13" t="s">
        <v>74</v>
      </c>
      <c r="AY128" s="159" t="s">
        <v>108</v>
      </c>
    </row>
    <row r="129" spans="1:65" s="14" customFormat="1" ht="11.25">
      <c r="B129" s="164"/>
      <c r="D129" s="158" t="s">
        <v>117</v>
      </c>
      <c r="E129" s="165" t="s">
        <v>1</v>
      </c>
      <c r="F129" s="166" t="s">
        <v>126</v>
      </c>
      <c r="H129" s="167">
        <v>880</v>
      </c>
      <c r="L129" s="164"/>
      <c r="M129" s="168"/>
      <c r="N129" s="169"/>
      <c r="O129" s="169"/>
      <c r="P129" s="169"/>
      <c r="Q129" s="169"/>
      <c r="R129" s="169"/>
      <c r="S129" s="169"/>
      <c r="T129" s="170"/>
      <c r="AT129" s="165" t="s">
        <v>117</v>
      </c>
      <c r="AU129" s="165" t="s">
        <v>115</v>
      </c>
      <c r="AV129" s="14" t="s">
        <v>115</v>
      </c>
      <c r="AW129" s="14" t="s">
        <v>30</v>
      </c>
      <c r="AX129" s="14" t="s">
        <v>74</v>
      </c>
      <c r="AY129" s="165" t="s">
        <v>108</v>
      </c>
    </row>
    <row r="130" spans="1:65" s="14" customFormat="1" ht="11.25">
      <c r="B130" s="164"/>
      <c r="D130" s="158" t="s">
        <v>117</v>
      </c>
      <c r="E130" s="165" t="s">
        <v>1</v>
      </c>
      <c r="F130" s="166" t="s">
        <v>127</v>
      </c>
      <c r="H130" s="167">
        <v>1489</v>
      </c>
      <c r="L130" s="164"/>
      <c r="M130" s="168"/>
      <c r="N130" s="169"/>
      <c r="O130" s="169"/>
      <c r="P130" s="169"/>
      <c r="Q130" s="169"/>
      <c r="R130" s="169"/>
      <c r="S130" s="169"/>
      <c r="T130" s="170"/>
      <c r="AT130" s="165" t="s">
        <v>117</v>
      </c>
      <c r="AU130" s="165" t="s">
        <v>115</v>
      </c>
      <c r="AV130" s="14" t="s">
        <v>115</v>
      </c>
      <c r="AW130" s="14" t="s">
        <v>30</v>
      </c>
      <c r="AX130" s="14" t="s">
        <v>74</v>
      </c>
      <c r="AY130" s="165" t="s">
        <v>108</v>
      </c>
    </row>
    <row r="131" spans="1:65" s="14" customFormat="1" ht="11.25">
      <c r="B131" s="164"/>
      <c r="D131" s="158" t="s">
        <v>117</v>
      </c>
      <c r="E131" s="165" t="s">
        <v>1</v>
      </c>
      <c r="F131" s="166" t="s">
        <v>128</v>
      </c>
      <c r="H131" s="167">
        <v>327</v>
      </c>
      <c r="L131" s="164"/>
      <c r="M131" s="168"/>
      <c r="N131" s="169"/>
      <c r="O131" s="169"/>
      <c r="P131" s="169"/>
      <c r="Q131" s="169"/>
      <c r="R131" s="169"/>
      <c r="S131" s="169"/>
      <c r="T131" s="170"/>
      <c r="AT131" s="165" t="s">
        <v>117</v>
      </c>
      <c r="AU131" s="165" t="s">
        <v>115</v>
      </c>
      <c r="AV131" s="14" t="s">
        <v>115</v>
      </c>
      <c r="AW131" s="14" t="s">
        <v>30</v>
      </c>
      <c r="AX131" s="14" t="s">
        <v>74</v>
      </c>
      <c r="AY131" s="165" t="s">
        <v>108</v>
      </c>
    </row>
    <row r="132" spans="1:65" s="15" customFormat="1" ht="11.25">
      <c r="B132" s="171"/>
      <c r="D132" s="158" t="s">
        <v>117</v>
      </c>
      <c r="E132" s="172" t="s">
        <v>1</v>
      </c>
      <c r="F132" s="173" t="s">
        <v>122</v>
      </c>
      <c r="H132" s="174">
        <v>2696</v>
      </c>
      <c r="L132" s="171"/>
      <c r="M132" s="175"/>
      <c r="N132" s="176"/>
      <c r="O132" s="176"/>
      <c r="P132" s="176"/>
      <c r="Q132" s="176"/>
      <c r="R132" s="176"/>
      <c r="S132" s="176"/>
      <c r="T132" s="177"/>
      <c r="AT132" s="172" t="s">
        <v>117</v>
      </c>
      <c r="AU132" s="172" t="s">
        <v>115</v>
      </c>
      <c r="AV132" s="15" t="s">
        <v>114</v>
      </c>
      <c r="AW132" s="15" t="s">
        <v>30</v>
      </c>
      <c r="AX132" s="15" t="s">
        <v>79</v>
      </c>
      <c r="AY132" s="172" t="s">
        <v>108</v>
      </c>
    </row>
    <row r="133" spans="1:65" s="2" customFormat="1" ht="37.9" customHeight="1">
      <c r="A133" s="30"/>
      <c r="B133" s="143"/>
      <c r="C133" s="144" t="s">
        <v>129</v>
      </c>
      <c r="D133" s="144" t="s">
        <v>110</v>
      </c>
      <c r="E133" s="145" t="s">
        <v>130</v>
      </c>
      <c r="F133" s="146" t="s">
        <v>131</v>
      </c>
      <c r="G133" s="147" t="s">
        <v>113</v>
      </c>
      <c r="H133" s="148">
        <v>5890</v>
      </c>
      <c r="I133" s="148"/>
      <c r="J133" s="148"/>
      <c r="K133" s="149"/>
      <c r="L133" s="31"/>
      <c r="M133" s="150" t="s">
        <v>1</v>
      </c>
      <c r="N133" s="151" t="s">
        <v>40</v>
      </c>
      <c r="O133" s="152">
        <v>5.3999999999999999E-2</v>
      </c>
      <c r="P133" s="152">
        <f>O133*H133</f>
        <v>318.06</v>
      </c>
      <c r="Q133" s="152">
        <v>0</v>
      </c>
      <c r="R133" s="152">
        <f>Q133*H133</f>
        <v>0</v>
      </c>
      <c r="S133" s="152">
        <v>0</v>
      </c>
      <c r="T133" s="153">
        <f>S133*H133</f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54" t="s">
        <v>114</v>
      </c>
      <c r="AT133" s="154" t="s">
        <v>110</v>
      </c>
      <c r="AU133" s="154" t="s">
        <v>115</v>
      </c>
      <c r="AY133" s="17" t="s">
        <v>108</v>
      </c>
      <c r="BE133" s="155">
        <f>IF(N133="základná",J133,0)</f>
        <v>0</v>
      </c>
      <c r="BF133" s="155">
        <f>IF(N133="znížená",J133,0)</f>
        <v>0</v>
      </c>
      <c r="BG133" s="155">
        <f>IF(N133="zákl. prenesená",J133,0)</f>
        <v>0</v>
      </c>
      <c r="BH133" s="155">
        <f>IF(N133="zníž. prenesená",J133,0)</f>
        <v>0</v>
      </c>
      <c r="BI133" s="155">
        <f>IF(N133="nulová",J133,0)</f>
        <v>0</v>
      </c>
      <c r="BJ133" s="17" t="s">
        <v>115</v>
      </c>
      <c r="BK133" s="156">
        <f>ROUND(I133*H133,3)</f>
        <v>0</v>
      </c>
      <c r="BL133" s="17" t="s">
        <v>114</v>
      </c>
      <c r="BM133" s="154" t="s">
        <v>132</v>
      </c>
    </row>
    <row r="134" spans="1:65" s="13" customFormat="1" ht="22.5">
      <c r="B134" s="157"/>
      <c r="D134" s="158" t="s">
        <v>117</v>
      </c>
      <c r="E134" s="159" t="s">
        <v>1</v>
      </c>
      <c r="F134" s="160" t="s">
        <v>133</v>
      </c>
      <c r="H134" s="159" t="s">
        <v>1</v>
      </c>
      <c r="L134" s="157"/>
      <c r="M134" s="161"/>
      <c r="N134" s="162"/>
      <c r="O134" s="162"/>
      <c r="P134" s="162"/>
      <c r="Q134" s="162"/>
      <c r="R134" s="162"/>
      <c r="S134" s="162"/>
      <c r="T134" s="163"/>
      <c r="AT134" s="159" t="s">
        <v>117</v>
      </c>
      <c r="AU134" s="159" t="s">
        <v>115</v>
      </c>
      <c r="AV134" s="13" t="s">
        <v>79</v>
      </c>
      <c r="AW134" s="13" t="s">
        <v>30</v>
      </c>
      <c r="AX134" s="13" t="s">
        <v>74</v>
      </c>
      <c r="AY134" s="159" t="s">
        <v>108</v>
      </c>
    </row>
    <row r="135" spans="1:65" s="14" customFormat="1" ht="11.25">
      <c r="B135" s="164"/>
      <c r="D135" s="158" t="s">
        <v>117</v>
      </c>
      <c r="E135" s="165" t="s">
        <v>1</v>
      </c>
      <c r="F135" s="166" t="s">
        <v>134</v>
      </c>
      <c r="H135" s="167">
        <v>1702</v>
      </c>
      <c r="L135" s="164"/>
      <c r="M135" s="168"/>
      <c r="N135" s="169"/>
      <c r="O135" s="169"/>
      <c r="P135" s="169"/>
      <c r="Q135" s="169"/>
      <c r="R135" s="169"/>
      <c r="S135" s="169"/>
      <c r="T135" s="170"/>
      <c r="AT135" s="165" t="s">
        <v>117</v>
      </c>
      <c r="AU135" s="165" t="s">
        <v>115</v>
      </c>
      <c r="AV135" s="14" t="s">
        <v>115</v>
      </c>
      <c r="AW135" s="14" t="s">
        <v>30</v>
      </c>
      <c r="AX135" s="14" t="s">
        <v>74</v>
      </c>
      <c r="AY135" s="165" t="s">
        <v>108</v>
      </c>
    </row>
    <row r="136" spans="1:65" s="14" customFormat="1" ht="11.25">
      <c r="B136" s="164"/>
      <c r="D136" s="158" t="s">
        <v>117</v>
      </c>
      <c r="E136" s="165" t="s">
        <v>1</v>
      </c>
      <c r="F136" s="166" t="s">
        <v>135</v>
      </c>
      <c r="H136" s="167">
        <v>3570</v>
      </c>
      <c r="L136" s="164"/>
      <c r="M136" s="168"/>
      <c r="N136" s="169"/>
      <c r="O136" s="169"/>
      <c r="P136" s="169"/>
      <c r="Q136" s="169"/>
      <c r="R136" s="169"/>
      <c r="S136" s="169"/>
      <c r="T136" s="170"/>
      <c r="AT136" s="165" t="s">
        <v>117</v>
      </c>
      <c r="AU136" s="165" t="s">
        <v>115</v>
      </c>
      <c r="AV136" s="14" t="s">
        <v>115</v>
      </c>
      <c r="AW136" s="14" t="s">
        <v>30</v>
      </c>
      <c r="AX136" s="14" t="s">
        <v>74</v>
      </c>
      <c r="AY136" s="165" t="s">
        <v>108</v>
      </c>
    </row>
    <row r="137" spans="1:65" s="14" customFormat="1" ht="11.25">
      <c r="B137" s="164"/>
      <c r="D137" s="158" t="s">
        <v>117</v>
      </c>
      <c r="E137" s="165" t="s">
        <v>1</v>
      </c>
      <c r="F137" s="166" t="s">
        <v>136</v>
      </c>
      <c r="H137" s="167">
        <v>618</v>
      </c>
      <c r="L137" s="164"/>
      <c r="M137" s="168"/>
      <c r="N137" s="169"/>
      <c r="O137" s="169"/>
      <c r="P137" s="169"/>
      <c r="Q137" s="169"/>
      <c r="R137" s="169"/>
      <c r="S137" s="169"/>
      <c r="T137" s="170"/>
      <c r="AT137" s="165" t="s">
        <v>117</v>
      </c>
      <c r="AU137" s="165" t="s">
        <v>115</v>
      </c>
      <c r="AV137" s="14" t="s">
        <v>115</v>
      </c>
      <c r="AW137" s="14" t="s">
        <v>30</v>
      </c>
      <c r="AX137" s="14" t="s">
        <v>74</v>
      </c>
      <c r="AY137" s="165" t="s">
        <v>108</v>
      </c>
    </row>
    <row r="138" spans="1:65" s="15" customFormat="1" ht="11.25">
      <c r="B138" s="171"/>
      <c r="D138" s="158" t="s">
        <v>117</v>
      </c>
      <c r="E138" s="172" t="s">
        <v>1</v>
      </c>
      <c r="F138" s="173" t="s">
        <v>122</v>
      </c>
      <c r="H138" s="174">
        <v>5890</v>
      </c>
      <c r="L138" s="171"/>
      <c r="M138" s="175"/>
      <c r="N138" s="176"/>
      <c r="O138" s="176"/>
      <c r="P138" s="176"/>
      <c r="Q138" s="176"/>
      <c r="R138" s="176"/>
      <c r="S138" s="176"/>
      <c r="T138" s="177"/>
      <c r="AT138" s="172" t="s">
        <v>117</v>
      </c>
      <c r="AU138" s="172" t="s">
        <v>115</v>
      </c>
      <c r="AV138" s="15" t="s">
        <v>114</v>
      </c>
      <c r="AW138" s="15" t="s">
        <v>30</v>
      </c>
      <c r="AX138" s="15" t="s">
        <v>79</v>
      </c>
      <c r="AY138" s="172" t="s">
        <v>108</v>
      </c>
    </row>
    <row r="139" spans="1:65" s="2" customFormat="1" ht="37.9" customHeight="1">
      <c r="A139" s="30"/>
      <c r="B139" s="143"/>
      <c r="C139" s="144" t="s">
        <v>114</v>
      </c>
      <c r="D139" s="144" t="s">
        <v>110</v>
      </c>
      <c r="E139" s="145" t="s">
        <v>137</v>
      </c>
      <c r="F139" s="146" t="s">
        <v>138</v>
      </c>
      <c r="G139" s="147" t="s">
        <v>113</v>
      </c>
      <c r="H139" s="148">
        <v>2696</v>
      </c>
      <c r="I139" s="148"/>
      <c r="J139" s="148"/>
      <c r="K139" s="149"/>
      <c r="L139" s="31"/>
      <c r="M139" s="150" t="s">
        <v>1</v>
      </c>
      <c r="N139" s="151" t="s">
        <v>40</v>
      </c>
      <c r="O139" s="152">
        <v>4.4999999999999998E-2</v>
      </c>
      <c r="P139" s="152">
        <f>O139*H139</f>
        <v>121.32</v>
      </c>
      <c r="Q139" s="152">
        <v>0</v>
      </c>
      <c r="R139" s="152">
        <f>Q139*H139</f>
        <v>0</v>
      </c>
      <c r="S139" s="152">
        <v>0</v>
      </c>
      <c r="T139" s="153">
        <f>S139*H139</f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54" t="s">
        <v>114</v>
      </c>
      <c r="AT139" s="154" t="s">
        <v>110</v>
      </c>
      <c r="AU139" s="154" t="s">
        <v>115</v>
      </c>
      <c r="AY139" s="17" t="s">
        <v>108</v>
      </c>
      <c r="BE139" s="155">
        <f>IF(N139="základná",J139,0)</f>
        <v>0</v>
      </c>
      <c r="BF139" s="155">
        <f>IF(N139="znížená",J139,0)</f>
        <v>0</v>
      </c>
      <c r="BG139" s="155">
        <f>IF(N139="zákl. prenesená",J139,0)</f>
        <v>0</v>
      </c>
      <c r="BH139" s="155">
        <f>IF(N139="zníž. prenesená",J139,0)</f>
        <v>0</v>
      </c>
      <c r="BI139" s="155">
        <f>IF(N139="nulová",J139,0)</f>
        <v>0</v>
      </c>
      <c r="BJ139" s="17" t="s">
        <v>115</v>
      </c>
      <c r="BK139" s="156">
        <f>ROUND(I139*H139,3)</f>
        <v>0</v>
      </c>
      <c r="BL139" s="17" t="s">
        <v>114</v>
      </c>
      <c r="BM139" s="154" t="s">
        <v>139</v>
      </c>
    </row>
    <row r="140" spans="1:65" s="13" customFormat="1" ht="22.5">
      <c r="B140" s="157"/>
      <c r="D140" s="158" t="s">
        <v>117</v>
      </c>
      <c r="E140" s="159" t="s">
        <v>1</v>
      </c>
      <c r="F140" s="160" t="s">
        <v>140</v>
      </c>
      <c r="H140" s="159" t="s">
        <v>1</v>
      </c>
      <c r="L140" s="157"/>
      <c r="M140" s="161"/>
      <c r="N140" s="162"/>
      <c r="O140" s="162"/>
      <c r="P140" s="162"/>
      <c r="Q140" s="162"/>
      <c r="R140" s="162"/>
      <c r="S140" s="162"/>
      <c r="T140" s="163"/>
      <c r="AT140" s="159" t="s">
        <v>117</v>
      </c>
      <c r="AU140" s="159" t="s">
        <v>115</v>
      </c>
      <c r="AV140" s="13" t="s">
        <v>79</v>
      </c>
      <c r="AW140" s="13" t="s">
        <v>30</v>
      </c>
      <c r="AX140" s="13" t="s">
        <v>74</v>
      </c>
      <c r="AY140" s="159" t="s">
        <v>108</v>
      </c>
    </row>
    <row r="141" spans="1:65" s="14" customFormat="1" ht="11.25">
      <c r="B141" s="164"/>
      <c r="D141" s="158" t="s">
        <v>117</v>
      </c>
      <c r="E141" s="165" t="s">
        <v>1</v>
      </c>
      <c r="F141" s="166" t="s">
        <v>141</v>
      </c>
      <c r="H141" s="167">
        <v>880</v>
      </c>
      <c r="L141" s="164"/>
      <c r="M141" s="168"/>
      <c r="N141" s="169"/>
      <c r="O141" s="169"/>
      <c r="P141" s="169"/>
      <c r="Q141" s="169"/>
      <c r="R141" s="169"/>
      <c r="S141" s="169"/>
      <c r="T141" s="170"/>
      <c r="AT141" s="165" t="s">
        <v>117</v>
      </c>
      <c r="AU141" s="165" t="s">
        <v>115</v>
      </c>
      <c r="AV141" s="14" t="s">
        <v>115</v>
      </c>
      <c r="AW141" s="14" t="s">
        <v>30</v>
      </c>
      <c r="AX141" s="14" t="s">
        <v>74</v>
      </c>
      <c r="AY141" s="165" t="s">
        <v>108</v>
      </c>
    </row>
    <row r="142" spans="1:65" s="14" customFormat="1" ht="11.25">
      <c r="B142" s="164"/>
      <c r="D142" s="158" t="s">
        <v>117</v>
      </c>
      <c r="E142" s="165" t="s">
        <v>1</v>
      </c>
      <c r="F142" s="166" t="s">
        <v>127</v>
      </c>
      <c r="H142" s="167">
        <v>1489</v>
      </c>
      <c r="L142" s="164"/>
      <c r="M142" s="168"/>
      <c r="N142" s="169"/>
      <c r="O142" s="169"/>
      <c r="P142" s="169"/>
      <c r="Q142" s="169"/>
      <c r="R142" s="169"/>
      <c r="S142" s="169"/>
      <c r="T142" s="170"/>
      <c r="AT142" s="165" t="s">
        <v>117</v>
      </c>
      <c r="AU142" s="165" t="s">
        <v>115</v>
      </c>
      <c r="AV142" s="14" t="s">
        <v>115</v>
      </c>
      <c r="AW142" s="14" t="s">
        <v>30</v>
      </c>
      <c r="AX142" s="14" t="s">
        <v>74</v>
      </c>
      <c r="AY142" s="165" t="s">
        <v>108</v>
      </c>
    </row>
    <row r="143" spans="1:65" s="14" customFormat="1" ht="11.25">
      <c r="B143" s="164"/>
      <c r="D143" s="158" t="s">
        <v>117</v>
      </c>
      <c r="E143" s="165" t="s">
        <v>1</v>
      </c>
      <c r="F143" s="166" t="s">
        <v>128</v>
      </c>
      <c r="H143" s="167">
        <v>327</v>
      </c>
      <c r="L143" s="164"/>
      <c r="M143" s="168"/>
      <c r="N143" s="169"/>
      <c r="O143" s="169"/>
      <c r="P143" s="169"/>
      <c r="Q143" s="169"/>
      <c r="R143" s="169"/>
      <c r="S143" s="169"/>
      <c r="T143" s="170"/>
      <c r="AT143" s="165" t="s">
        <v>117</v>
      </c>
      <c r="AU143" s="165" t="s">
        <v>115</v>
      </c>
      <c r="AV143" s="14" t="s">
        <v>115</v>
      </c>
      <c r="AW143" s="14" t="s">
        <v>30</v>
      </c>
      <c r="AX143" s="14" t="s">
        <v>74</v>
      </c>
      <c r="AY143" s="165" t="s">
        <v>108</v>
      </c>
    </row>
    <row r="144" spans="1:65" s="15" customFormat="1" ht="11.25">
      <c r="B144" s="171"/>
      <c r="D144" s="158" t="s">
        <v>117</v>
      </c>
      <c r="E144" s="172" t="s">
        <v>1</v>
      </c>
      <c r="F144" s="173" t="s">
        <v>122</v>
      </c>
      <c r="H144" s="174">
        <v>2696</v>
      </c>
      <c r="L144" s="171"/>
      <c r="M144" s="175"/>
      <c r="N144" s="176"/>
      <c r="O144" s="176"/>
      <c r="P144" s="176"/>
      <c r="Q144" s="176"/>
      <c r="R144" s="176"/>
      <c r="S144" s="176"/>
      <c r="T144" s="177"/>
      <c r="AT144" s="172" t="s">
        <v>117</v>
      </c>
      <c r="AU144" s="172" t="s">
        <v>115</v>
      </c>
      <c r="AV144" s="15" t="s">
        <v>114</v>
      </c>
      <c r="AW144" s="15" t="s">
        <v>30</v>
      </c>
      <c r="AX144" s="15" t="s">
        <v>79</v>
      </c>
      <c r="AY144" s="172" t="s">
        <v>108</v>
      </c>
    </row>
    <row r="145" spans="1:65" s="2" customFormat="1" ht="44.25" customHeight="1">
      <c r="A145" s="30"/>
      <c r="B145" s="143"/>
      <c r="C145" s="144" t="s">
        <v>142</v>
      </c>
      <c r="D145" s="144" t="s">
        <v>110</v>
      </c>
      <c r="E145" s="145" t="s">
        <v>143</v>
      </c>
      <c r="F145" s="146" t="s">
        <v>144</v>
      </c>
      <c r="G145" s="147" t="s">
        <v>113</v>
      </c>
      <c r="H145" s="148">
        <v>32352</v>
      </c>
      <c r="I145" s="148"/>
      <c r="J145" s="148"/>
      <c r="K145" s="149"/>
      <c r="L145" s="31"/>
      <c r="M145" s="150" t="s">
        <v>1</v>
      </c>
      <c r="N145" s="151" t="s">
        <v>40</v>
      </c>
      <c r="O145" s="152">
        <v>3.4099999999999998E-3</v>
      </c>
      <c r="P145" s="152">
        <f>O145*H145</f>
        <v>110.32032</v>
      </c>
      <c r="Q145" s="152">
        <v>0</v>
      </c>
      <c r="R145" s="152">
        <f>Q145*H145</f>
        <v>0</v>
      </c>
      <c r="S145" s="152">
        <v>0</v>
      </c>
      <c r="T145" s="153">
        <f>S145*H145</f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54" t="s">
        <v>114</v>
      </c>
      <c r="AT145" s="154" t="s">
        <v>110</v>
      </c>
      <c r="AU145" s="154" t="s">
        <v>115</v>
      </c>
      <c r="AY145" s="17" t="s">
        <v>108</v>
      </c>
      <c r="BE145" s="155">
        <f>IF(N145="základná",J145,0)</f>
        <v>0</v>
      </c>
      <c r="BF145" s="155">
        <f>IF(N145="znížená",J145,0)</f>
        <v>0</v>
      </c>
      <c r="BG145" s="155">
        <f>IF(N145="zákl. prenesená",J145,0)</f>
        <v>0</v>
      </c>
      <c r="BH145" s="155">
        <f>IF(N145="zníž. prenesená",J145,0)</f>
        <v>0</v>
      </c>
      <c r="BI145" s="155">
        <f>IF(N145="nulová",J145,0)</f>
        <v>0</v>
      </c>
      <c r="BJ145" s="17" t="s">
        <v>115</v>
      </c>
      <c r="BK145" s="156">
        <f>ROUND(I145*H145,3)</f>
        <v>0</v>
      </c>
      <c r="BL145" s="17" t="s">
        <v>114</v>
      </c>
      <c r="BM145" s="154" t="s">
        <v>145</v>
      </c>
    </row>
    <row r="146" spans="1:65" s="14" customFormat="1" ht="11.25">
      <c r="B146" s="164"/>
      <c r="D146" s="158" t="s">
        <v>117</v>
      </c>
      <c r="E146" s="165" t="s">
        <v>1</v>
      </c>
      <c r="F146" s="166" t="s">
        <v>146</v>
      </c>
      <c r="H146" s="167">
        <v>32352</v>
      </c>
      <c r="L146" s="164"/>
      <c r="M146" s="168"/>
      <c r="N146" s="169"/>
      <c r="O146" s="169"/>
      <c r="P146" s="169"/>
      <c r="Q146" s="169"/>
      <c r="R146" s="169"/>
      <c r="S146" s="169"/>
      <c r="T146" s="170"/>
      <c r="AT146" s="165" t="s">
        <v>117</v>
      </c>
      <c r="AU146" s="165" t="s">
        <v>115</v>
      </c>
      <c r="AV146" s="14" t="s">
        <v>115</v>
      </c>
      <c r="AW146" s="14" t="s">
        <v>30</v>
      </c>
      <c r="AX146" s="14" t="s">
        <v>79</v>
      </c>
      <c r="AY146" s="165" t="s">
        <v>108</v>
      </c>
    </row>
    <row r="147" spans="1:65" s="2" customFormat="1" ht="24.2" customHeight="1">
      <c r="A147" s="30"/>
      <c r="B147" s="143"/>
      <c r="C147" s="144" t="s">
        <v>147</v>
      </c>
      <c r="D147" s="144" t="s">
        <v>110</v>
      </c>
      <c r="E147" s="145" t="s">
        <v>148</v>
      </c>
      <c r="F147" s="146" t="s">
        <v>149</v>
      </c>
      <c r="G147" s="147" t="s">
        <v>113</v>
      </c>
      <c r="H147" s="148">
        <v>8586</v>
      </c>
      <c r="I147" s="148"/>
      <c r="J147" s="148"/>
      <c r="K147" s="149"/>
      <c r="L147" s="31"/>
      <c r="M147" s="150" t="s">
        <v>1</v>
      </c>
      <c r="N147" s="151" t="s">
        <v>40</v>
      </c>
      <c r="O147" s="152">
        <v>5.3999999999999999E-2</v>
      </c>
      <c r="P147" s="152">
        <f>O147*H147</f>
        <v>463.64400000000001</v>
      </c>
      <c r="Q147" s="152">
        <v>0</v>
      </c>
      <c r="R147" s="152">
        <f>Q147*H147</f>
        <v>0</v>
      </c>
      <c r="S147" s="152">
        <v>0</v>
      </c>
      <c r="T147" s="153">
        <f>S147*H147</f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54" t="s">
        <v>114</v>
      </c>
      <c r="AT147" s="154" t="s">
        <v>110</v>
      </c>
      <c r="AU147" s="154" t="s">
        <v>115</v>
      </c>
      <c r="AY147" s="17" t="s">
        <v>108</v>
      </c>
      <c r="BE147" s="155">
        <f>IF(N147="základná",J147,0)</f>
        <v>0</v>
      </c>
      <c r="BF147" s="155">
        <f>IF(N147="znížená",J147,0)</f>
        <v>0</v>
      </c>
      <c r="BG147" s="155">
        <f>IF(N147="zákl. prenesená",J147,0)</f>
        <v>0</v>
      </c>
      <c r="BH147" s="155">
        <f>IF(N147="zníž. prenesená",J147,0)</f>
        <v>0</v>
      </c>
      <c r="BI147" s="155">
        <f>IF(N147="nulová",J147,0)</f>
        <v>0</v>
      </c>
      <c r="BJ147" s="17" t="s">
        <v>115</v>
      </c>
      <c r="BK147" s="156">
        <f>ROUND(I147*H147,3)</f>
        <v>0</v>
      </c>
      <c r="BL147" s="17" t="s">
        <v>114</v>
      </c>
      <c r="BM147" s="154" t="s">
        <v>150</v>
      </c>
    </row>
    <row r="148" spans="1:65" s="13" customFormat="1" ht="22.5">
      <c r="B148" s="157"/>
      <c r="D148" s="158" t="s">
        <v>117</v>
      </c>
      <c r="E148" s="159" t="s">
        <v>1</v>
      </c>
      <c r="F148" s="160" t="s">
        <v>151</v>
      </c>
      <c r="H148" s="159" t="s">
        <v>1</v>
      </c>
      <c r="L148" s="157"/>
      <c r="M148" s="161"/>
      <c r="N148" s="162"/>
      <c r="O148" s="162"/>
      <c r="P148" s="162"/>
      <c r="Q148" s="162"/>
      <c r="R148" s="162"/>
      <c r="S148" s="162"/>
      <c r="T148" s="163"/>
      <c r="AT148" s="159" t="s">
        <v>117</v>
      </c>
      <c r="AU148" s="159" t="s">
        <v>115</v>
      </c>
      <c r="AV148" s="13" t="s">
        <v>79</v>
      </c>
      <c r="AW148" s="13" t="s">
        <v>30</v>
      </c>
      <c r="AX148" s="13" t="s">
        <v>74</v>
      </c>
      <c r="AY148" s="159" t="s">
        <v>108</v>
      </c>
    </row>
    <row r="149" spans="1:65" s="14" customFormat="1" ht="11.25">
      <c r="B149" s="164"/>
      <c r="D149" s="158" t="s">
        <v>117</v>
      </c>
      <c r="E149" s="165" t="s">
        <v>1</v>
      </c>
      <c r="F149" s="166" t="s">
        <v>152</v>
      </c>
      <c r="H149" s="167">
        <v>5890</v>
      </c>
      <c r="L149" s="164"/>
      <c r="M149" s="168"/>
      <c r="N149" s="169"/>
      <c r="O149" s="169"/>
      <c r="P149" s="169"/>
      <c r="Q149" s="169"/>
      <c r="R149" s="169"/>
      <c r="S149" s="169"/>
      <c r="T149" s="170"/>
      <c r="AT149" s="165" t="s">
        <v>117</v>
      </c>
      <c r="AU149" s="165" t="s">
        <v>115</v>
      </c>
      <c r="AV149" s="14" t="s">
        <v>115</v>
      </c>
      <c r="AW149" s="14" t="s">
        <v>30</v>
      </c>
      <c r="AX149" s="14" t="s">
        <v>74</v>
      </c>
      <c r="AY149" s="165" t="s">
        <v>108</v>
      </c>
    </row>
    <row r="150" spans="1:65" s="13" customFormat="1" ht="22.5">
      <c r="B150" s="157"/>
      <c r="D150" s="158" t="s">
        <v>117</v>
      </c>
      <c r="E150" s="159" t="s">
        <v>1</v>
      </c>
      <c r="F150" s="160" t="s">
        <v>153</v>
      </c>
      <c r="H150" s="159" t="s">
        <v>1</v>
      </c>
      <c r="L150" s="157"/>
      <c r="M150" s="161"/>
      <c r="N150" s="162"/>
      <c r="O150" s="162"/>
      <c r="P150" s="162"/>
      <c r="Q150" s="162"/>
      <c r="R150" s="162"/>
      <c r="S150" s="162"/>
      <c r="T150" s="163"/>
      <c r="AT150" s="159" t="s">
        <v>117</v>
      </c>
      <c r="AU150" s="159" t="s">
        <v>115</v>
      </c>
      <c r="AV150" s="13" t="s">
        <v>79</v>
      </c>
      <c r="AW150" s="13" t="s">
        <v>30</v>
      </c>
      <c r="AX150" s="13" t="s">
        <v>74</v>
      </c>
      <c r="AY150" s="159" t="s">
        <v>108</v>
      </c>
    </row>
    <row r="151" spans="1:65" s="14" customFormat="1" ht="11.25">
      <c r="B151" s="164"/>
      <c r="D151" s="158" t="s">
        <v>117</v>
      </c>
      <c r="E151" s="165" t="s">
        <v>1</v>
      </c>
      <c r="F151" s="166" t="s">
        <v>154</v>
      </c>
      <c r="H151" s="167">
        <v>2696</v>
      </c>
      <c r="L151" s="164"/>
      <c r="M151" s="168"/>
      <c r="N151" s="169"/>
      <c r="O151" s="169"/>
      <c r="P151" s="169"/>
      <c r="Q151" s="169"/>
      <c r="R151" s="169"/>
      <c r="S151" s="169"/>
      <c r="T151" s="170"/>
      <c r="AT151" s="165" t="s">
        <v>117</v>
      </c>
      <c r="AU151" s="165" t="s">
        <v>115</v>
      </c>
      <c r="AV151" s="14" t="s">
        <v>115</v>
      </c>
      <c r="AW151" s="14" t="s">
        <v>30</v>
      </c>
      <c r="AX151" s="14" t="s">
        <v>74</v>
      </c>
      <c r="AY151" s="165" t="s">
        <v>108</v>
      </c>
    </row>
    <row r="152" spans="1:65" s="15" customFormat="1" ht="11.25">
      <c r="B152" s="171"/>
      <c r="D152" s="158" t="s">
        <v>117</v>
      </c>
      <c r="E152" s="172" t="s">
        <v>1</v>
      </c>
      <c r="F152" s="173" t="s">
        <v>122</v>
      </c>
      <c r="H152" s="174">
        <v>8586</v>
      </c>
      <c r="L152" s="171"/>
      <c r="M152" s="175"/>
      <c r="N152" s="176"/>
      <c r="O152" s="176"/>
      <c r="P152" s="176"/>
      <c r="Q152" s="176"/>
      <c r="R152" s="176"/>
      <c r="S152" s="176"/>
      <c r="T152" s="177"/>
      <c r="AT152" s="172" t="s">
        <v>117</v>
      </c>
      <c r="AU152" s="172" t="s">
        <v>115</v>
      </c>
      <c r="AV152" s="15" t="s">
        <v>114</v>
      </c>
      <c r="AW152" s="15" t="s">
        <v>30</v>
      </c>
      <c r="AX152" s="15" t="s">
        <v>79</v>
      </c>
      <c r="AY152" s="172" t="s">
        <v>108</v>
      </c>
    </row>
    <row r="153" spans="1:65" s="2" customFormat="1" ht="37.9" customHeight="1">
      <c r="A153" s="30"/>
      <c r="B153" s="143"/>
      <c r="C153" s="144" t="s">
        <v>155</v>
      </c>
      <c r="D153" s="144" t="s">
        <v>110</v>
      </c>
      <c r="E153" s="145" t="s">
        <v>156</v>
      </c>
      <c r="F153" s="146" t="s">
        <v>157</v>
      </c>
      <c r="G153" s="147" t="s">
        <v>113</v>
      </c>
      <c r="H153" s="148">
        <v>582</v>
      </c>
      <c r="I153" s="148"/>
      <c r="J153" s="148"/>
      <c r="K153" s="149"/>
      <c r="L153" s="31"/>
      <c r="M153" s="150" t="s">
        <v>1</v>
      </c>
      <c r="N153" s="151" t="s">
        <v>40</v>
      </c>
      <c r="O153" s="152">
        <v>5.5E-2</v>
      </c>
      <c r="P153" s="152">
        <f>O153*H153</f>
        <v>32.01</v>
      </c>
      <c r="Q153" s="152">
        <v>0</v>
      </c>
      <c r="R153" s="152">
        <f>Q153*H153</f>
        <v>0</v>
      </c>
      <c r="S153" s="152">
        <v>0</v>
      </c>
      <c r="T153" s="153">
        <f>S153*H153</f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54" t="s">
        <v>114</v>
      </c>
      <c r="AT153" s="154" t="s">
        <v>110</v>
      </c>
      <c r="AU153" s="154" t="s">
        <v>115</v>
      </c>
      <c r="AY153" s="17" t="s">
        <v>108</v>
      </c>
      <c r="BE153" s="155">
        <f>IF(N153="základná",J153,0)</f>
        <v>0</v>
      </c>
      <c r="BF153" s="155">
        <f>IF(N153="znížená",J153,0)</f>
        <v>0</v>
      </c>
      <c r="BG153" s="155">
        <f>IF(N153="zákl. prenesená",J153,0)</f>
        <v>0</v>
      </c>
      <c r="BH153" s="155">
        <f>IF(N153="zníž. prenesená",J153,0)</f>
        <v>0</v>
      </c>
      <c r="BI153" s="155">
        <f>IF(N153="nulová",J153,0)</f>
        <v>0</v>
      </c>
      <c r="BJ153" s="17" t="s">
        <v>115</v>
      </c>
      <c r="BK153" s="156">
        <f>ROUND(I153*H153,3)</f>
        <v>0</v>
      </c>
      <c r="BL153" s="17" t="s">
        <v>114</v>
      </c>
      <c r="BM153" s="154" t="s">
        <v>158</v>
      </c>
    </row>
    <row r="154" spans="1:65" s="13" customFormat="1" ht="22.5">
      <c r="B154" s="157"/>
      <c r="D154" s="158" t="s">
        <v>117</v>
      </c>
      <c r="E154" s="159" t="s">
        <v>1</v>
      </c>
      <c r="F154" s="160" t="s">
        <v>159</v>
      </c>
      <c r="H154" s="159" t="s">
        <v>1</v>
      </c>
      <c r="L154" s="157"/>
      <c r="M154" s="161"/>
      <c r="N154" s="162"/>
      <c r="O154" s="162"/>
      <c r="P154" s="162"/>
      <c r="Q154" s="162"/>
      <c r="R154" s="162"/>
      <c r="S154" s="162"/>
      <c r="T154" s="163"/>
      <c r="AT154" s="159" t="s">
        <v>117</v>
      </c>
      <c r="AU154" s="159" t="s">
        <v>115</v>
      </c>
      <c r="AV154" s="13" t="s">
        <v>79</v>
      </c>
      <c r="AW154" s="13" t="s">
        <v>30</v>
      </c>
      <c r="AX154" s="13" t="s">
        <v>74</v>
      </c>
      <c r="AY154" s="159" t="s">
        <v>108</v>
      </c>
    </row>
    <row r="155" spans="1:65" s="14" customFormat="1" ht="11.25">
      <c r="B155" s="164"/>
      <c r="D155" s="158" t="s">
        <v>117</v>
      </c>
      <c r="E155" s="165" t="s">
        <v>1</v>
      </c>
      <c r="F155" s="166" t="s">
        <v>160</v>
      </c>
      <c r="H155" s="167">
        <v>0</v>
      </c>
      <c r="L155" s="164"/>
      <c r="M155" s="168"/>
      <c r="N155" s="169"/>
      <c r="O155" s="169"/>
      <c r="P155" s="169"/>
      <c r="Q155" s="169"/>
      <c r="R155" s="169"/>
      <c r="S155" s="169"/>
      <c r="T155" s="170"/>
      <c r="AT155" s="165" t="s">
        <v>117</v>
      </c>
      <c r="AU155" s="165" t="s">
        <v>115</v>
      </c>
      <c r="AV155" s="14" t="s">
        <v>115</v>
      </c>
      <c r="AW155" s="14" t="s">
        <v>30</v>
      </c>
      <c r="AX155" s="14" t="s">
        <v>74</v>
      </c>
      <c r="AY155" s="165" t="s">
        <v>108</v>
      </c>
    </row>
    <row r="156" spans="1:65" s="14" customFormat="1" ht="11.25">
      <c r="B156" s="164"/>
      <c r="D156" s="158" t="s">
        <v>117</v>
      </c>
      <c r="E156" s="165" t="s">
        <v>1</v>
      </c>
      <c r="F156" s="166" t="s">
        <v>161</v>
      </c>
      <c r="H156" s="167">
        <v>577</v>
      </c>
      <c r="L156" s="164"/>
      <c r="M156" s="168"/>
      <c r="N156" s="169"/>
      <c r="O156" s="169"/>
      <c r="P156" s="169"/>
      <c r="Q156" s="169"/>
      <c r="R156" s="169"/>
      <c r="S156" s="169"/>
      <c r="T156" s="170"/>
      <c r="AT156" s="165" t="s">
        <v>117</v>
      </c>
      <c r="AU156" s="165" t="s">
        <v>115</v>
      </c>
      <c r="AV156" s="14" t="s">
        <v>115</v>
      </c>
      <c r="AW156" s="14" t="s">
        <v>30</v>
      </c>
      <c r="AX156" s="14" t="s">
        <v>74</v>
      </c>
      <c r="AY156" s="165" t="s">
        <v>108</v>
      </c>
    </row>
    <row r="157" spans="1:65" s="14" customFormat="1" ht="11.25">
      <c r="B157" s="164"/>
      <c r="D157" s="158" t="s">
        <v>117</v>
      </c>
      <c r="E157" s="165" t="s">
        <v>1</v>
      </c>
      <c r="F157" s="166" t="s">
        <v>162</v>
      </c>
      <c r="H157" s="167">
        <v>5</v>
      </c>
      <c r="L157" s="164"/>
      <c r="M157" s="168"/>
      <c r="N157" s="169"/>
      <c r="O157" s="169"/>
      <c r="P157" s="169"/>
      <c r="Q157" s="169"/>
      <c r="R157" s="169"/>
      <c r="S157" s="169"/>
      <c r="T157" s="170"/>
      <c r="AT157" s="165" t="s">
        <v>117</v>
      </c>
      <c r="AU157" s="165" t="s">
        <v>115</v>
      </c>
      <c r="AV157" s="14" t="s">
        <v>115</v>
      </c>
      <c r="AW157" s="14" t="s">
        <v>30</v>
      </c>
      <c r="AX157" s="14" t="s">
        <v>74</v>
      </c>
      <c r="AY157" s="165" t="s">
        <v>108</v>
      </c>
    </row>
    <row r="158" spans="1:65" s="15" customFormat="1" ht="11.25">
      <c r="B158" s="171"/>
      <c r="D158" s="158" t="s">
        <v>117</v>
      </c>
      <c r="E158" s="172" t="s">
        <v>1</v>
      </c>
      <c r="F158" s="173" t="s">
        <v>122</v>
      </c>
      <c r="H158" s="174">
        <v>582</v>
      </c>
      <c r="L158" s="171"/>
      <c r="M158" s="175"/>
      <c r="N158" s="176"/>
      <c r="O158" s="176"/>
      <c r="P158" s="176"/>
      <c r="Q158" s="176"/>
      <c r="R158" s="176"/>
      <c r="S158" s="176"/>
      <c r="T158" s="177"/>
      <c r="AT158" s="172" t="s">
        <v>117</v>
      </c>
      <c r="AU158" s="172" t="s">
        <v>115</v>
      </c>
      <c r="AV158" s="15" t="s">
        <v>114</v>
      </c>
      <c r="AW158" s="15" t="s">
        <v>30</v>
      </c>
      <c r="AX158" s="15" t="s">
        <v>79</v>
      </c>
      <c r="AY158" s="172" t="s">
        <v>108</v>
      </c>
    </row>
    <row r="159" spans="1:65" s="2" customFormat="1" ht="16.5" customHeight="1">
      <c r="A159" s="30"/>
      <c r="B159" s="143"/>
      <c r="C159" s="178" t="s">
        <v>163</v>
      </c>
      <c r="D159" s="178" t="s">
        <v>164</v>
      </c>
      <c r="E159" s="179" t="s">
        <v>165</v>
      </c>
      <c r="F159" s="180" t="s">
        <v>166</v>
      </c>
      <c r="G159" s="181" t="s">
        <v>167</v>
      </c>
      <c r="H159" s="182">
        <v>1047.5999999999999</v>
      </c>
      <c r="I159" s="182"/>
      <c r="J159" s="182"/>
      <c r="K159" s="183"/>
      <c r="L159" s="184"/>
      <c r="M159" s="185" t="s">
        <v>1</v>
      </c>
      <c r="N159" s="186" t="s">
        <v>40</v>
      </c>
      <c r="O159" s="152">
        <v>0</v>
      </c>
      <c r="P159" s="152">
        <f>O159*H159</f>
        <v>0</v>
      </c>
      <c r="Q159" s="152">
        <v>1</v>
      </c>
      <c r="R159" s="152">
        <f>Q159*H159</f>
        <v>1047.5999999999999</v>
      </c>
      <c r="S159" s="152">
        <v>0</v>
      </c>
      <c r="T159" s="153">
        <f>S159*H159</f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54" t="s">
        <v>163</v>
      </c>
      <c r="AT159" s="154" t="s">
        <v>164</v>
      </c>
      <c r="AU159" s="154" t="s">
        <v>115</v>
      </c>
      <c r="AY159" s="17" t="s">
        <v>108</v>
      </c>
      <c r="BE159" s="155">
        <f>IF(N159="základná",J159,0)</f>
        <v>0</v>
      </c>
      <c r="BF159" s="155">
        <f>IF(N159="znížená",J159,0)</f>
        <v>0</v>
      </c>
      <c r="BG159" s="155">
        <f>IF(N159="zákl. prenesená",J159,0)</f>
        <v>0</v>
      </c>
      <c r="BH159" s="155">
        <f>IF(N159="zníž. prenesená",J159,0)</f>
        <v>0</v>
      </c>
      <c r="BI159" s="155">
        <f>IF(N159="nulová",J159,0)</f>
        <v>0</v>
      </c>
      <c r="BJ159" s="17" t="s">
        <v>115</v>
      </c>
      <c r="BK159" s="156">
        <f>ROUND(I159*H159,3)</f>
        <v>0</v>
      </c>
      <c r="BL159" s="17" t="s">
        <v>114</v>
      </c>
      <c r="BM159" s="154" t="s">
        <v>168</v>
      </c>
    </row>
    <row r="160" spans="1:65" s="14" customFormat="1" ht="11.25">
      <c r="B160" s="164"/>
      <c r="D160" s="158" t="s">
        <v>117</v>
      </c>
      <c r="E160" s="165" t="s">
        <v>1</v>
      </c>
      <c r="F160" s="166" t="s">
        <v>169</v>
      </c>
      <c r="H160" s="167">
        <v>1047.5999999999999</v>
      </c>
      <c r="L160" s="164"/>
      <c r="M160" s="168"/>
      <c r="N160" s="169"/>
      <c r="O160" s="169"/>
      <c r="P160" s="169"/>
      <c r="Q160" s="169"/>
      <c r="R160" s="169"/>
      <c r="S160" s="169"/>
      <c r="T160" s="170"/>
      <c r="AT160" s="165" t="s">
        <v>117</v>
      </c>
      <c r="AU160" s="165" t="s">
        <v>115</v>
      </c>
      <c r="AV160" s="14" t="s">
        <v>115</v>
      </c>
      <c r="AW160" s="14" t="s">
        <v>30</v>
      </c>
      <c r="AX160" s="14" t="s">
        <v>79</v>
      </c>
      <c r="AY160" s="165" t="s">
        <v>108</v>
      </c>
    </row>
    <row r="161" spans="1:65" s="2" customFormat="1" ht="21.75" customHeight="1">
      <c r="A161" s="30"/>
      <c r="B161" s="143"/>
      <c r="C161" s="144" t="s">
        <v>170</v>
      </c>
      <c r="D161" s="144" t="s">
        <v>110</v>
      </c>
      <c r="E161" s="145" t="s">
        <v>171</v>
      </c>
      <c r="F161" s="146" t="s">
        <v>172</v>
      </c>
      <c r="G161" s="147" t="s">
        <v>113</v>
      </c>
      <c r="H161" s="148">
        <v>5641</v>
      </c>
      <c r="I161" s="148"/>
      <c r="J161" s="148"/>
      <c r="K161" s="149"/>
      <c r="L161" s="31"/>
      <c r="M161" s="150" t="s">
        <v>1</v>
      </c>
      <c r="N161" s="151" t="s">
        <v>40</v>
      </c>
      <c r="O161" s="152">
        <v>7.0000000000000001E-3</v>
      </c>
      <c r="P161" s="152">
        <f>O161*H161</f>
        <v>39.487000000000002</v>
      </c>
      <c r="Q161" s="152">
        <v>0</v>
      </c>
      <c r="R161" s="152">
        <f>Q161*H161</f>
        <v>0</v>
      </c>
      <c r="S161" s="152">
        <v>0</v>
      </c>
      <c r="T161" s="153">
        <f>S161*H161</f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54" t="s">
        <v>114</v>
      </c>
      <c r="AT161" s="154" t="s">
        <v>110</v>
      </c>
      <c r="AU161" s="154" t="s">
        <v>115</v>
      </c>
      <c r="AY161" s="17" t="s">
        <v>108</v>
      </c>
      <c r="BE161" s="155">
        <f>IF(N161="základná",J161,0)</f>
        <v>0</v>
      </c>
      <c r="BF161" s="155">
        <f>IF(N161="znížená",J161,0)</f>
        <v>0</v>
      </c>
      <c r="BG161" s="155">
        <f>IF(N161="zákl. prenesená",J161,0)</f>
        <v>0</v>
      </c>
      <c r="BH161" s="155">
        <f>IF(N161="zníž. prenesená",J161,0)</f>
        <v>0</v>
      </c>
      <c r="BI161" s="155">
        <f>IF(N161="nulová",J161,0)</f>
        <v>0</v>
      </c>
      <c r="BJ161" s="17" t="s">
        <v>115</v>
      </c>
      <c r="BK161" s="156">
        <f>ROUND(I161*H161,3)</f>
        <v>0</v>
      </c>
      <c r="BL161" s="17" t="s">
        <v>114</v>
      </c>
      <c r="BM161" s="154" t="s">
        <v>173</v>
      </c>
    </row>
    <row r="162" spans="1:65" s="13" customFormat="1" ht="11.25">
      <c r="B162" s="157"/>
      <c r="D162" s="158" t="s">
        <v>117</v>
      </c>
      <c r="E162" s="159" t="s">
        <v>1</v>
      </c>
      <c r="F162" s="160" t="s">
        <v>174</v>
      </c>
      <c r="H162" s="159" t="s">
        <v>1</v>
      </c>
      <c r="L162" s="157"/>
      <c r="M162" s="161"/>
      <c r="N162" s="162"/>
      <c r="O162" s="162"/>
      <c r="P162" s="162"/>
      <c r="Q162" s="162"/>
      <c r="R162" s="162"/>
      <c r="S162" s="162"/>
      <c r="T162" s="163"/>
      <c r="AT162" s="159" t="s">
        <v>117</v>
      </c>
      <c r="AU162" s="159" t="s">
        <v>115</v>
      </c>
      <c r="AV162" s="13" t="s">
        <v>79</v>
      </c>
      <c r="AW162" s="13" t="s">
        <v>30</v>
      </c>
      <c r="AX162" s="13" t="s">
        <v>74</v>
      </c>
      <c r="AY162" s="159" t="s">
        <v>108</v>
      </c>
    </row>
    <row r="163" spans="1:65" s="14" customFormat="1" ht="11.25">
      <c r="B163" s="164"/>
      <c r="D163" s="158" t="s">
        <v>117</v>
      </c>
      <c r="E163" s="165" t="s">
        <v>1</v>
      </c>
      <c r="F163" s="166" t="s">
        <v>175</v>
      </c>
      <c r="H163" s="167">
        <v>2945</v>
      </c>
      <c r="L163" s="164"/>
      <c r="M163" s="168"/>
      <c r="N163" s="169"/>
      <c r="O163" s="169"/>
      <c r="P163" s="169"/>
      <c r="Q163" s="169"/>
      <c r="R163" s="169"/>
      <c r="S163" s="169"/>
      <c r="T163" s="170"/>
      <c r="AT163" s="165" t="s">
        <v>117</v>
      </c>
      <c r="AU163" s="165" t="s">
        <v>115</v>
      </c>
      <c r="AV163" s="14" t="s">
        <v>115</v>
      </c>
      <c r="AW163" s="14" t="s">
        <v>30</v>
      </c>
      <c r="AX163" s="14" t="s">
        <v>74</v>
      </c>
      <c r="AY163" s="165" t="s">
        <v>108</v>
      </c>
    </row>
    <row r="164" spans="1:65" s="13" customFormat="1" ht="11.25">
      <c r="B164" s="157"/>
      <c r="D164" s="158" t="s">
        <v>117</v>
      </c>
      <c r="E164" s="159" t="s">
        <v>1</v>
      </c>
      <c r="F164" s="160" t="s">
        <v>176</v>
      </c>
      <c r="H164" s="159" t="s">
        <v>1</v>
      </c>
      <c r="L164" s="157"/>
      <c r="M164" s="161"/>
      <c r="N164" s="162"/>
      <c r="O164" s="162"/>
      <c r="P164" s="162"/>
      <c r="Q164" s="162"/>
      <c r="R164" s="162"/>
      <c r="S164" s="162"/>
      <c r="T164" s="163"/>
      <c r="AT164" s="159" t="s">
        <v>117</v>
      </c>
      <c r="AU164" s="159" t="s">
        <v>115</v>
      </c>
      <c r="AV164" s="13" t="s">
        <v>79</v>
      </c>
      <c r="AW164" s="13" t="s">
        <v>30</v>
      </c>
      <c r="AX164" s="13" t="s">
        <v>74</v>
      </c>
      <c r="AY164" s="159" t="s">
        <v>108</v>
      </c>
    </row>
    <row r="165" spans="1:65" s="14" customFormat="1" ht="11.25">
      <c r="B165" s="164"/>
      <c r="D165" s="158" t="s">
        <v>117</v>
      </c>
      <c r="E165" s="165" t="s">
        <v>1</v>
      </c>
      <c r="F165" s="166" t="s">
        <v>154</v>
      </c>
      <c r="H165" s="167">
        <v>2696</v>
      </c>
      <c r="L165" s="164"/>
      <c r="M165" s="168"/>
      <c r="N165" s="169"/>
      <c r="O165" s="169"/>
      <c r="P165" s="169"/>
      <c r="Q165" s="169"/>
      <c r="R165" s="169"/>
      <c r="S165" s="169"/>
      <c r="T165" s="170"/>
      <c r="AT165" s="165" t="s">
        <v>117</v>
      </c>
      <c r="AU165" s="165" t="s">
        <v>115</v>
      </c>
      <c r="AV165" s="14" t="s">
        <v>115</v>
      </c>
      <c r="AW165" s="14" t="s">
        <v>30</v>
      </c>
      <c r="AX165" s="14" t="s">
        <v>74</v>
      </c>
      <c r="AY165" s="165" t="s">
        <v>108</v>
      </c>
    </row>
    <row r="166" spans="1:65" s="15" customFormat="1" ht="11.25">
      <c r="B166" s="171"/>
      <c r="D166" s="158" t="s">
        <v>117</v>
      </c>
      <c r="E166" s="172" t="s">
        <v>1</v>
      </c>
      <c r="F166" s="173" t="s">
        <v>122</v>
      </c>
      <c r="H166" s="174">
        <v>5641</v>
      </c>
      <c r="L166" s="171"/>
      <c r="M166" s="175"/>
      <c r="N166" s="176"/>
      <c r="O166" s="176"/>
      <c r="P166" s="176"/>
      <c r="Q166" s="176"/>
      <c r="R166" s="176"/>
      <c r="S166" s="176"/>
      <c r="T166" s="177"/>
      <c r="AT166" s="172" t="s">
        <v>117</v>
      </c>
      <c r="AU166" s="172" t="s">
        <v>115</v>
      </c>
      <c r="AV166" s="15" t="s">
        <v>114</v>
      </c>
      <c r="AW166" s="15" t="s">
        <v>30</v>
      </c>
      <c r="AX166" s="15" t="s">
        <v>79</v>
      </c>
      <c r="AY166" s="172" t="s">
        <v>108</v>
      </c>
    </row>
    <row r="167" spans="1:65" s="2" customFormat="1" ht="24.2" customHeight="1">
      <c r="A167" s="30"/>
      <c r="B167" s="143"/>
      <c r="C167" s="144" t="s">
        <v>177</v>
      </c>
      <c r="D167" s="144" t="s">
        <v>110</v>
      </c>
      <c r="E167" s="145" t="s">
        <v>178</v>
      </c>
      <c r="F167" s="146" t="s">
        <v>179</v>
      </c>
      <c r="G167" s="147" t="s">
        <v>167</v>
      </c>
      <c r="H167" s="148">
        <v>4044</v>
      </c>
      <c r="I167" s="148"/>
      <c r="J167" s="148"/>
      <c r="K167" s="149"/>
      <c r="L167" s="31"/>
      <c r="M167" s="150" t="s">
        <v>1</v>
      </c>
      <c r="N167" s="151" t="s">
        <v>40</v>
      </c>
      <c r="O167" s="152">
        <v>0</v>
      </c>
      <c r="P167" s="152">
        <f>O167*H167</f>
        <v>0</v>
      </c>
      <c r="Q167" s="152">
        <v>0</v>
      </c>
      <c r="R167" s="152">
        <f>Q167*H167</f>
        <v>0</v>
      </c>
      <c r="S167" s="152">
        <v>0</v>
      </c>
      <c r="T167" s="153">
        <f>S167*H167</f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54" t="s">
        <v>114</v>
      </c>
      <c r="AT167" s="154" t="s">
        <v>110</v>
      </c>
      <c r="AU167" s="154" t="s">
        <v>115</v>
      </c>
      <c r="AY167" s="17" t="s">
        <v>108</v>
      </c>
      <c r="BE167" s="155">
        <f>IF(N167="základná",J167,0)</f>
        <v>0</v>
      </c>
      <c r="BF167" s="155">
        <f>IF(N167="znížená",J167,0)</f>
        <v>0</v>
      </c>
      <c r="BG167" s="155">
        <f>IF(N167="zákl. prenesená",J167,0)</f>
        <v>0</v>
      </c>
      <c r="BH167" s="155">
        <f>IF(N167="zníž. prenesená",J167,0)</f>
        <v>0</v>
      </c>
      <c r="BI167" s="155">
        <f>IF(N167="nulová",J167,0)</f>
        <v>0</v>
      </c>
      <c r="BJ167" s="17" t="s">
        <v>115</v>
      </c>
      <c r="BK167" s="156">
        <f>ROUND(I167*H167,3)</f>
        <v>0</v>
      </c>
      <c r="BL167" s="17" t="s">
        <v>114</v>
      </c>
      <c r="BM167" s="154" t="s">
        <v>180</v>
      </c>
    </row>
    <row r="168" spans="1:65" s="13" customFormat="1" ht="11.25">
      <c r="B168" s="157"/>
      <c r="D168" s="158" t="s">
        <v>117</v>
      </c>
      <c r="E168" s="159" t="s">
        <v>1</v>
      </c>
      <c r="F168" s="160" t="s">
        <v>176</v>
      </c>
      <c r="H168" s="159" t="s">
        <v>1</v>
      </c>
      <c r="L168" s="157"/>
      <c r="M168" s="161"/>
      <c r="N168" s="162"/>
      <c r="O168" s="162"/>
      <c r="P168" s="162"/>
      <c r="Q168" s="162"/>
      <c r="R168" s="162"/>
      <c r="S168" s="162"/>
      <c r="T168" s="163"/>
      <c r="AT168" s="159" t="s">
        <v>117</v>
      </c>
      <c r="AU168" s="159" t="s">
        <v>115</v>
      </c>
      <c r="AV168" s="13" t="s">
        <v>79</v>
      </c>
      <c r="AW168" s="13" t="s">
        <v>30</v>
      </c>
      <c r="AX168" s="13" t="s">
        <v>74</v>
      </c>
      <c r="AY168" s="159" t="s">
        <v>108</v>
      </c>
    </row>
    <row r="169" spans="1:65" s="14" customFormat="1" ht="11.25">
      <c r="B169" s="164"/>
      <c r="D169" s="158" t="s">
        <v>117</v>
      </c>
      <c r="E169" s="165" t="s">
        <v>1</v>
      </c>
      <c r="F169" s="166" t="s">
        <v>181</v>
      </c>
      <c r="H169" s="167">
        <v>4044</v>
      </c>
      <c r="L169" s="164"/>
      <c r="M169" s="168"/>
      <c r="N169" s="169"/>
      <c r="O169" s="169"/>
      <c r="P169" s="169"/>
      <c r="Q169" s="169"/>
      <c r="R169" s="169"/>
      <c r="S169" s="169"/>
      <c r="T169" s="170"/>
      <c r="AT169" s="165" t="s">
        <v>117</v>
      </c>
      <c r="AU169" s="165" t="s">
        <v>115</v>
      </c>
      <c r="AV169" s="14" t="s">
        <v>115</v>
      </c>
      <c r="AW169" s="14" t="s">
        <v>30</v>
      </c>
      <c r="AX169" s="14" t="s">
        <v>79</v>
      </c>
      <c r="AY169" s="165" t="s">
        <v>108</v>
      </c>
    </row>
    <row r="170" spans="1:65" s="2" customFormat="1" ht="21.75" customHeight="1">
      <c r="A170" s="30"/>
      <c r="B170" s="143"/>
      <c r="C170" s="144" t="s">
        <v>182</v>
      </c>
      <c r="D170" s="144" t="s">
        <v>110</v>
      </c>
      <c r="E170" s="145" t="s">
        <v>183</v>
      </c>
      <c r="F170" s="146" t="s">
        <v>184</v>
      </c>
      <c r="G170" s="147" t="s">
        <v>185</v>
      </c>
      <c r="H170" s="148">
        <v>10135</v>
      </c>
      <c r="I170" s="148"/>
      <c r="J170" s="148"/>
      <c r="K170" s="149"/>
      <c r="L170" s="31"/>
      <c r="M170" s="150" t="s">
        <v>1</v>
      </c>
      <c r="N170" s="151" t="s">
        <v>40</v>
      </c>
      <c r="O170" s="152">
        <v>1.7000000000000001E-2</v>
      </c>
      <c r="P170" s="152">
        <f>O170*H170</f>
        <v>172.29500000000002</v>
      </c>
      <c r="Q170" s="152">
        <v>0</v>
      </c>
      <c r="R170" s="152">
        <f>Q170*H170</f>
        <v>0</v>
      </c>
      <c r="S170" s="152">
        <v>0</v>
      </c>
      <c r="T170" s="153">
        <f>S170*H170</f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54" t="s">
        <v>114</v>
      </c>
      <c r="AT170" s="154" t="s">
        <v>110</v>
      </c>
      <c r="AU170" s="154" t="s">
        <v>115</v>
      </c>
      <c r="AY170" s="17" t="s">
        <v>108</v>
      </c>
      <c r="BE170" s="155">
        <f>IF(N170="základná",J170,0)</f>
        <v>0</v>
      </c>
      <c r="BF170" s="155">
        <f>IF(N170="znížená",J170,0)</f>
        <v>0</v>
      </c>
      <c r="BG170" s="155">
        <f>IF(N170="zákl. prenesená",J170,0)</f>
        <v>0</v>
      </c>
      <c r="BH170" s="155">
        <f>IF(N170="zníž. prenesená",J170,0)</f>
        <v>0</v>
      </c>
      <c r="BI170" s="155">
        <f>IF(N170="nulová",J170,0)</f>
        <v>0</v>
      </c>
      <c r="BJ170" s="17" t="s">
        <v>115</v>
      </c>
      <c r="BK170" s="156">
        <f>ROUND(I170*H170,3)</f>
        <v>0</v>
      </c>
      <c r="BL170" s="17" t="s">
        <v>114</v>
      </c>
      <c r="BM170" s="154" t="s">
        <v>186</v>
      </c>
    </row>
    <row r="171" spans="1:65" s="13" customFormat="1" ht="11.25">
      <c r="B171" s="157"/>
      <c r="D171" s="158" t="s">
        <v>117</v>
      </c>
      <c r="E171" s="159" t="s">
        <v>1</v>
      </c>
      <c r="F171" s="160" t="s">
        <v>187</v>
      </c>
      <c r="H171" s="159" t="s">
        <v>1</v>
      </c>
      <c r="L171" s="157"/>
      <c r="M171" s="161"/>
      <c r="N171" s="162"/>
      <c r="O171" s="162"/>
      <c r="P171" s="162"/>
      <c r="Q171" s="162"/>
      <c r="R171" s="162"/>
      <c r="S171" s="162"/>
      <c r="T171" s="163"/>
      <c r="AT171" s="159" t="s">
        <v>117</v>
      </c>
      <c r="AU171" s="159" t="s">
        <v>115</v>
      </c>
      <c r="AV171" s="13" t="s">
        <v>79</v>
      </c>
      <c r="AW171" s="13" t="s">
        <v>30</v>
      </c>
      <c r="AX171" s="13" t="s">
        <v>74</v>
      </c>
      <c r="AY171" s="159" t="s">
        <v>108</v>
      </c>
    </row>
    <row r="172" spans="1:65" s="14" customFormat="1" ht="11.25">
      <c r="B172" s="164"/>
      <c r="D172" s="158" t="s">
        <v>117</v>
      </c>
      <c r="E172" s="165" t="s">
        <v>1</v>
      </c>
      <c r="F172" s="166" t="s">
        <v>188</v>
      </c>
      <c r="H172" s="167">
        <v>2743</v>
      </c>
      <c r="L172" s="164"/>
      <c r="M172" s="168"/>
      <c r="N172" s="169"/>
      <c r="O172" s="169"/>
      <c r="P172" s="169"/>
      <c r="Q172" s="169"/>
      <c r="R172" s="169"/>
      <c r="S172" s="169"/>
      <c r="T172" s="170"/>
      <c r="AT172" s="165" t="s">
        <v>117</v>
      </c>
      <c r="AU172" s="165" t="s">
        <v>115</v>
      </c>
      <c r="AV172" s="14" t="s">
        <v>115</v>
      </c>
      <c r="AW172" s="14" t="s">
        <v>30</v>
      </c>
      <c r="AX172" s="14" t="s">
        <v>74</v>
      </c>
      <c r="AY172" s="165" t="s">
        <v>108</v>
      </c>
    </row>
    <row r="173" spans="1:65" s="14" customFormat="1" ht="11.25">
      <c r="B173" s="164"/>
      <c r="D173" s="158" t="s">
        <v>117</v>
      </c>
      <c r="E173" s="165" t="s">
        <v>1</v>
      </c>
      <c r="F173" s="166" t="s">
        <v>189</v>
      </c>
      <c r="H173" s="167">
        <v>6306</v>
      </c>
      <c r="L173" s="164"/>
      <c r="M173" s="168"/>
      <c r="N173" s="169"/>
      <c r="O173" s="169"/>
      <c r="P173" s="169"/>
      <c r="Q173" s="169"/>
      <c r="R173" s="169"/>
      <c r="S173" s="169"/>
      <c r="T173" s="170"/>
      <c r="AT173" s="165" t="s">
        <v>117</v>
      </c>
      <c r="AU173" s="165" t="s">
        <v>115</v>
      </c>
      <c r="AV173" s="14" t="s">
        <v>115</v>
      </c>
      <c r="AW173" s="14" t="s">
        <v>30</v>
      </c>
      <c r="AX173" s="14" t="s">
        <v>74</v>
      </c>
      <c r="AY173" s="165" t="s">
        <v>108</v>
      </c>
    </row>
    <row r="174" spans="1:65" s="14" customFormat="1" ht="11.25">
      <c r="B174" s="164"/>
      <c r="D174" s="158" t="s">
        <v>117</v>
      </c>
      <c r="E174" s="165" t="s">
        <v>1</v>
      </c>
      <c r="F174" s="166" t="s">
        <v>190</v>
      </c>
      <c r="H174" s="167">
        <v>1086</v>
      </c>
      <c r="L174" s="164"/>
      <c r="M174" s="168"/>
      <c r="N174" s="169"/>
      <c r="O174" s="169"/>
      <c r="P174" s="169"/>
      <c r="Q174" s="169"/>
      <c r="R174" s="169"/>
      <c r="S174" s="169"/>
      <c r="T174" s="170"/>
      <c r="AT174" s="165" t="s">
        <v>117</v>
      </c>
      <c r="AU174" s="165" t="s">
        <v>115</v>
      </c>
      <c r="AV174" s="14" t="s">
        <v>115</v>
      </c>
      <c r="AW174" s="14" t="s">
        <v>30</v>
      </c>
      <c r="AX174" s="14" t="s">
        <v>74</v>
      </c>
      <c r="AY174" s="165" t="s">
        <v>108</v>
      </c>
    </row>
    <row r="175" spans="1:65" s="15" customFormat="1" ht="11.25">
      <c r="B175" s="171"/>
      <c r="D175" s="158" t="s">
        <v>117</v>
      </c>
      <c r="E175" s="172" t="s">
        <v>1</v>
      </c>
      <c r="F175" s="173" t="s">
        <v>122</v>
      </c>
      <c r="H175" s="174">
        <v>10135</v>
      </c>
      <c r="L175" s="171"/>
      <c r="M175" s="175"/>
      <c r="N175" s="176"/>
      <c r="O175" s="176"/>
      <c r="P175" s="176"/>
      <c r="Q175" s="176"/>
      <c r="R175" s="176"/>
      <c r="S175" s="176"/>
      <c r="T175" s="177"/>
      <c r="AT175" s="172" t="s">
        <v>117</v>
      </c>
      <c r="AU175" s="172" t="s">
        <v>115</v>
      </c>
      <c r="AV175" s="15" t="s">
        <v>114</v>
      </c>
      <c r="AW175" s="15" t="s">
        <v>30</v>
      </c>
      <c r="AX175" s="15" t="s">
        <v>79</v>
      </c>
      <c r="AY175" s="172" t="s">
        <v>108</v>
      </c>
    </row>
    <row r="176" spans="1:65" s="2" customFormat="1" ht="24.2" customHeight="1">
      <c r="A176" s="30"/>
      <c r="B176" s="143"/>
      <c r="C176" s="144" t="s">
        <v>191</v>
      </c>
      <c r="D176" s="144" t="s">
        <v>110</v>
      </c>
      <c r="E176" s="145" t="s">
        <v>192</v>
      </c>
      <c r="F176" s="146" t="s">
        <v>193</v>
      </c>
      <c r="G176" s="147" t="s">
        <v>185</v>
      </c>
      <c r="H176" s="148">
        <v>3633.3</v>
      </c>
      <c r="I176" s="148"/>
      <c r="J176" s="148"/>
      <c r="K176" s="149"/>
      <c r="L176" s="31"/>
      <c r="M176" s="150" t="s">
        <v>1</v>
      </c>
      <c r="N176" s="151" t="s">
        <v>40</v>
      </c>
      <c r="O176" s="152">
        <v>0.70099999999999996</v>
      </c>
      <c r="P176" s="152">
        <f>O176*H176</f>
        <v>2546.9432999999999</v>
      </c>
      <c r="Q176" s="152">
        <v>0</v>
      </c>
      <c r="R176" s="152">
        <f>Q176*H176</f>
        <v>0</v>
      </c>
      <c r="S176" s="152">
        <v>0</v>
      </c>
      <c r="T176" s="153">
        <f>S176*H176</f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54" t="s">
        <v>114</v>
      </c>
      <c r="AT176" s="154" t="s">
        <v>110</v>
      </c>
      <c r="AU176" s="154" t="s">
        <v>115</v>
      </c>
      <c r="AY176" s="17" t="s">
        <v>108</v>
      </c>
      <c r="BE176" s="155">
        <f>IF(N176="základná",J176,0)</f>
        <v>0</v>
      </c>
      <c r="BF176" s="155">
        <f>IF(N176="znížená",J176,0)</f>
        <v>0</v>
      </c>
      <c r="BG176" s="155">
        <f>IF(N176="zákl. prenesená",J176,0)</f>
        <v>0</v>
      </c>
      <c r="BH176" s="155">
        <f>IF(N176="zníž. prenesená",J176,0)</f>
        <v>0</v>
      </c>
      <c r="BI176" s="155">
        <f>IF(N176="nulová",J176,0)</f>
        <v>0</v>
      </c>
      <c r="BJ176" s="17" t="s">
        <v>115</v>
      </c>
      <c r="BK176" s="156">
        <f>ROUND(I176*H176,3)</f>
        <v>0</v>
      </c>
      <c r="BL176" s="17" t="s">
        <v>114</v>
      </c>
      <c r="BM176" s="154" t="s">
        <v>194</v>
      </c>
    </row>
    <row r="177" spans="1:65" s="13" customFormat="1" ht="11.25">
      <c r="B177" s="157"/>
      <c r="D177" s="158" t="s">
        <v>117</v>
      </c>
      <c r="E177" s="159" t="s">
        <v>1</v>
      </c>
      <c r="F177" s="160" t="s">
        <v>195</v>
      </c>
      <c r="H177" s="159" t="s">
        <v>1</v>
      </c>
      <c r="L177" s="157"/>
      <c r="M177" s="161"/>
      <c r="N177" s="162"/>
      <c r="O177" s="162"/>
      <c r="P177" s="162"/>
      <c r="Q177" s="162"/>
      <c r="R177" s="162"/>
      <c r="S177" s="162"/>
      <c r="T177" s="163"/>
      <c r="AT177" s="159" t="s">
        <v>117</v>
      </c>
      <c r="AU177" s="159" t="s">
        <v>115</v>
      </c>
      <c r="AV177" s="13" t="s">
        <v>79</v>
      </c>
      <c r="AW177" s="13" t="s">
        <v>30</v>
      </c>
      <c r="AX177" s="13" t="s">
        <v>74</v>
      </c>
      <c r="AY177" s="159" t="s">
        <v>108</v>
      </c>
    </row>
    <row r="178" spans="1:65" s="14" customFormat="1" ht="22.5">
      <c r="B178" s="164"/>
      <c r="D178" s="158" t="s">
        <v>117</v>
      </c>
      <c r="E178" s="165" t="s">
        <v>1</v>
      </c>
      <c r="F178" s="166" t="s">
        <v>196</v>
      </c>
      <c r="H178" s="167">
        <v>3633.3</v>
      </c>
      <c r="L178" s="164"/>
      <c r="M178" s="168"/>
      <c r="N178" s="169"/>
      <c r="O178" s="169"/>
      <c r="P178" s="169"/>
      <c r="Q178" s="169"/>
      <c r="R178" s="169"/>
      <c r="S178" s="169"/>
      <c r="T178" s="170"/>
      <c r="AT178" s="165" t="s">
        <v>117</v>
      </c>
      <c r="AU178" s="165" t="s">
        <v>115</v>
      </c>
      <c r="AV178" s="14" t="s">
        <v>115</v>
      </c>
      <c r="AW178" s="14" t="s">
        <v>30</v>
      </c>
      <c r="AX178" s="14" t="s">
        <v>79</v>
      </c>
      <c r="AY178" s="165" t="s">
        <v>108</v>
      </c>
    </row>
    <row r="179" spans="1:65" s="2" customFormat="1" ht="24.2" customHeight="1">
      <c r="A179" s="30"/>
      <c r="B179" s="143"/>
      <c r="C179" s="144" t="s">
        <v>197</v>
      </c>
      <c r="D179" s="144" t="s">
        <v>110</v>
      </c>
      <c r="E179" s="145" t="s">
        <v>198</v>
      </c>
      <c r="F179" s="146" t="s">
        <v>199</v>
      </c>
      <c r="G179" s="147" t="s">
        <v>185</v>
      </c>
      <c r="H179" s="148">
        <v>6804</v>
      </c>
      <c r="I179" s="148"/>
      <c r="J179" s="148"/>
      <c r="K179" s="149"/>
      <c r="L179" s="31"/>
      <c r="M179" s="150" t="s">
        <v>1</v>
      </c>
      <c r="N179" s="151" t="s">
        <v>40</v>
      </c>
      <c r="O179" s="152">
        <v>0.11700000000000001</v>
      </c>
      <c r="P179" s="152">
        <f>O179*H179</f>
        <v>796.0680000000001</v>
      </c>
      <c r="Q179" s="152">
        <v>0</v>
      </c>
      <c r="R179" s="152">
        <f>Q179*H179</f>
        <v>0</v>
      </c>
      <c r="S179" s="152">
        <v>0</v>
      </c>
      <c r="T179" s="153">
        <f>S179*H179</f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54" t="s">
        <v>114</v>
      </c>
      <c r="AT179" s="154" t="s">
        <v>110</v>
      </c>
      <c r="AU179" s="154" t="s">
        <v>115</v>
      </c>
      <c r="AY179" s="17" t="s">
        <v>108</v>
      </c>
      <c r="BE179" s="155">
        <f>IF(N179="základná",J179,0)</f>
        <v>0</v>
      </c>
      <c r="BF179" s="155">
        <f>IF(N179="znížená",J179,0)</f>
        <v>0</v>
      </c>
      <c r="BG179" s="155">
        <f>IF(N179="zákl. prenesená",J179,0)</f>
        <v>0</v>
      </c>
      <c r="BH179" s="155">
        <f>IF(N179="zníž. prenesená",J179,0)</f>
        <v>0</v>
      </c>
      <c r="BI179" s="155">
        <f>IF(N179="nulová",J179,0)</f>
        <v>0</v>
      </c>
      <c r="BJ179" s="17" t="s">
        <v>115</v>
      </c>
      <c r="BK179" s="156">
        <f>ROUND(I179*H179,3)</f>
        <v>0</v>
      </c>
      <c r="BL179" s="17" t="s">
        <v>114</v>
      </c>
      <c r="BM179" s="154" t="s">
        <v>200</v>
      </c>
    </row>
    <row r="180" spans="1:65" s="13" customFormat="1" ht="22.5">
      <c r="B180" s="157"/>
      <c r="D180" s="158" t="s">
        <v>117</v>
      </c>
      <c r="E180" s="159" t="s">
        <v>1</v>
      </c>
      <c r="F180" s="160" t="s">
        <v>201</v>
      </c>
      <c r="H180" s="159" t="s">
        <v>1</v>
      </c>
      <c r="L180" s="157"/>
      <c r="M180" s="161"/>
      <c r="N180" s="162"/>
      <c r="O180" s="162"/>
      <c r="P180" s="162"/>
      <c r="Q180" s="162"/>
      <c r="R180" s="162"/>
      <c r="S180" s="162"/>
      <c r="T180" s="163"/>
      <c r="AT180" s="159" t="s">
        <v>117</v>
      </c>
      <c r="AU180" s="159" t="s">
        <v>115</v>
      </c>
      <c r="AV180" s="13" t="s">
        <v>79</v>
      </c>
      <c r="AW180" s="13" t="s">
        <v>30</v>
      </c>
      <c r="AX180" s="13" t="s">
        <v>74</v>
      </c>
      <c r="AY180" s="159" t="s">
        <v>108</v>
      </c>
    </row>
    <row r="181" spans="1:65" s="14" customFormat="1" ht="11.25">
      <c r="B181" s="164"/>
      <c r="D181" s="158" t="s">
        <v>117</v>
      </c>
      <c r="E181" s="165" t="s">
        <v>1</v>
      </c>
      <c r="F181" s="166" t="s">
        <v>202</v>
      </c>
      <c r="H181" s="167">
        <v>2172</v>
      </c>
      <c r="L181" s="164"/>
      <c r="M181" s="168"/>
      <c r="N181" s="169"/>
      <c r="O181" s="169"/>
      <c r="P181" s="169"/>
      <c r="Q181" s="169"/>
      <c r="R181" s="169"/>
      <c r="S181" s="169"/>
      <c r="T181" s="170"/>
      <c r="AT181" s="165" t="s">
        <v>117</v>
      </c>
      <c r="AU181" s="165" t="s">
        <v>115</v>
      </c>
      <c r="AV181" s="14" t="s">
        <v>115</v>
      </c>
      <c r="AW181" s="14" t="s">
        <v>30</v>
      </c>
      <c r="AX181" s="14" t="s">
        <v>74</v>
      </c>
      <c r="AY181" s="165" t="s">
        <v>108</v>
      </c>
    </row>
    <row r="182" spans="1:65" s="14" customFormat="1" ht="11.25">
      <c r="B182" s="164"/>
      <c r="D182" s="158" t="s">
        <v>117</v>
      </c>
      <c r="E182" s="165" t="s">
        <v>1</v>
      </c>
      <c r="F182" s="166" t="s">
        <v>203</v>
      </c>
      <c r="H182" s="167">
        <v>3809</v>
      </c>
      <c r="L182" s="164"/>
      <c r="M182" s="168"/>
      <c r="N182" s="169"/>
      <c r="O182" s="169"/>
      <c r="P182" s="169"/>
      <c r="Q182" s="169"/>
      <c r="R182" s="169"/>
      <c r="S182" s="169"/>
      <c r="T182" s="170"/>
      <c r="AT182" s="165" t="s">
        <v>117</v>
      </c>
      <c r="AU182" s="165" t="s">
        <v>115</v>
      </c>
      <c r="AV182" s="14" t="s">
        <v>115</v>
      </c>
      <c r="AW182" s="14" t="s">
        <v>30</v>
      </c>
      <c r="AX182" s="14" t="s">
        <v>74</v>
      </c>
      <c r="AY182" s="165" t="s">
        <v>108</v>
      </c>
    </row>
    <row r="183" spans="1:65" s="14" customFormat="1" ht="11.25">
      <c r="B183" s="164"/>
      <c r="D183" s="158" t="s">
        <v>117</v>
      </c>
      <c r="E183" s="165" t="s">
        <v>1</v>
      </c>
      <c r="F183" s="166" t="s">
        <v>204</v>
      </c>
      <c r="H183" s="167">
        <v>823</v>
      </c>
      <c r="L183" s="164"/>
      <c r="M183" s="168"/>
      <c r="N183" s="169"/>
      <c r="O183" s="169"/>
      <c r="P183" s="169"/>
      <c r="Q183" s="169"/>
      <c r="R183" s="169"/>
      <c r="S183" s="169"/>
      <c r="T183" s="170"/>
      <c r="AT183" s="165" t="s">
        <v>117</v>
      </c>
      <c r="AU183" s="165" t="s">
        <v>115</v>
      </c>
      <c r="AV183" s="14" t="s">
        <v>115</v>
      </c>
      <c r="AW183" s="14" t="s">
        <v>30</v>
      </c>
      <c r="AX183" s="14" t="s">
        <v>74</v>
      </c>
      <c r="AY183" s="165" t="s">
        <v>108</v>
      </c>
    </row>
    <row r="184" spans="1:65" s="15" customFormat="1" ht="11.25">
      <c r="B184" s="171"/>
      <c r="D184" s="158" t="s">
        <v>117</v>
      </c>
      <c r="E184" s="172" t="s">
        <v>1</v>
      </c>
      <c r="F184" s="173" t="s">
        <v>122</v>
      </c>
      <c r="H184" s="174">
        <v>6804</v>
      </c>
      <c r="L184" s="171"/>
      <c r="M184" s="175"/>
      <c r="N184" s="176"/>
      <c r="O184" s="176"/>
      <c r="P184" s="176"/>
      <c r="Q184" s="176"/>
      <c r="R184" s="176"/>
      <c r="S184" s="176"/>
      <c r="T184" s="177"/>
      <c r="AT184" s="172" t="s">
        <v>117</v>
      </c>
      <c r="AU184" s="172" t="s">
        <v>115</v>
      </c>
      <c r="AV184" s="15" t="s">
        <v>114</v>
      </c>
      <c r="AW184" s="15" t="s">
        <v>30</v>
      </c>
      <c r="AX184" s="15" t="s">
        <v>79</v>
      </c>
      <c r="AY184" s="172" t="s">
        <v>108</v>
      </c>
    </row>
    <row r="185" spans="1:65" s="2" customFormat="1" ht="16.5" customHeight="1">
      <c r="A185" s="30"/>
      <c r="B185" s="143"/>
      <c r="C185" s="144" t="s">
        <v>205</v>
      </c>
      <c r="D185" s="144" t="s">
        <v>110</v>
      </c>
      <c r="E185" s="145" t="s">
        <v>206</v>
      </c>
      <c r="F185" s="146" t="s">
        <v>207</v>
      </c>
      <c r="G185" s="147" t="s">
        <v>185</v>
      </c>
      <c r="H185" s="148">
        <v>654.5</v>
      </c>
      <c r="I185" s="148"/>
      <c r="J185" s="148"/>
      <c r="K185" s="149"/>
      <c r="L185" s="31"/>
      <c r="M185" s="150" t="s">
        <v>1</v>
      </c>
      <c r="N185" s="151" t="s">
        <v>40</v>
      </c>
      <c r="O185" s="152">
        <v>0.1</v>
      </c>
      <c r="P185" s="152">
        <f>O185*H185</f>
        <v>65.45</v>
      </c>
      <c r="Q185" s="152">
        <v>0</v>
      </c>
      <c r="R185" s="152">
        <f>Q185*H185</f>
        <v>0</v>
      </c>
      <c r="S185" s="152">
        <v>0</v>
      </c>
      <c r="T185" s="153">
        <f>S185*H185</f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54" t="s">
        <v>114</v>
      </c>
      <c r="AT185" s="154" t="s">
        <v>110</v>
      </c>
      <c r="AU185" s="154" t="s">
        <v>115</v>
      </c>
      <c r="AY185" s="17" t="s">
        <v>108</v>
      </c>
      <c r="BE185" s="155">
        <f>IF(N185="základná",J185,0)</f>
        <v>0</v>
      </c>
      <c r="BF185" s="155">
        <f>IF(N185="znížená",J185,0)</f>
        <v>0</v>
      </c>
      <c r="BG185" s="155">
        <f>IF(N185="zákl. prenesená",J185,0)</f>
        <v>0</v>
      </c>
      <c r="BH185" s="155">
        <f>IF(N185="zníž. prenesená",J185,0)</f>
        <v>0</v>
      </c>
      <c r="BI185" s="155">
        <f>IF(N185="nulová",J185,0)</f>
        <v>0</v>
      </c>
      <c r="BJ185" s="17" t="s">
        <v>115</v>
      </c>
      <c r="BK185" s="156">
        <f>ROUND(I185*H185,3)</f>
        <v>0</v>
      </c>
      <c r="BL185" s="17" t="s">
        <v>114</v>
      </c>
      <c r="BM185" s="154" t="s">
        <v>208</v>
      </c>
    </row>
    <row r="186" spans="1:65" s="13" customFormat="1" ht="22.5">
      <c r="B186" s="157"/>
      <c r="D186" s="158" t="s">
        <v>117</v>
      </c>
      <c r="E186" s="159" t="s">
        <v>1</v>
      </c>
      <c r="F186" s="160" t="s">
        <v>209</v>
      </c>
      <c r="H186" s="159" t="s">
        <v>1</v>
      </c>
      <c r="L186" s="157"/>
      <c r="M186" s="161"/>
      <c r="N186" s="162"/>
      <c r="O186" s="162"/>
      <c r="P186" s="162"/>
      <c r="Q186" s="162"/>
      <c r="R186" s="162"/>
      <c r="S186" s="162"/>
      <c r="T186" s="163"/>
      <c r="AT186" s="159" t="s">
        <v>117</v>
      </c>
      <c r="AU186" s="159" t="s">
        <v>115</v>
      </c>
      <c r="AV186" s="13" t="s">
        <v>79</v>
      </c>
      <c r="AW186" s="13" t="s">
        <v>30</v>
      </c>
      <c r="AX186" s="13" t="s">
        <v>74</v>
      </c>
      <c r="AY186" s="159" t="s">
        <v>108</v>
      </c>
    </row>
    <row r="187" spans="1:65" s="14" customFormat="1" ht="11.25">
      <c r="B187" s="164"/>
      <c r="D187" s="158" t="s">
        <v>117</v>
      </c>
      <c r="E187" s="165" t="s">
        <v>1</v>
      </c>
      <c r="F187" s="166" t="s">
        <v>210</v>
      </c>
      <c r="H187" s="167">
        <v>0</v>
      </c>
      <c r="L187" s="164"/>
      <c r="M187" s="168"/>
      <c r="N187" s="169"/>
      <c r="O187" s="169"/>
      <c r="P187" s="169"/>
      <c r="Q187" s="169"/>
      <c r="R187" s="169"/>
      <c r="S187" s="169"/>
      <c r="T187" s="170"/>
      <c r="AT187" s="165" t="s">
        <v>117</v>
      </c>
      <c r="AU187" s="165" t="s">
        <v>115</v>
      </c>
      <c r="AV187" s="14" t="s">
        <v>115</v>
      </c>
      <c r="AW187" s="14" t="s">
        <v>30</v>
      </c>
      <c r="AX187" s="14" t="s">
        <v>74</v>
      </c>
      <c r="AY187" s="165" t="s">
        <v>108</v>
      </c>
    </row>
    <row r="188" spans="1:65" s="14" customFormat="1" ht="11.25">
      <c r="B188" s="164"/>
      <c r="D188" s="158" t="s">
        <v>117</v>
      </c>
      <c r="E188" s="165" t="s">
        <v>1</v>
      </c>
      <c r="F188" s="166" t="s">
        <v>211</v>
      </c>
      <c r="H188" s="167">
        <v>621</v>
      </c>
      <c r="L188" s="164"/>
      <c r="M188" s="168"/>
      <c r="N188" s="169"/>
      <c r="O188" s="169"/>
      <c r="P188" s="169"/>
      <c r="Q188" s="169"/>
      <c r="R188" s="169"/>
      <c r="S188" s="169"/>
      <c r="T188" s="170"/>
      <c r="AT188" s="165" t="s">
        <v>117</v>
      </c>
      <c r="AU188" s="165" t="s">
        <v>115</v>
      </c>
      <c r="AV188" s="14" t="s">
        <v>115</v>
      </c>
      <c r="AW188" s="14" t="s">
        <v>30</v>
      </c>
      <c r="AX188" s="14" t="s">
        <v>74</v>
      </c>
      <c r="AY188" s="165" t="s">
        <v>108</v>
      </c>
    </row>
    <row r="189" spans="1:65" s="14" customFormat="1" ht="11.25">
      <c r="B189" s="164"/>
      <c r="D189" s="158" t="s">
        <v>117</v>
      </c>
      <c r="E189" s="165" t="s">
        <v>1</v>
      </c>
      <c r="F189" s="166" t="s">
        <v>212</v>
      </c>
      <c r="H189" s="167">
        <v>33.5</v>
      </c>
      <c r="L189" s="164"/>
      <c r="M189" s="168"/>
      <c r="N189" s="169"/>
      <c r="O189" s="169"/>
      <c r="P189" s="169"/>
      <c r="Q189" s="169"/>
      <c r="R189" s="169"/>
      <c r="S189" s="169"/>
      <c r="T189" s="170"/>
      <c r="AT189" s="165" t="s">
        <v>117</v>
      </c>
      <c r="AU189" s="165" t="s">
        <v>115</v>
      </c>
      <c r="AV189" s="14" t="s">
        <v>115</v>
      </c>
      <c r="AW189" s="14" t="s">
        <v>30</v>
      </c>
      <c r="AX189" s="14" t="s">
        <v>74</v>
      </c>
      <c r="AY189" s="165" t="s">
        <v>108</v>
      </c>
    </row>
    <row r="190" spans="1:65" s="15" customFormat="1" ht="11.25">
      <c r="B190" s="171"/>
      <c r="D190" s="158" t="s">
        <v>117</v>
      </c>
      <c r="E190" s="172" t="s">
        <v>1</v>
      </c>
      <c r="F190" s="173" t="s">
        <v>122</v>
      </c>
      <c r="H190" s="174">
        <v>654.5</v>
      </c>
      <c r="L190" s="171"/>
      <c r="M190" s="175"/>
      <c r="N190" s="176"/>
      <c r="O190" s="176"/>
      <c r="P190" s="176"/>
      <c r="Q190" s="176"/>
      <c r="R190" s="176"/>
      <c r="S190" s="176"/>
      <c r="T190" s="177"/>
      <c r="AT190" s="172" t="s">
        <v>117</v>
      </c>
      <c r="AU190" s="172" t="s">
        <v>115</v>
      </c>
      <c r="AV190" s="15" t="s">
        <v>114</v>
      </c>
      <c r="AW190" s="15" t="s">
        <v>30</v>
      </c>
      <c r="AX190" s="15" t="s">
        <v>79</v>
      </c>
      <c r="AY190" s="172" t="s">
        <v>108</v>
      </c>
    </row>
    <row r="191" spans="1:65" s="2" customFormat="1" ht="33" customHeight="1">
      <c r="A191" s="30"/>
      <c r="B191" s="143"/>
      <c r="C191" s="144" t="s">
        <v>213</v>
      </c>
      <c r="D191" s="144" t="s">
        <v>110</v>
      </c>
      <c r="E191" s="145" t="s">
        <v>214</v>
      </c>
      <c r="F191" s="146" t="s">
        <v>215</v>
      </c>
      <c r="G191" s="147" t="s">
        <v>185</v>
      </c>
      <c r="H191" s="148">
        <v>7458.4</v>
      </c>
      <c r="I191" s="148"/>
      <c r="J191" s="148"/>
      <c r="K191" s="149"/>
      <c r="L191" s="31"/>
      <c r="M191" s="150" t="s">
        <v>1</v>
      </c>
      <c r="N191" s="151" t="s">
        <v>40</v>
      </c>
      <c r="O191" s="152">
        <v>9.8000000000000004E-2</v>
      </c>
      <c r="P191" s="152">
        <f>O191*H191</f>
        <v>730.92319999999995</v>
      </c>
      <c r="Q191" s="152">
        <v>0</v>
      </c>
      <c r="R191" s="152">
        <f>Q191*H191</f>
        <v>0</v>
      </c>
      <c r="S191" s="152">
        <v>0</v>
      </c>
      <c r="T191" s="153">
        <f>S191*H191</f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54" t="s">
        <v>114</v>
      </c>
      <c r="AT191" s="154" t="s">
        <v>110</v>
      </c>
      <c r="AU191" s="154" t="s">
        <v>115</v>
      </c>
      <c r="AY191" s="17" t="s">
        <v>108</v>
      </c>
      <c r="BE191" s="155">
        <f>IF(N191="základná",J191,0)</f>
        <v>0</v>
      </c>
      <c r="BF191" s="155">
        <f>IF(N191="znížená",J191,0)</f>
        <v>0</v>
      </c>
      <c r="BG191" s="155">
        <f>IF(N191="zákl. prenesená",J191,0)</f>
        <v>0</v>
      </c>
      <c r="BH191" s="155">
        <f>IF(N191="zníž. prenesená",J191,0)</f>
        <v>0</v>
      </c>
      <c r="BI191" s="155">
        <f>IF(N191="nulová",J191,0)</f>
        <v>0</v>
      </c>
      <c r="BJ191" s="17" t="s">
        <v>115</v>
      </c>
      <c r="BK191" s="156">
        <f>ROUND(I191*H191,3)</f>
        <v>0</v>
      </c>
      <c r="BL191" s="17" t="s">
        <v>114</v>
      </c>
      <c r="BM191" s="154" t="s">
        <v>216</v>
      </c>
    </row>
    <row r="192" spans="1:65" s="14" customFormat="1" ht="11.25">
      <c r="B192" s="164"/>
      <c r="D192" s="158" t="s">
        <v>117</v>
      </c>
      <c r="E192" s="165" t="s">
        <v>1</v>
      </c>
      <c r="F192" s="166" t="s">
        <v>217</v>
      </c>
      <c r="H192" s="167">
        <v>7458.4</v>
      </c>
      <c r="L192" s="164"/>
      <c r="M192" s="168"/>
      <c r="N192" s="169"/>
      <c r="O192" s="169"/>
      <c r="P192" s="169"/>
      <c r="Q192" s="169"/>
      <c r="R192" s="169"/>
      <c r="S192" s="169"/>
      <c r="T192" s="170"/>
      <c r="AT192" s="165" t="s">
        <v>117</v>
      </c>
      <c r="AU192" s="165" t="s">
        <v>115</v>
      </c>
      <c r="AV192" s="14" t="s">
        <v>115</v>
      </c>
      <c r="AW192" s="14" t="s">
        <v>30</v>
      </c>
      <c r="AX192" s="14" t="s">
        <v>79</v>
      </c>
      <c r="AY192" s="165" t="s">
        <v>108</v>
      </c>
    </row>
    <row r="193" spans="1:65" s="2" customFormat="1" ht="37.9" customHeight="1">
      <c r="A193" s="30"/>
      <c r="B193" s="143"/>
      <c r="C193" s="144" t="s">
        <v>218</v>
      </c>
      <c r="D193" s="144" t="s">
        <v>110</v>
      </c>
      <c r="E193" s="145" t="s">
        <v>219</v>
      </c>
      <c r="F193" s="146" t="s">
        <v>220</v>
      </c>
      <c r="G193" s="147" t="s">
        <v>221</v>
      </c>
      <c r="H193" s="148">
        <v>100</v>
      </c>
      <c r="I193" s="148"/>
      <c r="J193" s="148"/>
      <c r="K193" s="149"/>
      <c r="L193" s="31"/>
      <c r="M193" s="150" t="s">
        <v>1</v>
      </c>
      <c r="N193" s="151" t="s">
        <v>40</v>
      </c>
      <c r="O193" s="152">
        <v>1.167</v>
      </c>
      <c r="P193" s="152">
        <f>O193*H193</f>
        <v>116.7</v>
      </c>
      <c r="Q193" s="152">
        <v>0</v>
      </c>
      <c r="R193" s="152">
        <f>Q193*H193</f>
        <v>0</v>
      </c>
      <c r="S193" s="152">
        <v>0</v>
      </c>
      <c r="T193" s="153">
        <f>S193*H193</f>
        <v>0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54" t="s">
        <v>114</v>
      </c>
      <c r="AT193" s="154" t="s">
        <v>110</v>
      </c>
      <c r="AU193" s="154" t="s">
        <v>115</v>
      </c>
      <c r="AY193" s="17" t="s">
        <v>108</v>
      </c>
      <c r="BE193" s="155">
        <f>IF(N193="základná",J193,0)</f>
        <v>0</v>
      </c>
      <c r="BF193" s="155">
        <f>IF(N193="znížená",J193,0)</f>
        <v>0</v>
      </c>
      <c r="BG193" s="155">
        <f>IF(N193="zákl. prenesená",J193,0)</f>
        <v>0</v>
      </c>
      <c r="BH193" s="155">
        <f>IF(N193="zníž. prenesená",J193,0)</f>
        <v>0</v>
      </c>
      <c r="BI193" s="155">
        <f>IF(N193="nulová",J193,0)</f>
        <v>0</v>
      </c>
      <c r="BJ193" s="17" t="s">
        <v>115</v>
      </c>
      <c r="BK193" s="156">
        <f>ROUND(I193*H193,3)</f>
        <v>0</v>
      </c>
      <c r="BL193" s="17" t="s">
        <v>114</v>
      </c>
      <c r="BM193" s="154" t="s">
        <v>222</v>
      </c>
    </row>
    <row r="194" spans="1:65" s="14" customFormat="1" ht="11.25">
      <c r="B194" s="164"/>
      <c r="D194" s="158" t="s">
        <v>117</v>
      </c>
      <c r="E194" s="165" t="s">
        <v>1</v>
      </c>
      <c r="F194" s="166" t="s">
        <v>223</v>
      </c>
      <c r="H194" s="167">
        <v>100</v>
      </c>
      <c r="L194" s="164"/>
      <c r="M194" s="168"/>
      <c r="N194" s="169"/>
      <c r="O194" s="169"/>
      <c r="P194" s="169"/>
      <c r="Q194" s="169"/>
      <c r="R194" s="169"/>
      <c r="S194" s="169"/>
      <c r="T194" s="170"/>
      <c r="AT194" s="165" t="s">
        <v>117</v>
      </c>
      <c r="AU194" s="165" t="s">
        <v>115</v>
      </c>
      <c r="AV194" s="14" t="s">
        <v>115</v>
      </c>
      <c r="AW194" s="14" t="s">
        <v>30</v>
      </c>
      <c r="AX194" s="14" t="s">
        <v>79</v>
      </c>
      <c r="AY194" s="165" t="s">
        <v>108</v>
      </c>
    </row>
    <row r="195" spans="1:65" s="2" customFormat="1" ht="16.5" customHeight="1">
      <c r="A195" s="30"/>
      <c r="B195" s="143"/>
      <c r="C195" s="144" t="s">
        <v>224</v>
      </c>
      <c r="D195" s="144" t="s">
        <v>110</v>
      </c>
      <c r="E195" s="145" t="s">
        <v>225</v>
      </c>
      <c r="F195" s="146" t="s">
        <v>226</v>
      </c>
      <c r="G195" s="147" t="s">
        <v>185</v>
      </c>
      <c r="H195" s="148">
        <v>7458.5</v>
      </c>
      <c r="I195" s="148"/>
      <c r="J195" s="148"/>
      <c r="K195" s="149"/>
      <c r="L195" s="31"/>
      <c r="M195" s="150" t="s">
        <v>1</v>
      </c>
      <c r="N195" s="151" t="s">
        <v>40</v>
      </c>
      <c r="O195" s="152">
        <v>1.2E-2</v>
      </c>
      <c r="P195" s="152">
        <f>O195*H195</f>
        <v>89.501999999999995</v>
      </c>
      <c r="Q195" s="152">
        <v>6.4000000000000005E-4</v>
      </c>
      <c r="R195" s="152">
        <f>Q195*H195</f>
        <v>4.7734400000000008</v>
      </c>
      <c r="S195" s="152">
        <v>0</v>
      </c>
      <c r="T195" s="153">
        <f>S195*H195</f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54" t="s">
        <v>114</v>
      </c>
      <c r="AT195" s="154" t="s">
        <v>110</v>
      </c>
      <c r="AU195" s="154" t="s">
        <v>115</v>
      </c>
      <c r="AY195" s="17" t="s">
        <v>108</v>
      </c>
      <c r="BE195" s="155">
        <f>IF(N195="základná",J195,0)</f>
        <v>0</v>
      </c>
      <c r="BF195" s="155">
        <f>IF(N195="znížená",J195,0)</f>
        <v>0</v>
      </c>
      <c r="BG195" s="155">
        <f>IF(N195="zákl. prenesená",J195,0)</f>
        <v>0</v>
      </c>
      <c r="BH195" s="155">
        <f>IF(N195="zníž. prenesená",J195,0)</f>
        <v>0</v>
      </c>
      <c r="BI195" s="155">
        <f>IF(N195="nulová",J195,0)</f>
        <v>0</v>
      </c>
      <c r="BJ195" s="17" t="s">
        <v>115</v>
      </c>
      <c r="BK195" s="156">
        <f>ROUND(I195*H195,3)</f>
        <v>0</v>
      </c>
      <c r="BL195" s="17" t="s">
        <v>114</v>
      </c>
      <c r="BM195" s="154" t="s">
        <v>227</v>
      </c>
    </row>
    <row r="196" spans="1:65" s="14" customFormat="1" ht="11.25">
      <c r="B196" s="164"/>
      <c r="D196" s="158" t="s">
        <v>117</v>
      </c>
      <c r="E196" s="165" t="s">
        <v>1</v>
      </c>
      <c r="F196" s="166" t="s">
        <v>228</v>
      </c>
      <c r="H196" s="167">
        <v>7458.5</v>
      </c>
      <c r="L196" s="164"/>
      <c r="M196" s="168"/>
      <c r="N196" s="169"/>
      <c r="O196" s="169"/>
      <c r="P196" s="169"/>
      <c r="Q196" s="169"/>
      <c r="R196" s="169"/>
      <c r="S196" s="169"/>
      <c r="T196" s="170"/>
      <c r="AT196" s="165" t="s">
        <v>117</v>
      </c>
      <c r="AU196" s="165" t="s">
        <v>115</v>
      </c>
      <c r="AV196" s="14" t="s">
        <v>115</v>
      </c>
      <c r="AW196" s="14" t="s">
        <v>30</v>
      </c>
      <c r="AX196" s="14" t="s">
        <v>79</v>
      </c>
      <c r="AY196" s="165" t="s">
        <v>108</v>
      </c>
    </row>
    <row r="197" spans="1:65" s="2" customFormat="1" ht="16.5" customHeight="1">
      <c r="A197" s="30"/>
      <c r="B197" s="143"/>
      <c r="C197" s="178" t="s">
        <v>229</v>
      </c>
      <c r="D197" s="178" t="s">
        <v>164</v>
      </c>
      <c r="E197" s="179" t="s">
        <v>230</v>
      </c>
      <c r="F197" s="180" t="s">
        <v>231</v>
      </c>
      <c r="G197" s="181" t="s">
        <v>232</v>
      </c>
      <c r="H197" s="182">
        <v>230.46799999999999</v>
      </c>
      <c r="I197" s="182"/>
      <c r="J197" s="182"/>
      <c r="K197" s="183"/>
      <c r="L197" s="184"/>
      <c r="M197" s="185" t="s">
        <v>1</v>
      </c>
      <c r="N197" s="186" t="s">
        <v>40</v>
      </c>
      <c r="O197" s="152">
        <v>0</v>
      </c>
      <c r="P197" s="152">
        <f>O197*H197</f>
        <v>0</v>
      </c>
      <c r="Q197" s="152">
        <v>1E-3</v>
      </c>
      <c r="R197" s="152">
        <f>Q197*H197</f>
        <v>0.23046800000000001</v>
      </c>
      <c r="S197" s="152">
        <v>0</v>
      </c>
      <c r="T197" s="153">
        <f>S197*H197</f>
        <v>0</v>
      </c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R197" s="154" t="s">
        <v>163</v>
      </c>
      <c r="AT197" s="154" t="s">
        <v>164</v>
      </c>
      <c r="AU197" s="154" t="s">
        <v>115</v>
      </c>
      <c r="AY197" s="17" t="s">
        <v>108</v>
      </c>
      <c r="BE197" s="155">
        <f>IF(N197="základná",J197,0)</f>
        <v>0</v>
      </c>
      <c r="BF197" s="155">
        <f>IF(N197="znížená",J197,0)</f>
        <v>0</v>
      </c>
      <c r="BG197" s="155">
        <f>IF(N197="zákl. prenesená",J197,0)</f>
        <v>0</v>
      </c>
      <c r="BH197" s="155">
        <f>IF(N197="zníž. prenesená",J197,0)</f>
        <v>0</v>
      </c>
      <c r="BI197" s="155">
        <f>IF(N197="nulová",J197,0)</f>
        <v>0</v>
      </c>
      <c r="BJ197" s="17" t="s">
        <v>115</v>
      </c>
      <c r="BK197" s="156">
        <f>ROUND(I197*H197,3)</f>
        <v>0</v>
      </c>
      <c r="BL197" s="17" t="s">
        <v>114</v>
      </c>
      <c r="BM197" s="154" t="s">
        <v>233</v>
      </c>
    </row>
    <row r="198" spans="1:65" s="14" customFormat="1" ht="11.25">
      <c r="B198" s="164"/>
      <c r="D198" s="158" t="s">
        <v>117</v>
      </c>
      <c r="F198" s="166" t="s">
        <v>234</v>
      </c>
      <c r="H198" s="167">
        <v>230.46799999999999</v>
      </c>
      <c r="L198" s="164"/>
      <c r="M198" s="168"/>
      <c r="N198" s="169"/>
      <c r="O198" s="169"/>
      <c r="P198" s="169"/>
      <c r="Q198" s="169"/>
      <c r="R198" s="169"/>
      <c r="S198" s="169"/>
      <c r="T198" s="170"/>
      <c r="AT198" s="165" t="s">
        <v>117</v>
      </c>
      <c r="AU198" s="165" t="s">
        <v>115</v>
      </c>
      <c r="AV198" s="14" t="s">
        <v>115</v>
      </c>
      <c r="AW198" s="14" t="s">
        <v>3</v>
      </c>
      <c r="AX198" s="14" t="s">
        <v>79</v>
      </c>
      <c r="AY198" s="165" t="s">
        <v>108</v>
      </c>
    </row>
    <row r="199" spans="1:65" s="2" customFormat="1" ht="33" customHeight="1">
      <c r="A199" s="30"/>
      <c r="B199" s="143"/>
      <c r="C199" s="144" t="s">
        <v>235</v>
      </c>
      <c r="D199" s="144" t="s">
        <v>110</v>
      </c>
      <c r="E199" s="145" t="s">
        <v>236</v>
      </c>
      <c r="F199" s="146" t="s">
        <v>237</v>
      </c>
      <c r="G199" s="147" t="s">
        <v>221</v>
      </c>
      <c r="H199" s="148">
        <v>100</v>
      </c>
      <c r="I199" s="148"/>
      <c r="J199" s="148"/>
      <c r="K199" s="149"/>
      <c r="L199" s="31"/>
      <c r="M199" s="150" t="s">
        <v>1</v>
      </c>
      <c r="N199" s="151" t="s">
        <v>40</v>
      </c>
      <c r="O199" s="152">
        <v>0.74312</v>
      </c>
      <c r="P199" s="152">
        <f>O199*H199</f>
        <v>74.311999999999998</v>
      </c>
      <c r="Q199" s="152">
        <v>0</v>
      </c>
      <c r="R199" s="152">
        <f>Q199*H199</f>
        <v>0</v>
      </c>
      <c r="S199" s="152">
        <v>0</v>
      </c>
      <c r="T199" s="153">
        <f>S199*H199</f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54" t="s">
        <v>114</v>
      </c>
      <c r="AT199" s="154" t="s">
        <v>110</v>
      </c>
      <c r="AU199" s="154" t="s">
        <v>115</v>
      </c>
      <c r="AY199" s="17" t="s">
        <v>108</v>
      </c>
      <c r="BE199" s="155">
        <f>IF(N199="základná",J199,0)</f>
        <v>0</v>
      </c>
      <c r="BF199" s="155">
        <f>IF(N199="znížená",J199,0)</f>
        <v>0</v>
      </c>
      <c r="BG199" s="155">
        <f>IF(N199="zákl. prenesená",J199,0)</f>
        <v>0</v>
      </c>
      <c r="BH199" s="155">
        <f>IF(N199="zníž. prenesená",J199,0)</f>
        <v>0</v>
      </c>
      <c r="BI199" s="155">
        <f>IF(N199="nulová",J199,0)</f>
        <v>0</v>
      </c>
      <c r="BJ199" s="17" t="s">
        <v>115</v>
      </c>
      <c r="BK199" s="156">
        <f>ROUND(I199*H199,3)</f>
        <v>0</v>
      </c>
      <c r="BL199" s="17" t="s">
        <v>114</v>
      </c>
      <c r="BM199" s="154" t="s">
        <v>238</v>
      </c>
    </row>
    <row r="200" spans="1:65" s="13" customFormat="1" ht="11.25">
      <c r="B200" s="157"/>
      <c r="D200" s="158" t="s">
        <v>117</v>
      </c>
      <c r="E200" s="159" t="s">
        <v>1</v>
      </c>
      <c r="F200" s="160" t="s">
        <v>239</v>
      </c>
      <c r="H200" s="159" t="s">
        <v>1</v>
      </c>
      <c r="L200" s="157"/>
      <c r="M200" s="161"/>
      <c r="N200" s="162"/>
      <c r="O200" s="162"/>
      <c r="P200" s="162"/>
      <c r="Q200" s="162"/>
      <c r="R200" s="162"/>
      <c r="S200" s="162"/>
      <c r="T200" s="163"/>
      <c r="AT200" s="159" t="s">
        <v>117</v>
      </c>
      <c r="AU200" s="159" t="s">
        <v>115</v>
      </c>
      <c r="AV200" s="13" t="s">
        <v>79</v>
      </c>
      <c r="AW200" s="13" t="s">
        <v>30</v>
      </c>
      <c r="AX200" s="13" t="s">
        <v>74</v>
      </c>
      <c r="AY200" s="159" t="s">
        <v>108</v>
      </c>
    </row>
    <row r="201" spans="1:65" s="14" customFormat="1" ht="11.25">
      <c r="B201" s="164"/>
      <c r="D201" s="158" t="s">
        <v>117</v>
      </c>
      <c r="E201" s="165" t="s">
        <v>1</v>
      </c>
      <c r="F201" s="166" t="s">
        <v>240</v>
      </c>
      <c r="H201" s="167">
        <v>100</v>
      </c>
      <c r="L201" s="164"/>
      <c r="M201" s="168"/>
      <c r="N201" s="169"/>
      <c r="O201" s="169"/>
      <c r="P201" s="169"/>
      <c r="Q201" s="169"/>
      <c r="R201" s="169"/>
      <c r="S201" s="169"/>
      <c r="T201" s="170"/>
      <c r="AT201" s="165" t="s">
        <v>117</v>
      </c>
      <c r="AU201" s="165" t="s">
        <v>115</v>
      </c>
      <c r="AV201" s="14" t="s">
        <v>115</v>
      </c>
      <c r="AW201" s="14" t="s">
        <v>30</v>
      </c>
      <c r="AX201" s="14" t="s">
        <v>79</v>
      </c>
      <c r="AY201" s="165" t="s">
        <v>108</v>
      </c>
    </row>
    <row r="202" spans="1:65" s="2" customFormat="1" ht="16.5" customHeight="1">
      <c r="A202" s="30"/>
      <c r="B202" s="143"/>
      <c r="C202" s="178" t="s">
        <v>7</v>
      </c>
      <c r="D202" s="178" t="s">
        <v>164</v>
      </c>
      <c r="E202" s="179" t="s">
        <v>241</v>
      </c>
      <c r="F202" s="180" t="s">
        <v>242</v>
      </c>
      <c r="G202" s="181" t="s">
        <v>221</v>
      </c>
      <c r="H202" s="182">
        <v>100</v>
      </c>
      <c r="I202" s="182"/>
      <c r="J202" s="182"/>
      <c r="K202" s="183"/>
      <c r="L202" s="184"/>
      <c r="M202" s="185" t="s">
        <v>1</v>
      </c>
      <c r="N202" s="186" t="s">
        <v>40</v>
      </c>
      <c r="O202" s="152">
        <v>0</v>
      </c>
      <c r="P202" s="152">
        <f>O202*H202</f>
        <v>0</v>
      </c>
      <c r="Q202" s="152">
        <v>3.5000000000000001E-3</v>
      </c>
      <c r="R202" s="152">
        <f>Q202*H202</f>
        <v>0.35000000000000003</v>
      </c>
      <c r="S202" s="152">
        <v>0</v>
      </c>
      <c r="T202" s="153">
        <f>S202*H202</f>
        <v>0</v>
      </c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54" t="s">
        <v>163</v>
      </c>
      <c r="AT202" s="154" t="s">
        <v>164</v>
      </c>
      <c r="AU202" s="154" t="s">
        <v>115</v>
      </c>
      <c r="AY202" s="17" t="s">
        <v>108</v>
      </c>
      <c r="BE202" s="155">
        <f>IF(N202="základná",J202,0)</f>
        <v>0</v>
      </c>
      <c r="BF202" s="155">
        <f>IF(N202="znížená",J202,0)</f>
        <v>0</v>
      </c>
      <c r="BG202" s="155">
        <f>IF(N202="zákl. prenesená",J202,0)</f>
        <v>0</v>
      </c>
      <c r="BH202" s="155">
        <f>IF(N202="zníž. prenesená",J202,0)</f>
        <v>0</v>
      </c>
      <c r="BI202" s="155">
        <f>IF(N202="nulová",J202,0)</f>
        <v>0</v>
      </c>
      <c r="BJ202" s="17" t="s">
        <v>115</v>
      </c>
      <c r="BK202" s="156">
        <f>ROUND(I202*H202,3)</f>
        <v>0</v>
      </c>
      <c r="BL202" s="17" t="s">
        <v>114</v>
      </c>
      <c r="BM202" s="154" t="s">
        <v>243</v>
      </c>
    </row>
    <row r="203" spans="1:65" s="12" customFormat="1" ht="22.9" customHeight="1">
      <c r="B203" s="131"/>
      <c r="D203" s="132" t="s">
        <v>73</v>
      </c>
      <c r="E203" s="141" t="s">
        <v>115</v>
      </c>
      <c r="F203" s="141" t="s">
        <v>244</v>
      </c>
      <c r="J203" s="142"/>
      <c r="L203" s="131"/>
      <c r="M203" s="135"/>
      <c r="N203" s="136"/>
      <c r="O203" s="136"/>
      <c r="P203" s="137">
        <f>SUM(P204:P235)</f>
        <v>919.41020000000003</v>
      </c>
      <c r="Q203" s="136"/>
      <c r="R203" s="137">
        <f>SUM(R204:R235)</f>
        <v>324.38612779999994</v>
      </c>
      <c r="S203" s="136"/>
      <c r="T203" s="138">
        <f>SUM(T204:T235)</f>
        <v>0</v>
      </c>
      <c r="AR203" s="132" t="s">
        <v>79</v>
      </c>
      <c r="AT203" s="139" t="s">
        <v>73</v>
      </c>
      <c r="AU203" s="139" t="s">
        <v>79</v>
      </c>
      <c r="AY203" s="132" t="s">
        <v>108</v>
      </c>
      <c r="BK203" s="140">
        <f>SUM(BK204:BK235)</f>
        <v>0</v>
      </c>
    </row>
    <row r="204" spans="1:65" s="2" customFormat="1" ht="24.2" customHeight="1">
      <c r="A204" s="30"/>
      <c r="B204" s="143"/>
      <c r="C204" s="144" t="s">
        <v>245</v>
      </c>
      <c r="D204" s="144" t="s">
        <v>110</v>
      </c>
      <c r="E204" s="145" t="s">
        <v>246</v>
      </c>
      <c r="F204" s="146" t="s">
        <v>247</v>
      </c>
      <c r="G204" s="147" t="s">
        <v>113</v>
      </c>
      <c r="H204" s="148">
        <v>195</v>
      </c>
      <c r="I204" s="148"/>
      <c r="J204" s="148"/>
      <c r="K204" s="149"/>
      <c r="L204" s="31"/>
      <c r="M204" s="150" t="s">
        <v>1</v>
      </c>
      <c r="N204" s="151" t="s">
        <v>40</v>
      </c>
      <c r="O204" s="152">
        <v>0.90800000000000003</v>
      </c>
      <c r="P204" s="152">
        <f>O204*H204</f>
        <v>177.06</v>
      </c>
      <c r="Q204" s="152">
        <v>1.63</v>
      </c>
      <c r="R204" s="152">
        <f>Q204*H204</f>
        <v>317.84999999999997</v>
      </c>
      <c r="S204" s="152">
        <v>0</v>
      </c>
      <c r="T204" s="153">
        <f>S204*H204</f>
        <v>0</v>
      </c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R204" s="154" t="s">
        <v>114</v>
      </c>
      <c r="AT204" s="154" t="s">
        <v>110</v>
      </c>
      <c r="AU204" s="154" t="s">
        <v>115</v>
      </c>
      <c r="AY204" s="17" t="s">
        <v>108</v>
      </c>
      <c r="BE204" s="155">
        <f>IF(N204="základná",J204,0)</f>
        <v>0</v>
      </c>
      <c r="BF204" s="155">
        <f>IF(N204="znížená",J204,0)</f>
        <v>0</v>
      </c>
      <c r="BG204" s="155">
        <f>IF(N204="zákl. prenesená",J204,0)</f>
        <v>0</v>
      </c>
      <c r="BH204" s="155">
        <f>IF(N204="zníž. prenesená",J204,0)</f>
        <v>0</v>
      </c>
      <c r="BI204" s="155">
        <f>IF(N204="nulová",J204,0)</f>
        <v>0</v>
      </c>
      <c r="BJ204" s="17" t="s">
        <v>115</v>
      </c>
      <c r="BK204" s="156">
        <f>ROUND(I204*H204,3)</f>
        <v>0</v>
      </c>
      <c r="BL204" s="17" t="s">
        <v>114</v>
      </c>
      <c r="BM204" s="154" t="s">
        <v>248</v>
      </c>
    </row>
    <row r="205" spans="1:65" s="13" customFormat="1" ht="22.5">
      <c r="B205" s="157"/>
      <c r="D205" s="158" t="s">
        <v>117</v>
      </c>
      <c r="E205" s="159" t="s">
        <v>1</v>
      </c>
      <c r="F205" s="160" t="s">
        <v>249</v>
      </c>
      <c r="H205" s="159" t="s">
        <v>1</v>
      </c>
      <c r="L205" s="157"/>
      <c r="M205" s="161"/>
      <c r="N205" s="162"/>
      <c r="O205" s="162"/>
      <c r="P205" s="162"/>
      <c r="Q205" s="162"/>
      <c r="R205" s="162"/>
      <c r="S205" s="162"/>
      <c r="T205" s="163"/>
      <c r="AT205" s="159" t="s">
        <v>117</v>
      </c>
      <c r="AU205" s="159" t="s">
        <v>115</v>
      </c>
      <c r="AV205" s="13" t="s">
        <v>79</v>
      </c>
      <c r="AW205" s="13" t="s">
        <v>30</v>
      </c>
      <c r="AX205" s="13" t="s">
        <v>74</v>
      </c>
      <c r="AY205" s="159" t="s">
        <v>108</v>
      </c>
    </row>
    <row r="206" spans="1:65" s="14" customFormat="1" ht="11.25">
      <c r="B206" s="164"/>
      <c r="D206" s="158" t="s">
        <v>117</v>
      </c>
      <c r="E206" s="165" t="s">
        <v>1</v>
      </c>
      <c r="F206" s="166" t="s">
        <v>250</v>
      </c>
      <c r="H206" s="167">
        <v>45</v>
      </c>
      <c r="L206" s="164"/>
      <c r="M206" s="168"/>
      <c r="N206" s="169"/>
      <c r="O206" s="169"/>
      <c r="P206" s="169"/>
      <c r="Q206" s="169"/>
      <c r="R206" s="169"/>
      <c r="S206" s="169"/>
      <c r="T206" s="170"/>
      <c r="AT206" s="165" t="s">
        <v>117</v>
      </c>
      <c r="AU206" s="165" t="s">
        <v>115</v>
      </c>
      <c r="AV206" s="14" t="s">
        <v>115</v>
      </c>
      <c r="AW206" s="14" t="s">
        <v>30</v>
      </c>
      <c r="AX206" s="14" t="s">
        <v>74</v>
      </c>
      <c r="AY206" s="165" t="s">
        <v>108</v>
      </c>
    </row>
    <row r="207" spans="1:65" s="14" customFormat="1" ht="11.25">
      <c r="B207" s="164"/>
      <c r="D207" s="158" t="s">
        <v>117</v>
      </c>
      <c r="E207" s="165" t="s">
        <v>1</v>
      </c>
      <c r="F207" s="166" t="s">
        <v>251</v>
      </c>
      <c r="H207" s="167">
        <v>30</v>
      </c>
      <c r="L207" s="164"/>
      <c r="M207" s="168"/>
      <c r="N207" s="169"/>
      <c r="O207" s="169"/>
      <c r="P207" s="169"/>
      <c r="Q207" s="169"/>
      <c r="R207" s="169"/>
      <c r="S207" s="169"/>
      <c r="T207" s="170"/>
      <c r="AT207" s="165" t="s">
        <v>117</v>
      </c>
      <c r="AU207" s="165" t="s">
        <v>115</v>
      </c>
      <c r="AV207" s="14" t="s">
        <v>115</v>
      </c>
      <c r="AW207" s="14" t="s">
        <v>30</v>
      </c>
      <c r="AX207" s="14" t="s">
        <v>74</v>
      </c>
      <c r="AY207" s="165" t="s">
        <v>108</v>
      </c>
    </row>
    <row r="208" spans="1:65" s="14" customFormat="1" ht="11.25">
      <c r="B208" s="164"/>
      <c r="D208" s="158" t="s">
        <v>117</v>
      </c>
      <c r="E208" s="165" t="s">
        <v>1</v>
      </c>
      <c r="F208" s="166" t="s">
        <v>252</v>
      </c>
      <c r="H208" s="167">
        <v>60</v>
      </c>
      <c r="L208" s="164"/>
      <c r="M208" s="168"/>
      <c r="N208" s="169"/>
      <c r="O208" s="169"/>
      <c r="P208" s="169"/>
      <c r="Q208" s="169"/>
      <c r="R208" s="169"/>
      <c r="S208" s="169"/>
      <c r="T208" s="170"/>
      <c r="AT208" s="165" t="s">
        <v>117</v>
      </c>
      <c r="AU208" s="165" t="s">
        <v>115</v>
      </c>
      <c r="AV208" s="14" t="s">
        <v>115</v>
      </c>
      <c r="AW208" s="14" t="s">
        <v>30</v>
      </c>
      <c r="AX208" s="14" t="s">
        <v>74</v>
      </c>
      <c r="AY208" s="165" t="s">
        <v>108</v>
      </c>
    </row>
    <row r="209" spans="1:65" s="14" customFormat="1" ht="11.25">
      <c r="B209" s="164"/>
      <c r="D209" s="158" t="s">
        <v>117</v>
      </c>
      <c r="E209" s="165" t="s">
        <v>1</v>
      </c>
      <c r="F209" s="166" t="s">
        <v>253</v>
      </c>
      <c r="H209" s="167">
        <v>60</v>
      </c>
      <c r="L209" s="164"/>
      <c r="M209" s="168"/>
      <c r="N209" s="169"/>
      <c r="O209" s="169"/>
      <c r="P209" s="169"/>
      <c r="Q209" s="169"/>
      <c r="R209" s="169"/>
      <c r="S209" s="169"/>
      <c r="T209" s="170"/>
      <c r="AT209" s="165" t="s">
        <v>117</v>
      </c>
      <c r="AU209" s="165" t="s">
        <v>115</v>
      </c>
      <c r="AV209" s="14" t="s">
        <v>115</v>
      </c>
      <c r="AW209" s="14" t="s">
        <v>30</v>
      </c>
      <c r="AX209" s="14" t="s">
        <v>74</v>
      </c>
      <c r="AY209" s="165" t="s">
        <v>108</v>
      </c>
    </row>
    <row r="210" spans="1:65" s="15" customFormat="1" ht="11.25">
      <c r="B210" s="171"/>
      <c r="D210" s="158" t="s">
        <v>117</v>
      </c>
      <c r="E210" s="172" t="s">
        <v>1</v>
      </c>
      <c r="F210" s="173" t="s">
        <v>122</v>
      </c>
      <c r="H210" s="174">
        <v>195</v>
      </c>
      <c r="L210" s="171"/>
      <c r="M210" s="175"/>
      <c r="N210" s="176"/>
      <c r="O210" s="176"/>
      <c r="P210" s="176"/>
      <c r="Q210" s="176"/>
      <c r="R210" s="176"/>
      <c r="S210" s="176"/>
      <c r="T210" s="177"/>
      <c r="AT210" s="172" t="s">
        <v>117</v>
      </c>
      <c r="AU210" s="172" t="s">
        <v>115</v>
      </c>
      <c r="AV210" s="15" t="s">
        <v>114</v>
      </c>
      <c r="AW210" s="15" t="s">
        <v>30</v>
      </c>
      <c r="AX210" s="15" t="s">
        <v>79</v>
      </c>
      <c r="AY210" s="172" t="s">
        <v>108</v>
      </c>
    </row>
    <row r="211" spans="1:65" s="2" customFormat="1" ht="33" customHeight="1">
      <c r="A211" s="30"/>
      <c r="B211" s="143"/>
      <c r="C211" s="144" t="s">
        <v>254</v>
      </c>
      <c r="D211" s="144" t="s">
        <v>110</v>
      </c>
      <c r="E211" s="145" t="s">
        <v>255</v>
      </c>
      <c r="F211" s="146" t="s">
        <v>256</v>
      </c>
      <c r="G211" s="147" t="s">
        <v>185</v>
      </c>
      <c r="H211" s="148">
        <v>544</v>
      </c>
      <c r="I211" s="148"/>
      <c r="J211" s="148"/>
      <c r="K211" s="149"/>
      <c r="L211" s="31"/>
      <c r="M211" s="150" t="s">
        <v>1</v>
      </c>
      <c r="N211" s="151" t="s">
        <v>40</v>
      </c>
      <c r="O211" s="152">
        <v>8.5000000000000006E-2</v>
      </c>
      <c r="P211" s="152">
        <f>O211*H211</f>
        <v>46.24</v>
      </c>
      <c r="Q211" s="152">
        <v>3.5E-4</v>
      </c>
      <c r="R211" s="152">
        <f>Q211*H211</f>
        <v>0.19039999999999999</v>
      </c>
      <c r="S211" s="152">
        <v>0</v>
      </c>
      <c r="T211" s="153">
        <f>S211*H211</f>
        <v>0</v>
      </c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R211" s="154" t="s">
        <v>114</v>
      </c>
      <c r="AT211" s="154" t="s">
        <v>110</v>
      </c>
      <c r="AU211" s="154" t="s">
        <v>115</v>
      </c>
      <c r="AY211" s="17" t="s">
        <v>108</v>
      </c>
      <c r="BE211" s="155">
        <f>IF(N211="základná",J211,0)</f>
        <v>0</v>
      </c>
      <c r="BF211" s="155">
        <f>IF(N211="znížená",J211,0)</f>
        <v>0</v>
      </c>
      <c r="BG211" s="155">
        <f>IF(N211="zákl. prenesená",J211,0)</f>
        <v>0</v>
      </c>
      <c r="BH211" s="155">
        <f>IF(N211="zníž. prenesená",J211,0)</f>
        <v>0</v>
      </c>
      <c r="BI211" s="155">
        <f>IF(N211="nulová",J211,0)</f>
        <v>0</v>
      </c>
      <c r="BJ211" s="17" t="s">
        <v>115</v>
      </c>
      <c r="BK211" s="156">
        <f>ROUND(I211*H211,3)</f>
        <v>0</v>
      </c>
      <c r="BL211" s="17" t="s">
        <v>114</v>
      </c>
      <c r="BM211" s="154" t="s">
        <v>257</v>
      </c>
    </row>
    <row r="212" spans="1:65" s="13" customFormat="1" ht="22.5">
      <c r="B212" s="157"/>
      <c r="D212" s="158" t="s">
        <v>117</v>
      </c>
      <c r="E212" s="159" t="s">
        <v>1</v>
      </c>
      <c r="F212" s="160" t="s">
        <v>258</v>
      </c>
      <c r="H212" s="159" t="s">
        <v>1</v>
      </c>
      <c r="L212" s="157"/>
      <c r="M212" s="161"/>
      <c r="N212" s="162"/>
      <c r="O212" s="162"/>
      <c r="P212" s="162"/>
      <c r="Q212" s="162"/>
      <c r="R212" s="162"/>
      <c r="S212" s="162"/>
      <c r="T212" s="163"/>
      <c r="AT212" s="159" t="s">
        <v>117</v>
      </c>
      <c r="AU212" s="159" t="s">
        <v>115</v>
      </c>
      <c r="AV212" s="13" t="s">
        <v>79</v>
      </c>
      <c r="AW212" s="13" t="s">
        <v>30</v>
      </c>
      <c r="AX212" s="13" t="s">
        <v>74</v>
      </c>
      <c r="AY212" s="159" t="s">
        <v>108</v>
      </c>
    </row>
    <row r="213" spans="1:65" s="14" customFormat="1" ht="11.25">
      <c r="B213" s="164"/>
      <c r="D213" s="158" t="s">
        <v>117</v>
      </c>
      <c r="E213" s="165" t="s">
        <v>1</v>
      </c>
      <c r="F213" s="166" t="s">
        <v>259</v>
      </c>
      <c r="H213" s="167">
        <v>212</v>
      </c>
      <c r="L213" s="164"/>
      <c r="M213" s="168"/>
      <c r="N213" s="169"/>
      <c r="O213" s="169"/>
      <c r="P213" s="169"/>
      <c r="Q213" s="169"/>
      <c r="R213" s="169"/>
      <c r="S213" s="169"/>
      <c r="T213" s="170"/>
      <c r="AT213" s="165" t="s">
        <v>117</v>
      </c>
      <c r="AU213" s="165" t="s">
        <v>115</v>
      </c>
      <c r="AV213" s="14" t="s">
        <v>115</v>
      </c>
      <c r="AW213" s="14" t="s">
        <v>30</v>
      </c>
      <c r="AX213" s="14" t="s">
        <v>74</v>
      </c>
      <c r="AY213" s="165" t="s">
        <v>108</v>
      </c>
    </row>
    <row r="214" spans="1:65" s="14" customFormat="1" ht="11.25">
      <c r="B214" s="164"/>
      <c r="D214" s="158" t="s">
        <v>117</v>
      </c>
      <c r="E214" s="165" t="s">
        <v>1</v>
      </c>
      <c r="F214" s="166" t="s">
        <v>260</v>
      </c>
      <c r="H214" s="167">
        <v>332</v>
      </c>
      <c r="L214" s="164"/>
      <c r="M214" s="168"/>
      <c r="N214" s="169"/>
      <c r="O214" s="169"/>
      <c r="P214" s="169"/>
      <c r="Q214" s="169"/>
      <c r="R214" s="169"/>
      <c r="S214" s="169"/>
      <c r="T214" s="170"/>
      <c r="AT214" s="165" t="s">
        <v>117</v>
      </c>
      <c r="AU214" s="165" t="s">
        <v>115</v>
      </c>
      <c r="AV214" s="14" t="s">
        <v>115</v>
      </c>
      <c r="AW214" s="14" t="s">
        <v>30</v>
      </c>
      <c r="AX214" s="14" t="s">
        <v>74</v>
      </c>
      <c r="AY214" s="165" t="s">
        <v>108</v>
      </c>
    </row>
    <row r="215" spans="1:65" s="15" customFormat="1" ht="11.25">
      <c r="B215" s="171"/>
      <c r="D215" s="158" t="s">
        <v>117</v>
      </c>
      <c r="E215" s="172" t="s">
        <v>1</v>
      </c>
      <c r="F215" s="173" t="s">
        <v>122</v>
      </c>
      <c r="H215" s="174">
        <v>544</v>
      </c>
      <c r="L215" s="171"/>
      <c r="M215" s="175"/>
      <c r="N215" s="176"/>
      <c r="O215" s="176"/>
      <c r="P215" s="176"/>
      <c r="Q215" s="176"/>
      <c r="R215" s="176"/>
      <c r="S215" s="176"/>
      <c r="T215" s="177"/>
      <c r="AT215" s="172" t="s">
        <v>117</v>
      </c>
      <c r="AU215" s="172" t="s">
        <v>115</v>
      </c>
      <c r="AV215" s="15" t="s">
        <v>114</v>
      </c>
      <c r="AW215" s="15" t="s">
        <v>30</v>
      </c>
      <c r="AX215" s="15" t="s">
        <v>79</v>
      </c>
      <c r="AY215" s="172" t="s">
        <v>108</v>
      </c>
    </row>
    <row r="216" spans="1:65" s="2" customFormat="1" ht="24.2" customHeight="1">
      <c r="A216" s="30"/>
      <c r="B216" s="143"/>
      <c r="C216" s="178" t="s">
        <v>261</v>
      </c>
      <c r="D216" s="178" t="s">
        <v>164</v>
      </c>
      <c r="E216" s="179" t="s">
        <v>262</v>
      </c>
      <c r="F216" s="180" t="s">
        <v>263</v>
      </c>
      <c r="G216" s="181" t="s">
        <v>185</v>
      </c>
      <c r="H216" s="182">
        <v>554.88</v>
      </c>
      <c r="I216" s="182"/>
      <c r="J216" s="182"/>
      <c r="K216" s="183"/>
      <c r="L216" s="184"/>
      <c r="M216" s="185" t="s">
        <v>1</v>
      </c>
      <c r="N216" s="186" t="s">
        <v>40</v>
      </c>
      <c r="O216" s="152">
        <v>0</v>
      </c>
      <c r="P216" s="152">
        <f>O216*H216</f>
        <v>0</v>
      </c>
      <c r="Q216" s="152">
        <v>1.2199999999999999E-3</v>
      </c>
      <c r="R216" s="152">
        <f>Q216*H216</f>
        <v>0.67695359999999993</v>
      </c>
      <c r="S216" s="152">
        <v>0</v>
      </c>
      <c r="T216" s="153">
        <f>S216*H216</f>
        <v>0</v>
      </c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R216" s="154" t="s">
        <v>163</v>
      </c>
      <c r="AT216" s="154" t="s">
        <v>164</v>
      </c>
      <c r="AU216" s="154" t="s">
        <v>115</v>
      </c>
      <c r="AY216" s="17" t="s">
        <v>108</v>
      </c>
      <c r="BE216" s="155">
        <f>IF(N216="základná",J216,0)</f>
        <v>0</v>
      </c>
      <c r="BF216" s="155">
        <f>IF(N216="znížená",J216,0)</f>
        <v>0</v>
      </c>
      <c r="BG216" s="155">
        <f>IF(N216="zákl. prenesená",J216,0)</f>
        <v>0</v>
      </c>
      <c r="BH216" s="155">
        <f>IF(N216="zníž. prenesená",J216,0)</f>
        <v>0</v>
      </c>
      <c r="BI216" s="155">
        <f>IF(N216="nulová",J216,0)</f>
        <v>0</v>
      </c>
      <c r="BJ216" s="17" t="s">
        <v>115</v>
      </c>
      <c r="BK216" s="156">
        <f>ROUND(I216*H216,3)</f>
        <v>0</v>
      </c>
      <c r="BL216" s="17" t="s">
        <v>114</v>
      </c>
      <c r="BM216" s="154" t="s">
        <v>264</v>
      </c>
    </row>
    <row r="217" spans="1:65" s="14" customFormat="1" ht="11.25">
      <c r="B217" s="164"/>
      <c r="D217" s="158" t="s">
        <v>117</v>
      </c>
      <c r="F217" s="166" t="s">
        <v>265</v>
      </c>
      <c r="H217" s="167">
        <v>554.88</v>
      </c>
      <c r="L217" s="164"/>
      <c r="M217" s="168"/>
      <c r="N217" s="169"/>
      <c r="O217" s="169"/>
      <c r="P217" s="169"/>
      <c r="Q217" s="169"/>
      <c r="R217" s="169"/>
      <c r="S217" s="169"/>
      <c r="T217" s="170"/>
      <c r="AT217" s="165" t="s">
        <v>117</v>
      </c>
      <c r="AU217" s="165" t="s">
        <v>115</v>
      </c>
      <c r="AV217" s="14" t="s">
        <v>115</v>
      </c>
      <c r="AW217" s="14" t="s">
        <v>3</v>
      </c>
      <c r="AX217" s="14" t="s">
        <v>79</v>
      </c>
      <c r="AY217" s="165" t="s">
        <v>108</v>
      </c>
    </row>
    <row r="218" spans="1:65" s="2" customFormat="1" ht="33" customHeight="1">
      <c r="A218" s="30"/>
      <c r="B218" s="143"/>
      <c r="C218" s="144" t="s">
        <v>266</v>
      </c>
      <c r="D218" s="144" t="s">
        <v>110</v>
      </c>
      <c r="E218" s="145" t="s">
        <v>267</v>
      </c>
      <c r="F218" s="146" t="s">
        <v>268</v>
      </c>
      <c r="G218" s="147" t="s">
        <v>185</v>
      </c>
      <c r="H218" s="148">
        <v>11048</v>
      </c>
      <c r="I218" s="148"/>
      <c r="J218" s="148"/>
      <c r="K218" s="149"/>
      <c r="L218" s="31"/>
      <c r="M218" s="150" t="s">
        <v>1</v>
      </c>
      <c r="N218" s="151" t="s">
        <v>40</v>
      </c>
      <c r="O218" s="152">
        <v>4.0000000000000001E-3</v>
      </c>
      <c r="P218" s="152">
        <f>O218*H218</f>
        <v>44.192</v>
      </c>
      <c r="Q218" s="152">
        <v>0</v>
      </c>
      <c r="R218" s="152">
        <f>Q218*H218</f>
        <v>0</v>
      </c>
      <c r="S218" s="152">
        <v>0</v>
      </c>
      <c r="T218" s="153">
        <f>S218*H218</f>
        <v>0</v>
      </c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R218" s="154" t="s">
        <v>114</v>
      </c>
      <c r="AT218" s="154" t="s">
        <v>110</v>
      </c>
      <c r="AU218" s="154" t="s">
        <v>115</v>
      </c>
      <c r="AY218" s="17" t="s">
        <v>108</v>
      </c>
      <c r="BE218" s="155">
        <f>IF(N218="základná",J218,0)</f>
        <v>0</v>
      </c>
      <c r="BF218" s="155">
        <f>IF(N218="znížená",J218,0)</f>
        <v>0</v>
      </c>
      <c r="BG218" s="155">
        <f>IF(N218="zákl. prenesená",J218,0)</f>
        <v>0</v>
      </c>
      <c r="BH218" s="155">
        <f>IF(N218="zníž. prenesená",J218,0)</f>
        <v>0</v>
      </c>
      <c r="BI218" s="155">
        <f>IF(N218="nulová",J218,0)</f>
        <v>0</v>
      </c>
      <c r="BJ218" s="17" t="s">
        <v>115</v>
      </c>
      <c r="BK218" s="156">
        <f>ROUND(I218*H218,3)</f>
        <v>0</v>
      </c>
      <c r="BL218" s="17" t="s">
        <v>114</v>
      </c>
      <c r="BM218" s="154" t="s">
        <v>269</v>
      </c>
    </row>
    <row r="219" spans="1:65" s="13" customFormat="1" ht="11.25">
      <c r="B219" s="157"/>
      <c r="D219" s="158" t="s">
        <v>117</v>
      </c>
      <c r="E219" s="159" t="s">
        <v>1</v>
      </c>
      <c r="F219" s="160" t="s">
        <v>187</v>
      </c>
      <c r="H219" s="159" t="s">
        <v>1</v>
      </c>
      <c r="L219" s="157"/>
      <c r="M219" s="161"/>
      <c r="N219" s="162"/>
      <c r="O219" s="162"/>
      <c r="P219" s="162"/>
      <c r="Q219" s="162"/>
      <c r="R219" s="162"/>
      <c r="S219" s="162"/>
      <c r="T219" s="163"/>
      <c r="AT219" s="159" t="s">
        <v>117</v>
      </c>
      <c r="AU219" s="159" t="s">
        <v>115</v>
      </c>
      <c r="AV219" s="13" t="s">
        <v>79</v>
      </c>
      <c r="AW219" s="13" t="s">
        <v>30</v>
      </c>
      <c r="AX219" s="13" t="s">
        <v>74</v>
      </c>
      <c r="AY219" s="159" t="s">
        <v>108</v>
      </c>
    </row>
    <row r="220" spans="1:65" s="14" customFormat="1" ht="11.25">
      <c r="B220" s="164"/>
      <c r="D220" s="158" t="s">
        <v>117</v>
      </c>
      <c r="E220" s="165" t="s">
        <v>1</v>
      </c>
      <c r="F220" s="166" t="s">
        <v>270</v>
      </c>
      <c r="H220" s="167">
        <v>3050</v>
      </c>
      <c r="L220" s="164"/>
      <c r="M220" s="168"/>
      <c r="N220" s="169"/>
      <c r="O220" s="169"/>
      <c r="P220" s="169"/>
      <c r="Q220" s="169"/>
      <c r="R220" s="169"/>
      <c r="S220" s="169"/>
      <c r="T220" s="170"/>
      <c r="AT220" s="165" t="s">
        <v>117</v>
      </c>
      <c r="AU220" s="165" t="s">
        <v>115</v>
      </c>
      <c r="AV220" s="14" t="s">
        <v>115</v>
      </c>
      <c r="AW220" s="14" t="s">
        <v>30</v>
      </c>
      <c r="AX220" s="14" t="s">
        <v>74</v>
      </c>
      <c r="AY220" s="165" t="s">
        <v>108</v>
      </c>
    </row>
    <row r="221" spans="1:65" s="14" customFormat="1" ht="11.25">
      <c r="B221" s="164"/>
      <c r="D221" s="158" t="s">
        <v>117</v>
      </c>
      <c r="E221" s="165" t="s">
        <v>1</v>
      </c>
      <c r="F221" s="166" t="s">
        <v>271</v>
      </c>
      <c r="H221" s="167">
        <v>6803</v>
      </c>
      <c r="L221" s="164"/>
      <c r="M221" s="168"/>
      <c r="N221" s="169"/>
      <c r="O221" s="169"/>
      <c r="P221" s="169"/>
      <c r="Q221" s="169"/>
      <c r="R221" s="169"/>
      <c r="S221" s="169"/>
      <c r="T221" s="170"/>
      <c r="AT221" s="165" t="s">
        <v>117</v>
      </c>
      <c r="AU221" s="165" t="s">
        <v>115</v>
      </c>
      <c r="AV221" s="14" t="s">
        <v>115</v>
      </c>
      <c r="AW221" s="14" t="s">
        <v>30</v>
      </c>
      <c r="AX221" s="14" t="s">
        <v>74</v>
      </c>
      <c r="AY221" s="165" t="s">
        <v>108</v>
      </c>
    </row>
    <row r="222" spans="1:65" s="14" customFormat="1" ht="11.25">
      <c r="B222" s="164"/>
      <c r="D222" s="158" t="s">
        <v>117</v>
      </c>
      <c r="E222" s="165" t="s">
        <v>1</v>
      </c>
      <c r="F222" s="166" t="s">
        <v>272</v>
      </c>
      <c r="H222" s="167">
        <v>1195</v>
      </c>
      <c r="L222" s="164"/>
      <c r="M222" s="168"/>
      <c r="N222" s="169"/>
      <c r="O222" s="169"/>
      <c r="P222" s="169"/>
      <c r="Q222" s="169"/>
      <c r="R222" s="169"/>
      <c r="S222" s="169"/>
      <c r="T222" s="170"/>
      <c r="AT222" s="165" t="s">
        <v>117</v>
      </c>
      <c r="AU222" s="165" t="s">
        <v>115</v>
      </c>
      <c r="AV222" s="14" t="s">
        <v>115</v>
      </c>
      <c r="AW222" s="14" t="s">
        <v>30</v>
      </c>
      <c r="AX222" s="14" t="s">
        <v>74</v>
      </c>
      <c r="AY222" s="165" t="s">
        <v>108</v>
      </c>
    </row>
    <row r="223" spans="1:65" s="15" customFormat="1" ht="11.25">
      <c r="B223" s="171"/>
      <c r="D223" s="158" t="s">
        <v>117</v>
      </c>
      <c r="E223" s="172" t="s">
        <v>1</v>
      </c>
      <c r="F223" s="173" t="s">
        <v>122</v>
      </c>
      <c r="H223" s="174">
        <v>11048</v>
      </c>
      <c r="L223" s="171"/>
      <c r="M223" s="175"/>
      <c r="N223" s="176"/>
      <c r="O223" s="176"/>
      <c r="P223" s="176"/>
      <c r="Q223" s="176"/>
      <c r="R223" s="176"/>
      <c r="S223" s="176"/>
      <c r="T223" s="177"/>
      <c r="AT223" s="172" t="s">
        <v>117</v>
      </c>
      <c r="AU223" s="172" t="s">
        <v>115</v>
      </c>
      <c r="AV223" s="15" t="s">
        <v>114</v>
      </c>
      <c r="AW223" s="15" t="s">
        <v>30</v>
      </c>
      <c r="AX223" s="15" t="s">
        <v>79</v>
      </c>
      <c r="AY223" s="172" t="s">
        <v>108</v>
      </c>
    </row>
    <row r="224" spans="1:65" s="2" customFormat="1" ht="24.2" customHeight="1">
      <c r="A224" s="30"/>
      <c r="B224" s="143"/>
      <c r="C224" s="144" t="s">
        <v>273</v>
      </c>
      <c r="D224" s="144" t="s">
        <v>110</v>
      </c>
      <c r="E224" s="145" t="s">
        <v>274</v>
      </c>
      <c r="F224" s="146" t="s">
        <v>275</v>
      </c>
      <c r="G224" s="147" t="s">
        <v>185</v>
      </c>
      <c r="H224" s="148">
        <v>10135</v>
      </c>
      <c r="I224" s="148"/>
      <c r="J224" s="148"/>
      <c r="K224" s="149"/>
      <c r="L224" s="31"/>
      <c r="M224" s="150" t="s">
        <v>1</v>
      </c>
      <c r="N224" s="151" t="s">
        <v>40</v>
      </c>
      <c r="O224" s="152">
        <v>2.9000000000000001E-2</v>
      </c>
      <c r="P224" s="152">
        <f>O224*H224</f>
        <v>293.91500000000002</v>
      </c>
      <c r="Q224" s="152">
        <v>3.3000000000000003E-5</v>
      </c>
      <c r="R224" s="152">
        <f>Q224*H224</f>
        <v>0.334455</v>
      </c>
      <c r="S224" s="152">
        <v>0</v>
      </c>
      <c r="T224" s="153">
        <f>S224*H224</f>
        <v>0</v>
      </c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R224" s="154" t="s">
        <v>114</v>
      </c>
      <c r="AT224" s="154" t="s">
        <v>110</v>
      </c>
      <c r="AU224" s="154" t="s">
        <v>115</v>
      </c>
      <c r="AY224" s="17" t="s">
        <v>108</v>
      </c>
      <c r="BE224" s="155">
        <f>IF(N224="základná",J224,0)</f>
        <v>0</v>
      </c>
      <c r="BF224" s="155">
        <f>IF(N224="znížená",J224,0)</f>
        <v>0</v>
      </c>
      <c r="BG224" s="155">
        <f>IF(N224="zákl. prenesená",J224,0)</f>
        <v>0</v>
      </c>
      <c r="BH224" s="155">
        <f>IF(N224="zníž. prenesená",J224,0)</f>
        <v>0</v>
      </c>
      <c r="BI224" s="155">
        <f>IF(N224="nulová",J224,0)</f>
        <v>0</v>
      </c>
      <c r="BJ224" s="17" t="s">
        <v>115</v>
      </c>
      <c r="BK224" s="156">
        <f>ROUND(I224*H224,3)</f>
        <v>0</v>
      </c>
      <c r="BL224" s="17" t="s">
        <v>114</v>
      </c>
      <c r="BM224" s="154" t="s">
        <v>276</v>
      </c>
    </row>
    <row r="225" spans="1:65" s="13" customFormat="1" ht="11.25">
      <c r="B225" s="157"/>
      <c r="D225" s="158" t="s">
        <v>117</v>
      </c>
      <c r="E225" s="159" t="s">
        <v>1</v>
      </c>
      <c r="F225" s="160" t="s">
        <v>187</v>
      </c>
      <c r="H225" s="159" t="s">
        <v>1</v>
      </c>
      <c r="L225" s="157"/>
      <c r="M225" s="161"/>
      <c r="N225" s="162"/>
      <c r="O225" s="162"/>
      <c r="P225" s="162"/>
      <c r="Q225" s="162"/>
      <c r="R225" s="162"/>
      <c r="S225" s="162"/>
      <c r="T225" s="163"/>
      <c r="AT225" s="159" t="s">
        <v>117</v>
      </c>
      <c r="AU225" s="159" t="s">
        <v>115</v>
      </c>
      <c r="AV225" s="13" t="s">
        <v>79</v>
      </c>
      <c r="AW225" s="13" t="s">
        <v>30</v>
      </c>
      <c r="AX225" s="13" t="s">
        <v>74</v>
      </c>
      <c r="AY225" s="159" t="s">
        <v>108</v>
      </c>
    </row>
    <row r="226" spans="1:65" s="14" customFormat="1" ht="11.25">
      <c r="B226" s="164"/>
      <c r="D226" s="158" t="s">
        <v>117</v>
      </c>
      <c r="E226" s="165" t="s">
        <v>1</v>
      </c>
      <c r="F226" s="166" t="s">
        <v>188</v>
      </c>
      <c r="H226" s="167">
        <v>2743</v>
      </c>
      <c r="L226" s="164"/>
      <c r="M226" s="168"/>
      <c r="N226" s="169"/>
      <c r="O226" s="169"/>
      <c r="P226" s="169"/>
      <c r="Q226" s="169"/>
      <c r="R226" s="169"/>
      <c r="S226" s="169"/>
      <c r="T226" s="170"/>
      <c r="AT226" s="165" t="s">
        <v>117</v>
      </c>
      <c r="AU226" s="165" t="s">
        <v>115</v>
      </c>
      <c r="AV226" s="14" t="s">
        <v>115</v>
      </c>
      <c r="AW226" s="14" t="s">
        <v>30</v>
      </c>
      <c r="AX226" s="14" t="s">
        <v>74</v>
      </c>
      <c r="AY226" s="165" t="s">
        <v>108</v>
      </c>
    </row>
    <row r="227" spans="1:65" s="14" customFormat="1" ht="11.25">
      <c r="B227" s="164"/>
      <c r="D227" s="158" t="s">
        <v>117</v>
      </c>
      <c r="E227" s="165" t="s">
        <v>1</v>
      </c>
      <c r="F227" s="166" t="s">
        <v>189</v>
      </c>
      <c r="H227" s="167">
        <v>6306</v>
      </c>
      <c r="L227" s="164"/>
      <c r="M227" s="168"/>
      <c r="N227" s="169"/>
      <c r="O227" s="169"/>
      <c r="P227" s="169"/>
      <c r="Q227" s="169"/>
      <c r="R227" s="169"/>
      <c r="S227" s="169"/>
      <c r="T227" s="170"/>
      <c r="AT227" s="165" t="s">
        <v>117</v>
      </c>
      <c r="AU227" s="165" t="s">
        <v>115</v>
      </c>
      <c r="AV227" s="14" t="s">
        <v>115</v>
      </c>
      <c r="AW227" s="14" t="s">
        <v>30</v>
      </c>
      <c r="AX227" s="14" t="s">
        <v>74</v>
      </c>
      <c r="AY227" s="165" t="s">
        <v>108</v>
      </c>
    </row>
    <row r="228" spans="1:65" s="14" customFormat="1" ht="11.25">
      <c r="B228" s="164"/>
      <c r="D228" s="158" t="s">
        <v>117</v>
      </c>
      <c r="E228" s="165" t="s">
        <v>1</v>
      </c>
      <c r="F228" s="166" t="s">
        <v>190</v>
      </c>
      <c r="H228" s="167">
        <v>1086</v>
      </c>
      <c r="L228" s="164"/>
      <c r="M228" s="168"/>
      <c r="N228" s="169"/>
      <c r="O228" s="169"/>
      <c r="P228" s="169"/>
      <c r="Q228" s="169"/>
      <c r="R228" s="169"/>
      <c r="S228" s="169"/>
      <c r="T228" s="170"/>
      <c r="AT228" s="165" t="s">
        <v>117</v>
      </c>
      <c r="AU228" s="165" t="s">
        <v>115</v>
      </c>
      <c r="AV228" s="14" t="s">
        <v>115</v>
      </c>
      <c r="AW228" s="14" t="s">
        <v>30</v>
      </c>
      <c r="AX228" s="14" t="s">
        <v>74</v>
      </c>
      <c r="AY228" s="165" t="s">
        <v>108</v>
      </c>
    </row>
    <row r="229" spans="1:65" s="15" customFormat="1" ht="11.25">
      <c r="B229" s="171"/>
      <c r="D229" s="158" t="s">
        <v>117</v>
      </c>
      <c r="E229" s="172" t="s">
        <v>1</v>
      </c>
      <c r="F229" s="173" t="s">
        <v>122</v>
      </c>
      <c r="H229" s="174">
        <v>10135</v>
      </c>
      <c r="L229" s="171"/>
      <c r="M229" s="175"/>
      <c r="N229" s="176"/>
      <c r="O229" s="176"/>
      <c r="P229" s="176"/>
      <c r="Q229" s="176"/>
      <c r="R229" s="176"/>
      <c r="S229" s="176"/>
      <c r="T229" s="177"/>
      <c r="AT229" s="172" t="s">
        <v>117</v>
      </c>
      <c r="AU229" s="172" t="s">
        <v>115</v>
      </c>
      <c r="AV229" s="15" t="s">
        <v>114</v>
      </c>
      <c r="AW229" s="15" t="s">
        <v>30</v>
      </c>
      <c r="AX229" s="15" t="s">
        <v>79</v>
      </c>
      <c r="AY229" s="172" t="s">
        <v>108</v>
      </c>
    </row>
    <row r="230" spans="1:65" s="2" customFormat="1" ht="16.5" customHeight="1">
      <c r="A230" s="30"/>
      <c r="B230" s="143"/>
      <c r="C230" s="178" t="s">
        <v>277</v>
      </c>
      <c r="D230" s="178" t="s">
        <v>164</v>
      </c>
      <c r="E230" s="179" t="s">
        <v>278</v>
      </c>
      <c r="F230" s="180" t="s">
        <v>279</v>
      </c>
      <c r="G230" s="181" t="s">
        <v>185</v>
      </c>
      <c r="H230" s="182">
        <v>10337.700000000001</v>
      </c>
      <c r="I230" s="182"/>
      <c r="J230" s="182"/>
      <c r="K230" s="183"/>
      <c r="L230" s="184"/>
      <c r="M230" s="185" t="s">
        <v>1</v>
      </c>
      <c r="N230" s="186" t="s">
        <v>40</v>
      </c>
      <c r="O230" s="152">
        <v>0</v>
      </c>
      <c r="P230" s="152">
        <f>O230*H230</f>
        <v>0</v>
      </c>
      <c r="Q230" s="152">
        <v>2.0000000000000001E-4</v>
      </c>
      <c r="R230" s="152">
        <f>Q230*H230</f>
        <v>2.0675400000000002</v>
      </c>
      <c r="S230" s="152">
        <v>0</v>
      </c>
      <c r="T230" s="153">
        <f>S230*H230</f>
        <v>0</v>
      </c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R230" s="154" t="s">
        <v>163</v>
      </c>
      <c r="AT230" s="154" t="s">
        <v>164</v>
      </c>
      <c r="AU230" s="154" t="s">
        <v>115</v>
      </c>
      <c r="AY230" s="17" t="s">
        <v>108</v>
      </c>
      <c r="BE230" s="155">
        <f>IF(N230="základná",J230,0)</f>
        <v>0</v>
      </c>
      <c r="BF230" s="155">
        <f>IF(N230="znížená",J230,0)</f>
        <v>0</v>
      </c>
      <c r="BG230" s="155">
        <f>IF(N230="zákl. prenesená",J230,0)</f>
        <v>0</v>
      </c>
      <c r="BH230" s="155">
        <f>IF(N230="zníž. prenesená",J230,0)</f>
        <v>0</v>
      </c>
      <c r="BI230" s="155">
        <f>IF(N230="nulová",J230,0)</f>
        <v>0</v>
      </c>
      <c r="BJ230" s="17" t="s">
        <v>115</v>
      </c>
      <c r="BK230" s="156">
        <f>ROUND(I230*H230,3)</f>
        <v>0</v>
      </c>
      <c r="BL230" s="17" t="s">
        <v>114</v>
      </c>
      <c r="BM230" s="154" t="s">
        <v>280</v>
      </c>
    </row>
    <row r="231" spans="1:65" s="14" customFormat="1" ht="11.25">
      <c r="B231" s="164"/>
      <c r="D231" s="158" t="s">
        <v>117</v>
      </c>
      <c r="F231" s="166" t="s">
        <v>281</v>
      </c>
      <c r="H231" s="167">
        <v>10337.700000000001</v>
      </c>
      <c r="L231" s="164"/>
      <c r="M231" s="168"/>
      <c r="N231" s="169"/>
      <c r="O231" s="169"/>
      <c r="P231" s="169"/>
      <c r="Q231" s="169"/>
      <c r="R231" s="169"/>
      <c r="S231" s="169"/>
      <c r="T231" s="170"/>
      <c r="AT231" s="165" t="s">
        <v>117</v>
      </c>
      <c r="AU231" s="165" t="s">
        <v>115</v>
      </c>
      <c r="AV231" s="14" t="s">
        <v>115</v>
      </c>
      <c r="AW231" s="14" t="s">
        <v>3</v>
      </c>
      <c r="AX231" s="14" t="s">
        <v>79</v>
      </c>
      <c r="AY231" s="165" t="s">
        <v>108</v>
      </c>
    </row>
    <row r="232" spans="1:65" s="2" customFormat="1" ht="33" customHeight="1">
      <c r="A232" s="30"/>
      <c r="B232" s="143"/>
      <c r="C232" s="144" t="s">
        <v>282</v>
      </c>
      <c r="D232" s="144" t="s">
        <v>110</v>
      </c>
      <c r="E232" s="145" t="s">
        <v>283</v>
      </c>
      <c r="F232" s="146" t="s">
        <v>284</v>
      </c>
      <c r="G232" s="147" t="s">
        <v>185</v>
      </c>
      <c r="H232" s="148">
        <v>7458.4</v>
      </c>
      <c r="I232" s="148"/>
      <c r="J232" s="148"/>
      <c r="K232" s="149"/>
      <c r="L232" s="31"/>
      <c r="M232" s="150" t="s">
        <v>1</v>
      </c>
      <c r="N232" s="151" t="s">
        <v>40</v>
      </c>
      <c r="O232" s="152">
        <v>4.8000000000000001E-2</v>
      </c>
      <c r="P232" s="152">
        <f>O232*H232</f>
        <v>358.00319999999999</v>
      </c>
      <c r="Q232" s="152">
        <v>3.0000000000000001E-5</v>
      </c>
      <c r="R232" s="152">
        <f>Q232*H232</f>
        <v>0.22375200000000001</v>
      </c>
      <c r="S232" s="152">
        <v>0</v>
      </c>
      <c r="T232" s="153">
        <f>S232*H232</f>
        <v>0</v>
      </c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R232" s="154" t="s">
        <v>114</v>
      </c>
      <c r="AT232" s="154" t="s">
        <v>110</v>
      </c>
      <c r="AU232" s="154" t="s">
        <v>115</v>
      </c>
      <c r="AY232" s="17" t="s">
        <v>108</v>
      </c>
      <c r="BE232" s="155">
        <f>IF(N232="základná",J232,0)</f>
        <v>0</v>
      </c>
      <c r="BF232" s="155">
        <f>IF(N232="znížená",J232,0)</f>
        <v>0</v>
      </c>
      <c r="BG232" s="155">
        <f>IF(N232="zákl. prenesená",J232,0)</f>
        <v>0</v>
      </c>
      <c r="BH232" s="155">
        <f>IF(N232="zníž. prenesená",J232,0)</f>
        <v>0</v>
      </c>
      <c r="BI232" s="155">
        <f>IF(N232="nulová",J232,0)</f>
        <v>0</v>
      </c>
      <c r="BJ232" s="17" t="s">
        <v>115</v>
      </c>
      <c r="BK232" s="156">
        <f>ROUND(I232*H232,3)</f>
        <v>0</v>
      </c>
      <c r="BL232" s="17" t="s">
        <v>114</v>
      </c>
      <c r="BM232" s="154" t="s">
        <v>285</v>
      </c>
    </row>
    <row r="233" spans="1:65" s="14" customFormat="1" ht="11.25">
      <c r="B233" s="164"/>
      <c r="D233" s="158" t="s">
        <v>117</v>
      </c>
      <c r="E233" s="165" t="s">
        <v>1</v>
      </c>
      <c r="F233" s="166" t="s">
        <v>286</v>
      </c>
      <c r="H233" s="167">
        <v>7458.4</v>
      </c>
      <c r="L233" s="164"/>
      <c r="M233" s="168"/>
      <c r="N233" s="169"/>
      <c r="O233" s="169"/>
      <c r="P233" s="169"/>
      <c r="Q233" s="169"/>
      <c r="R233" s="169"/>
      <c r="S233" s="169"/>
      <c r="T233" s="170"/>
      <c r="AT233" s="165" t="s">
        <v>117</v>
      </c>
      <c r="AU233" s="165" t="s">
        <v>115</v>
      </c>
      <c r="AV233" s="14" t="s">
        <v>115</v>
      </c>
      <c r="AW233" s="14" t="s">
        <v>30</v>
      </c>
      <c r="AX233" s="14" t="s">
        <v>79</v>
      </c>
      <c r="AY233" s="165" t="s">
        <v>108</v>
      </c>
    </row>
    <row r="234" spans="1:65" s="2" customFormat="1" ht="24.2" customHeight="1">
      <c r="A234" s="30"/>
      <c r="B234" s="143"/>
      <c r="C234" s="178" t="s">
        <v>287</v>
      </c>
      <c r="D234" s="178" t="s">
        <v>164</v>
      </c>
      <c r="E234" s="179" t="s">
        <v>288</v>
      </c>
      <c r="F234" s="180" t="s">
        <v>289</v>
      </c>
      <c r="G234" s="181" t="s">
        <v>185</v>
      </c>
      <c r="H234" s="182">
        <v>7607.5680000000002</v>
      </c>
      <c r="I234" s="182"/>
      <c r="J234" s="182"/>
      <c r="K234" s="183"/>
      <c r="L234" s="184"/>
      <c r="M234" s="185" t="s">
        <v>1</v>
      </c>
      <c r="N234" s="186" t="s">
        <v>40</v>
      </c>
      <c r="O234" s="152">
        <v>0</v>
      </c>
      <c r="P234" s="152">
        <f>O234*H234</f>
        <v>0</v>
      </c>
      <c r="Q234" s="152">
        <v>4.0000000000000002E-4</v>
      </c>
      <c r="R234" s="152">
        <f>Q234*H234</f>
        <v>3.0430272</v>
      </c>
      <c r="S234" s="152">
        <v>0</v>
      </c>
      <c r="T234" s="153">
        <f>S234*H234</f>
        <v>0</v>
      </c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R234" s="154" t="s">
        <v>163</v>
      </c>
      <c r="AT234" s="154" t="s">
        <v>164</v>
      </c>
      <c r="AU234" s="154" t="s">
        <v>115</v>
      </c>
      <c r="AY234" s="17" t="s">
        <v>108</v>
      </c>
      <c r="BE234" s="155">
        <f>IF(N234="základná",J234,0)</f>
        <v>0</v>
      </c>
      <c r="BF234" s="155">
        <f>IF(N234="znížená",J234,0)</f>
        <v>0</v>
      </c>
      <c r="BG234" s="155">
        <f>IF(N234="zákl. prenesená",J234,0)</f>
        <v>0</v>
      </c>
      <c r="BH234" s="155">
        <f>IF(N234="zníž. prenesená",J234,0)</f>
        <v>0</v>
      </c>
      <c r="BI234" s="155">
        <f>IF(N234="nulová",J234,0)</f>
        <v>0</v>
      </c>
      <c r="BJ234" s="17" t="s">
        <v>115</v>
      </c>
      <c r="BK234" s="156">
        <f>ROUND(I234*H234,3)</f>
        <v>0</v>
      </c>
      <c r="BL234" s="17" t="s">
        <v>114</v>
      </c>
      <c r="BM234" s="154" t="s">
        <v>290</v>
      </c>
    </row>
    <row r="235" spans="1:65" s="14" customFormat="1" ht="11.25">
      <c r="B235" s="164"/>
      <c r="D235" s="158" t="s">
        <v>117</v>
      </c>
      <c r="F235" s="166" t="s">
        <v>291</v>
      </c>
      <c r="H235" s="167">
        <v>7607.5680000000002</v>
      </c>
      <c r="L235" s="164"/>
      <c r="M235" s="168"/>
      <c r="N235" s="169"/>
      <c r="O235" s="169"/>
      <c r="P235" s="169"/>
      <c r="Q235" s="169"/>
      <c r="R235" s="169"/>
      <c r="S235" s="169"/>
      <c r="T235" s="170"/>
      <c r="AT235" s="165" t="s">
        <v>117</v>
      </c>
      <c r="AU235" s="165" t="s">
        <v>115</v>
      </c>
      <c r="AV235" s="14" t="s">
        <v>115</v>
      </c>
      <c r="AW235" s="14" t="s">
        <v>3</v>
      </c>
      <c r="AX235" s="14" t="s">
        <v>79</v>
      </c>
      <c r="AY235" s="165" t="s">
        <v>108</v>
      </c>
    </row>
    <row r="236" spans="1:65" s="12" customFormat="1" ht="22.9" customHeight="1">
      <c r="B236" s="131"/>
      <c r="D236" s="132" t="s">
        <v>73</v>
      </c>
      <c r="E236" s="141" t="s">
        <v>142</v>
      </c>
      <c r="F236" s="141" t="s">
        <v>292</v>
      </c>
      <c r="J236" s="142"/>
      <c r="L236" s="131"/>
      <c r="M236" s="135"/>
      <c r="N236" s="136"/>
      <c r="O236" s="136"/>
      <c r="P236" s="137">
        <f>SUM(P237:P296)</f>
        <v>2040.97902</v>
      </c>
      <c r="Q236" s="136"/>
      <c r="R236" s="137">
        <f>SUM(R237:R296)</f>
        <v>8291.3339646000004</v>
      </c>
      <c r="S236" s="136"/>
      <c r="T236" s="138">
        <f>SUM(T237:T296)</f>
        <v>0</v>
      </c>
      <c r="AR236" s="132" t="s">
        <v>79</v>
      </c>
      <c r="AT236" s="139" t="s">
        <v>73</v>
      </c>
      <c r="AU236" s="139" t="s">
        <v>79</v>
      </c>
      <c r="AY236" s="132" t="s">
        <v>108</v>
      </c>
      <c r="BK236" s="140">
        <f>SUM(BK237:BK296)</f>
        <v>0</v>
      </c>
    </row>
    <row r="237" spans="1:65" s="2" customFormat="1" ht="49.15" customHeight="1">
      <c r="A237" s="30"/>
      <c r="B237" s="143"/>
      <c r="C237" s="144" t="s">
        <v>293</v>
      </c>
      <c r="D237" s="144" t="s">
        <v>110</v>
      </c>
      <c r="E237" s="145" t="s">
        <v>294</v>
      </c>
      <c r="F237" s="146" t="s">
        <v>295</v>
      </c>
      <c r="G237" s="147" t="s">
        <v>185</v>
      </c>
      <c r="H237" s="148">
        <v>11048</v>
      </c>
      <c r="I237" s="148"/>
      <c r="J237" s="148"/>
      <c r="K237" s="149"/>
      <c r="L237" s="31"/>
      <c r="M237" s="150" t="s">
        <v>1</v>
      </c>
      <c r="N237" s="151" t="s">
        <v>40</v>
      </c>
      <c r="O237" s="152">
        <v>2.3E-2</v>
      </c>
      <c r="P237" s="152">
        <f>O237*H237</f>
        <v>254.10399999999998</v>
      </c>
      <c r="Q237" s="152">
        <v>0</v>
      </c>
      <c r="R237" s="152">
        <f>Q237*H237</f>
        <v>0</v>
      </c>
      <c r="S237" s="152">
        <v>0</v>
      </c>
      <c r="T237" s="153">
        <f>S237*H237</f>
        <v>0</v>
      </c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R237" s="154" t="s">
        <v>114</v>
      </c>
      <c r="AT237" s="154" t="s">
        <v>110</v>
      </c>
      <c r="AU237" s="154" t="s">
        <v>115</v>
      </c>
      <c r="AY237" s="17" t="s">
        <v>108</v>
      </c>
      <c r="BE237" s="155">
        <f>IF(N237="základná",J237,0)</f>
        <v>0</v>
      </c>
      <c r="BF237" s="155">
        <f>IF(N237="znížená",J237,0)</f>
        <v>0</v>
      </c>
      <c r="BG237" s="155">
        <f>IF(N237="zákl. prenesená",J237,0)</f>
        <v>0</v>
      </c>
      <c r="BH237" s="155">
        <f>IF(N237="zníž. prenesená",J237,0)</f>
        <v>0</v>
      </c>
      <c r="BI237" s="155">
        <f>IF(N237="nulová",J237,0)</f>
        <v>0</v>
      </c>
      <c r="BJ237" s="17" t="s">
        <v>115</v>
      </c>
      <c r="BK237" s="156">
        <f>ROUND(I237*H237,3)</f>
        <v>0</v>
      </c>
      <c r="BL237" s="17" t="s">
        <v>114</v>
      </c>
      <c r="BM237" s="154" t="s">
        <v>296</v>
      </c>
    </row>
    <row r="238" spans="1:65" s="13" customFormat="1" ht="22.5">
      <c r="B238" s="157"/>
      <c r="D238" s="158" t="s">
        <v>117</v>
      </c>
      <c r="E238" s="159" t="s">
        <v>1</v>
      </c>
      <c r="F238" s="160" t="s">
        <v>297</v>
      </c>
      <c r="H238" s="159" t="s">
        <v>1</v>
      </c>
      <c r="L238" s="157"/>
      <c r="M238" s="161"/>
      <c r="N238" s="162"/>
      <c r="O238" s="162"/>
      <c r="P238" s="162"/>
      <c r="Q238" s="162"/>
      <c r="R238" s="162"/>
      <c r="S238" s="162"/>
      <c r="T238" s="163"/>
      <c r="AT238" s="159" t="s">
        <v>117</v>
      </c>
      <c r="AU238" s="159" t="s">
        <v>115</v>
      </c>
      <c r="AV238" s="13" t="s">
        <v>79</v>
      </c>
      <c r="AW238" s="13" t="s">
        <v>30</v>
      </c>
      <c r="AX238" s="13" t="s">
        <v>74</v>
      </c>
      <c r="AY238" s="159" t="s">
        <v>108</v>
      </c>
    </row>
    <row r="239" spans="1:65" s="14" customFormat="1" ht="11.25">
      <c r="B239" s="164"/>
      <c r="D239" s="158" t="s">
        <v>117</v>
      </c>
      <c r="E239" s="165" t="s">
        <v>1</v>
      </c>
      <c r="F239" s="166" t="s">
        <v>270</v>
      </c>
      <c r="H239" s="167">
        <v>3050</v>
      </c>
      <c r="L239" s="164"/>
      <c r="M239" s="168"/>
      <c r="N239" s="169"/>
      <c r="O239" s="169"/>
      <c r="P239" s="169"/>
      <c r="Q239" s="169"/>
      <c r="R239" s="169"/>
      <c r="S239" s="169"/>
      <c r="T239" s="170"/>
      <c r="AT239" s="165" t="s">
        <v>117</v>
      </c>
      <c r="AU239" s="165" t="s">
        <v>115</v>
      </c>
      <c r="AV239" s="14" t="s">
        <v>115</v>
      </c>
      <c r="AW239" s="14" t="s">
        <v>30</v>
      </c>
      <c r="AX239" s="14" t="s">
        <v>74</v>
      </c>
      <c r="AY239" s="165" t="s">
        <v>108</v>
      </c>
    </row>
    <row r="240" spans="1:65" s="14" customFormat="1" ht="11.25">
      <c r="B240" s="164"/>
      <c r="D240" s="158" t="s">
        <v>117</v>
      </c>
      <c r="E240" s="165" t="s">
        <v>1</v>
      </c>
      <c r="F240" s="166" t="s">
        <v>271</v>
      </c>
      <c r="H240" s="167">
        <v>6803</v>
      </c>
      <c r="L240" s="164"/>
      <c r="M240" s="168"/>
      <c r="N240" s="169"/>
      <c r="O240" s="169"/>
      <c r="P240" s="169"/>
      <c r="Q240" s="169"/>
      <c r="R240" s="169"/>
      <c r="S240" s="169"/>
      <c r="T240" s="170"/>
      <c r="AT240" s="165" t="s">
        <v>117</v>
      </c>
      <c r="AU240" s="165" t="s">
        <v>115</v>
      </c>
      <c r="AV240" s="14" t="s">
        <v>115</v>
      </c>
      <c r="AW240" s="14" t="s">
        <v>30</v>
      </c>
      <c r="AX240" s="14" t="s">
        <v>74</v>
      </c>
      <c r="AY240" s="165" t="s">
        <v>108</v>
      </c>
    </row>
    <row r="241" spans="1:65" s="14" customFormat="1" ht="11.25">
      <c r="B241" s="164"/>
      <c r="D241" s="158" t="s">
        <v>117</v>
      </c>
      <c r="E241" s="165" t="s">
        <v>1</v>
      </c>
      <c r="F241" s="166" t="s">
        <v>272</v>
      </c>
      <c r="H241" s="167">
        <v>1195</v>
      </c>
      <c r="L241" s="164"/>
      <c r="M241" s="168"/>
      <c r="N241" s="169"/>
      <c r="O241" s="169"/>
      <c r="P241" s="169"/>
      <c r="Q241" s="169"/>
      <c r="R241" s="169"/>
      <c r="S241" s="169"/>
      <c r="T241" s="170"/>
      <c r="AT241" s="165" t="s">
        <v>117</v>
      </c>
      <c r="AU241" s="165" t="s">
        <v>115</v>
      </c>
      <c r="AV241" s="14" t="s">
        <v>115</v>
      </c>
      <c r="AW241" s="14" t="s">
        <v>30</v>
      </c>
      <c r="AX241" s="14" t="s">
        <v>74</v>
      </c>
      <c r="AY241" s="165" t="s">
        <v>108</v>
      </c>
    </row>
    <row r="242" spans="1:65" s="15" customFormat="1" ht="11.25">
      <c r="B242" s="171"/>
      <c r="D242" s="158" t="s">
        <v>117</v>
      </c>
      <c r="E242" s="172" t="s">
        <v>1</v>
      </c>
      <c r="F242" s="173" t="s">
        <v>122</v>
      </c>
      <c r="H242" s="174">
        <v>11048</v>
      </c>
      <c r="L242" s="171"/>
      <c r="M242" s="175"/>
      <c r="N242" s="176"/>
      <c r="O242" s="176"/>
      <c r="P242" s="176"/>
      <c r="Q242" s="176"/>
      <c r="R242" s="176"/>
      <c r="S242" s="176"/>
      <c r="T242" s="177"/>
      <c r="AT242" s="172" t="s">
        <v>117</v>
      </c>
      <c r="AU242" s="172" t="s">
        <v>115</v>
      </c>
      <c r="AV242" s="15" t="s">
        <v>114</v>
      </c>
      <c r="AW242" s="15" t="s">
        <v>30</v>
      </c>
      <c r="AX242" s="15" t="s">
        <v>79</v>
      </c>
      <c r="AY242" s="172" t="s">
        <v>108</v>
      </c>
    </row>
    <row r="243" spans="1:65" s="2" customFormat="1" ht="24.2" customHeight="1">
      <c r="A243" s="30"/>
      <c r="B243" s="143"/>
      <c r="C243" s="144" t="s">
        <v>298</v>
      </c>
      <c r="D243" s="144" t="s">
        <v>110</v>
      </c>
      <c r="E243" s="145" t="s">
        <v>299</v>
      </c>
      <c r="F243" s="146" t="s">
        <v>300</v>
      </c>
      <c r="G243" s="147" t="s">
        <v>185</v>
      </c>
      <c r="H243" s="148">
        <v>6558.12</v>
      </c>
      <c r="I243" s="148"/>
      <c r="J243" s="148"/>
      <c r="K243" s="149"/>
      <c r="L243" s="31"/>
      <c r="M243" s="150" t="s">
        <v>1</v>
      </c>
      <c r="N243" s="151" t="s">
        <v>40</v>
      </c>
      <c r="O243" s="152">
        <v>2.7E-2</v>
      </c>
      <c r="P243" s="152">
        <f>O243*H243</f>
        <v>177.06924000000001</v>
      </c>
      <c r="Q243" s="152">
        <v>0.37080000000000002</v>
      </c>
      <c r="R243" s="152">
        <f>Q243*H243</f>
        <v>2431.750896</v>
      </c>
      <c r="S243" s="152">
        <v>0</v>
      </c>
      <c r="T243" s="153">
        <f>S243*H243</f>
        <v>0</v>
      </c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R243" s="154" t="s">
        <v>114</v>
      </c>
      <c r="AT243" s="154" t="s">
        <v>110</v>
      </c>
      <c r="AU243" s="154" t="s">
        <v>115</v>
      </c>
      <c r="AY243" s="17" t="s">
        <v>108</v>
      </c>
      <c r="BE243" s="155">
        <f>IF(N243="základná",J243,0)</f>
        <v>0</v>
      </c>
      <c r="BF243" s="155">
        <f>IF(N243="znížená",J243,0)</f>
        <v>0</v>
      </c>
      <c r="BG243" s="155">
        <f>IF(N243="zákl. prenesená",J243,0)</f>
        <v>0</v>
      </c>
      <c r="BH243" s="155">
        <f>IF(N243="zníž. prenesená",J243,0)</f>
        <v>0</v>
      </c>
      <c r="BI243" s="155">
        <f>IF(N243="nulová",J243,0)</f>
        <v>0</v>
      </c>
      <c r="BJ243" s="17" t="s">
        <v>115</v>
      </c>
      <c r="BK243" s="156">
        <f>ROUND(I243*H243,3)</f>
        <v>0</v>
      </c>
      <c r="BL243" s="17" t="s">
        <v>114</v>
      </c>
      <c r="BM243" s="154" t="s">
        <v>301</v>
      </c>
    </row>
    <row r="244" spans="1:65" s="13" customFormat="1" ht="11.25">
      <c r="B244" s="157"/>
      <c r="D244" s="158" t="s">
        <v>117</v>
      </c>
      <c r="E244" s="159" t="s">
        <v>1</v>
      </c>
      <c r="F244" s="160" t="s">
        <v>302</v>
      </c>
      <c r="H244" s="159" t="s">
        <v>1</v>
      </c>
      <c r="L244" s="157"/>
      <c r="M244" s="161"/>
      <c r="N244" s="162"/>
      <c r="O244" s="162"/>
      <c r="P244" s="162"/>
      <c r="Q244" s="162"/>
      <c r="R244" s="162"/>
      <c r="S244" s="162"/>
      <c r="T244" s="163"/>
      <c r="AT244" s="159" t="s">
        <v>117</v>
      </c>
      <c r="AU244" s="159" t="s">
        <v>115</v>
      </c>
      <c r="AV244" s="13" t="s">
        <v>79</v>
      </c>
      <c r="AW244" s="13" t="s">
        <v>30</v>
      </c>
      <c r="AX244" s="13" t="s">
        <v>74</v>
      </c>
      <c r="AY244" s="159" t="s">
        <v>108</v>
      </c>
    </row>
    <row r="245" spans="1:65" s="14" customFormat="1" ht="11.25">
      <c r="B245" s="164"/>
      <c r="D245" s="158" t="s">
        <v>117</v>
      </c>
      <c r="E245" s="165" t="s">
        <v>1</v>
      </c>
      <c r="F245" s="166" t="s">
        <v>303</v>
      </c>
      <c r="H245" s="167">
        <v>1632.99</v>
      </c>
      <c r="L245" s="164"/>
      <c r="M245" s="168"/>
      <c r="N245" s="169"/>
      <c r="O245" s="169"/>
      <c r="P245" s="169"/>
      <c r="Q245" s="169"/>
      <c r="R245" s="169"/>
      <c r="S245" s="169"/>
      <c r="T245" s="170"/>
      <c r="AT245" s="165" t="s">
        <v>117</v>
      </c>
      <c r="AU245" s="165" t="s">
        <v>115</v>
      </c>
      <c r="AV245" s="14" t="s">
        <v>115</v>
      </c>
      <c r="AW245" s="14" t="s">
        <v>30</v>
      </c>
      <c r="AX245" s="14" t="s">
        <v>74</v>
      </c>
      <c r="AY245" s="165" t="s">
        <v>108</v>
      </c>
    </row>
    <row r="246" spans="1:65" s="14" customFormat="1" ht="11.25">
      <c r="B246" s="164"/>
      <c r="D246" s="158" t="s">
        <v>117</v>
      </c>
      <c r="E246" s="165" t="s">
        <v>1</v>
      </c>
      <c r="F246" s="166" t="s">
        <v>304</v>
      </c>
      <c r="H246" s="167">
        <v>120</v>
      </c>
      <c r="L246" s="164"/>
      <c r="M246" s="168"/>
      <c r="N246" s="169"/>
      <c r="O246" s="169"/>
      <c r="P246" s="169"/>
      <c r="Q246" s="169"/>
      <c r="R246" s="169"/>
      <c r="S246" s="169"/>
      <c r="T246" s="170"/>
      <c r="AT246" s="165" t="s">
        <v>117</v>
      </c>
      <c r="AU246" s="165" t="s">
        <v>115</v>
      </c>
      <c r="AV246" s="14" t="s">
        <v>115</v>
      </c>
      <c r="AW246" s="14" t="s">
        <v>30</v>
      </c>
      <c r="AX246" s="14" t="s">
        <v>74</v>
      </c>
      <c r="AY246" s="165" t="s">
        <v>108</v>
      </c>
    </row>
    <row r="247" spans="1:65" s="13" customFormat="1" ht="11.25">
      <c r="B247" s="157"/>
      <c r="D247" s="158" t="s">
        <v>117</v>
      </c>
      <c r="E247" s="159" t="s">
        <v>1</v>
      </c>
      <c r="F247" s="160" t="s">
        <v>305</v>
      </c>
      <c r="H247" s="159" t="s">
        <v>1</v>
      </c>
      <c r="L247" s="157"/>
      <c r="M247" s="161"/>
      <c r="N247" s="162"/>
      <c r="O247" s="162"/>
      <c r="P247" s="162"/>
      <c r="Q247" s="162"/>
      <c r="R247" s="162"/>
      <c r="S247" s="162"/>
      <c r="T247" s="163"/>
      <c r="AT247" s="159" t="s">
        <v>117</v>
      </c>
      <c r="AU247" s="159" t="s">
        <v>115</v>
      </c>
      <c r="AV247" s="13" t="s">
        <v>79</v>
      </c>
      <c r="AW247" s="13" t="s">
        <v>30</v>
      </c>
      <c r="AX247" s="13" t="s">
        <v>74</v>
      </c>
      <c r="AY247" s="159" t="s">
        <v>108</v>
      </c>
    </row>
    <row r="248" spans="1:65" s="14" customFormat="1" ht="11.25">
      <c r="B248" s="164"/>
      <c r="D248" s="158" t="s">
        <v>117</v>
      </c>
      <c r="E248" s="165" t="s">
        <v>1</v>
      </c>
      <c r="F248" s="166" t="s">
        <v>306</v>
      </c>
      <c r="H248" s="167">
        <v>3508.29</v>
      </c>
      <c r="L248" s="164"/>
      <c r="M248" s="168"/>
      <c r="N248" s="169"/>
      <c r="O248" s="169"/>
      <c r="P248" s="169"/>
      <c r="Q248" s="169"/>
      <c r="R248" s="169"/>
      <c r="S248" s="169"/>
      <c r="T248" s="170"/>
      <c r="AT248" s="165" t="s">
        <v>117</v>
      </c>
      <c r="AU248" s="165" t="s">
        <v>115</v>
      </c>
      <c r="AV248" s="14" t="s">
        <v>115</v>
      </c>
      <c r="AW248" s="14" t="s">
        <v>30</v>
      </c>
      <c r="AX248" s="14" t="s">
        <v>74</v>
      </c>
      <c r="AY248" s="165" t="s">
        <v>108</v>
      </c>
    </row>
    <row r="249" spans="1:65" s="14" customFormat="1" ht="11.25">
      <c r="B249" s="164"/>
      <c r="D249" s="158" t="s">
        <v>117</v>
      </c>
      <c r="E249" s="165" t="s">
        <v>1</v>
      </c>
      <c r="F249" s="166" t="s">
        <v>307</v>
      </c>
      <c r="H249" s="167">
        <v>540</v>
      </c>
      <c r="L249" s="164"/>
      <c r="M249" s="168"/>
      <c r="N249" s="169"/>
      <c r="O249" s="169"/>
      <c r="P249" s="169"/>
      <c r="Q249" s="169"/>
      <c r="R249" s="169"/>
      <c r="S249" s="169"/>
      <c r="T249" s="170"/>
      <c r="AT249" s="165" t="s">
        <v>117</v>
      </c>
      <c r="AU249" s="165" t="s">
        <v>115</v>
      </c>
      <c r="AV249" s="14" t="s">
        <v>115</v>
      </c>
      <c r="AW249" s="14" t="s">
        <v>30</v>
      </c>
      <c r="AX249" s="14" t="s">
        <v>74</v>
      </c>
      <c r="AY249" s="165" t="s">
        <v>108</v>
      </c>
    </row>
    <row r="250" spans="1:65" s="13" customFormat="1" ht="11.25">
      <c r="B250" s="157"/>
      <c r="D250" s="158" t="s">
        <v>117</v>
      </c>
      <c r="E250" s="159" t="s">
        <v>1</v>
      </c>
      <c r="F250" s="160" t="s">
        <v>308</v>
      </c>
      <c r="H250" s="159" t="s">
        <v>1</v>
      </c>
      <c r="L250" s="157"/>
      <c r="M250" s="161"/>
      <c r="N250" s="162"/>
      <c r="O250" s="162"/>
      <c r="P250" s="162"/>
      <c r="Q250" s="162"/>
      <c r="R250" s="162"/>
      <c r="S250" s="162"/>
      <c r="T250" s="163"/>
      <c r="AT250" s="159" t="s">
        <v>117</v>
      </c>
      <c r="AU250" s="159" t="s">
        <v>115</v>
      </c>
      <c r="AV250" s="13" t="s">
        <v>79</v>
      </c>
      <c r="AW250" s="13" t="s">
        <v>30</v>
      </c>
      <c r="AX250" s="13" t="s">
        <v>74</v>
      </c>
      <c r="AY250" s="159" t="s">
        <v>108</v>
      </c>
    </row>
    <row r="251" spans="1:65" s="14" customFormat="1" ht="11.25">
      <c r="B251" s="164"/>
      <c r="D251" s="158" t="s">
        <v>117</v>
      </c>
      <c r="E251" s="165" t="s">
        <v>1</v>
      </c>
      <c r="F251" s="166" t="s">
        <v>309</v>
      </c>
      <c r="H251" s="167">
        <v>696.84</v>
      </c>
      <c r="L251" s="164"/>
      <c r="M251" s="168"/>
      <c r="N251" s="169"/>
      <c r="O251" s="169"/>
      <c r="P251" s="169"/>
      <c r="Q251" s="169"/>
      <c r="R251" s="169"/>
      <c r="S251" s="169"/>
      <c r="T251" s="170"/>
      <c r="AT251" s="165" t="s">
        <v>117</v>
      </c>
      <c r="AU251" s="165" t="s">
        <v>115</v>
      </c>
      <c r="AV251" s="14" t="s">
        <v>115</v>
      </c>
      <c r="AW251" s="14" t="s">
        <v>30</v>
      </c>
      <c r="AX251" s="14" t="s">
        <v>74</v>
      </c>
      <c r="AY251" s="165" t="s">
        <v>108</v>
      </c>
    </row>
    <row r="252" spans="1:65" s="14" customFormat="1" ht="11.25">
      <c r="B252" s="164"/>
      <c r="D252" s="158" t="s">
        <v>117</v>
      </c>
      <c r="E252" s="165" t="s">
        <v>1</v>
      </c>
      <c r="F252" s="166" t="s">
        <v>310</v>
      </c>
      <c r="H252" s="167">
        <v>60</v>
      </c>
      <c r="L252" s="164"/>
      <c r="M252" s="168"/>
      <c r="N252" s="169"/>
      <c r="O252" s="169"/>
      <c r="P252" s="169"/>
      <c r="Q252" s="169"/>
      <c r="R252" s="169"/>
      <c r="S252" s="169"/>
      <c r="T252" s="170"/>
      <c r="AT252" s="165" t="s">
        <v>117</v>
      </c>
      <c r="AU252" s="165" t="s">
        <v>115</v>
      </c>
      <c r="AV252" s="14" t="s">
        <v>115</v>
      </c>
      <c r="AW252" s="14" t="s">
        <v>30</v>
      </c>
      <c r="AX252" s="14" t="s">
        <v>74</v>
      </c>
      <c r="AY252" s="165" t="s">
        <v>108</v>
      </c>
    </row>
    <row r="253" spans="1:65" s="15" customFormat="1" ht="11.25">
      <c r="B253" s="171"/>
      <c r="D253" s="158" t="s">
        <v>117</v>
      </c>
      <c r="E253" s="172" t="s">
        <v>1</v>
      </c>
      <c r="F253" s="173" t="s">
        <v>122</v>
      </c>
      <c r="H253" s="174">
        <v>6558.12</v>
      </c>
      <c r="L253" s="171"/>
      <c r="M253" s="175"/>
      <c r="N253" s="176"/>
      <c r="O253" s="176"/>
      <c r="P253" s="176"/>
      <c r="Q253" s="176"/>
      <c r="R253" s="176"/>
      <c r="S253" s="176"/>
      <c r="T253" s="177"/>
      <c r="AT253" s="172" t="s">
        <v>117</v>
      </c>
      <c r="AU253" s="172" t="s">
        <v>115</v>
      </c>
      <c r="AV253" s="15" t="s">
        <v>114</v>
      </c>
      <c r="AW253" s="15" t="s">
        <v>30</v>
      </c>
      <c r="AX253" s="15" t="s">
        <v>79</v>
      </c>
      <c r="AY253" s="172" t="s">
        <v>108</v>
      </c>
    </row>
    <row r="254" spans="1:65" s="2" customFormat="1" ht="24.2" customHeight="1">
      <c r="A254" s="30"/>
      <c r="B254" s="143"/>
      <c r="C254" s="144" t="s">
        <v>311</v>
      </c>
      <c r="D254" s="144" t="s">
        <v>110</v>
      </c>
      <c r="E254" s="145" t="s">
        <v>312</v>
      </c>
      <c r="F254" s="146" t="s">
        <v>313</v>
      </c>
      <c r="G254" s="147" t="s">
        <v>185</v>
      </c>
      <c r="H254" s="148">
        <v>6558.12</v>
      </c>
      <c r="I254" s="148"/>
      <c r="J254" s="148"/>
      <c r="K254" s="149"/>
      <c r="L254" s="31"/>
      <c r="M254" s="150" t="s">
        <v>1</v>
      </c>
      <c r="N254" s="151" t="s">
        <v>40</v>
      </c>
      <c r="O254" s="152">
        <v>0.03</v>
      </c>
      <c r="P254" s="152">
        <f>O254*H254</f>
        <v>196.74359999999999</v>
      </c>
      <c r="Q254" s="152">
        <v>0.46166000000000001</v>
      </c>
      <c r="R254" s="152">
        <f>Q254*H254</f>
        <v>3027.6216792</v>
      </c>
      <c r="S254" s="152">
        <v>0</v>
      </c>
      <c r="T254" s="153">
        <f>S254*H254</f>
        <v>0</v>
      </c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R254" s="154" t="s">
        <v>114</v>
      </c>
      <c r="AT254" s="154" t="s">
        <v>110</v>
      </c>
      <c r="AU254" s="154" t="s">
        <v>115</v>
      </c>
      <c r="AY254" s="17" t="s">
        <v>108</v>
      </c>
      <c r="BE254" s="155">
        <f>IF(N254="základná",J254,0)</f>
        <v>0</v>
      </c>
      <c r="BF254" s="155">
        <f>IF(N254="znížená",J254,0)</f>
        <v>0</v>
      </c>
      <c r="BG254" s="155">
        <f>IF(N254="zákl. prenesená",J254,0)</f>
        <v>0</v>
      </c>
      <c r="BH254" s="155">
        <f>IF(N254="zníž. prenesená",J254,0)</f>
        <v>0</v>
      </c>
      <c r="BI254" s="155">
        <f>IF(N254="nulová",J254,0)</f>
        <v>0</v>
      </c>
      <c r="BJ254" s="17" t="s">
        <v>115</v>
      </c>
      <c r="BK254" s="156">
        <f>ROUND(I254*H254,3)</f>
        <v>0</v>
      </c>
      <c r="BL254" s="17" t="s">
        <v>114</v>
      </c>
      <c r="BM254" s="154" t="s">
        <v>314</v>
      </c>
    </row>
    <row r="255" spans="1:65" s="13" customFormat="1" ht="11.25">
      <c r="B255" s="157"/>
      <c r="D255" s="158" t="s">
        <v>117</v>
      </c>
      <c r="E255" s="159" t="s">
        <v>1</v>
      </c>
      <c r="F255" s="160" t="s">
        <v>302</v>
      </c>
      <c r="H255" s="159" t="s">
        <v>1</v>
      </c>
      <c r="L255" s="157"/>
      <c r="M255" s="161"/>
      <c r="N255" s="162"/>
      <c r="O255" s="162"/>
      <c r="P255" s="162"/>
      <c r="Q255" s="162"/>
      <c r="R255" s="162"/>
      <c r="S255" s="162"/>
      <c r="T255" s="163"/>
      <c r="AT255" s="159" t="s">
        <v>117</v>
      </c>
      <c r="AU255" s="159" t="s">
        <v>115</v>
      </c>
      <c r="AV255" s="13" t="s">
        <v>79</v>
      </c>
      <c r="AW255" s="13" t="s">
        <v>30</v>
      </c>
      <c r="AX255" s="13" t="s">
        <v>74</v>
      </c>
      <c r="AY255" s="159" t="s">
        <v>108</v>
      </c>
    </row>
    <row r="256" spans="1:65" s="14" customFormat="1" ht="11.25">
      <c r="B256" s="164"/>
      <c r="D256" s="158" t="s">
        <v>117</v>
      </c>
      <c r="E256" s="165" t="s">
        <v>1</v>
      </c>
      <c r="F256" s="166" t="s">
        <v>303</v>
      </c>
      <c r="H256" s="167">
        <v>1632.99</v>
      </c>
      <c r="L256" s="164"/>
      <c r="M256" s="168"/>
      <c r="N256" s="169"/>
      <c r="O256" s="169"/>
      <c r="P256" s="169"/>
      <c r="Q256" s="169"/>
      <c r="R256" s="169"/>
      <c r="S256" s="169"/>
      <c r="T256" s="170"/>
      <c r="AT256" s="165" t="s">
        <v>117</v>
      </c>
      <c r="AU256" s="165" t="s">
        <v>115</v>
      </c>
      <c r="AV256" s="14" t="s">
        <v>115</v>
      </c>
      <c r="AW256" s="14" t="s">
        <v>30</v>
      </c>
      <c r="AX256" s="14" t="s">
        <v>74</v>
      </c>
      <c r="AY256" s="165" t="s">
        <v>108</v>
      </c>
    </row>
    <row r="257" spans="1:65" s="14" customFormat="1" ht="11.25">
      <c r="B257" s="164"/>
      <c r="D257" s="158" t="s">
        <v>117</v>
      </c>
      <c r="E257" s="165" t="s">
        <v>1</v>
      </c>
      <c r="F257" s="166" t="s">
        <v>304</v>
      </c>
      <c r="H257" s="167">
        <v>120</v>
      </c>
      <c r="L257" s="164"/>
      <c r="M257" s="168"/>
      <c r="N257" s="169"/>
      <c r="O257" s="169"/>
      <c r="P257" s="169"/>
      <c r="Q257" s="169"/>
      <c r="R257" s="169"/>
      <c r="S257" s="169"/>
      <c r="T257" s="170"/>
      <c r="AT257" s="165" t="s">
        <v>117</v>
      </c>
      <c r="AU257" s="165" t="s">
        <v>115</v>
      </c>
      <c r="AV257" s="14" t="s">
        <v>115</v>
      </c>
      <c r="AW257" s="14" t="s">
        <v>30</v>
      </c>
      <c r="AX257" s="14" t="s">
        <v>74</v>
      </c>
      <c r="AY257" s="165" t="s">
        <v>108</v>
      </c>
    </row>
    <row r="258" spans="1:65" s="13" customFormat="1" ht="11.25">
      <c r="B258" s="157"/>
      <c r="D258" s="158" t="s">
        <v>117</v>
      </c>
      <c r="E258" s="159" t="s">
        <v>1</v>
      </c>
      <c r="F258" s="160" t="s">
        <v>305</v>
      </c>
      <c r="H258" s="159" t="s">
        <v>1</v>
      </c>
      <c r="L258" s="157"/>
      <c r="M258" s="161"/>
      <c r="N258" s="162"/>
      <c r="O258" s="162"/>
      <c r="P258" s="162"/>
      <c r="Q258" s="162"/>
      <c r="R258" s="162"/>
      <c r="S258" s="162"/>
      <c r="T258" s="163"/>
      <c r="AT258" s="159" t="s">
        <v>117</v>
      </c>
      <c r="AU258" s="159" t="s">
        <v>115</v>
      </c>
      <c r="AV258" s="13" t="s">
        <v>79</v>
      </c>
      <c r="AW258" s="13" t="s">
        <v>30</v>
      </c>
      <c r="AX258" s="13" t="s">
        <v>74</v>
      </c>
      <c r="AY258" s="159" t="s">
        <v>108</v>
      </c>
    </row>
    <row r="259" spans="1:65" s="14" customFormat="1" ht="11.25">
      <c r="B259" s="164"/>
      <c r="D259" s="158" t="s">
        <v>117</v>
      </c>
      <c r="E259" s="165" t="s">
        <v>1</v>
      </c>
      <c r="F259" s="166" t="s">
        <v>306</v>
      </c>
      <c r="H259" s="167">
        <v>3508.29</v>
      </c>
      <c r="L259" s="164"/>
      <c r="M259" s="168"/>
      <c r="N259" s="169"/>
      <c r="O259" s="169"/>
      <c r="P259" s="169"/>
      <c r="Q259" s="169"/>
      <c r="R259" s="169"/>
      <c r="S259" s="169"/>
      <c r="T259" s="170"/>
      <c r="AT259" s="165" t="s">
        <v>117</v>
      </c>
      <c r="AU259" s="165" t="s">
        <v>115</v>
      </c>
      <c r="AV259" s="14" t="s">
        <v>115</v>
      </c>
      <c r="AW259" s="14" t="s">
        <v>30</v>
      </c>
      <c r="AX259" s="14" t="s">
        <v>74</v>
      </c>
      <c r="AY259" s="165" t="s">
        <v>108</v>
      </c>
    </row>
    <row r="260" spans="1:65" s="14" customFormat="1" ht="11.25">
      <c r="B260" s="164"/>
      <c r="D260" s="158" t="s">
        <v>117</v>
      </c>
      <c r="E260" s="165" t="s">
        <v>1</v>
      </c>
      <c r="F260" s="166" t="s">
        <v>307</v>
      </c>
      <c r="H260" s="167">
        <v>540</v>
      </c>
      <c r="L260" s="164"/>
      <c r="M260" s="168"/>
      <c r="N260" s="169"/>
      <c r="O260" s="169"/>
      <c r="P260" s="169"/>
      <c r="Q260" s="169"/>
      <c r="R260" s="169"/>
      <c r="S260" s="169"/>
      <c r="T260" s="170"/>
      <c r="AT260" s="165" t="s">
        <v>117</v>
      </c>
      <c r="AU260" s="165" t="s">
        <v>115</v>
      </c>
      <c r="AV260" s="14" t="s">
        <v>115</v>
      </c>
      <c r="AW260" s="14" t="s">
        <v>30</v>
      </c>
      <c r="AX260" s="14" t="s">
        <v>74</v>
      </c>
      <c r="AY260" s="165" t="s">
        <v>108</v>
      </c>
    </row>
    <row r="261" spans="1:65" s="13" customFormat="1" ht="11.25">
      <c r="B261" s="157"/>
      <c r="D261" s="158" t="s">
        <v>117</v>
      </c>
      <c r="E261" s="159" t="s">
        <v>1</v>
      </c>
      <c r="F261" s="160" t="s">
        <v>308</v>
      </c>
      <c r="H261" s="159" t="s">
        <v>1</v>
      </c>
      <c r="L261" s="157"/>
      <c r="M261" s="161"/>
      <c r="N261" s="162"/>
      <c r="O261" s="162"/>
      <c r="P261" s="162"/>
      <c r="Q261" s="162"/>
      <c r="R261" s="162"/>
      <c r="S261" s="162"/>
      <c r="T261" s="163"/>
      <c r="AT261" s="159" t="s">
        <v>117</v>
      </c>
      <c r="AU261" s="159" t="s">
        <v>115</v>
      </c>
      <c r="AV261" s="13" t="s">
        <v>79</v>
      </c>
      <c r="AW261" s="13" t="s">
        <v>30</v>
      </c>
      <c r="AX261" s="13" t="s">
        <v>74</v>
      </c>
      <c r="AY261" s="159" t="s">
        <v>108</v>
      </c>
    </row>
    <row r="262" spans="1:65" s="14" customFormat="1" ht="11.25">
      <c r="B262" s="164"/>
      <c r="D262" s="158" t="s">
        <v>117</v>
      </c>
      <c r="E262" s="165" t="s">
        <v>1</v>
      </c>
      <c r="F262" s="166" t="s">
        <v>309</v>
      </c>
      <c r="H262" s="167">
        <v>696.84</v>
      </c>
      <c r="L262" s="164"/>
      <c r="M262" s="168"/>
      <c r="N262" s="169"/>
      <c r="O262" s="169"/>
      <c r="P262" s="169"/>
      <c r="Q262" s="169"/>
      <c r="R262" s="169"/>
      <c r="S262" s="169"/>
      <c r="T262" s="170"/>
      <c r="AT262" s="165" t="s">
        <v>117</v>
      </c>
      <c r="AU262" s="165" t="s">
        <v>115</v>
      </c>
      <c r="AV262" s="14" t="s">
        <v>115</v>
      </c>
      <c r="AW262" s="14" t="s">
        <v>30</v>
      </c>
      <c r="AX262" s="14" t="s">
        <v>74</v>
      </c>
      <c r="AY262" s="165" t="s">
        <v>108</v>
      </c>
    </row>
    <row r="263" spans="1:65" s="14" customFormat="1" ht="11.25">
      <c r="B263" s="164"/>
      <c r="D263" s="158" t="s">
        <v>117</v>
      </c>
      <c r="E263" s="165" t="s">
        <v>1</v>
      </c>
      <c r="F263" s="166" t="s">
        <v>310</v>
      </c>
      <c r="H263" s="167">
        <v>60</v>
      </c>
      <c r="L263" s="164"/>
      <c r="M263" s="168"/>
      <c r="N263" s="169"/>
      <c r="O263" s="169"/>
      <c r="P263" s="169"/>
      <c r="Q263" s="169"/>
      <c r="R263" s="169"/>
      <c r="S263" s="169"/>
      <c r="T263" s="170"/>
      <c r="AT263" s="165" t="s">
        <v>117</v>
      </c>
      <c r="AU263" s="165" t="s">
        <v>115</v>
      </c>
      <c r="AV263" s="14" t="s">
        <v>115</v>
      </c>
      <c r="AW263" s="14" t="s">
        <v>30</v>
      </c>
      <c r="AX263" s="14" t="s">
        <v>74</v>
      </c>
      <c r="AY263" s="165" t="s">
        <v>108</v>
      </c>
    </row>
    <row r="264" spans="1:65" s="15" customFormat="1" ht="11.25">
      <c r="B264" s="171"/>
      <c r="D264" s="158" t="s">
        <v>117</v>
      </c>
      <c r="E264" s="172" t="s">
        <v>1</v>
      </c>
      <c r="F264" s="173" t="s">
        <v>122</v>
      </c>
      <c r="H264" s="174">
        <v>6558.12</v>
      </c>
      <c r="L264" s="171"/>
      <c r="M264" s="175"/>
      <c r="N264" s="176"/>
      <c r="O264" s="176"/>
      <c r="P264" s="176"/>
      <c r="Q264" s="176"/>
      <c r="R264" s="176"/>
      <c r="S264" s="176"/>
      <c r="T264" s="177"/>
      <c r="AT264" s="172" t="s">
        <v>117</v>
      </c>
      <c r="AU264" s="172" t="s">
        <v>115</v>
      </c>
      <c r="AV264" s="15" t="s">
        <v>114</v>
      </c>
      <c r="AW264" s="15" t="s">
        <v>30</v>
      </c>
      <c r="AX264" s="15" t="s">
        <v>79</v>
      </c>
      <c r="AY264" s="172" t="s">
        <v>108</v>
      </c>
    </row>
    <row r="265" spans="1:65" s="2" customFormat="1" ht="24.2" customHeight="1">
      <c r="A265" s="30"/>
      <c r="B265" s="143"/>
      <c r="C265" s="144" t="s">
        <v>315</v>
      </c>
      <c r="D265" s="144" t="s">
        <v>110</v>
      </c>
      <c r="E265" s="145" t="s">
        <v>316</v>
      </c>
      <c r="F265" s="146" t="s">
        <v>317</v>
      </c>
      <c r="G265" s="147" t="s">
        <v>113</v>
      </c>
      <c r="H265" s="148">
        <v>811</v>
      </c>
      <c r="I265" s="148"/>
      <c r="J265" s="148"/>
      <c r="K265" s="149"/>
      <c r="L265" s="31"/>
      <c r="M265" s="150" t="s">
        <v>1</v>
      </c>
      <c r="N265" s="151" t="s">
        <v>40</v>
      </c>
      <c r="O265" s="152">
        <v>0.90800000000000003</v>
      </c>
      <c r="P265" s="152">
        <f>O265*H265</f>
        <v>736.38800000000003</v>
      </c>
      <c r="Q265" s="152">
        <v>0</v>
      </c>
      <c r="R265" s="152">
        <f>Q265*H265</f>
        <v>0</v>
      </c>
      <c r="S265" s="152">
        <v>0</v>
      </c>
      <c r="T265" s="153">
        <f>S265*H265</f>
        <v>0</v>
      </c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R265" s="154" t="s">
        <v>114</v>
      </c>
      <c r="AT265" s="154" t="s">
        <v>110</v>
      </c>
      <c r="AU265" s="154" t="s">
        <v>115</v>
      </c>
      <c r="AY265" s="17" t="s">
        <v>108</v>
      </c>
      <c r="BE265" s="155">
        <f>IF(N265="základná",J265,0)</f>
        <v>0</v>
      </c>
      <c r="BF265" s="155">
        <f>IF(N265="znížená",J265,0)</f>
        <v>0</v>
      </c>
      <c r="BG265" s="155">
        <f>IF(N265="zákl. prenesená",J265,0)</f>
        <v>0</v>
      </c>
      <c r="BH265" s="155">
        <f>IF(N265="zníž. prenesená",J265,0)</f>
        <v>0</v>
      </c>
      <c r="BI265" s="155">
        <f>IF(N265="nulová",J265,0)</f>
        <v>0</v>
      </c>
      <c r="BJ265" s="17" t="s">
        <v>115</v>
      </c>
      <c r="BK265" s="156">
        <f>ROUND(I265*H265,3)</f>
        <v>0</v>
      </c>
      <c r="BL265" s="17" t="s">
        <v>114</v>
      </c>
      <c r="BM265" s="154" t="s">
        <v>318</v>
      </c>
    </row>
    <row r="266" spans="1:65" s="13" customFormat="1" ht="11.25">
      <c r="B266" s="157"/>
      <c r="D266" s="158" t="s">
        <v>117</v>
      </c>
      <c r="E266" s="159" t="s">
        <v>1</v>
      </c>
      <c r="F266" s="160" t="s">
        <v>187</v>
      </c>
      <c r="H266" s="159" t="s">
        <v>1</v>
      </c>
      <c r="L266" s="157"/>
      <c r="M266" s="161"/>
      <c r="N266" s="162"/>
      <c r="O266" s="162"/>
      <c r="P266" s="162"/>
      <c r="Q266" s="162"/>
      <c r="R266" s="162"/>
      <c r="S266" s="162"/>
      <c r="T266" s="163"/>
      <c r="AT266" s="159" t="s">
        <v>117</v>
      </c>
      <c r="AU266" s="159" t="s">
        <v>115</v>
      </c>
      <c r="AV266" s="13" t="s">
        <v>79</v>
      </c>
      <c r="AW266" s="13" t="s">
        <v>30</v>
      </c>
      <c r="AX266" s="13" t="s">
        <v>74</v>
      </c>
      <c r="AY266" s="159" t="s">
        <v>108</v>
      </c>
    </row>
    <row r="267" spans="1:65" s="14" customFormat="1" ht="11.25">
      <c r="B267" s="164"/>
      <c r="D267" s="158" t="s">
        <v>117</v>
      </c>
      <c r="E267" s="165" t="s">
        <v>1</v>
      </c>
      <c r="F267" s="166" t="s">
        <v>319</v>
      </c>
      <c r="H267" s="167">
        <v>219</v>
      </c>
      <c r="L267" s="164"/>
      <c r="M267" s="168"/>
      <c r="N267" s="169"/>
      <c r="O267" s="169"/>
      <c r="P267" s="169"/>
      <c r="Q267" s="169"/>
      <c r="R267" s="169"/>
      <c r="S267" s="169"/>
      <c r="T267" s="170"/>
      <c r="AT267" s="165" t="s">
        <v>117</v>
      </c>
      <c r="AU267" s="165" t="s">
        <v>115</v>
      </c>
      <c r="AV267" s="14" t="s">
        <v>115</v>
      </c>
      <c r="AW267" s="14" t="s">
        <v>30</v>
      </c>
      <c r="AX267" s="14" t="s">
        <v>74</v>
      </c>
      <c r="AY267" s="165" t="s">
        <v>108</v>
      </c>
    </row>
    <row r="268" spans="1:65" s="14" customFormat="1" ht="11.25">
      <c r="B268" s="164"/>
      <c r="D268" s="158" t="s">
        <v>117</v>
      </c>
      <c r="E268" s="165" t="s">
        <v>1</v>
      </c>
      <c r="F268" s="166" t="s">
        <v>320</v>
      </c>
      <c r="H268" s="167">
        <v>492</v>
      </c>
      <c r="L268" s="164"/>
      <c r="M268" s="168"/>
      <c r="N268" s="169"/>
      <c r="O268" s="169"/>
      <c r="P268" s="169"/>
      <c r="Q268" s="169"/>
      <c r="R268" s="169"/>
      <c r="S268" s="169"/>
      <c r="T268" s="170"/>
      <c r="AT268" s="165" t="s">
        <v>117</v>
      </c>
      <c r="AU268" s="165" t="s">
        <v>115</v>
      </c>
      <c r="AV268" s="14" t="s">
        <v>115</v>
      </c>
      <c r="AW268" s="14" t="s">
        <v>30</v>
      </c>
      <c r="AX268" s="14" t="s">
        <v>74</v>
      </c>
      <c r="AY268" s="165" t="s">
        <v>108</v>
      </c>
    </row>
    <row r="269" spans="1:65" s="14" customFormat="1" ht="11.25">
      <c r="B269" s="164"/>
      <c r="D269" s="158" t="s">
        <v>117</v>
      </c>
      <c r="E269" s="165" t="s">
        <v>1</v>
      </c>
      <c r="F269" s="166" t="s">
        <v>321</v>
      </c>
      <c r="H269" s="167">
        <v>100</v>
      </c>
      <c r="L269" s="164"/>
      <c r="M269" s="168"/>
      <c r="N269" s="169"/>
      <c r="O269" s="169"/>
      <c r="P269" s="169"/>
      <c r="Q269" s="169"/>
      <c r="R269" s="169"/>
      <c r="S269" s="169"/>
      <c r="T269" s="170"/>
      <c r="AT269" s="165" t="s">
        <v>117</v>
      </c>
      <c r="AU269" s="165" t="s">
        <v>115</v>
      </c>
      <c r="AV269" s="14" t="s">
        <v>115</v>
      </c>
      <c r="AW269" s="14" t="s">
        <v>30</v>
      </c>
      <c r="AX269" s="14" t="s">
        <v>74</v>
      </c>
      <c r="AY269" s="165" t="s">
        <v>108</v>
      </c>
    </row>
    <row r="270" spans="1:65" s="15" customFormat="1" ht="11.25">
      <c r="B270" s="171"/>
      <c r="D270" s="158" t="s">
        <v>117</v>
      </c>
      <c r="E270" s="172" t="s">
        <v>1</v>
      </c>
      <c r="F270" s="173" t="s">
        <v>122</v>
      </c>
      <c r="H270" s="174">
        <v>811</v>
      </c>
      <c r="L270" s="171"/>
      <c r="M270" s="175"/>
      <c r="N270" s="176"/>
      <c r="O270" s="176"/>
      <c r="P270" s="176"/>
      <c r="Q270" s="176"/>
      <c r="R270" s="176"/>
      <c r="S270" s="176"/>
      <c r="T270" s="177"/>
      <c r="AT270" s="172" t="s">
        <v>117</v>
      </c>
      <c r="AU270" s="172" t="s">
        <v>115</v>
      </c>
      <c r="AV270" s="15" t="s">
        <v>114</v>
      </c>
      <c r="AW270" s="15" t="s">
        <v>30</v>
      </c>
      <c r="AX270" s="15" t="s">
        <v>79</v>
      </c>
      <c r="AY270" s="172" t="s">
        <v>108</v>
      </c>
    </row>
    <row r="271" spans="1:65" s="2" customFormat="1" ht="16.5" customHeight="1">
      <c r="A271" s="30"/>
      <c r="B271" s="143"/>
      <c r="C271" s="178" t="s">
        <v>322</v>
      </c>
      <c r="D271" s="178" t="s">
        <v>164</v>
      </c>
      <c r="E271" s="179" t="s">
        <v>323</v>
      </c>
      <c r="F271" s="180" t="s">
        <v>324</v>
      </c>
      <c r="G271" s="181" t="s">
        <v>167</v>
      </c>
      <c r="H271" s="182">
        <v>1459.8</v>
      </c>
      <c r="I271" s="182"/>
      <c r="J271" s="182"/>
      <c r="K271" s="183"/>
      <c r="L271" s="184"/>
      <c r="M271" s="185" t="s">
        <v>1</v>
      </c>
      <c r="N271" s="186" t="s">
        <v>40</v>
      </c>
      <c r="O271" s="152">
        <v>0</v>
      </c>
      <c r="P271" s="152">
        <f>O271*H271</f>
        <v>0</v>
      </c>
      <c r="Q271" s="152">
        <v>1</v>
      </c>
      <c r="R271" s="152">
        <f>Q271*H271</f>
        <v>1459.8</v>
      </c>
      <c r="S271" s="152">
        <v>0</v>
      </c>
      <c r="T271" s="153">
        <f>S271*H271</f>
        <v>0</v>
      </c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R271" s="154" t="s">
        <v>163</v>
      </c>
      <c r="AT271" s="154" t="s">
        <v>164</v>
      </c>
      <c r="AU271" s="154" t="s">
        <v>115</v>
      </c>
      <c r="AY271" s="17" t="s">
        <v>108</v>
      </c>
      <c r="BE271" s="155">
        <f>IF(N271="základná",J271,0)</f>
        <v>0</v>
      </c>
      <c r="BF271" s="155">
        <f>IF(N271="znížená",J271,0)</f>
        <v>0</v>
      </c>
      <c r="BG271" s="155">
        <f>IF(N271="zákl. prenesená",J271,0)</f>
        <v>0</v>
      </c>
      <c r="BH271" s="155">
        <f>IF(N271="zníž. prenesená",J271,0)</f>
        <v>0</v>
      </c>
      <c r="BI271" s="155">
        <f>IF(N271="nulová",J271,0)</f>
        <v>0</v>
      </c>
      <c r="BJ271" s="17" t="s">
        <v>115</v>
      </c>
      <c r="BK271" s="156">
        <f>ROUND(I271*H271,3)</f>
        <v>0</v>
      </c>
      <c r="BL271" s="17" t="s">
        <v>114</v>
      </c>
      <c r="BM271" s="154" t="s">
        <v>325</v>
      </c>
    </row>
    <row r="272" spans="1:65" s="14" customFormat="1" ht="11.25">
      <c r="B272" s="164"/>
      <c r="D272" s="158" t="s">
        <v>117</v>
      </c>
      <c r="E272" s="165" t="s">
        <v>1</v>
      </c>
      <c r="F272" s="166" t="s">
        <v>326</v>
      </c>
      <c r="H272" s="167">
        <v>1459.8</v>
      </c>
      <c r="L272" s="164"/>
      <c r="M272" s="168"/>
      <c r="N272" s="169"/>
      <c r="O272" s="169"/>
      <c r="P272" s="169"/>
      <c r="Q272" s="169"/>
      <c r="R272" s="169"/>
      <c r="S272" s="169"/>
      <c r="T272" s="170"/>
      <c r="AT272" s="165" t="s">
        <v>117</v>
      </c>
      <c r="AU272" s="165" t="s">
        <v>115</v>
      </c>
      <c r="AV272" s="14" t="s">
        <v>115</v>
      </c>
      <c r="AW272" s="14" t="s">
        <v>30</v>
      </c>
      <c r="AX272" s="14" t="s">
        <v>79</v>
      </c>
      <c r="AY272" s="165" t="s">
        <v>108</v>
      </c>
    </row>
    <row r="273" spans="1:65" s="2" customFormat="1" ht="33" customHeight="1">
      <c r="A273" s="30"/>
      <c r="B273" s="143"/>
      <c r="C273" s="144" t="s">
        <v>327</v>
      </c>
      <c r="D273" s="144" t="s">
        <v>110</v>
      </c>
      <c r="E273" s="145" t="s">
        <v>328</v>
      </c>
      <c r="F273" s="146" t="s">
        <v>329</v>
      </c>
      <c r="G273" s="147" t="s">
        <v>185</v>
      </c>
      <c r="H273" s="148">
        <v>3717.99</v>
      </c>
      <c r="I273" s="148"/>
      <c r="J273" s="148"/>
      <c r="K273" s="149"/>
      <c r="L273" s="31"/>
      <c r="M273" s="150" t="s">
        <v>1</v>
      </c>
      <c r="N273" s="151" t="s">
        <v>40</v>
      </c>
      <c r="O273" s="152">
        <v>4.0000000000000001E-3</v>
      </c>
      <c r="P273" s="152">
        <f>O273*H273</f>
        <v>14.87196</v>
      </c>
      <c r="Q273" s="152">
        <v>6.0099999999999997E-3</v>
      </c>
      <c r="R273" s="152">
        <f>Q273*H273</f>
        <v>22.345119899999997</v>
      </c>
      <c r="S273" s="152">
        <v>0</v>
      </c>
      <c r="T273" s="153">
        <f>S273*H273</f>
        <v>0</v>
      </c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R273" s="154" t="s">
        <v>114</v>
      </c>
      <c r="AT273" s="154" t="s">
        <v>110</v>
      </c>
      <c r="AU273" s="154" t="s">
        <v>115</v>
      </c>
      <c r="AY273" s="17" t="s">
        <v>108</v>
      </c>
      <c r="BE273" s="155">
        <f>IF(N273="základná",J273,0)</f>
        <v>0</v>
      </c>
      <c r="BF273" s="155">
        <f>IF(N273="znížená",J273,0)</f>
        <v>0</v>
      </c>
      <c r="BG273" s="155">
        <f>IF(N273="zákl. prenesená",J273,0)</f>
        <v>0</v>
      </c>
      <c r="BH273" s="155">
        <f>IF(N273="zníž. prenesená",J273,0)</f>
        <v>0</v>
      </c>
      <c r="BI273" s="155">
        <f>IF(N273="nulová",J273,0)</f>
        <v>0</v>
      </c>
      <c r="BJ273" s="17" t="s">
        <v>115</v>
      </c>
      <c r="BK273" s="156">
        <f>ROUND(I273*H273,3)</f>
        <v>0</v>
      </c>
      <c r="BL273" s="17" t="s">
        <v>114</v>
      </c>
      <c r="BM273" s="154" t="s">
        <v>330</v>
      </c>
    </row>
    <row r="274" spans="1:65" s="13" customFormat="1" ht="11.25">
      <c r="B274" s="157"/>
      <c r="D274" s="158" t="s">
        <v>117</v>
      </c>
      <c r="E274" s="159" t="s">
        <v>1</v>
      </c>
      <c r="F274" s="160" t="s">
        <v>302</v>
      </c>
      <c r="H274" s="159" t="s">
        <v>1</v>
      </c>
      <c r="L274" s="157"/>
      <c r="M274" s="161"/>
      <c r="N274" s="162"/>
      <c r="O274" s="162"/>
      <c r="P274" s="162"/>
      <c r="Q274" s="162"/>
      <c r="R274" s="162"/>
      <c r="S274" s="162"/>
      <c r="T274" s="163"/>
      <c r="AT274" s="159" t="s">
        <v>117</v>
      </c>
      <c r="AU274" s="159" t="s">
        <v>115</v>
      </c>
      <c r="AV274" s="13" t="s">
        <v>79</v>
      </c>
      <c r="AW274" s="13" t="s">
        <v>30</v>
      </c>
      <c r="AX274" s="13" t="s">
        <v>74</v>
      </c>
      <c r="AY274" s="159" t="s">
        <v>108</v>
      </c>
    </row>
    <row r="275" spans="1:65" s="14" customFormat="1" ht="11.25">
      <c r="B275" s="164"/>
      <c r="D275" s="158" t="s">
        <v>117</v>
      </c>
      <c r="E275" s="165" t="s">
        <v>1</v>
      </c>
      <c r="F275" s="166" t="s">
        <v>303</v>
      </c>
      <c r="H275" s="167">
        <v>1632.99</v>
      </c>
      <c r="L275" s="164"/>
      <c r="M275" s="168"/>
      <c r="N275" s="169"/>
      <c r="O275" s="169"/>
      <c r="P275" s="169"/>
      <c r="Q275" s="169"/>
      <c r="R275" s="169"/>
      <c r="S275" s="169"/>
      <c r="T275" s="170"/>
      <c r="AT275" s="165" t="s">
        <v>117</v>
      </c>
      <c r="AU275" s="165" t="s">
        <v>115</v>
      </c>
      <c r="AV275" s="14" t="s">
        <v>115</v>
      </c>
      <c r="AW275" s="14" t="s">
        <v>30</v>
      </c>
      <c r="AX275" s="14" t="s">
        <v>74</v>
      </c>
      <c r="AY275" s="165" t="s">
        <v>108</v>
      </c>
    </row>
    <row r="276" spans="1:65" s="14" customFormat="1" ht="11.25">
      <c r="B276" s="164"/>
      <c r="D276" s="158" t="s">
        <v>117</v>
      </c>
      <c r="E276" s="165" t="s">
        <v>1</v>
      </c>
      <c r="F276" s="166" t="s">
        <v>304</v>
      </c>
      <c r="H276" s="167">
        <v>120</v>
      </c>
      <c r="L276" s="164"/>
      <c r="M276" s="168"/>
      <c r="N276" s="169"/>
      <c r="O276" s="169"/>
      <c r="P276" s="169"/>
      <c r="Q276" s="169"/>
      <c r="R276" s="169"/>
      <c r="S276" s="169"/>
      <c r="T276" s="170"/>
      <c r="AT276" s="165" t="s">
        <v>117</v>
      </c>
      <c r="AU276" s="165" t="s">
        <v>115</v>
      </c>
      <c r="AV276" s="14" t="s">
        <v>115</v>
      </c>
      <c r="AW276" s="14" t="s">
        <v>30</v>
      </c>
      <c r="AX276" s="14" t="s">
        <v>74</v>
      </c>
      <c r="AY276" s="165" t="s">
        <v>108</v>
      </c>
    </row>
    <row r="277" spans="1:65" s="13" customFormat="1" ht="11.25">
      <c r="B277" s="157"/>
      <c r="D277" s="158" t="s">
        <v>117</v>
      </c>
      <c r="E277" s="159" t="s">
        <v>1</v>
      </c>
      <c r="F277" s="160" t="s">
        <v>331</v>
      </c>
      <c r="H277" s="159" t="s">
        <v>1</v>
      </c>
      <c r="L277" s="157"/>
      <c r="M277" s="161"/>
      <c r="N277" s="162"/>
      <c r="O277" s="162"/>
      <c r="P277" s="162"/>
      <c r="Q277" s="162"/>
      <c r="R277" s="162"/>
      <c r="S277" s="162"/>
      <c r="T277" s="163"/>
      <c r="AT277" s="159" t="s">
        <v>117</v>
      </c>
      <c r="AU277" s="159" t="s">
        <v>115</v>
      </c>
      <c r="AV277" s="13" t="s">
        <v>79</v>
      </c>
      <c r="AW277" s="13" t="s">
        <v>30</v>
      </c>
      <c r="AX277" s="13" t="s">
        <v>74</v>
      </c>
      <c r="AY277" s="159" t="s">
        <v>108</v>
      </c>
    </row>
    <row r="278" spans="1:65" s="14" customFormat="1" ht="11.25">
      <c r="B278" s="164"/>
      <c r="D278" s="158" t="s">
        <v>117</v>
      </c>
      <c r="E278" s="165" t="s">
        <v>1</v>
      </c>
      <c r="F278" s="166" t="s">
        <v>332</v>
      </c>
      <c r="H278" s="167">
        <v>1425</v>
      </c>
      <c r="L278" s="164"/>
      <c r="M278" s="168"/>
      <c r="N278" s="169"/>
      <c r="O278" s="169"/>
      <c r="P278" s="169"/>
      <c r="Q278" s="169"/>
      <c r="R278" s="169"/>
      <c r="S278" s="169"/>
      <c r="T278" s="170"/>
      <c r="AT278" s="165" t="s">
        <v>117</v>
      </c>
      <c r="AU278" s="165" t="s">
        <v>115</v>
      </c>
      <c r="AV278" s="14" t="s">
        <v>115</v>
      </c>
      <c r="AW278" s="14" t="s">
        <v>30</v>
      </c>
      <c r="AX278" s="14" t="s">
        <v>74</v>
      </c>
      <c r="AY278" s="165" t="s">
        <v>108</v>
      </c>
    </row>
    <row r="279" spans="1:65" s="14" customFormat="1" ht="11.25">
      <c r="B279" s="164"/>
      <c r="D279" s="158" t="s">
        <v>117</v>
      </c>
      <c r="E279" s="165" t="s">
        <v>1</v>
      </c>
      <c r="F279" s="166" t="s">
        <v>307</v>
      </c>
      <c r="H279" s="167">
        <v>540</v>
      </c>
      <c r="L279" s="164"/>
      <c r="M279" s="168"/>
      <c r="N279" s="169"/>
      <c r="O279" s="169"/>
      <c r="P279" s="169"/>
      <c r="Q279" s="169"/>
      <c r="R279" s="169"/>
      <c r="S279" s="169"/>
      <c r="T279" s="170"/>
      <c r="AT279" s="165" t="s">
        <v>117</v>
      </c>
      <c r="AU279" s="165" t="s">
        <v>115</v>
      </c>
      <c r="AV279" s="14" t="s">
        <v>115</v>
      </c>
      <c r="AW279" s="14" t="s">
        <v>30</v>
      </c>
      <c r="AX279" s="14" t="s">
        <v>74</v>
      </c>
      <c r="AY279" s="165" t="s">
        <v>108</v>
      </c>
    </row>
    <row r="280" spans="1:65" s="15" customFormat="1" ht="11.25">
      <c r="B280" s="171"/>
      <c r="D280" s="158" t="s">
        <v>117</v>
      </c>
      <c r="E280" s="172" t="s">
        <v>1</v>
      </c>
      <c r="F280" s="173" t="s">
        <v>122</v>
      </c>
      <c r="H280" s="174">
        <v>3717.99</v>
      </c>
      <c r="L280" s="171"/>
      <c r="M280" s="175"/>
      <c r="N280" s="176"/>
      <c r="O280" s="176"/>
      <c r="P280" s="176"/>
      <c r="Q280" s="176"/>
      <c r="R280" s="176"/>
      <c r="S280" s="176"/>
      <c r="T280" s="177"/>
      <c r="AT280" s="172" t="s">
        <v>117</v>
      </c>
      <c r="AU280" s="172" t="s">
        <v>115</v>
      </c>
      <c r="AV280" s="15" t="s">
        <v>114</v>
      </c>
      <c r="AW280" s="15" t="s">
        <v>30</v>
      </c>
      <c r="AX280" s="15" t="s">
        <v>79</v>
      </c>
      <c r="AY280" s="172" t="s">
        <v>108</v>
      </c>
    </row>
    <row r="281" spans="1:65" s="2" customFormat="1" ht="33" customHeight="1">
      <c r="A281" s="30"/>
      <c r="B281" s="143"/>
      <c r="C281" s="144" t="s">
        <v>333</v>
      </c>
      <c r="D281" s="144" t="s">
        <v>110</v>
      </c>
      <c r="E281" s="145" t="s">
        <v>334</v>
      </c>
      <c r="F281" s="146" t="s">
        <v>335</v>
      </c>
      <c r="G281" s="147" t="s">
        <v>185</v>
      </c>
      <c r="H281" s="148">
        <v>3717.99</v>
      </c>
      <c r="I281" s="148"/>
      <c r="J281" s="148"/>
      <c r="K281" s="149"/>
      <c r="L281" s="31"/>
      <c r="M281" s="150" t="s">
        <v>1</v>
      </c>
      <c r="N281" s="151" t="s">
        <v>40</v>
      </c>
      <c r="O281" s="152">
        <v>7.0999999999999994E-2</v>
      </c>
      <c r="P281" s="152">
        <f>O281*H281</f>
        <v>263.97728999999998</v>
      </c>
      <c r="Q281" s="152">
        <v>0.12966</v>
      </c>
      <c r="R281" s="152">
        <f>Q281*H281</f>
        <v>482.07458339999994</v>
      </c>
      <c r="S281" s="152">
        <v>0</v>
      </c>
      <c r="T281" s="153">
        <f>S281*H281</f>
        <v>0</v>
      </c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R281" s="154" t="s">
        <v>114</v>
      </c>
      <c r="AT281" s="154" t="s">
        <v>110</v>
      </c>
      <c r="AU281" s="154" t="s">
        <v>115</v>
      </c>
      <c r="AY281" s="17" t="s">
        <v>108</v>
      </c>
      <c r="BE281" s="155">
        <f>IF(N281="základná",J281,0)</f>
        <v>0</v>
      </c>
      <c r="BF281" s="155">
        <f>IF(N281="znížená",J281,0)</f>
        <v>0</v>
      </c>
      <c r="BG281" s="155">
        <f>IF(N281="zákl. prenesená",J281,0)</f>
        <v>0</v>
      </c>
      <c r="BH281" s="155">
        <f>IF(N281="zníž. prenesená",J281,0)</f>
        <v>0</v>
      </c>
      <c r="BI281" s="155">
        <f>IF(N281="nulová",J281,0)</f>
        <v>0</v>
      </c>
      <c r="BJ281" s="17" t="s">
        <v>115</v>
      </c>
      <c r="BK281" s="156">
        <f>ROUND(I281*H281,3)</f>
        <v>0</v>
      </c>
      <c r="BL281" s="17" t="s">
        <v>114</v>
      </c>
      <c r="BM281" s="154" t="s">
        <v>336</v>
      </c>
    </row>
    <row r="282" spans="1:65" s="13" customFormat="1" ht="11.25">
      <c r="B282" s="157"/>
      <c r="D282" s="158" t="s">
        <v>117</v>
      </c>
      <c r="E282" s="159" t="s">
        <v>1</v>
      </c>
      <c r="F282" s="160" t="s">
        <v>302</v>
      </c>
      <c r="H282" s="159" t="s">
        <v>1</v>
      </c>
      <c r="L282" s="157"/>
      <c r="M282" s="161"/>
      <c r="N282" s="162"/>
      <c r="O282" s="162"/>
      <c r="P282" s="162"/>
      <c r="Q282" s="162"/>
      <c r="R282" s="162"/>
      <c r="S282" s="162"/>
      <c r="T282" s="163"/>
      <c r="AT282" s="159" t="s">
        <v>117</v>
      </c>
      <c r="AU282" s="159" t="s">
        <v>115</v>
      </c>
      <c r="AV282" s="13" t="s">
        <v>79</v>
      </c>
      <c r="AW282" s="13" t="s">
        <v>30</v>
      </c>
      <c r="AX282" s="13" t="s">
        <v>74</v>
      </c>
      <c r="AY282" s="159" t="s">
        <v>108</v>
      </c>
    </row>
    <row r="283" spans="1:65" s="14" customFormat="1" ht="11.25">
      <c r="B283" s="164"/>
      <c r="D283" s="158" t="s">
        <v>117</v>
      </c>
      <c r="E283" s="165" t="s">
        <v>1</v>
      </c>
      <c r="F283" s="166" t="s">
        <v>303</v>
      </c>
      <c r="H283" s="167">
        <v>1632.99</v>
      </c>
      <c r="L283" s="164"/>
      <c r="M283" s="168"/>
      <c r="N283" s="169"/>
      <c r="O283" s="169"/>
      <c r="P283" s="169"/>
      <c r="Q283" s="169"/>
      <c r="R283" s="169"/>
      <c r="S283" s="169"/>
      <c r="T283" s="170"/>
      <c r="AT283" s="165" t="s">
        <v>117</v>
      </c>
      <c r="AU283" s="165" t="s">
        <v>115</v>
      </c>
      <c r="AV283" s="14" t="s">
        <v>115</v>
      </c>
      <c r="AW283" s="14" t="s">
        <v>30</v>
      </c>
      <c r="AX283" s="14" t="s">
        <v>74</v>
      </c>
      <c r="AY283" s="165" t="s">
        <v>108</v>
      </c>
    </row>
    <row r="284" spans="1:65" s="14" customFormat="1" ht="11.25">
      <c r="B284" s="164"/>
      <c r="D284" s="158" t="s">
        <v>117</v>
      </c>
      <c r="E284" s="165" t="s">
        <v>1</v>
      </c>
      <c r="F284" s="166" t="s">
        <v>304</v>
      </c>
      <c r="H284" s="167">
        <v>120</v>
      </c>
      <c r="L284" s="164"/>
      <c r="M284" s="168"/>
      <c r="N284" s="169"/>
      <c r="O284" s="169"/>
      <c r="P284" s="169"/>
      <c r="Q284" s="169"/>
      <c r="R284" s="169"/>
      <c r="S284" s="169"/>
      <c r="T284" s="170"/>
      <c r="AT284" s="165" t="s">
        <v>117</v>
      </c>
      <c r="AU284" s="165" t="s">
        <v>115</v>
      </c>
      <c r="AV284" s="14" t="s">
        <v>115</v>
      </c>
      <c r="AW284" s="14" t="s">
        <v>30</v>
      </c>
      <c r="AX284" s="14" t="s">
        <v>74</v>
      </c>
      <c r="AY284" s="165" t="s">
        <v>108</v>
      </c>
    </row>
    <row r="285" spans="1:65" s="13" customFormat="1" ht="11.25">
      <c r="B285" s="157"/>
      <c r="D285" s="158" t="s">
        <v>117</v>
      </c>
      <c r="E285" s="159" t="s">
        <v>1</v>
      </c>
      <c r="F285" s="160" t="s">
        <v>337</v>
      </c>
      <c r="H285" s="159" t="s">
        <v>1</v>
      </c>
      <c r="L285" s="157"/>
      <c r="M285" s="161"/>
      <c r="N285" s="162"/>
      <c r="O285" s="162"/>
      <c r="P285" s="162"/>
      <c r="Q285" s="162"/>
      <c r="R285" s="162"/>
      <c r="S285" s="162"/>
      <c r="T285" s="163"/>
      <c r="AT285" s="159" t="s">
        <v>117</v>
      </c>
      <c r="AU285" s="159" t="s">
        <v>115</v>
      </c>
      <c r="AV285" s="13" t="s">
        <v>79</v>
      </c>
      <c r="AW285" s="13" t="s">
        <v>30</v>
      </c>
      <c r="AX285" s="13" t="s">
        <v>74</v>
      </c>
      <c r="AY285" s="159" t="s">
        <v>108</v>
      </c>
    </row>
    <row r="286" spans="1:65" s="14" customFormat="1" ht="11.25">
      <c r="B286" s="164"/>
      <c r="D286" s="158" t="s">
        <v>117</v>
      </c>
      <c r="E286" s="165" t="s">
        <v>1</v>
      </c>
      <c r="F286" s="166" t="s">
        <v>332</v>
      </c>
      <c r="H286" s="167">
        <v>1425</v>
      </c>
      <c r="L286" s="164"/>
      <c r="M286" s="168"/>
      <c r="N286" s="169"/>
      <c r="O286" s="169"/>
      <c r="P286" s="169"/>
      <c r="Q286" s="169"/>
      <c r="R286" s="169"/>
      <c r="S286" s="169"/>
      <c r="T286" s="170"/>
      <c r="AT286" s="165" t="s">
        <v>117</v>
      </c>
      <c r="AU286" s="165" t="s">
        <v>115</v>
      </c>
      <c r="AV286" s="14" t="s">
        <v>115</v>
      </c>
      <c r="AW286" s="14" t="s">
        <v>30</v>
      </c>
      <c r="AX286" s="14" t="s">
        <v>74</v>
      </c>
      <c r="AY286" s="165" t="s">
        <v>108</v>
      </c>
    </row>
    <row r="287" spans="1:65" s="14" customFormat="1" ht="11.25">
      <c r="B287" s="164"/>
      <c r="D287" s="158" t="s">
        <v>117</v>
      </c>
      <c r="E287" s="165" t="s">
        <v>1</v>
      </c>
      <c r="F287" s="166" t="s">
        <v>307</v>
      </c>
      <c r="H287" s="167">
        <v>540</v>
      </c>
      <c r="L287" s="164"/>
      <c r="M287" s="168"/>
      <c r="N287" s="169"/>
      <c r="O287" s="169"/>
      <c r="P287" s="169"/>
      <c r="Q287" s="169"/>
      <c r="R287" s="169"/>
      <c r="S287" s="169"/>
      <c r="T287" s="170"/>
      <c r="AT287" s="165" t="s">
        <v>117</v>
      </c>
      <c r="AU287" s="165" t="s">
        <v>115</v>
      </c>
      <c r="AV287" s="14" t="s">
        <v>115</v>
      </c>
      <c r="AW287" s="14" t="s">
        <v>30</v>
      </c>
      <c r="AX287" s="14" t="s">
        <v>74</v>
      </c>
      <c r="AY287" s="165" t="s">
        <v>108</v>
      </c>
    </row>
    <row r="288" spans="1:65" s="15" customFormat="1" ht="11.25">
      <c r="B288" s="171"/>
      <c r="D288" s="158" t="s">
        <v>117</v>
      </c>
      <c r="E288" s="172" t="s">
        <v>1</v>
      </c>
      <c r="F288" s="173" t="s">
        <v>122</v>
      </c>
      <c r="H288" s="174">
        <v>3717.99</v>
      </c>
      <c r="L288" s="171"/>
      <c r="M288" s="175"/>
      <c r="N288" s="176"/>
      <c r="O288" s="176"/>
      <c r="P288" s="176"/>
      <c r="Q288" s="176"/>
      <c r="R288" s="176"/>
      <c r="S288" s="176"/>
      <c r="T288" s="177"/>
      <c r="AT288" s="172" t="s">
        <v>117</v>
      </c>
      <c r="AU288" s="172" t="s">
        <v>115</v>
      </c>
      <c r="AV288" s="15" t="s">
        <v>114</v>
      </c>
      <c r="AW288" s="15" t="s">
        <v>30</v>
      </c>
      <c r="AX288" s="15" t="s">
        <v>79</v>
      </c>
      <c r="AY288" s="172" t="s">
        <v>108</v>
      </c>
    </row>
    <row r="289" spans="1:65" s="2" customFormat="1" ht="33" customHeight="1">
      <c r="A289" s="30"/>
      <c r="B289" s="143"/>
      <c r="C289" s="144" t="s">
        <v>338</v>
      </c>
      <c r="D289" s="144" t="s">
        <v>110</v>
      </c>
      <c r="E289" s="145" t="s">
        <v>339</v>
      </c>
      <c r="F289" s="146" t="s">
        <v>340</v>
      </c>
      <c r="G289" s="147" t="s">
        <v>185</v>
      </c>
      <c r="H289" s="148">
        <v>3717.99</v>
      </c>
      <c r="I289" s="148"/>
      <c r="J289" s="148"/>
      <c r="K289" s="149"/>
      <c r="L289" s="31"/>
      <c r="M289" s="150" t="s">
        <v>1</v>
      </c>
      <c r="N289" s="151" t="s">
        <v>40</v>
      </c>
      <c r="O289" s="152">
        <v>0.107</v>
      </c>
      <c r="P289" s="152">
        <f>O289*H289</f>
        <v>397.82492999999999</v>
      </c>
      <c r="Q289" s="152">
        <v>0.23338999999999999</v>
      </c>
      <c r="R289" s="152">
        <f>Q289*H289</f>
        <v>867.74168609999992</v>
      </c>
      <c r="S289" s="152">
        <v>0</v>
      </c>
      <c r="T289" s="153">
        <f>S289*H289</f>
        <v>0</v>
      </c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R289" s="154" t="s">
        <v>114</v>
      </c>
      <c r="AT289" s="154" t="s">
        <v>110</v>
      </c>
      <c r="AU289" s="154" t="s">
        <v>115</v>
      </c>
      <c r="AY289" s="17" t="s">
        <v>108</v>
      </c>
      <c r="BE289" s="155">
        <f>IF(N289="základná",J289,0)</f>
        <v>0</v>
      </c>
      <c r="BF289" s="155">
        <f>IF(N289="znížená",J289,0)</f>
        <v>0</v>
      </c>
      <c r="BG289" s="155">
        <f>IF(N289="zákl. prenesená",J289,0)</f>
        <v>0</v>
      </c>
      <c r="BH289" s="155">
        <f>IF(N289="zníž. prenesená",J289,0)</f>
        <v>0</v>
      </c>
      <c r="BI289" s="155">
        <f>IF(N289="nulová",J289,0)</f>
        <v>0</v>
      </c>
      <c r="BJ289" s="17" t="s">
        <v>115</v>
      </c>
      <c r="BK289" s="156">
        <f>ROUND(I289*H289,3)</f>
        <v>0</v>
      </c>
      <c r="BL289" s="17" t="s">
        <v>114</v>
      </c>
      <c r="BM289" s="154" t="s">
        <v>341</v>
      </c>
    </row>
    <row r="290" spans="1:65" s="13" customFormat="1" ht="11.25">
      <c r="B290" s="157"/>
      <c r="D290" s="158" t="s">
        <v>117</v>
      </c>
      <c r="E290" s="159" t="s">
        <v>1</v>
      </c>
      <c r="F290" s="160" t="s">
        <v>302</v>
      </c>
      <c r="H290" s="159" t="s">
        <v>1</v>
      </c>
      <c r="L290" s="157"/>
      <c r="M290" s="161"/>
      <c r="N290" s="162"/>
      <c r="O290" s="162"/>
      <c r="P290" s="162"/>
      <c r="Q290" s="162"/>
      <c r="R290" s="162"/>
      <c r="S290" s="162"/>
      <c r="T290" s="163"/>
      <c r="AT290" s="159" t="s">
        <v>117</v>
      </c>
      <c r="AU290" s="159" t="s">
        <v>115</v>
      </c>
      <c r="AV290" s="13" t="s">
        <v>79</v>
      </c>
      <c r="AW290" s="13" t="s">
        <v>30</v>
      </c>
      <c r="AX290" s="13" t="s">
        <v>74</v>
      </c>
      <c r="AY290" s="159" t="s">
        <v>108</v>
      </c>
    </row>
    <row r="291" spans="1:65" s="14" customFormat="1" ht="11.25">
      <c r="B291" s="164"/>
      <c r="D291" s="158" t="s">
        <v>117</v>
      </c>
      <c r="E291" s="165" t="s">
        <v>1</v>
      </c>
      <c r="F291" s="166" t="s">
        <v>303</v>
      </c>
      <c r="H291" s="167">
        <v>1632.99</v>
      </c>
      <c r="L291" s="164"/>
      <c r="M291" s="168"/>
      <c r="N291" s="169"/>
      <c r="O291" s="169"/>
      <c r="P291" s="169"/>
      <c r="Q291" s="169"/>
      <c r="R291" s="169"/>
      <c r="S291" s="169"/>
      <c r="T291" s="170"/>
      <c r="AT291" s="165" t="s">
        <v>117</v>
      </c>
      <c r="AU291" s="165" t="s">
        <v>115</v>
      </c>
      <c r="AV291" s="14" t="s">
        <v>115</v>
      </c>
      <c r="AW291" s="14" t="s">
        <v>30</v>
      </c>
      <c r="AX291" s="14" t="s">
        <v>74</v>
      </c>
      <c r="AY291" s="165" t="s">
        <v>108</v>
      </c>
    </row>
    <row r="292" spans="1:65" s="14" customFormat="1" ht="11.25">
      <c r="B292" s="164"/>
      <c r="D292" s="158" t="s">
        <v>117</v>
      </c>
      <c r="E292" s="165" t="s">
        <v>1</v>
      </c>
      <c r="F292" s="166" t="s">
        <v>304</v>
      </c>
      <c r="H292" s="167">
        <v>120</v>
      </c>
      <c r="L292" s="164"/>
      <c r="M292" s="168"/>
      <c r="N292" s="169"/>
      <c r="O292" s="169"/>
      <c r="P292" s="169"/>
      <c r="Q292" s="169"/>
      <c r="R292" s="169"/>
      <c r="S292" s="169"/>
      <c r="T292" s="170"/>
      <c r="AT292" s="165" t="s">
        <v>117</v>
      </c>
      <c r="AU292" s="165" t="s">
        <v>115</v>
      </c>
      <c r="AV292" s="14" t="s">
        <v>115</v>
      </c>
      <c r="AW292" s="14" t="s">
        <v>30</v>
      </c>
      <c r="AX292" s="14" t="s">
        <v>74</v>
      </c>
      <c r="AY292" s="165" t="s">
        <v>108</v>
      </c>
    </row>
    <row r="293" spans="1:65" s="13" customFormat="1" ht="11.25">
      <c r="B293" s="157"/>
      <c r="D293" s="158" t="s">
        <v>117</v>
      </c>
      <c r="E293" s="159" t="s">
        <v>1</v>
      </c>
      <c r="F293" s="160" t="s">
        <v>337</v>
      </c>
      <c r="H293" s="159" t="s">
        <v>1</v>
      </c>
      <c r="L293" s="157"/>
      <c r="M293" s="161"/>
      <c r="N293" s="162"/>
      <c r="O293" s="162"/>
      <c r="P293" s="162"/>
      <c r="Q293" s="162"/>
      <c r="R293" s="162"/>
      <c r="S293" s="162"/>
      <c r="T293" s="163"/>
      <c r="AT293" s="159" t="s">
        <v>117</v>
      </c>
      <c r="AU293" s="159" t="s">
        <v>115</v>
      </c>
      <c r="AV293" s="13" t="s">
        <v>79</v>
      </c>
      <c r="AW293" s="13" t="s">
        <v>30</v>
      </c>
      <c r="AX293" s="13" t="s">
        <v>74</v>
      </c>
      <c r="AY293" s="159" t="s">
        <v>108</v>
      </c>
    </row>
    <row r="294" spans="1:65" s="14" customFormat="1" ht="11.25">
      <c r="B294" s="164"/>
      <c r="D294" s="158" t="s">
        <v>117</v>
      </c>
      <c r="E294" s="165" t="s">
        <v>1</v>
      </c>
      <c r="F294" s="166" t="s">
        <v>332</v>
      </c>
      <c r="H294" s="167">
        <v>1425</v>
      </c>
      <c r="L294" s="164"/>
      <c r="M294" s="168"/>
      <c r="N294" s="169"/>
      <c r="O294" s="169"/>
      <c r="P294" s="169"/>
      <c r="Q294" s="169"/>
      <c r="R294" s="169"/>
      <c r="S294" s="169"/>
      <c r="T294" s="170"/>
      <c r="AT294" s="165" t="s">
        <v>117</v>
      </c>
      <c r="AU294" s="165" t="s">
        <v>115</v>
      </c>
      <c r="AV294" s="14" t="s">
        <v>115</v>
      </c>
      <c r="AW294" s="14" t="s">
        <v>30</v>
      </c>
      <c r="AX294" s="14" t="s">
        <v>74</v>
      </c>
      <c r="AY294" s="165" t="s">
        <v>108</v>
      </c>
    </row>
    <row r="295" spans="1:65" s="14" customFormat="1" ht="11.25">
      <c r="B295" s="164"/>
      <c r="D295" s="158" t="s">
        <v>117</v>
      </c>
      <c r="E295" s="165" t="s">
        <v>1</v>
      </c>
      <c r="F295" s="166" t="s">
        <v>307</v>
      </c>
      <c r="H295" s="167">
        <v>540</v>
      </c>
      <c r="L295" s="164"/>
      <c r="M295" s="168"/>
      <c r="N295" s="169"/>
      <c r="O295" s="169"/>
      <c r="P295" s="169"/>
      <c r="Q295" s="169"/>
      <c r="R295" s="169"/>
      <c r="S295" s="169"/>
      <c r="T295" s="170"/>
      <c r="AT295" s="165" t="s">
        <v>117</v>
      </c>
      <c r="AU295" s="165" t="s">
        <v>115</v>
      </c>
      <c r="AV295" s="14" t="s">
        <v>115</v>
      </c>
      <c r="AW295" s="14" t="s">
        <v>30</v>
      </c>
      <c r="AX295" s="14" t="s">
        <v>74</v>
      </c>
      <c r="AY295" s="165" t="s">
        <v>108</v>
      </c>
    </row>
    <row r="296" spans="1:65" s="15" customFormat="1" ht="11.25">
      <c r="B296" s="171"/>
      <c r="D296" s="158" t="s">
        <v>117</v>
      </c>
      <c r="E296" s="172" t="s">
        <v>1</v>
      </c>
      <c r="F296" s="173" t="s">
        <v>122</v>
      </c>
      <c r="H296" s="174">
        <v>3717.99</v>
      </c>
      <c r="L296" s="171"/>
      <c r="M296" s="175"/>
      <c r="N296" s="176"/>
      <c r="O296" s="176"/>
      <c r="P296" s="176"/>
      <c r="Q296" s="176"/>
      <c r="R296" s="176"/>
      <c r="S296" s="176"/>
      <c r="T296" s="177"/>
      <c r="AT296" s="172" t="s">
        <v>117</v>
      </c>
      <c r="AU296" s="172" t="s">
        <v>115</v>
      </c>
      <c r="AV296" s="15" t="s">
        <v>114</v>
      </c>
      <c r="AW296" s="15" t="s">
        <v>30</v>
      </c>
      <c r="AX296" s="15" t="s">
        <v>79</v>
      </c>
      <c r="AY296" s="172" t="s">
        <v>108</v>
      </c>
    </row>
    <row r="297" spans="1:65" s="12" customFormat="1" ht="22.9" customHeight="1">
      <c r="B297" s="131"/>
      <c r="D297" s="132" t="s">
        <v>73</v>
      </c>
      <c r="E297" s="141" t="s">
        <v>163</v>
      </c>
      <c r="F297" s="141" t="s">
        <v>342</v>
      </c>
      <c r="J297" s="142"/>
      <c r="L297" s="131"/>
      <c r="M297" s="135"/>
      <c r="N297" s="136"/>
      <c r="O297" s="136"/>
      <c r="P297" s="137">
        <f>P298</f>
        <v>4.8040000000000003</v>
      </c>
      <c r="Q297" s="136"/>
      <c r="R297" s="137">
        <f>R298</f>
        <v>0.57373311999999999</v>
      </c>
      <c r="S297" s="136"/>
      <c r="T297" s="138">
        <f>T298</f>
        <v>0</v>
      </c>
      <c r="AR297" s="132" t="s">
        <v>79</v>
      </c>
      <c r="AT297" s="139" t="s">
        <v>73</v>
      </c>
      <c r="AU297" s="139" t="s">
        <v>79</v>
      </c>
      <c r="AY297" s="132" t="s">
        <v>108</v>
      </c>
      <c r="BK297" s="140">
        <f>BK298</f>
        <v>0</v>
      </c>
    </row>
    <row r="298" spans="1:65" s="2" customFormat="1" ht="49.15" customHeight="1">
      <c r="A298" s="30"/>
      <c r="B298" s="143"/>
      <c r="C298" s="144" t="s">
        <v>343</v>
      </c>
      <c r="D298" s="144" t="s">
        <v>110</v>
      </c>
      <c r="E298" s="145" t="s">
        <v>344</v>
      </c>
      <c r="F298" s="146" t="s">
        <v>345</v>
      </c>
      <c r="G298" s="147" t="s">
        <v>221</v>
      </c>
      <c r="H298" s="148">
        <v>4</v>
      </c>
      <c r="I298" s="148"/>
      <c r="J298" s="148"/>
      <c r="K298" s="149"/>
      <c r="L298" s="31"/>
      <c r="M298" s="150" t="s">
        <v>1</v>
      </c>
      <c r="N298" s="151" t="s">
        <v>40</v>
      </c>
      <c r="O298" s="152">
        <v>1.2010000000000001</v>
      </c>
      <c r="P298" s="152">
        <f>O298*H298</f>
        <v>4.8040000000000003</v>
      </c>
      <c r="Q298" s="152">
        <v>0.14343328</v>
      </c>
      <c r="R298" s="152">
        <f>Q298*H298</f>
        <v>0.57373311999999999</v>
      </c>
      <c r="S298" s="152">
        <v>0</v>
      </c>
      <c r="T298" s="153">
        <f>S298*H298</f>
        <v>0</v>
      </c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R298" s="154" t="s">
        <v>114</v>
      </c>
      <c r="AT298" s="154" t="s">
        <v>110</v>
      </c>
      <c r="AU298" s="154" t="s">
        <v>115</v>
      </c>
      <c r="AY298" s="17" t="s">
        <v>108</v>
      </c>
      <c r="BE298" s="155">
        <f>IF(N298="základná",J298,0)</f>
        <v>0</v>
      </c>
      <c r="BF298" s="155">
        <f>IF(N298="znížená",J298,0)</f>
        <v>0</v>
      </c>
      <c r="BG298" s="155">
        <f>IF(N298="zákl. prenesená",J298,0)</f>
        <v>0</v>
      </c>
      <c r="BH298" s="155">
        <f>IF(N298="zníž. prenesená",J298,0)</f>
        <v>0</v>
      </c>
      <c r="BI298" s="155">
        <f>IF(N298="nulová",J298,0)</f>
        <v>0</v>
      </c>
      <c r="BJ298" s="17" t="s">
        <v>115</v>
      </c>
      <c r="BK298" s="156">
        <f>ROUND(I298*H298,3)</f>
        <v>0</v>
      </c>
      <c r="BL298" s="17" t="s">
        <v>114</v>
      </c>
      <c r="BM298" s="154" t="s">
        <v>346</v>
      </c>
    </row>
    <row r="299" spans="1:65" s="12" customFormat="1" ht="22.9" customHeight="1">
      <c r="B299" s="131"/>
      <c r="D299" s="132" t="s">
        <v>73</v>
      </c>
      <c r="E299" s="141" t="s">
        <v>170</v>
      </c>
      <c r="F299" s="141" t="s">
        <v>347</v>
      </c>
      <c r="J299" s="142"/>
      <c r="L299" s="131"/>
      <c r="M299" s="135"/>
      <c r="N299" s="136"/>
      <c r="O299" s="136"/>
      <c r="P299" s="137">
        <f>SUM(P300:P316)</f>
        <v>178.36516</v>
      </c>
      <c r="Q299" s="136"/>
      <c r="R299" s="137">
        <f>SUM(R300:R316)</f>
        <v>164.47997255999999</v>
      </c>
      <c r="S299" s="136"/>
      <c r="T299" s="138">
        <f>SUM(T300:T316)</f>
        <v>0</v>
      </c>
      <c r="AR299" s="132" t="s">
        <v>79</v>
      </c>
      <c r="AT299" s="139" t="s">
        <v>73</v>
      </c>
      <c r="AU299" s="139" t="s">
        <v>79</v>
      </c>
      <c r="AY299" s="132" t="s">
        <v>108</v>
      </c>
      <c r="BK299" s="140">
        <f>SUM(BK300:BK316)</f>
        <v>0</v>
      </c>
    </row>
    <row r="300" spans="1:65" s="2" customFormat="1" ht="24.2" customHeight="1">
      <c r="A300" s="30"/>
      <c r="B300" s="143"/>
      <c r="C300" s="144" t="s">
        <v>348</v>
      </c>
      <c r="D300" s="144" t="s">
        <v>110</v>
      </c>
      <c r="E300" s="145" t="s">
        <v>349</v>
      </c>
      <c r="F300" s="146" t="s">
        <v>350</v>
      </c>
      <c r="G300" s="147" t="s">
        <v>221</v>
      </c>
      <c r="H300" s="148">
        <v>4</v>
      </c>
      <c r="I300" s="148"/>
      <c r="J300" s="148"/>
      <c r="K300" s="149"/>
      <c r="L300" s="31"/>
      <c r="M300" s="150" t="s">
        <v>1</v>
      </c>
      <c r="N300" s="151" t="s">
        <v>40</v>
      </c>
      <c r="O300" s="152">
        <v>8.6355500000000003</v>
      </c>
      <c r="P300" s="152">
        <f>O300*H300</f>
        <v>34.542200000000001</v>
      </c>
      <c r="Q300" s="152">
        <v>5.9609127199999996</v>
      </c>
      <c r="R300" s="152">
        <f>Q300*H300</f>
        <v>23.843650879999998</v>
      </c>
      <c r="S300" s="152">
        <v>0</v>
      </c>
      <c r="T300" s="153">
        <f>S300*H300</f>
        <v>0</v>
      </c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R300" s="154" t="s">
        <v>114</v>
      </c>
      <c r="AT300" s="154" t="s">
        <v>110</v>
      </c>
      <c r="AU300" s="154" t="s">
        <v>115</v>
      </c>
      <c r="AY300" s="17" t="s">
        <v>108</v>
      </c>
      <c r="BE300" s="155">
        <f>IF(N300="základná",J300,0)</f>
        <v>0</v>
      </c>
      <c r="BF300" s="155">
        <f>IF(N300="znížená",J300,0)</f>
        <v>0</v>
      </c>
      <c r="BG300" s="155">
        <f>IF(N300="zákl. prenesená",J300,0)</f>
        <v>0</v>
      </c>
      <c r="BH300" s="155">
        <f>IF(N300="zníž. prenesená",J300,0)</f>
        <v>0</v>
      </c>
      <c r="BI300" s="155">
        <f>IF(N300="nulová",J300,0)</f>
        <v>0</v>
      </c>
      <c r="BJ300" s="17" t="s">
        <v>115</v>
      </c>
      <c r="BK300" s="156">
        <f>ROUND(I300*H300,3)</f>
        <v>0</v>
      </c>
      <c r="BL300" s="17" t="s">
        <v>114</v>
      </c>
      <c r="BM300" s="154" t="s">
        <v>351</v>
      </c>
    </row>
    <row r="301" spans="1:65" s="2" customFormat="1" ht="24.2" customHeight="1">
      <c r="A301" s="30"/>
      <c r="B301" s="143"/>
      <c r="C301" s="144" t="s">
        <v>352</v>
      </c>
      <c r="D301" s="144" t="s">
        <v>110</v>
      </c>
      <c r="E301" s="145" t="s">
        <v>353</v>
      </c>
      <c r="F301" s="146" t="s">
        <v>354</v>
      </c>
      <c r="G301" s="147" t="s">
        <v>221</v>
      </c>
      <c r="H301" s="148">
        <v>2</v>
      </c>
      <c r="I301" s="148"/>
      <c r="J301" s="148"/>
      <c r="K301" s="149"/>
      <c r="L301" s="31"/>
      <c r="M301" s="150" t="s">
        <v>1</v>
      </c>
      <c r="N301" s="151" t="s">
        <v>40</v>
      </c>
      <c r="O301" s="152">
        <v>15.49948</v>
      </c>
      <c r="P301" s="152">
        <f>O301*H301</f>
        <v>30.99896</v>
      </c>
      <c r="Q301" s="152">
        <v>14.553507440000001</v>
      </c>
      <c r="R301" s="152">
        <f>Q301*H301</f>
        <v>29.107014880000001</v>
      </c>
      <c r="S301" s="152">
        <v>0</v>
      </c>
      <c r="T301" s="153">
        <f>S301*H301</f>
        <v>0</v>
      </c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R301" s="154" t="s">
        <v>114</v>
      </c>
      <c r="AT301" s="154" t="s">
        <v>110</v>
      </c>
      <c r="AU301" s="154" t="s">
        <v>115</v>
      </c>
      <c r="AY301" s="17" t="s">
        <v>108</v>
      </c>
      <c r="BE301" s="155">
        <f>IF(N301="základná",J301,0)</f>
        <v>0</v>
      </c>
      <c r="BF301" s="155">
        <f>IF(N301="znížená",J301,0)</f>
        <v>0</v>
      </c>
      <c r="BG301" s="155">
        <f>IF(N301="zákl. prenesená",J301,0)</f>
        <v>0</v>
      </c>
      <c r="BH301" s="155">
        <f>IF(N301="zníž. prenesená",J301,0)</f>
        <v>0</v>
      </c>
      <c r="BI301" s="155">
        <f>IF(N301="nulová",J301,0)</f>
        <v>0</v>
      </c>
      <c r="BJ301" s="17" t="s">
        <v>115</v>
      </c>
      <c r="BK301" s="156">
        <f>ROUND(I301*H301,3)</f>
        <v>0</v>
      </c>
      <c r="BL301" s="17" t="s">
        <v>114</v>
      </c>
      <c r="BM301" s="154" t="s">
        <v>355</v>
      </c>
    </row>
    <row r="302" spans="1:65" s="2" customFormat="1" ht="24.2" customHeight="1">
      <c r="A302" s="30"/>
      <c r="B302" s="143"/>
      <c r="C302" s="144" t="s">
        <v>356</v>
      </c>
      <c r="D302" s="144" t="s">
        <v>110</v>
      </c>
      <c r="E302" s="145" t="s">
        <v>357</v>
      </c>
      <c r="F302" s="146" t="s">
        <v>358</v>
      </c>
      <c r="G302" s="147" t="s">
        <v>221</v>
      </c>
      <c r="H302" s="148">
        <v>2</v>
      </c>
      <c r="I302" s="148"/>
      <c r="J302" s="148"/>
      <c r="K302" s="149"/>
      <c r="L302" s="31"/>
      <c r="M302" s="150" t="s">
        <v>1</v>
      </c>
      <c r="N302" s="151" t="s">
        <v>40</v>
      </c>
      <c r="O302" s="152">
        <v>15.499000000000001</v>
      </c>
      <c r="P302" s="152">
        <f>O302*H302</f>
        <v>30.998000000000001</v>
      </c>
      <c r="Q302" s="152">
        <v>19.553509999999999</v>
      </c>
      <c r="R302" s="152">
        <f>Q302*H302</f>
        <v>39.107019999999999</v>
      </c>
      <c r="S302" s="152">
        <v>0</v>
      </c>
      <c r="T302" s="153">
        <f>S302*H302</f>
        <v>0</v>
      </c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R302" s="154" t="s">
        <v>114</v>
      </c>
      <c r="AT302" s="154" t="s">
        <v>110</v>
      </c>
      <c r="AU302" s="154" t="s">
        <v>115</v>
      </c>
      <c r="AY302" s="17" t="s">
        <v>108</v>
      </c>
      <c r="BE302" s="155">
        <f>IF(N302="základná",J302,0)</f>
        <v>0</v>
      </c>
      <c r="BF302" s="155">
        <f>IF(N302="znížená",J302,0)</f>
        <v>0</v>
      </c>
      <c r="BG302" s="155">
        <f>IF(N302="zákl. prenesená",J302,0)</f>
        <v>0</v>
      </c>
      <c r="BH302" s="155">
        <f>IF(N302="zníž. prenesená",J302,0)</f>
        <v>0</v>
      </c>
      <c r="BI302" s="155">
        <f>IF(N302="nulová",J302,0)</f>
        <v>0</v>
      </c>
      <c r="BJ302" s="17" t="s">
        <v>115</v>
      </c>
      <c r="BK302" s="156">
        <f>ROUND(I302*H302,3)</f>
        <v>0</v>
      </c>
      <c r="BL302" s="17" t="s">
        <v>114</v>
      </c>
      <c r="BM302" s="154" t="s">
        <v>359</v>
      </c>
    </row>
    <row r="303" spans="1:65" s="2" customFormat="1" ht="21.75" customHeight="1">
      <c r="A303" s="30"/>
      <c r="B303" s="143"/>
      <c r="C303" s="144" t="s">
        <v>360</v>
      </c>
      <c r="D303" s="144" t="s">
        <v>110</v>
      </c>
      <c r="E303" s="145" t="s">
        <v>361</v>
      </c>
      <c r="F303" s="146" t="s">
        <v>362</v>
      </c>
      <c r="G303" s="147" t="s">
        <v>363</v>
      </c>
      <c r="H303" s="148">
        <v>20</v>
      </c>
      <c r="I303" s="148"/>
      <c r="J303" s="148"/>
      <c r="K303" s="149"/>
      <c r="L303" s="31"/>
      <c r="M303" s="150" t="s">
        <v>1</v>
      </c>
      <c r="N303" s="151" t="s">
        <v>40</v>
      </c>
      <c r="O303" s="152">
        <v>1.528</v>
      </c>
      <c r="P303" s="152">
        <f>O303*H303</f>
        <v>30.560000000000002</v>
      </c>
      <c r="Q303" s="152">
        <v>0.62343000000000004</v>
      </c>
      <c r="R303" s="152">
        <f>Q303*H303</f>
        <v>12.4686</v>
      </c>
      <c r="S303" s="152">
        <v>0</v>
      </c>
      <c r="T303" s="153">
        <f>S303*H303</f>
        <v>0</v>
      </c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R303" s="154" t="s">
        <v>114</v>
      </c>
      <c r="AT303" s="154" t="s">
        <v>110</v>
      </c>
      <c r="AU303" s="154" t="s">
        <v>115</v>
      </c>
      <c r="AY303" s="17" t="s">
        <v>108</v>
      </c>
      <c r="BE303" s="155">
        <f>IF(N303="základná",J303,0)</f>
        <v>0</v>
      </c>
      <c r="BF303" s="155">
        <f>IF(N303="znížená",J303,0)</f>
        <v>0</v>
      </c>
      <c r="BG303" s="155">
        <f>IF(N303="zákl. prenesená",J303,0)</f>
        <v>0</v>
      </c>
      <c r="BH303" s="155">
        <f>IF(N303="zníž. prenesená",J303,0)</f>
        <v>0</v>
      </c>
      <c r="BI303" s="155">
        <f>IF(N303="nulová",J303,0)</f>
        <v>0</v>
      </c>
      <c r="BJ303" s="17" t="s">
        <v>115</v>
      </c>
      <c r="BK303" s="156">
        <f>ROUND(I303*H303,3)</f>
        <v>0</v>
      </c>
      <c r="BL303" s="17" t="s">
        <v>114</v>
      </c>
      <c r="BM303" s="154" t="s">
        <v>364</v>
      </c>
    </row>
    <row r="304" spans="1:65" s="14" customFormat="1" ht="11.25">
      <c r="B304" s="164"/>
      <c r="D304" s="158" t="s">
        <v>117</v>
      </c>
      <c r="E304" s="165" t="s">
        <v>1</v>
      </c>
      <c r="F304" s="166" t="s">
        <v>365</v>
      </c>
      <c r="H304" s="167">
        <v>10</v>
      </c>
      <c r="L304" s="164"/>
      <c r="M304" s="168"/>
      <c r="N304" s="169"/>
      <c r="O304" s="169"/>
      <c r="P304" s="169"/>
      <c r="Q304" s="169"/>
      <c r="R304" s="169"/>
      <c r="S304" s="169"/>
      <c r="T304" s="170"/>
      <c r="AT304" s="165" t="s">
        <v>117</v>
      </c>
      <c r="AU304" s="165" t="s">
        <v>115</v>
      </c>
      <c r="AV304" s="14" t="s">
        <v>115</v>
      </c>
      <c r="AW304" s="14" t="s">
        <v>30</v>
      </c>
      <c r="AX304" s="14" t="s">
        <v>74</v>
      </c>
      <c r="AY304" s="165" t="s">
        <v>108</v>
      </c>
    </row>
    <row r="305" spans="1:65" s="14" customFormat="1" ht="11.25">
      <c r="B305" s="164"/>
      <c r="D305" s="158" t="s">
        <v>117</v>
      </c>
      <c r="E305" s="165" t="s">
        <v>1</v>
      </c>
      <c r="F305" s="166" t="s">
        <v>366</v>
      </c>
      <c r="H305" s="167">
        <v>10</v>
      </c>
      <c r="L305" s="164"/>
      <c r="M305" s="168"/>
      <c r="N305" s="169"/>
      <c r="O305" s="169"/>
      <c r="P305" s="169"/>
      <c r="Q305" s="169"/>
      <c r="R305" s="169"/>
      <c r="S305" s="169"/>
      <c r="T305" s="170"/>
      <c r="AT305" s="165" t="s">
        <v>117</v>
      </c>
      <c r="AU305" s="165" t="s">
        <v>115</v>
      </c>
      <c r="AV305" s="14" t="s">
        <v>115</v>
      </c>
      <c r="AW305" s="14" t="s">
        <v>30</v>
      </c>
      <c r="AX305" s="14" t="s">
        <v>74</v>
      </c>
      <c r="AY305" s="165" t="s">
        <v>108</v>
      </c>
    </row>
    <row r="306" spans="1:65" s="15" customFormat="1" ht="11.25">
      <c r="B306" s="171"/>
      <c r="D306" s="158" t="s">
        <v>117</v>
      </c>
      <c r="E306" s="172" t="s">
        <v>1</v>
      </c>
      <c r="F306" s="173" t="s">
        <v>122</v>
      </c>
      <c r="H306" s="174">
        <v>20</v>
      </c>
      <c r="L306" s="171"/>
      <c r="M306" s="175"/>
      <c r="N306" s="176"/>
      <c r="O306" s="176"/>
      <c r="P306" s="176"/>
      <c r="Q306" s="176"/>
      <c r="R306" s="176"/>
      <c r="S306" s="176"/>
      <c r="T306" s="177"/>
      <c r="AT306" s="172" t="s">
        <v>117</v>
      </c>
      <c r="AU306" s="172" t="s">
        <v>115</v>
      </c>
      <c r="AV306" s="15" t="s">
        <v>114</v>
      </c>
      <c r="AW306" s="15" t="s">
        <v>30</v>
      </c>
      <c r="AX306" s="15" t="s">
        <v>79</v>
      </c>
      <c r="AY306" s="172" t="s">
        <v>108</v>
      </c>
    </row>
    <row r="307" spans="1:65" s="2" customFormat="1" ht="24.2" customHeight="1">
      <c r="A307" s="30"/>
      <c r="B307" s="143"/>
      <c r="C307" s="178" t="s">
        <v>367</v>
      </c>
      <c r="D307" s="178" t="s">
        <v>164</v>
      </c>
      <c r="E307" s="179" t="s">
        <v>368</v>
      </c>
      <c r="F307" s="180" t="s">
        <v>369</v>
      </c>
      <c r="G307" s="181" t="s">
        <v>221</v>
      </c>
      <c r="H307" s="182">
        <v>8</v>
      </c>
      <c r="I307" s="182"/>
      <c r="J307" s="182"/>
      <c r="K307" s="183"/>
      <c r="L307" s="184"/>
      <c r="M307" s="185" t="s">
        <v>1</v>
      </c>
      <c r="N307" s="186" t="s">
        <v>40</v>
      </c>
      <c r="O307" s="152">
        <v>0</v>
      </c>
      <c r="P307" s="152">
        <f>O307*H307</f>
        <v>0</v>
      </c>
      <c r="Q307" s="152">
        <v>0.8</v>
      </c>
      <c r="R307" s="152">
        <f>Q307*H307</f>
        <v>6.4</v>
      </c>
      <c r="S307" s="152">
        <v>0</v>
      </c>
      <c r="T307" s="153">
        <f>S307*H307</f>
        <v>0</v>
      </c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R307" s="154" t="s">
        <v>163</v>
      </c>
      <c r="AT307" s="154" t="s">
        <v>164</v>
      </c>
      <c r="AU307" s="154" t="s">
        <v>115</v>
      </c>
      <c r="AY307" s="17" t="s">
        <v>108</v>
      </c>
      <c r="BE307" s="155">
        <f>IF(N307="základná",J307,0)</f>
        <v>0</v>
      </c>
      <c r="BF307" s="155">
        <f>IF(N307="znížená",J307,0)</f>
        <v>0</v>
      </c>
      <c r="BG307" s="155">
        <f>IF(N307="zákl. prenesená",J307,0)</f>
        <v>0</v>
      </c>
      <c r="BH307" s="155">
        <f>IF(N307="zníž. prenesená",J307,0)</f>
        <v>0</v>
      </c>
      <c r="BI307" s="155">
        <f>IF(N307="nulová",J307,0)</f>
        <v>0</v>
      </c>
      <c r="BJ307" s="17" t="s">
        <v>115</v>
      </c>
      <c r="BK307" s="156">
        <f>ROUND(I307*H307,3)</f>
        <v>0</v>
      </c>
      <c r="BL307" s="17" t="s">
        <v>114</v>
      </c>
      <c r="BM307" s="154" t="s">
        <v>370</v>
      </c>
    </row>
    <row r="308" spans="1:65" s="14" customFormat="1" ht="22.5">
      <c r="B308" s="164"/>
      <c r="D308" s="158" t="s">
        <v>117</v>
      </c>
      <c r="F308" s="166" t="s">
        <v>371</v>
      </c>
      <c r="H308" s="167">
        <v>8</v>
      </c>
      <c r="L308" s="164"/>
      <c r="M308" s="168"/>
      <c r="N308" s="169"/>
      <c r="O308" s="169"/>
      <c r="P308" s="169"/>
      <c r="Q308" s="169"/>
      <c r="R308" s="169"/>
      <c r="S308" s="169"/>
      <c r="T308" s="170"/>
      <c r="AT308" s="165" t="s">
        <v>117</v>
      </c>
      <c r="AU308" s="165" t="s">
        <v>115</v>
      </c>
      <c r="AV308" s="14" t="s">
        <v>115</v>
      </c>
      <c r="AW308" s="14" t="s">
        <v>3</v>
      </c>
      <c r="AX308" s="14" t="s">
        <v>79</v>
      </c>
      <c r="AY308" s="165" t="s">
        <v>108</v>
      </c>
    </row>
    <row r="309" spans="1:65" s="2" customFormat="1" ht="21.75" customHeight="1">
      <c r="A309" s="30"/>
      <c r="B309" s="143"/>
      <c r="C309" s="144" t="s">
        <v>372</v>
      </c>
      <c r="D309" s="144" t="s">
        <v>110</v>
      </c>
      <c r="E309" s="145" t="s">
        <v>373</v>
      </c>
      <c r="F309" s="146" t="s">
        <v>374</v>
      </c>
      <c r="G309" s="147" t="s">
        <v>363</v>
      </c>
      <c r="H309" s="148">
        <v>8</v>
      </c>
      <c r="I309" s="148"/>
      <c r="J309" s="148"/>
      <c r="K309" s="149"/>
      <c r="L309" s="31"/>
      <c r="M309" s="150" t="s">
        <v>1</v>
      </c>
      <c r="N309" s="151" t="s">
        <v>40</v>
      </c>
      <c r="O309" s="152">
        <v>1.8520000000000001</v>
      </c>
      <c r="P309" s="152">
        <f>O309*H309</f>
        <v>14.816000000000001</v>
      </c>
      <c r="Q309" s="152">
        <v>0.90200709999999995</v>
      </c>
      <c r="R309" s="152">
        <f>Q309*H309</f>
        <v>7.2160567999999996</v>
      </c>
      <c r="S309" s="152">
        <v>0</v>
      </c>
      <c r="T309" s="153">
        <f>S309*H309</f>
        <v>0</v>
      </c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R309" s="154" t="s">
        <v>114</v>
      </c>
      <c r="AT309" s="154" t="s">
        <v>110</v>
      </c>
      <c r="AU309" s="154" t="s">
        <v>115</v>
      </c>
      <c r="AY309" s="17" t="s">
        <v>108</v>
      </c>
      <c r="BE309" s="155">
        <f>IF(N309="základná",J309,0)</f>
        <v>0</v>
      </c>
      <c r="BF309" s="155">
        <f>IF(N309="znížená",J309,0)</f>
        <v>0</v>
      </c>
      <c r="BG309" s="155">
        <f>IF(N309="zákl. prenesená",J309,0)</f>
        <v>0</v>
      </c>
      <c r="BH309" s="155">
        <f>IF(N309="zníž. prenesená",J309,0)</f>
        <v>0</v>
      </c>
      <c r="BI309" s="155">
        <f>IF(N309="nulová",J309,0)</f>
        <v>0</v>
      </c>
      <c r="BJ309" s="17" t="s">
        <v>115</v>
      </c>
      <c r="BK309" s="156">
        <f>ROUND(I309*H309,3)</f>
        <v>0</v>
      </c>
      <c r="BL309" s="17" t="s">
        <v>114</v>
      </c>
      <c r="BM309" s="154" t="s">
        <v>375</v>
      </c>
    </row>
    <row r="310" spans="1:65" s="14" customFormat="1" ht="11.25">
      <c r="B310" s="164"/>
      <c r="D310" s="158" t="s">
        <v>117</v>
      </c>
      <c r="E310" s="165" t="s">
        <v>1</v>
      </c>
      <c r="F310" s="166" t="s">
        <v>376</v>
      </c>
      <c r="H310" s="167">
        <v>8</v>
      </c>
      <c r="L310" s="164"/>
      <c r="M310" s="168"/>
      <c r="N310" s="169"/>
      <c r="O310" s="169"/>
      <c r="P310" s="169"/>
      <c r="Q310" s="169"/>
      <c r="R310" s="169"/>
      <c r="S310" s="169"/>
      <c r="T310" s="170"/>
      <c r="AT310" s="165" t="s">
        <v>117</v>
      </c>
      <c r="AU310" s="165" t="s">
        <v>115</v>
      </c>
      <c r="AV310" s="14" t="s">
        <v>115</v>
      </c>
      <c r="AW310" s="14" t="s">
        <v>30</v>
      </c>
      <c r="AX310" s="14" t="s">
        <v>79</v>
      </c>
      <c r="AY310" s="165" t="s">
        <v>108</v>
      </c>
    </row>
    <row r="311" spans="1:65" s="2" customFormat="1" ht="24.2" customHeight="1">
      <c r="A311" s="30"/>
      <c r="B311" s="143"/>
      <c r="C311" s="178" t="s">
        <v>377</v>
      </c>
      <c r="D311" s="178" t="s">
        <v>164</v>
      </c>
      <c r="E311" s="179" t="s">
        <v>378</v>
      </c>
      <c r="F311" s="180" t="s">
        <v>379</v>
      </c>
      <c r="G311" s="181" t="s">
        <v>221</v>
      </c>
      <c r="H311" s="182">
        <v>4</v>
      </c>
      <c r="I311" s="182"/>
      <c r="J311" s="182"/>
      <c r="K311" s="183"/>
      <c r="L311" s="184"/>
      <c r="M311" s="185" t="s">
        <v>1</v>
      </c>
      <c r="N311" s="186" t="s">
        <v>40</v>
      </c>
      <c r="O311" s="152">
        <v>0</v>
      </c>
      <c r="P311" s="152">
        <f>O311*H311</f>
        <v>0</v>
      </c>
      <c r="Q311" s="152">
        <v>1.48</v>
      </c>
      <c r="R311" s="152">
        <f>Q311*H311</f>
        <v>5.92</v>
      </c>
      <c r="S311" s="152">
        <v>0</v>
      </c>
      <c r="T311" s="153">
        <f>S311*H311</f>
        <v>0</v>
      </c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R311" s="154" t="s">
        <v>163</v>
      </c>
      <c r="AT311" s="154" t="s">
        <v>164</v>
      </c>
      <c r="AU311" s="154" t="s">
        <v>115</v>
      </c>
      <c r="AY311" s="17" t="s">
        <v>108</v>
      </c>
      <c r="BE311" s="155">
        <f>IF(N311="základná",J311,0)</f>
        <v>0</v>
      </c>
      <c r="BF311" s="155">
        <f>IF(N311="znížená",J311,0)</f>
        <v>0</v>
      </c>
      <c r="BG311" s="155">
        <f>IF(N311="zákl. prenesená",J311,0)</f>
        <v>0</v>
      </c>
      <c r="BH311" s="155">
        <f>IF(N311="zníž. prenesená",J311,0)</f>
        <v>0</v>
      </c>
      <c r="BI311" s="155">
        <f>IF(N311="nulová",J311,0)</f>
        <v>0</v>
      </c>
      <c r="BJ311" s="17" t="s">
        <v>115</v>
      </c>
      <c r="BK311" s="156">
        <f>ROUND(I311*H311,3)</f>
        <v>0</v>
      </c>
      <c r="BL311" s="17" t="s">
        <v>114</v>
      </c>
      <c r="BM311" s="154" t="s">
        <v>380</v>
      </c>
    </row>
    <row r="312" spans="1:65" s="14" customFormat="1" ht="22.5">
      <c r="B312" s="164"/>
      <c r="D312" s="158" t="s">
        <v>117</v>
      </c>
      <c r="F312" s="166" t="s">
        <v>381</v>
      </c>
      <c r="H312" s="167">
        <v>4</v>
      </c>
      <c r="L312" s="164"/>
      <c r="M312" s="168"/>
      <c r="N312" s="169"/>
      <c r="O312" s="169"/>
      <c r="P312" s="169"/>
      <c r="Q312" s="169"/>
      <c r="R312" s="169"/>
      <c r="S312" s="169"/>
      <c r="T312" s="170"/>
      <c r="AT312" s="165" t="s">
        <v>117</v>
      </c>
      <c r="AU312" s="165" t="s">
        <v>115</v>
      </c>
      <c r="AV312" s="14" t="s">
        <v>115</v>
      </c>
      <c r="AW312" s="14" t="s">
        <v>3</v>
      </c>
      <c r="AX312" s="14" t="s">
        <v>79</v>
      </c>
      <c r="AY312" s="165" t="s">
        <v>108</v>
      </c>
    </row>
    <row r="313" spans="1:65" s="2" customFormat="1" ht="21.75" customHeight="1">
      <c r="A313" s="30"/>
      <c r="B313" s="143"/>
      <c r="C313" s="144" t="s">
        <v>382</v>
      </c>
      <c r="D313" s="144" t="s">
        <v>110</v>
      </c>
      <c r="E313" s="145" t="s">
        <v>383</v>
      </c>
      <c r="F313" s="146" t="s">
        <v>384</v>
      </c>
      <c r="G313" s="147" t="s">
        <v>363</v>
      </c>
      <c r="H313" s="148">
        <v>10</v>
      </c>
      <c r="I313" s="148"/>
      <c r="J313" s="148"/>
      <c r="K313" s="149"/>
      <c r="L313" s="31"/>
      <c r="M313" s="150" t="s">
        <v>1</v>
      </c>
      <c r="N313" s="151" t="s">
        <v>40</v>
      </c>
      <c r="O313" s="152">
        <v>3.645</v>
      </c>
      <c r="P313" s="152">
        <f>O313*H313</f>
        <v>36.450000000000003</v>
      </c>
      <c r="Q313" s="152">
        <v>2.4877630000000002</v>
      </c>
      <c r="R313" s="152">
        <f>Q313*H313</f>
        <v>24.877630000000003</v>
      </c>
      <c r="S313" s="152">
        <v>0</v>
      </c>
      <c r="T313" s="153">
        <f>S313*H313</f>
        <v>0</v>
      </c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R313" s="154" t="s">
        <v>114</v>
      </c>
      <c r="AT313" s="154" t="s">
        <v>110</v>
      </c>
      <c r="AU313" s="154" t="s">
        <v>115</v>
      </c>
      <c r="AY313" s="17" t="s">
        <v>108</v>
      </c>
      <c r="BE313" s="155">
        <f>IF(N313="základná",J313,0)</f>
        <v>0</v>
      </c>
      <c r="BF313" s="155">
        <f>IF(N313="znížená",J313,0)</f>
        <v>0</v>
      </c>
      <c r="BG313" s="155">
        <f>IF(N313="zákl. prenesená",J313,0)</f>
        <v>0</v>
      </c>
      <c r="BH313" s="155">
        <f>IF(N313="zníž. prenesená",J313,0)</f>
        <v>0</v>
      </c>
      <c r="BI313" s="155">
        <f>IF(N313="nulová",J313,0)</f>
        <v>0</v>
      </c>
      <c r="BJ313" s="17" t="s">
        <v>115</v>
      </c>
      <c r="BK313" s="156">
        <f>ROUND(I313*H313,3)</f>
        <v>0</v>
      </c>
      <c r="BL313" s="17" t="s">
        <v>114</v>
      </c>
      <c r="BM313" s="154" t="s">
        <v>385</v>
      </c>
    </row>
    <row r="314" spans="1:65" s="14" customFormat="1" ht="11.25">
      <c r="B314" s="164"/>
      <c r="D314" s="158" t="s">
        <v>117</v>
      </c>
      <c r="E314" s="165" t="s">
        <v>1</v>
      </c>
      <c r="F314" s="166" t="s">
        <v>386</v>
      </c>
      <c r="H314" s="167">
        <v>10</v>
      </c>
      <c r="L314" s="164"/>
      <c r="M314" s="168"/>
      <c r="N314" s="169"/>
      <c r="O314" s="169"/>
      <c r="P314" s="169"/>
      <c r="Q314" s="169"/>
      <c r="R314" s="169"/>
      <c r="S314" s="169"/>
      <c r="T314" s="170"/>
      <c r="AT314" s="165" t="s">
        <v>117</v>
      </c>
      <c r="AU314" s="165" t="s">
        <v>115</v>
      </c>
      <c r="AV314" s="14" t="s">
        <v>115</v>
      </c>
      <c r="AW314" s="14" t="s">
        <v>30</v>
      </c>
      <c r="AX314" s="14" t="s">
        <v>79</v>
      </c>
      <c r="AY314" s="165" t="s">
        <v>108</v>
      </c>
    </row>
    <row r="315" spans="1:65" s="2" customFormat="1" ht="24.2" customHeight="1">
      <c r="A315" s="30"/>
      <c r="B315" s="143"/>
      <c r="C315" s="178" t="s">
        <v>387</v>
      </c>
      <c r="D315" s="178" t="s">
        <v>164</v>
      </c>
      <c r="E315" s="179" t="s">
        <v>388</v>
      </c>
      <c r="F315" s="180" t="s">
        <v>389</v>
      </c>
      <c r="G315" s="181" t="s">
        <v>221</v>
      </c>
      <c r="H315" s="182">
        <v>4</v>
      </c>
      <c r="I315" s="182"/>
      <c r="J315" s="182"/>
      <c r="K315" s="183"/>
      <c r="L315" s="184"/>
      <c r="M315" s="185" t="s">
        <v>1</v>
      </c>
      <c r="N315" s="186" t="s">
        <v>40</v>
      </c>
      <c r="O315" s="152">
        <v>0</v>
      </c>
      <c r="P315" s="152">
        <f>O315*H315</f>
        <v>0</v>
      </c>
      <c r="Q315" s="152">
        <v>3.8849999999999998</v>
      </c>
      <c r="R315" s="152">
        <f>Q315*H315</f>
        <v>15.54</v>
      </c>
      <c r="S315" s="152">
        <v>0</v>
      </c>
      <c r="T315" s="153">
        <f>S315*H315</f>
        <v>0</v>
      </c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R315" s="154" t="s">
        <v>163</v>
      </c>
      <c r="AT315" s="154" t="s">
        <v>164</v>
      </c>
      <c r="AU315" s="154" t="s">
        <v>115</v>
      </c>
      <c r="AY315" s="17" t="s">
        <v>108</v>
      </c>
      <c r="BE315" s="155">
        <f>IF(N315="základná",J315,0)</f>
        <v>0</v>
      </c>
      <c r="BF315" s="155">
        <f>IF(N315="znížená",J315,0)</f>
        <v>0</v>
      </c>
      <c r="BG315" s="155">
        <f>IF(N315="zákl. prenesená",J315,0)</f>
        <v>0</v>
      </c>
      <c r="BH315" s="155">
        <f>IF(N315="zníž. prenesená",J315,0)</f>
        <v>0</v>
      </c>
      <c r="BI315" s="155">
        <f>IF(N315="nulová",J315,0)</f>
        <v>0</v>
      </c>
      <c r="BJ315" s="17" t="s">
        <v>115</v>
      </c>
      <c r="BK315" s="156">
        <f>ROUND(I315*H315,3)</f>
        <v>0</v>
      </c>
      <c r="BL315" s="17" t="s">
        <v>114</v>
      </c>
      <c r="BM315" s="154" t="s">
        <v>390</v>
      </c>
    </row>
    <row r="316" spans="1:65" s="14" customFormat="1" ht="22.5">
      <c r="B316" s="164"/>
      <c r="D316" s="158" t="s">
        <v>117</v>
      </c>
      <c r="F316" s="166" t="s">
        <v>391</v>
      </c>
      <c r="H316" s="167">
        <v>4</v>
      </c>
      <c r="L316" s="164"/>
      <c r="M316" s="168"/>
      <c r="N316" s="169"/>
      <c r="O316" s="169"/>
      <c r="P316" s="169"/>
      <c r="Q316" s="169"/>
      <c r="R316" s="169"/>
      <c r="S316" s="169"/>
      <c r="T316" s="170"/>
      <c r="AT316" s="165" t="s">
        <v>117</v>
      </c>
      <c r="AU316" s="165" t="s">
        <v>115</v>
      </c>
      <c r="AV316" s="14" t="s">
        <v>115</v>
      </c>
      <c r="AW316" s="14" t="s">
        <v>3</v>
      </c>
      <c r="AX316" s="14" t="s">
        <v>79</v>
      </c>
      <c r="AY316" s="165" t="s">
        <v>108</v>
      </c>
    </row>
    <row r="317" spans="1:65" s="12" customFormat="1" ht="22.9" customHeight="1">
      <c r="B317" s="131"/>
      <c r="D317" s="132" t="s">
        <v>73</v>
      </c>
      <c r="E317" s="141" t="s">
        <v>392</v>
      </c>
      <c r="F317" s="141" t="s">
        <v>393</v>
      </c>
      <c r="J317" s="142"/>
      <c r="L317" s="131"/>
      <c r="M317" s="135"/>
      <c r="N317" s="136"/>
      <c r="O317" s="136"/>
      <c r="P317" s="137">
        <f>P318</f>
        <v>393.34911999999997</v>
      </c>
      <c r="Q317" s="136"/>
      <c r="R317" s="137">
        <f>R318</f>
        <v>0</v>
      </c>
      <c r="S317" s="136"/>
      <c r="T317" s="138">
        <f>T318</f>
        <v>0</v>
      </c>
      <c r="AR317" s="132" t="s">
        <v>79</v>
      </c>
      <c r="AT317" s="139" t="s">
        <v>73</v>
      </c>
      <c r="AU317" s="139" t="s">
        <v>79</v>
      </c>
      <c r="AY317" s="132" t="s">
        <v>108</v>
      </c>
      <c r="BK317" s="140">
        <f>BK318</f>
        <v>0</v>
      </c>
    </row>
    <row r="318" spans="1:65" s="2" customFormat="1" ht="33" customHeight="1">
      <c r="A318" s="30"/>
      <c r="B318" s="143"/>
      <c r="C318" s="144" t="s">
        <v>394</v>
      </c>
      <c r="D318" s="144" t="s">
        <v>110</v>
      </c>
      <c r="E318" s="145" t="s">
        <v>395</v>
      </c>
      <c r="F318" s="146" t="s">
        <v>396</v>
      </c>
      <c r="G318" s="147" t="s">
        <v>167</v>
      </c>
      <c r="H318" s="148">
        <v>9833.7279999999992</v>
      </c>
      <c r="I318" s="148"/>
      <c r="J318" s="148"/>
      <c r="K318" s="149"/>
      <c r="L318" s="31"/>
      <c r="M318" s="187" t="s">
        <v>1</v>
      </c>
      <c r="N318" s="188" t="s">
        <v>40</v>
      </c>
      <c r="O318" s="189">
        <v>0.04</v>
      </c>
      <c r="P318" s="189">
        <f>O318*H318</f>
        <v>393.34911999999997</v>
      </c>
      <c r="Q318" s="189">
        <v>0</v>
      </c>
      <c r="R318" s="189">
        <f>Q318*H318</f>
        <v>0</v>
      </c>
      <c r="S318" s="189">
        <v>0</v>
      </c>
      <c r="T318" s="190">
        <f>S318*H318</f>
        <v>0</v>
      </c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R318" s="154" t="s">
        <v>114</v>
      </c>
      <c r="AT318" s="154" t="s">
        <v>110</v>
      </c>
      <c r="AU318" s="154" t="s">
        <v>115</v>
      </c>
      <c r="AY318" s="17" t="s">
        <v>108</v>
      </c>
      <c r="BE318" s="155">
        <f>IF(N318="základná",J318,0)</f>
        <v>0</v>
      </c>
      <c r="BF318" s="155">
        <f>IF(N318="znížená",J318,0)</f>
        <v>0</v>
      </c>
      <c r="BG318" s="155">
        <f>IF(N318="zákl. prenesená",J318,0)</f>
        <v>0</v>
      </c>
      <c r="BH318" s="155">
        <f>IF(N318="zníž. prenesená",J318,0)</f>
        <v>0</v>
      </c>
      <c r="BI318" s="155">
        <f>IF(N318="nulová",J318,0)</f>
        <v>0</v>
      </c>
      <c r="BJ318" s="17" t="s">
        <v>115</v>
      </c>
      <c r="BK318" s="156">
        <f>ROUND(I318*H318,3)</f>
        <v>0</v>
      </c>
      <c r="BL318" s="17" t="s">
        <v>114</v>
      </c>
      <c r="BM318" s="154" t="s">
        <v>397</v>
      </c>
    </row>
    <row r="319" spans="1:65" s="2" customFormat="1" ht="6.95" customHeight="1">
      <c r="A319" s="30"/>
      <c r="B319" s="48"/>
      <c r="C319" s="49"/>
      <c r="D319" s="49"/>
      <c r="E319" s="49"/>
      <c r="F319" s="49"/>
      <c r="G319" s="49"/>
      <c r="H319" s="49"/>
      <c r="I319" s="49"/>
      <c r="J319" s="49"/>
      <c r="K319" s="49"/>
      <c r="L319" s="31"/>
      <c r="M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</row>
  </sheetData>
  <autoFilter ref="C117:K318"/>
  <mergeCells count="6">
    <mergeCell ref="L2:V2"/>
    <mergeCell ref="E7:H7"/>
    <mergeCell ref="E16:H16"/>
    <mergeCell ref="E25:H25"/>
    <mergeCell ref="E84:H84"/>
    <mergeCell ref="E110:H110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133 - Vybudovanie spoločn...</vt:lpstr>
      <vt:lpstr>'133 - Vybudovanie spoločn...'!Názvy_tlače</vt:lpstr>
      <vt:lpstr>'Rekapitulácia stavby'!Názvy_tlače</vt:lpstr>
      <vt:lpstr>'133 - Vybudovanie spoločn...'!Oblasť_tlače</vt:lpstr>
      <vt:lpstr>'Rekapitulácia stavby'!Oblasť_tlače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LAPTOP-7U5IG2PB\Ladislav Bačenko</dc:creator>
  <cp:lastModifiedBy>uhrin@tenderprojekt.sk</cp:lastModifiedBy>
  <cp:lastPrinted>2024-02-21T18:12:21Z</cp:lastPrinted>
  <dcterms:created xsi:type="dcterms:W3CDTF">2024-01-30T15:55:27Z</dcterms:created>
  <dcterms:modified xsi:type="dcterms:W3CDTF">2024-02-21T18:13:42Z</dcterms:modified>
</cp:coreProperties>
</file>