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00" windowWidth="22716" windowHeight="10788" activeTab="2"/>
  </bookViews>
  <sheets>
    <sheet name="Rekapitulácia stavby" sheetId="1" r:id="rId1"/>
    <sheet name="SO 01 - Stavebné práce" sheetId="2" r:id="rId2"/>
    <sheet name="SO 01-1 - HZS - invest.ná..." sheetId="3" r:id="rId3"/>
    <sheet name="SO 01-1-2 - Kabeláž silno..." sheetId="4" r:id="rId4"/>
    <sheet name="SO 01-1-3 - Kabeláž slabo..." sheetId="5" r:id="rId5"/>
    <sheet name="SO 01-1-4 - Zásuvky, vypí..." sheetId="6" r:id="rId6"/>
    <sheet name="SO 01-1-5 - Svietidlá, sn..." sheetId="7" r:id="rId7"/>
    <sheet name="SO 01-1-6 - Dátové zásuvk..." sheetId="8" r:id="rId8"/>
    <sheet name="SO 01-1-7 - Osadenie kami..." sheetId="9" r:id="rId9"/>
    <sheet name="SO 01-1-8 - Kabeláž silno..." sheetId="10" r:id="rId10"/>
    <sheet name="SO 01-1-9 - Kabeláž silno..." sheetId="11" r:id="rId11"/>
    <sheet name="SO 01-1-10 - Kabeláž slab..." sheetId="12" r:id="rId12"/>
    <sheet name="SO 01-1-11 - Zásuvky,vypí..." sheetId="13" r:id="rId13"/>
    <sheet name="SO 01-1-12 - Svietidlá, s..." sheetId="14" r:id="rId14"/>
    <sheet name="SO 01-1-13 - Dátové zásuv..." sheetId="15" r:id="rId15"/>
    <sheet name="SO 01-1-14 - Osadenie kam..." sheetId="16" r:id="rId16"/>
    <sheet name="SO 01-1-15 - Kúrenie 2.n.p." sheetId="17" r:id="rId17"/>
    <sheet name="SO 01-1-16 - Dátová rozvá..." sheetId="18" r:id="rId18"/>
    <sheet name="SO 01-1-17 - Rozvádzač RH..." sheetId="19" r:id="rId19"/>
    <sheet name="SO 01-1-18 - Rozvádzač RK..." sheetId="20" r:id="rId20"/>
    <sheet name="SO 01-2 - Zdravotechnika" sheetId="21" r:id="rId21"/>
    <sheet name="SO 01-3 - Vykurovanie" sheetId="22" r:id="rId22"/>
    <sheet name="SO 02 - Areálová splaškov..." sheetId="23" r:id="rId23"/>
  </sheets>
  <definedNames>
    <definedName name="_xlnm._FilterDatabase" localSheetId="1" hidden="1">'SO 01 - Stavebné práce'!$C$136:$K$308</definedName>
    <definedName name="_xlnm._FilterDatabase" localSheetId="2" hidden="1">'SO 01-1 - HZS - invest.ná...'!$C$126:$K$132</definedName>
    <definedName name="_xlnm._FilterDatabase" localSheetId="11" hidden="1">'SO 01-1-10 - Kabeláž slab...'!$C$128:$K$145</definedName>
    <definedName name="_xlnm._FilterDatabase" localSheetId="12" hidden="1">'SO 01-1-11 - Zásuvky,vypí...'!$C$126:$K$144</definedName>
    <definedName name="_xlnm._FilterDatabase" localSheetId="13" hidden="1">'SO 01-1-12 - Svietidlá, s...'!$C$127:$K$138</definedName>
    <definedName name="_xlnm._FilterDatabase" localSheetId="14" hidden="1">'SO 01-1-13 - Dátové zásuv...'!$C$125:$K$133</definedName>
    <definedName name="_xlnm._FilterDatabase" localSheetId="15" hidden="1">'SO 01-1-14 - Osadenie kam...'!$C$126:$K$135</definedName>
    <definedName name="_xlnm._FilterDatabase" localSheetId="16" hidden="1">'SO 01-1-15 - Kúrenie 2.n.p.'!$C$127:$K$136</definedName>
    <definedName name="_xlnm._FilterDatabase" localSheetId="17" hidden="1">'SO 01-1-16 - Dátová rozvá...'!$C$128:$K$151</definedName>
    <definedName name="_xlnm._FilterDatabase" localSheetId="18" hidden="1">'SO 01-1-17 - Rozvádzač RH...'!$C$132:$K$202</definedName>
    <definedName name="_xlnm._FilterDatabase" localSheetId="19" hidden="1">'SO 01-1-18 - Rozvádzač RK...'!$C$125:$K$140</definedName>
    <definedName name="_xlnm._FilterDatabase" localSheetId="3" hidden="1">'SO 01-1-2 - Kabeláž silno...'!$C$127:$K$173</definedName>
    <definedName name="_xlnm._FilterDatabase" localSheetId="4" hidden="1">'SO 01-1-3 - Kabeláž slabo...'!$C$128:$K$144</definedName>
    <definedName name="_xlnm._FilterDatabase" localSheetId="5" hidden="1">'SO 01-1-4 - Zásuvky, vypí...'!$C$127:$K$143</definedName>
    <definedName name="_xlnm._FilterDatabase" localSheetId="6" hidden="1">'SO 01-1-5 - Svietidlá, sn...'!$C$127:$K$141</definedName>
    <definedName name="_xlnm._FilterDatabase" localSheetId="7" hidden="1">'SO 01-1-6 - Dátové zásuvk...'!$C$125:$K$132</definedName>
    <definedName name="_xlnm._FilterDatabase" localSheetId="8" hidden="1">'SO 01-1-7 - Osadenie kami...'!$C$126:$K$138</definedName>
    <definedName name="_xlnm._FilterDatabase" localSheetId="9" hidden="1">'SO 01-1-8 - Kabeláž silno...'!$C$126:$K$146</definedName>
    <definedName name="_xlnm._FilterDatabase" localSheetId="10" hidden="1">'SO 01-1-9 - Kabeláž silno...'!$C$127:$K$148</definedName>
    <definedName name="_xlnm._FilterDatabase" localSheetId="20" hidden="1">'SO 01-2 - Zdravotechnika'!$C$130:$K$274</definedName>
    <definedName name="_xlnm._FilterDatabase" localSheetId="21" hidden="1">'SO 01-3 - Vykurovanie'!$C$129:$K$224</definedName>
    <definedName name="_xlnm._FilterDatabase" localSheetId="22" hidden="1">'SO 02 - Areálová splaškov...'!$C$124:$K$149</definedName>
    <definedName name="_xlnm.Print_Titles" localSheetId="0">'Rekapitulácia stavby'!$92:$92</definedName>
    <definedName name="_xlnm.Print_Titles" localSheetId="1">'SO 01 - Stavebné práce'!$136:$136</definedName>
    <definedName name="_xlnm.Print_Titles" localSheetId="2">'SO 01-1 - HZS - invest.ná...'!$126:$126</definedName>
    <definedName name="_xlnm.Print_Titles" localSheetId="11">'SO 01-1-10 - Kabeláž slab...'!$128:$128</definedName>
    <definedName name="_xlnm.Print_Titles" localSheetId="12">'SO 01-1-11 - Zásuvky,vypí...'!$126:$126</definedName>
    <definedName name="_xlnm.Print_Titles" localSheetId="13">'SO 01-1-12 - Svietidlá, s...'!$127:$127</definedName>
    <definedName name="_xlnm.Print_Titles" localSheetId="14">'SO 01-1-13 - Dátové zásuv...'!$125:$125</definedName>
    <definedName name="_xlnm.Print_Titles" localSheetId="15">'SO 01-1-14 - Osadenie kam...'!$126:$126</definedName>
    <definedName name="_xlnm.Print_Titles" localSheetId="16">'SO 01-1-15 - Kúrenie 2.n.p.'!$127:$127</definedName>
    <definedName name="_xlnm.Print_Titles" localSheetId="17">'SO 01-1-16 - Dátová rozvá...'!$128:$128</definedName>
    <definedName name="_xlnm.Print_Titles" localSheetId="18">'SO 01-1-17 - Rozvádzač RH...'!$132:$132</definedName>
    <definedName name="_xlnm.Print_Titles" localSheetId="19">'SO 01-1-18 - Rozvádzač RK...'!$125:$125</definedName>
    <definedName name="_xlnm.Print_Titles" localSheetId="3">'SO 01-1-2 - Kabeláž silno...'!$127:$127</definedName>
    <definedName name="_xlnm.Print_Titles" localSheetId="4">'SO 01-1-3 - Kabeláž slabo...'!$128:$128</definedName>
    <definedName name="_xlnm.Print_Titles" localSheetId="5">'SO 01-1-4 - Zásuvky, vypí...'!$127:$127</definedName>
    <definedName name="_xlnm.Print_Titles" localSheetId="6">'SO 01-1-5 - Svietidlá, sn...'!$127:$127</definedName>
    <definedName name="_xlnm.Print_Titles" localSheetId="7">'SO 01-1-6 - Dátové zásuvk...'!$125:$125</definedName>
    <definedName name="_xlnm.Print_Titles" localSheetId="8">'SO 01-1-7 - Osadenie kami...'!$126:$126</definedName>
    <definedName name="_xlnm.Print_Titles" localSheetId="9">'SO 01-1-8 - Kabeláž silno...'!$126:$126</definedName>
    <definedName name="_xlnm.Print_Titles" localSheetId="10">'SO 01-1-9 - Kabeláž silno...'!$127:$127</definedName>
    <definedName name="_xlnm.Print_Titles" localSheetId="20">'SO 01-2 - Zdravotechnika'!$130:$130</definedName>
    <definedName name="_xlnm.Print_Titles" localSheetId="21">'SO 01-3 - Vykurovanie'!$129:$129</definedName>
    <definedName name="_xlnm.Print_Titles" localSheetId="22">'SO 02 - Areálová splaškov...'!$124:$124</definedName>
    <definedName name="_xlnm.Print_Area" localSheetId="0">'Rekapitulácia stavby'!$D$4:$AO$76,'Rekapitulácia stavby'!$C$82:$AQ$119</definedName>
    <definedName name="_xlnm.Print_Area" localSheetId="1">'SO 01 - Stavebné práce'!$C$4:$J$75,'SO 01 - Stavebné práce'!$C$81:$J$116,'SO 01 - Stavebné práce'!$C$122:$J$308</definedName>
    <definedName name="_xlnm.Print_Area" localSheetId="2">'SO 01-1 - HZS - invest.ná...'!$C$4:$J$76,'SO 01-1 - HZS - invest.ná...'!$C$82:$J$104,'SO 01-1 - HZS - invest.ná...'!$C$110:$J$132</definedName>
    <definedName name="_xlnm.Print_Area" localSheetId="11">'SO 01-1-10 - Kabeláž slab...'!$C$4:$J$76,'SO 01-1-10 - Kabeláž slab...'!$C$82:$J$106,'SO 01-1-10 - Kabeláž slab...'!$C$112:$J$145</definedName>
    <definedName name="_xlnm.Print_Area" localSheetId="12">'SO 01-1-11 - Zásuvky,vypí...'!$C$4:$J$76,'SO 01-1-11 - Zásuvky,vypí...'!$C$82:$J$104,'SO 01-1-11 - Zásuvky,vypí...'!$C$110:$J$144</definedName>
    <definedName name="_xlnm.Print_Area" localSheetId="13">'SO 01-1-12 - Svietidlá, s...'!$C$4:$J$76,'SO 01-1-12 - Svietidlá, s...'!$C$82:$J$105,'SO 01-1-12 - Svietidlá, s...'!$C$111:$J$138</definedName>
    <definedName name="_xlnm.Print_Area" localSheetId="14">'SO 01-1-13 - Dátové zásuv...'!$C$4:$J$76,'SO 01-1-13 - Dátové zásuv...'!$C$82:$J$103,'SO 01-1-13 - Dátové zásuv...'!$C$109:$J$133</definedName>
    <definedName name="_xlnm.Print_Area" localSheetId="15">'SO 01-1-14 - Osadenie kam...'!$C$4:$J$76,'SO 01-1-14 - Osadenie kam...'!$C$82:$J$104,'SO 01-1-14 - Osadenie kam...'!$C$110:$J$135</definedName>
    <definedName name="_xlnm.Print_Area" localSheetId="16">'SO 01-1-15 - Kúrenie 2.n.p.'!$C$4:$J$76,'SO 01-1-15 - Kúrenie 2.n.p.'!$C$82:$J$105,'SO 01-1-15 - Kúrenie 2.n.p.'!$C$111:$J$136</definedName>
    <definedName name="_xlnm.Print_Area" localSheetId="17">'SO 01-1-16 - Dátová rozvá...'!$C$4:$J$76,'SO 01-1-16 - Dátová rozvá...'!$C$82:$J$106,'SO 01-1-16 - Dátová rozvá...'!$C$112:$J$151</definedName>
    <definedName name="_xlnm.Print_Area" localSheetId="18">'SO 01-1-17 - Rozvádzač RH...'!$C$4:$J$76,'SO 01-1-17 - Rozvádzač RH...'!$C$82:$J$110,'SO 01-1-17 - Rozvádzač RH...'!$C$116:$J$202</definedName>
    <definedName name="_xlnm.Print_Area" localSheetId="19">'SO 01-1-18 - Rozvádzač RK...'!$C$4:$J$76,'SO 01-1-18 - Rozvádzač RK...'!$C$82:$J$103,'SO 01-1-18 - Rozvádzač RK...'!$C$109:$J$140</definedName>
    <definedName name="_xlnm.Print_Area" localSheetId="3">'SO 01-1-2 - Kabeláž silno...'!$C$4:$J$76,'SO 01-1-2 - Kabeláž silno...'!$C$82:$J$105,'SO 01-1-2 - Kabeláž silno...'!$C$111:$J$173</definedName>
    <definedName name="_xlnm.Print_Area" localSheetId="4">'SO 01-1-3 - Kabeláž slabo...'!$C$4:$J$76,'SO 01-1-3 - Kabeláž slabo...'!$C$82:$J$106,'SO 01-1-3 - Kabeláž slabo...'!$C$112:$J$144</definedName>
    <definedName name="_xlnm.Print_Area" localSheetId="5">'SO 01-1-4 - Zásuvky, vypí...'!$C$4:$J$76,'SO 01-1-4 - Zásuvky, vypí...'!$C$82:$J$105,'SO 01-1-4 - Zásuvky, vypí...'!$C$111:$J$143</definedName>
    <definedName name="_xlnm.Print_Area" localSheetId="6">'SO 01-1-5 - Svietidlá, sn...'!$C$4:$J$76,'SO 01-1-5 - Svietidlá, sn...'!$C$82:$J$105,'SO 01-1-5 - Svietidlá, sn...'!$C$111:$J$141</definedName>
    <definedName name="_xlnm.Print_Area" localSheetId="7">'SO 01-1-6 - Dátové zásuvk...'!$C$4:$J$76,'SO 01-1-6 - Dátové zásuvk...'!$C$82:$J$103,'SO 01-1-6 - Dátové zásuvk...'!$C$109:$J$132</definedName>
    <definedName name="_xlnm.Print_Area" localSheetId="8">'SO 01-1-7 - Osadenie kami...'!$C$4:$J$76,'SO 01-1-7 - Osadenie kami...'!$C$82:$J$104,'SO 01-1-7 - Osadenie kami...'!$C$110:$J$138</definedName>
    <definedName name="_xlnm.Print_Area" localSheetId="9">'SO 01-1-8 - Kabeláž silno...'!$C$4:$J$76,'SO 01-1-8 - Kabeláž silno...'!$C$82:$J$104,'SO 01-1-8 - Kabeláž silno...'!$C$110:$J$146</definedName>
    <definedName name="_xlnm.Print_Area" localSheetId="10">'SO 01-1-9 - Kabeláž silno...'!$C$4:$J$76,'SO 01-1-9 - Kabeláž silno...'!$C$82:$J$105,'SO 01-1-9 - Kabeláž silno...'!$C$111:$J$148</definedName>
    <definedName name="_xlnm.Print_Area" localSheetId="20">'SO 01-2 - Zdravotechnika'!$C$4:$J$76,'SO 01-2 - Zdravotechnika'!$C$82:$J$110,'SO 01-2 - Zdravotechnika'!$C$116:$J$274</definedName>
    <definedName name="_xlnm.Print_Area" localSheetId="21">'SO 01-3 - Vykurovanie'!$C$4:$J$76,'SO 01-3 - Vykurovanie'!$C$82:$J$109,'SO 01-3 - Vykurovanie'!$C$115:$J$224</definedName>
    <definedName name="_xlnm.Print_Area" localSheetId="22">'SO 02 - Areálová splaškov...'!$C$4:$J$76,'SO 02 - Areálová splaškov...'!$C$82:$J$106,'SO 02 - Areálová splaškov...'!$C$112:$J$149</definedName>
  </definedNames>
  <calcPr calcId="145621"/>
</workbook>
</file>

<file path=xl/calcChain.xml><?xml version="1.0" encoding="utf-8"?>
<calcChain xmlns="http://schemas.openxmlformats.org/spreadsheetml/2006/main">
  <c r="J149" i="23" l="1"/>
  <c r="J105" i="23" s="1"/>
  <c r="J146" i="23"/>
  <c r="J37" i="23"/>
  <c r="J36" i="23"/>
  <c r="AY118" i="1"/>
  <c r="J35" i="23"/>
  <c r="AX118" i="1"/>
  <c r="BI148" i="23"/>
  <c r="BH148" i="23"/>
  <c r="BG148" i="23"/>
  <c r="BE148" i="23"/>
  <c r="T148" i="23"/>
  <c r="T147" i="23" s="1"/>
  <c r="R148" i="23"/>
  <c r="R147" i="23" s="1"/>
  <c r="P148" i="23"/>
  <c r="P147" i="23" s="1"/>
  <c r="J103" i="23"/>
  <c r="BI145" i="23"/>
  <c r="BH145" i="23"/>
  <c r="BG145" i="23"/>
  <c r="BE145" i="23"/>
  <c r="T145" i="23"/>
  <c r="T144" i="23"/>
  <c r="R145" i="23"/>
  <c r="R144" i="23"/>
  <c r="P145" i="23"/>
  <c r="P144" i="23"/>
  <c r="BI143" i="23"/>
  <c r="BH143" i="23"/>
  <c r="BG143" i="23"/>
  <c r="BE143" i="23"/>
  <c r="T143" i="23"/>
  <c r="R143" i="23"/>
  <c r="P143" i="23"/>
  <c r="BI142" i="23"/>
  <c r="BH142" i="23"/>
  <c r="BG142" i="23"/>
  <c r="BE142" i="23"/>
  <c r="T142" i="23"/>
  <c r="R142" i="23"/>
  <c r="P142" i="23"/>
  <c r="BI141" i="23"/>
  <c r="BH141" i="23"/>
  <c r="BG141" i="23"/>
  <c r="BE141" i="23"/>
  <c r="T141" i="23"/>
  <c r="R141" i="23"/>
  <c r="P141" i="23"/>
  <c r="BI139" i="23"/>
  <c r="BH139" i="23"/>
  <c r="BG139" i="23"/>
  <c r="BE139" i="23"/>
  <c r="T139" i="23"/>
  <c r="R139" i="23"/>
  <c r="P139" i="23"/>
  <c r="BI138" i="23"/>
  <c r="BH138" i="23"/>
  <c r="BG138" i="23"/>
  <c r="BE138" i="23"/>
  <c r="T138" i="23"/>
  <c r="R138" i="23"/>
  <c r="P138" i="23"/>
  <c r="BI136" i="23"/>
  <c r="BH136" i="23"/>
  <c r="BG136" i="23"/>
  <c r="BE136" i="23"/>
  <c r="T136" i="23"/>
  <c r="R136" i="23"/>
  <c r="P136" i="23"/>
  <c r="BI135" i="23"/>
  <c r="BH135" i="23"/>
  <c r="BG135" i="23"/>
  <c r="BE135" i="23"/>
  <c r="T135" i="23"/>
  <c r="R135" i="23"/>
  <c r="P135" i="23"/>
  <c r="BI133" i="23"/>
  <c r="BH133" i="23"/>
  <c r="BG133" i="23"/>
  <c r="BE133" i="23"/>
  <c r="T133" i="23"/>
  <c r="R133" i="23"/>
  <c r="P133" i="23"/>
  <c r="BI132" i="23"/>
  <c r="BH132" i="23"/>
  <c r="BG132" i="23"/>
  <c r="BE132" i="23"/>
  <c r="T132" i="23"/>
  <c r="R132" i="23"/>
  <c r="P132" i="23"/>
  <c r="BI131" i="23"/>
  <c r="BH131" i="23"/>
  <c r="BG131" i="23"/>
  <c r="BE131" i="23"/>
  <c r="T131" i="23"/>
  <c r="R131" i="23"/>
  <c r="P131" i="23"/>
  <c r="BI130" i="23"/>
  <c r="BH130" i="23"/>
  <c r="BG130" i="23"/>
  <c r="BE130" i="23"/>
  <c r="T130" i="23"/>
  <c r="R130" i="23"/>
  <c r="P130" i="23"/>
  <c r="BI129" i="23"/>
  <c r="BH129" i="23"/>
  <c r="BG129" i="23"/>
  <c r="BE129" i="23"/>
  <c r="T129" i="23"/>
  <c r="R129" i="23"/>
  <c r="P129" i="23"/>
  <c r="BI128" i="23"/>
  <c r="BH128" i="23"/>
  <c r="BG128" i="23"/>
  <c r="BE128" i="23"/>
  <c r="T128" i="23"/>
  <c r="R128" i="23"/>
  <c r="P128" i="23"/>
  <c r="J121" i="23"/>
  <c r="F121" i="23"/>
  <c r="F119" i="23"/>
  <c r="E117" i="23"/>
  <c r="J91" i="23"/>
  <c r="F91" i="23"/>
  <c r="F89" i="23"/>
  <c r="E87" i="23"/>
  <c r="J24" i="23"/>
  <c r="E24" i="23"/>
  <c r="J122" i="23"/>
  <c r="J23" i="23"/>
  <c r="J18" i="23"/>
  <c r="E18" i="23"/>
  <c r="F92" i="23"/>
  <c r="J17" i="23"/>
  <c r="J12" i="23"/>
  <c r="J89" i="23"/>
  <c r="E7" i="23"/>
  <c r="E115" i="23"/>
  <c r="J39" i="22"/>
  <c r="J38" i="22"/>
  <c r="AY117" i="1"/>
  <c r="J37" i="22"/>
  <c r="AX117" i="1" s="1"/>
  <c r="BI224" i="22"/>
  <c r="BH224" i="22"/>
  <c r="BG224" i="22"/>
  <c r="BE224" i="22"/>
  <c r="T224" i="22"/>
  <c r="T223" i="22"/>
  <c r="R224" i="22"/>
  <c r="R223" i="22" s="1"/>
  <c r="P224" i="22"/>
  <c r="P223" i="22"/>
  <c r="BI222" i="22"/>
  <c r="BH222" i="22"/>
  <c r="BG222" i="22"/>
  <c r="BE222" i="22"/>
  <c r="T222" i="22"/>
  <c r="R222" i="22"/>
  <c r="P222" i="22"/>
  <c r="BI221" i="22"/>
  <c r="BH221" i="22"/>
  <c r="BG221" i="22"/>
  <c r="BE221" i="22"/>
  <c r="T221" i="22"/>
  <c r="R221" i="22"/>
  <c r="P221" i="22"/>
  <c r="BI219" i="22"/>
  <c r="BH219" i="22"/>
  <c r="BG219" i="22"/>
  <c r="BE219" i="22"/>
  <c r="T219" i="22"/>
  <c r="R219" i="22"/>
  <c r="P219" i="22"/>
  <c r="BI218" i="22"/>
  <c r="BH218" i="22"/>
  <c r="BG218" i="22"/>
  <c r="BE218" i="22"/>
  <c r="T218" i="22"/>
  <c r="R218" i="22"/>
  <c r="P218" i="22"/>
  <c r="BI216" i="22"/>
  <c r="BH216" i="22"/>
  <c r="BG216" i="22"/>
  <c r="BE216" i="22"/>
  <c r="T216" i="22"/>
  <c r="R216" i="22"/>
  <c r="P216" i="22"/>
  <c r="BI215" i="22"/>
  <c r="BH215" i="22"/>
  <c r="BG215" i="22"/>
  <c r="BE215" i="22"/>
  <c r="T215" i="22"/>
  <c r="R215" i="22"/>
  <c r="P215" i="22"/>
  <c r="BI214" i="22"/>
  <c r="BH214" i="22"/>
  <c r="BG214" i="22"/>
  <c r="BE214" i="22"/>
  <c r="T214" i="22"/>
  <c r="R214" i="22"/>
  <c r="P214" i="22"/>
  <c r="BI212" i="22"/>
  <c r="BH212" i="22"/>
  <c r="BG212" i="22"/>
  <c r="BE212" i="22"/>
  <c r="T212" i="22"/>
  <c r="R212" i="22"/>
  <c r="P212" i="22"/>
  <c r="BI211" i="22"/>
  <c r="BH211" i="22"/>
  <c r="BG211" i="22"/>
  <c r="BE211" i="22"/>
  <c r="T211" i="22"/>
  <c r="R211" i="22"/>
  <c r="P211" i="22"/>
  <c r="BI210" i="22"/>
  <c r="BH210" i="22"/>
  <c r="BG210" i="22"/>
  <c r="BE210" i="22"/>
  <c r="T210" i="22"/>
  <c r="R210" i="22"/>
  <c r="P210" i="22"/>
  <c r="BI209" i="22"/>
  <c r="BH209" i="22"/>
  <c r="BG209" i="22"/>
  <c r="BE209" i="22"/>
  <c r="T209" i="22"/>
  <c r="R209" i="22"/>
  <c r="P209" i="22"/>
  <c r="BI208" i="22"/>
  <c r="BH208" i="22"/>
  <c r="BG208" i="22"/>
  <c r="BE208" i="22"/>
  <c r="T208" i="22"/>
  <c r="R208" i="22"/>
  <c r="P208" i="22"/>
  <c r="BI207" i="22"/>
  <c r="BH207" i="22"/>
  <c r="BG207" i="22"/>
  <c r="BE207" i="22"/>
  <c r="T207" i="22"/>
  <c r="R207" i="22"/>
  <c r="P207" i="22"/>
  <c r="BI206" i="22"/>
  <c r="BH206" i="22"/>
  <c r="BG206" i="22"/>
  <c r="BE206" i="22"/>
  <c r="T206" i="22"/>
  <c r="R206" i="22"/>
  <c r="P206" i="22"/>
  <c r="BI205" i="22"/>
  <c r="BH205" i="22"/>
  <c r="BG205" i="22"/>
  <c r="BE205" i="22"/>
  <c r="T205" i="22"/>
  <c r="R205" i="22"/>
  <c r="P205" i="22"/>
  <c r="BI204" i="22"/>
  <c r="BH204" i="22"/>
  <c r="BG204" i="22"/>
  <c r="BE204" i="22"/>
  <c r="T204" i="22"/>
  <c r="R204" i="22"/>
  <c r="P204" i="22"/>
  <c r="BI203" i="22"/>
  <c r="BH203" i="22"/>
  <c r="BG203" i="22"/>
  <c r="BE203" i="22"/>
  <c r="T203" i="22"/>
  <c r="R203" i="22"/>
  <c r="P203" i="22"/>
  <c r="BI202" i="22"/>
  <c r="BH202" i="22"/>
  <c r="BG202" i="22"/>
  <c r="BE202" i="22"/>
  <c r="T202" i="22"/>
  <c r="R202" i="22"/>
  <c r="P202" i="22"/>
  <c r="BI201" i="22"/>
  <c r="BH201" i="22"/>
  <c r="BG201" i="22"/>
  <c r="BE201" i="22"/>
  <c r="T201" i="22"/>
  <c r="R201" i="22"/>
  <c r="P201" i="22"/>
  <c r="BI200" i="22"/>
  <c r="BH200" i="22"/>
  <c r="BG200" i="22"/>
  <c r="BE200" i="22"/>
  <c r="T200" i="22"/>
  <c r="R200" i="22"/>
  <c r="P200" i="22"/>
  <c r="BI199" i="22"/>
  <c r="BH199" i="22"/>
  <c r="BG199" i="22"/>
  <c r="BE199" i="22"/>
  <c r="T199" i="22"/>
  <c r="R199" i="22"/>
  <c r="P199" i="22"/>
  <c r="BI198" i="22"/>
  <c r="BH198" i="22"/>
  <c r="BG198" i="22"/>
  <c r="BE198" i="22"/>
  <c r="T198" i="22"/>
  <c r="R198" i="22"/>
  <c r="P198" i="22"/>
  <c r="BI197" i="22"/>
  <c r="BH197" i="22"/>
  <c r="BG197" i="22"/>
  <c r="BE197" i="22"/>
  <c r="T197" i="22"/>
  <c r="R197" i="22"/>
  <c r="P197" i="22"/>
  <c r="BI196" i="22"/>
  <c r="BH196" i="22"/>
  <c r="BG196" i="22"/>
  <c r="BE196" i="22"/>
  <c r="T196" i="22"/>
  <c r="R196" i="22"/>
  <c r="P196" i="22"/>
  <c r="BI195" i="22"/>
  <c r="BH195" i="22"/>
  <c r="BG195" i="22"/>
  <c r="BE195" i="22"/>
  <c r="T195" i="22"/>
  <c r="R195" i="22"/>
  <c r="P195" i="22"/>
  <c r="BI193" i="22"/>
  <c r="BH193" i="22"/>
  <c r="BG193" i="22"/>
  <c r="BE193" i="22"/>
  <c r="T193" i="22"/>
  <c r="R193" i="22"/>
  <c r="P193" i="22"/>
  <c r="BI192" i="22"/>
  <c r="BH192" i="22"/>
  <c r="BG192" i="22"/>
  <c r="BE192" i="22"/>
  <c r="T192" i="22"/>
  <c r="R192" i="22"/>
  <c r="P192" i="22"/>
  <c r="BI191" i="22"/>
  <c r="BH191" i="22"/>
  <c r="BG191" i="22"/>
  <c r="BE191" i="22"/>
  <c r="T191" i="22"/>
  <c r="R191" i="22"/>
  <c r="P191" i="22"/>
  <c r="BI190" i="22"/>
  <c r="BH190" i="22"/>
  <c r="BG190" i="22"/>
  <c r="BE190" i="22"/>
  <c r="T190" i="22"/>
  <c r="R190" i="22"/>
  <c r="P190" i="22"/>
  <c r="BI189" i="22"/>
  <c r="BH189" i="22"/>
  <c r="BG189" i="22"/>
  <c r="BE189" i="22"/>
  <c r="T189" i="22"/>
  <c r="R189" i="22"/>
  <c r="P189" i="22"/>
  <c r="BI188" i="22"/>
  <c r="BH188" i="22"/>
  <c r="BG188" i="22"/>
  <c r="BE188" i="22"/>
  <c r="T188" i="22"/>
  <c r="R188" i="22"/>
  <c r="P188" i="22"/>
  <c r="BI187" i="22"/>
  <c r="BH187" i="22"/>
  <c r="BG187" i="22"/>
  <c r="BE187" i="22"/>
  <c r="T187" i="22"/>
  <c r="R187" i="22"/>
  <c r="P187" i="22"/>
  <c r="BI186" i="22"/>
  <c r="BH186" i="22"/>
  <c r="BG186" i="22"/>
  <c r="BE186" i="22"/>
  <c r="T186" i="22"/>
  <c r="R186" i="22"/>
  <c r="P186" i="22"/>
  <c r="BI185" i="22"/>
  <c r="BH185" i="22"/>
  <c r="BG185" i="22"/>
  <c r="BE185" i="22"/>
  <c r="T185" i="22"/>
  <c r="R185" i="22"/>
  <c r="P185" i="22"/>
  <c r="BI184" i="22"/>
  <c r="BH184" i="22"/>
  <c r="BG184" i="22"/>
  <c r="BE184" i="22"/>
  <c r="T184" i="22"/>
  <c r="R184" i="22"/>
  <c r="P184" i="22"/>
  <c r="BI183" i="22"/>
  <c r="BH183" i="22"/>
  <c r="BG183" i="22"/>
  <c r="BE183" i="22"/>
  <c r="T183" i="22"/>
  <c r="R183" i="22"/>
  <c r="P183" i="22"/>
  <c r="BI182" i="22"/>
  <c r="BH182" i="22"/>
  <c r="BG182" i="22"/>
  <c r="BE182" i="22"/>
  <c r="T182" i="22"/>
  <c r="R182" i="22"/>
  <c r="P182" i="22"/>
  <c r="BI181" i="22"/>
  <c r="BH181" i="22"/>
  <c r="BG181" i="22"/>
  <c r="BE181" i="22"/>
  <c r="T181" i="22"/>
  <c r="R181" i="22"/>
  <c r="P181" i="22"/>
  <c r="BI180" i="22"/>
  <c r="BH180" i="22"/>
  <c r="BG180" i="22"/>
  <c r="BE180" i="22"/>
  <c r="T180" i="22"/>
  <c r="R180" i="22"/>
  <c r="P180" i="22"/>
  <c r="BI179" i="22"/>
  <c r="BH179" i="22"/>
  <c r="BG179" i="22"/>
  <c r="BE179" i="22"/>
  <c r="T179" i="22"/>
  <c r="R179" i="22"/>
  <c r="P179" i="22"/>
  <c r="BI178" i="22"/>
  <c r="BH178" i="22"/>
  <c r="BG178" i="22"/>
  <c r="BE178" i="22"/>
  <c r="T178" i="22"/>
  <c r="R178" i="22"/>
  <c r="P178" i="22"/>
  <c r="BI177" i="22"/>
  <c r="BH177" i="22"/>
  <c r="BG177" i="22"/>
  <c r="BE177" i="22"/>
  <c r="T177" i="22"/>
  <c r="R177" i="22"/>
  <c r="P177" i="22"/>
  <c r="BI176" i="22"/>
  <c r="BH176" i="22"/>
  <c r="BG176" i="22"/>
  <c r="BE176" i="22"/>
  <c r="T176" i="22"/>
  <c r="R176" i="22"/>
  <c r="P176" i="22"/>
  <c r="BI175" i="22"/>
  <c r="BH175" i="22"/>
  <c r="BG175" i="22"/>
  <c r="BE175" i="22"/>
  <c r="T175" i="22"/>
  <c r="R175" i="22"/>
  <c r="P175" i="22"/>
  <c r="BI174" i="22"/>
  <c r="BH174" i="22"/>
  <c r="BG174" i="22"/>
  <c r="BE174" i="22"/>
  <c r="T174" i="22"/>
  <c r="R174" i="22"/>
  <c r="P174" i="22"/>
  <c r="BI173" i="22"/>
  <c r="BH173" i="22"/>
  <c r="BG173" i="22"/>
  <c r="BE173" i="22"/>
  <c r="T173" i="22"/>
  <c r="R173" i="22"/>
  <c r="P173" i="22"/>
  <c r="BI172" i="22"/>
  <c r="BH172" i="22"/>
  <c r="BG172" i="22"/>
  <c r="BE172" i="22"/>
  <c r="T172" i="22"/>
  <c r="R172" i="22"/>
  <c r="P172" i="22"/>
  <c r="BI170" i="22"/>
  <c r="BH170" i="22"/>
  <c r="BG170" i="22"/>
  <c r="BE170" i="22"/>
  <c r="T170" i="22"/>
  <c r="R170" i="22"/>
  <c r="P170" i="22"/>
  <c r="BI169" i="22"/>
  <c r="BH169" i="22"/>
  <c r="BG169" i="22"/>
  <c r="BE169" i="22"/>
  <c r="T169" i="22"/>
  <c r="R169" i="22"/>
  <c r="P169" i="22"/>
  <c r="BI168" i="22"/>
  <c r="BH168" i="22"/>
  <c r="BG168" i="22"/>
  <c r="BE168" i="22"/>
  <c r="T168" i="22"/>
  <c r="R168" i="22"/>
  <c r="P168" i="22"/>
  <c r="BI167" i="22"/>
  <c r="BH167" i="22"/>
  <c r="BG167" i="22"/>
  <c r="BE167" i="22"/>
  <c r="T167" i="22"/>
  <c r="R167" i="22"/>
  <c r="P167" i="22"/>
  <c r="BI166" i="22"/>
  <c r="BH166" i="22"/>
  <c r="BG166" i="22"/>
  <c r="BE166" i="22"/>
  <c r="T166" i="22"/>
  <c r="R166" i="22"/>
  <c r="P166" i="22"/>
  <c r="BI165" i="22"/>
  <c r="BH165" i="22"/>
  <c r="BG165" i="22"/>
  <c r="BE165" i="22"/>
  <c r="T165" i="22"/>
  <c r="R165" i="22"/>
  <c r="P165" i="22"/>
  <c r="BI164" i="22"/>
  <c r="BH164" i="22"/>
  <c r="BG164" i="22"/>
  <c r="BE164" i="22"/>
  <c r="T164" i="22"/>
  <c r="R164" i="22"/>
  <c r="P164" i="22"/>
  <c r="BI163" i="22"/>
  <c r="BH163" i="22"/>
  <c r="BG163" i="22"/>
  <c r="BE163" i="22"/>
  <c r="T163" i="22"/>
  <c r="R163" i="22"/>
  <c r="P163" i="22"/>
  <c r="BI161" i="22"/>
  <c r="BH161" i="22"/>
  <c r="BG161" i="22"/>
  <c r="BE161" i="22"/>
  <c r="T161" i="22"/>
  <c r="R161" i="22"/>
  <c r="P161" i="22"/>
  <c r="BI160" i="22"/>
  <c r="BH160" i="22"/>
  <c r="BG160" i="22"/>
  <c r="BE160" i="22"/>
  <c r="T160" i="22"/>
  <c r="R160" i="22"/>
  <c r="P160" i="22"/>
  <c r="BI159" i="22"/>
  <c r="BH159" i="22"/>
  <c r="BG159" i="22"/>
  <c r="BE159" i="22"/>
  <c r="T159" i="22"/>
  <c r="R159" i="22"/>
  <c r="P159" i="22"/>
  <c r="BI158" i="22"/>
  <c r="BH158" i="22"/>
  <c r="BG158" i="22"/>
  <c r="BE158" i="22"/>
  <c r="T158" i="22"/>
  <c r="R158" i="22"/>
  <c r="P158" i="22"/>
  <c r="BI157" i="22"/>
  <c r="BH157" i="22"/>
  <c r="BG157" i="22"/>
  <c r="BE157" i="22"/>
  <c r="T157" i="22"/>
  <c r="R157" i="22"/>
  <c r="P157" i="22"/>
  <c r="BI156" i="22"/>
  <c r="BH156" i="22"/>
  <c r="BG156" i="22"/>
  <c r="BE156" i="22"/>
  <c r="T156" i="22"/>
  <c r="R156" i="22"/>
  <c r="P156" i="22"/>
  <c r="BI155" i="22"/>
  <c r="BH155" i="22"/>
  <c r="BG155" i="22"/>
  <c r="BE155" i="22"/>
  <c r="T155" i="22"/>
  <c r="R155" i="22"/>
  <c r="P155" i="22"/>
  <c r="BI154" i="22"/>
  <c r="BH154" i="22"/>
  <c r="BG154" i="22"/>
  <c r="BE154" i="22"/>
  <c r="T154" i="22"/>
  <c r="R154" i="22"/>
  <c r="P154" i="22"/>
  <c r="BI153" i="22"/>
  <c r="BH153" i="22"/>
  <c r="BG153" i="22"/>
  <c r="BE153" i="22"/>
  <c r="T153" i="22"/>
  <c r="R153" i="22"/>
  <c r="P153" i="22"/>
  <c r="BI152" i="22"/>
  <c r="BH152" i="22"/>
  <c r="BG152" i="22"/>
  <c r="BE152" i="22"/>
  <c r="T152" i="22"/>
  <c r="R152" i="22"/>
  <c r="P152" i="22"/>
  <c r="BI151" i="22"/>
  <c r="BH151" i="22"/>
  <c r="BG151" i="22"/>
  <c r="BE151" i="22"/>
  <c r="T151" i="22"/>
  <c r="R151" i="22"/>
  <c r="P151" i="22"/>
  <c r="BI150" i="22"/>
  <c r="BH150" i="22"/>
  <c r="BG150" i="22"/>
  <c r="BE150" i="22"/>
  <c r="T150" i="22"/>
  <c r="R150" i="22"/>
  <c r="P150" i="22"/>
  <c r="BI149" i="22"/>
  <c r="BH149" i="22"/>
  <c r="BG149" i="22"/>
  <c r="BE149" i="22"/>
  <c r="T149" i="22"/>
  <c r="R149" i="22"/>
  <c r="P149" i="22"/>
  <c r="BI148" i="22"/>
  <c r="BH148" i="22"/>
  <c r="BG148" i="22"/>
  <c r="BE148" i="22"/>
  <c r="T148" i="22"/>
  <c r="R148" i="22"/>
  <c r="P148" i="22"/>
  <c r="BI147" i="22"/>
  <c r="BH147" i="22"/>
  <c r="BG147" i="22"/>
  <c r="BE147" i="22"/>
  <c r="T147" i="22"/>
  <c r="R147" i="22"/>
  <c r="P147" i="22"/>
  <c r="BI146" i="22"/>
  <c r="BH146" i="22"/>
  <c r="BG146" i="22"/>
  <c r="BE146" i="22"/>
  <c r="T146" i="22"/>
  <c r="R146" i="22"/>
  <c r="P146" i="22"/>
  <c r="BI145" i="22"/>
  <c r="BH145" i="22"/>
  <c r="BG145" i="22"/>
  <c r="BE145" i="22"/>
  <c r="T145" i="22"/>
  <c r="R145" i="22"/>
  <c r="P145" i="22"/>
  <c r="BI144" i="22"/>
  <c r="BH144" i="22"/>
  <c r="BG144" i="22"/>
  <c r="BE144" i="22"/>
  <c r="T144" i="22"/>
  <c r="R144" i="22"/>
  <c r="P144" i="22"/>
  <c r="BI143" i="22"/>
  <c r="BH143" i="22"/>
  <c r="BG143" i="22"/>
  <c r="BE143" i="22"/>
  <c r="T143" i="22"/>
  <c r="R143" i="22"/>
  <c r="P143" i="22"/>
  <c r="BI142" i="22"/>
  <c r="BH142" i="22"/>
  <c r="BG142" i="22"/>
  <c r="BE142" i="22"/>
  <c r="T142" i="22"/>
  <c r="R142" i="22"/>
  <c r="P142" i="22"/>
  <c r="BI141" i="22"/>
  <c r="BH141" i="22"/>
  <c r="BG141" i="22"/>
  <c r="BE141" i="22"/>
  <c r="T141" i="22"/>
  <c r="R141" i="22"/>
  <c r="P141" i="22"/>
  <c r="BI140" i="22"/>
  <c r="BH140" i="22"/>
  <c r="BG140" i="22"/>
  <c r="BE140" i="22"/>
  <c r="T140" i="22"/>
  <c r="R140" i="22"/>
  <c r="P140" i="22"/>
  <c r="BI138" i="22"/>
  <c r="BH138" i="22"/>
  <c r="BG138" i="22"/>
  <c r="BE138" i="22"/>
  <c r="T138" i="22"/>
  <c r="R138" i="22"/>
  <c r="P138" i="22"/>
  <c r="BI137" i="22"/>
  <c r="BH137" i="22"/>
  <c r="BG137" i="22"/>
  <c r="BE137" i="22"/>
  <c r="T137" i="22"/>
  <c r="R137" i="22"/>
  <c r="P137" i="22"/>
  <c r="BI136" i="22"/>
  <c r="BH136" i="22"/>
  <c r="BG136" i="22"/>
  <c r="BE136" i="22"/>
  <c r="T136" i="22"/>
  <c r="R136" i="22"/>
  <c r="P136" i="22"/>
  <c r="BI135" i="22"/>
  <c r="BH135" i="22"/>
  <c r="BG135" i="22"/>
  <c r="BE135" i="22"/>
  <c r="T135" i="22"/>
  <c r="R135" i="22"/>
  <c r="P135" i="22"/>
  <c r="BI134" i="22"/>
  <c r="BH134" i="22"/>
  <c r="BG134" i="22"/>
  <c r="BE134" i="22"/>
  <c r="T134" i="22"/>
  <c r="R134" i="22"/>
  <c r="P134" i="22"/>
  <c r="BI133" i="22"/>
  <c r="BH133" i="22"/>
  <c r="BG133" i="22"/>
  <c r="BE133" i="22"/>
  <c r="T133" i="22"/>
  <c r="R133" i="22"/>
  <c r="P133" i="22"/>
  <c r="J126" i="22"/>
  <c r="F126" i="22"/>
  <c r="F124" i="22"/>
  <c r="E122" i="22"/>
  <c r="J93" i="22"/>
  <c r="F93" i="22"/>
  <c r="F91" i="22"/>
  <c r="E89" i="22"/>
  <c r="J26" i="22"/>
  <c r="E26" i="22"/>
  <c r="J94" i="22"/>
  <c r="J25" i="22"/>
  <c r="J20" i="22"/>
  <c r="E20" i="22"/>
  <c r="F127" i="22"/>
  <c r="J19" i="22"/>
  <c r="J14" i="22"/>
  <c r="J91" i="22" s="1"/>
  <c r="E7" i="22"/>
  <c r="E118" i="22"/>
  <c r="J39" i="21"/>
  <c r="J38" i="21"/>
  <c r="AY116" i="1"/>
  <c r="J37" i="21"/>
  <c r="AX116" i="1" s="1"/>
  <c r="BI274" i="21"/>
  <c r="BH274" i="21"/>
  <c r="BG274" i="21"/>
  <c r="BE274" i="21"/>
  <c r="T274" i="21"/>
  <c r="R274" i="21"/>
  <c r="P274" i="21"/>
  <c r="BI273" i="21"/>
  <c r="BH273" i="21"/>
  <c r="BG273" i="21"/>
  <c r="BE273" i="21"/>
  <c r="T273" i="21"/>
  <c r="R273" i="21"/>
  <c r="P273" i="21"/>
  <c r="BI271" i="21"/>
  <c r="BH271" i="21"/>
  <c r="BG271" i="21"/>
  <c r="BE271" i="21"/>
  <c r="T271" i="21"/>
  <c r="R271" i="21"/>
  <c r="P271" i="21"/>
  <c r="BI270" i="21"/>
  <c r="BH270" i="21"/>
  <c r="BG270" i="21"/>
  <c r="BE270" i="21"/>
  <c r="T270" i="21"/>
  <c r="R270" i="21"/>
  <c r="P270" i="21"/>
  <c r="BI269" i="21"/>
  <c r="BH269" i="21"/>
  <c r="BG269" i="21"/>
  <c r="BE269" i="21"/>
  <c r="T269" i="21"/>
  <c r="R269" i="21"/>
  <c r="P269" i="21"/>
  <c r="BI268" i="21"/>
  <c r="BH268" i="21"/>
  <c r="BG268" i="21"/>
  <c r="BE268" i="21"/>
  <c r="T268" i="21"/>
  <c r="R268" i="21"/>
  <c r="P268" i="21"/>
  <c r="BI267" i="21"/>
  <c r="BH267" i="21"/>
  <c r="BG267" i="21"/>
  <c r="BE267" i="21"/>
  <c r="T267" i="21"/>
  <c r="R267" i="21"/>
  <c r="P267" i="21"/>
  <c r="BI266" i="21"/>
  <c r="BH266" i="21"/>
  <c r="BG266" i="21"/>
  <c r="BE266" i="21"/>
  <c r="T266" i="21"/>
  <c r="R266" i="21"/>
  <c r="P266" i="21"/>
  <c r="BI264" i="21"/>
  <c r="BH264" i="21"/>
  <c r="BG264" i="21"/>
  <c r="BE264" i="21"/>
  <c r="T264" i="21"/>
  <c r="R264" i="21"/>
  <c r="P264" i="21"/>
  <c r="BI263" i="21"/>
  <c r="BH263" i="21"/>
  <c r="BG263" i="21"/>
  <c r="BE263" i="21"/>
  <c r="T263" i="21"/>
  <c r="R263" i="21"/>
  <c r="P263" i="21"/>
  <c r="BI262" i="21"/>
  <c r="BH262" i="21"/>
  <c r="BG262" i="21"/>
  <c r="BE262" i="21"/>
  <c r="T262" i="21"/>
  <c r="R262" i="21"/>
  <c r="P262" i="21"/>
  <c r="BI261" i="21"/>
  <c r="BH261" i="21"/>
  <c r="BG261" i="21"/>
  <c r="BE261" i="21"/>
  <c r="T261" i="21"/>
  <c r="R261" i="21"/>
  <c r="P261" i="21"/>
  <c r="BI260" i="21"/>
  <c r="BH260" i="21"/>
  <c r="BG260" i="21"/>
  <c r="BE260" i="21"/>
  <c r="T260" i="21"/>
  <c r="R260" i="21"/>
  <c r="P260" i="21"/>
  <c r="BI258" i="21"/>
  <c r="BH258" i="21"/>
  <c r="BG258" i="21"/>
  <c r="BE258" i="21"/>
  <c r="T258" i="21"/>
  <c r="T257" i="21" s="1"/>
  <c r="R258" i="21"/>
  <c r="R257" i="21" s="1"/>
  <c r="P258" i="21"/>
  <c r="P257" i="21" s="1"/>
  <c r="BI256" i="21"/>
  <c r="BH256" i="21"/>
  <c r="BG256" i="21"/>
  <c r="BE256" i="21"/>
  <c r="T256" i="21"/>
  <c r="R256" i="21"/>
  <c r="P256" i="21"/>
  <c r="BI255" i="21"/>
  <c r="BH255" i="21"/>
  <c r="BG255" i="21"/>
  <c r="BE255" i="21"/>
  <c r="T255" i="21"/>
  <c r="R255" i="21"/>
  <c r="P255" i="21"/>
  <c r="BI254" i="21"/>
  <c r="BH254" i="21"/>
  <c r="BG254" i="21"/>
  <c r="BE254" i="21"/>
  <c r="T254" i="21"/>
  <c r="R254" i="21"/>
  <c r="P254" i="21"/>
  <c r="BI253" i="21"/>
  <c r="BH253" i="21"/>
  <c r="BG253" i="21"/>
  <c r="BE253" i="21"/>
  <c r="T253" i="21"/>
  <c r="R253" i="21"/>
  <c r="P253" i="21"/>
  <c r="BI252" i="21"/>
  <c r="BH252" i="21"/>
  <c r="BG252" i="21"/>
  <c r="BE252" i="21"/>
  <c r="T252" i="21"/>
  <c r="R252" i="21"/>
  <c r="P252" i="21"/>
  <c r="BI251" i="21"/>
  <c r="BH251" i="21"/>
  <c r="BG251" i="21"/>
  <c r="BE251" i="21"/>
  <c r="T251" i="21"/>
  <c r="R251" i="21"/>
  <c r="P251" i="21"/>
  <c r="BI250" i="21"/>
  <c r="BH250" i="21"/>
  <c r="BG250" i="21"/>
  <c r="BE250" i="21"/>
  <c r="T250" i="21"/>
  <c r="R250" i="21"/>
  <c r="P250" i="21"/>
  <c r="BI249" i="21"/>
  <c r="BH249" i="21"/>
  <c r="BG249" i="21"/>
  <c r="BE249" i="21"/>
  <c r="T249" i="21"/>
  <c r="R249" i="21"/>
  <c r="P249" i="21"/>
  <c r="BI248" i="21"/>
  <c r="BH248" i="21"/>
  <c r="BG248" i="21"/>
  <c r="BE248" i="21"/>
  <c r="T248" i="21"/>
  <c r="R248" i="21"/>
  <c r="P248" i="21"/>
  <c r="BI247" i="21"/>
  <c r="BH247" i="21"/>
  <c r="BG247" i="21"/>
  <c r="BE247" i="21"/>
  <c r="T247" i="21"/>
  <c r="R247" i="21"/>
  <c r="P247" i="21"/>
  <c r="BI246" i="21"/>
  <c r="BH246" i="21"/>
  <c r="BG246" i="21"/>
  <c r="BE246" i="21"/>
  <c r="T246" i="21"/>
  <c r="R246" i="21"/>
  <c r="P246" i="21"/>
  <c r="BI245" i="21"/>
  <c r="BH245" i="21"/>
  <c r="BG245" i="21"/>
  <c r="BE245" i="21"/>
  <c r="T245" i="21"/>
  <c r="R245" i="21"/>
  <c r="P245" i="21"/>
  <c r="BI244" i="21"/>
  <c r="BH244" i="21"/>
  <c r="BG244" i="21"/>
  <c r="BE244" i="21"/>
  <c r="T244" i="21"/>
  <c r="R244" i="21"/>
  <c r="P244" i="21"/>
  <c r="BI243" i="21"/>
  <c r="BH243" i="21"/>
  <c r="BG243" i="21"/>
  <c r="BE243" i="21"/>
  <c r="T243" i="21"/>
  <c r="R243" i="21"/>
  <c r="P243" i="21"/>
  <c r="BI242" i="21"/>
  <c r="BH242" i="21"/>
  <c r="BG242" i="21"/>
  <c r="BE242" i="21"/>
  <c r="T242" i="21"/>
  <c r="R242" i="21"/>
  <c r="P242" i="21"/>
  <c r="BI241" i="21"/>
  <c r="BH241" i="21"/>
  <c r="BG241" i="21"/>
  <c r="BE241" i="21"/>
  <c r="T241" i="21"/>
  <c r="R241" i="21"/>
  <c r="P241" i="21"/>
  <c r="BI240" i="21"/>
  <c r="BH240" i="21"/>
  <c r="BG240" i="21"/>
  <c r="BE240" i="21"/>
  <c r="T240" i="21"/>
  <c r="R240" i="21"/>
  <c r="P240" i="21"/>
  <c r="BI239" i="21"/>
  <c r="BH239" i="21"/>
  <c r="BG239" i="21"/>
  <c r="BE239" i="21"/>
  <c r="T239" i="21"/>
  <c r="R239" i="21"/>
  <c r="P239" i="21"/>
  <c r="BI238" i="21"/>
  <c r="BH238" i="21"/>
  <c r="BG238" i="21"/>
  <c r="BE238" i="21"/>
  <c r="T238" i="21"/>
  <c r="R238" i="21"/>
  <c r="P238" i="21"/>
  <c r="BI237" i="21"/>
  <c r="BH237" i="21"/>
  <c r="BG237" i="21"/>
  <c r="BE237" i="21"/>
  <c r="T237" i="21"/>
  <c r="R237" i="21"/>
  <c r="P237" i="21"/>
  <c r="BI236" i="21"/>
  <c r="BH236" i="21"/>
  <c r="BG236" i="21"/>
  <c r="BE236" i="21"/>
  <c r="T236" i="21"/>
  <c r="R236" i="21"/>
  <c r="P236" i="21"/>
  <c r="BI235" i="21"/>
  <c r="BH235" i="21"/>
  <c r="BG235" i="21"/>
  <c r="BE235" i="21"/>
  <c r="T235" i="21"/>
  <c r="R235" i="21"/>
  <c r="P235" i="21"/>
  <c r="BI234" i="21"/>
  <c r="BH234" i="21"/>
  <c r="BG234" i="21"/>
  <c r="BE234" i="21"/>
  <c r="T234" i="21"/>
  <c r="R234" i="21"/>
  <c r="P234" i="21"/>
  <c r="BI233" i="21"/>
  <c r="BH233" i="21"/>
  <c r="BG233" i="21"/>
  <c r="BE233" i="21"/>
  <c r="T233" i="21"/>
  <c r="R233" i="21"/>
  <c r="P233" i="21"/>
  <c r="BI232" i="21"/>
  <c r="BH232" i="21"/>
  <c r="BG232" i="21"/>
  <c r="BE232" i="21"/>
  <c r="T232" i="21"/>
  <c r="R232" i="21"/>
  <c r="P232" i="21"/>
  <c r="BI231" i="21"/>
  <c r="BH231" i="21"/>
  <c r="BG231" i="21"/>
  <c r="BE231" i="21"/>
  <c r="T231" i="21"/>
  <c r="R231" i="21"/>
  <c r="P231" i="21"/>
  <c r="BI230" i="21"/>
  <c r="BH230" i="21"/>
  <c r="BG230" i="21"/>
  <c r="BE230" i="21"/>
  <c r="T230" i="21"/>
  <c r="R230" i="21"/>
  <c r="P230" i="21"/>
  <c r="BI229" i="21"/>
  <c r="BH229" i="21"/>
  <c r="BG229" i="21"/>
  <c r="BE229" i="21"/>
  <c r="T229" i="21"/>
  <c r="R229" i="21"/>
  <c r="P229" i="21"/>
  <c r="BI227" i="21"/>
  <c r="BH227" i="21"/>
  <c r="BG227" i="21"/>
  <c r="BE227" i="21"/>
  <c r="T227" i="21"/>
  <c r="R227" i="21"/>
  <c r="P227" i="21"/>
  <c r="BI226" i="21"/>
  <c r="BH226" i="21"/>
  <c r="BG226" i="21"/>
  <c r="BE226" i="21"/>
  <c r="T226" i="21"/>
  <c r="R226" i="21"/>
  <c r="P226" i="21"/>
  <c r="BI225" i="21"/>
  <c r="BH225" i="21"/>
  <c r="BG225" i="21"/>
  <c r="BE225" i="21"/>
  <c r="T225" i="21"/>
  <c r="R225" i="21"/>
  <c r="P225" i="21"/>
  <c r="BI224" i="21"/>
  <c r="BH224" i="21"/>
  <c r="BG224" i="21"/>
  <c r="BE224" i="21"/>
  <c r="T224" i="21"/>
  <c r="R224" i="21"/>
  <c r="P224" i="21"/>
  <c r="BI223" i="21"/>
  <c r="BH223" i="21"/>
  <c r="BG223" i="21"/>
  <c r="BE223" i="21"/>
  <c r="T223" i="21"/>
  <c r="R223" i="21"/>
  <c r="P223" i="21"/>
  <c r="BI222" i="21"/>
  <c r="BH222" i="21"/>
  <c r="BG222" i="21"/>
  <c r="BE222" i="21"/>
  <c r="T222" i="21"/>
  <c r="R222" i="21"/>
  <c r="P222" i="21"/>
  <c r="BI221" i="21"/>
  <c r="BH221" i="21"/>
  <c r="BG221" i="21"/>
  <c r="BE221" i="21"/>
  <c r="T221" i="21"/>
  <c r="R221" i="21"/>
  <c r="P221" i="21"/>
  <c r="BI220" i="21"/>
  <c r="BH220" i="21"/>
  <c r="BG220" i="21"/>
  <c r="BE220" i="21"/>
  <c r="T220" i="21"/>
  <c r="R220" i="21"/>
  <c r="P220" i="21"/>
  <c r="BI219" i="21"/>
  <c r="BH219" i="21"/>
  <c r="BG219" i="21"/>
  <c r="BE219" i="21"/>
  <c r="T219" i="21"/>
  <c r="R219" i="21"/>
  <c r="P219" i="21"/>
  <c r="BI218" i="21"/>
  <c r="BH218" i="21"/>
  <c r="BG218" i="21"/>
  <c r="BE218" i="21"/>
  <c r="T218" i="21"/>
  <c r="R218" i="21"/>
  <c r="P218" i="21"/>
  <c r="BI217" i="21"/>
  <c r="BH217" i="21"/>
  <c r="BG217" i="21"/>
  <c r="BE217" i="21"/>
  <c r="T217" i="21"/>
  <c r="R217" i="21"/>
  <c r="P217" i="21"/>
  <c r="BI216" i="21"/>
  <c r="BH216" i="21"/>
  <c r="BG216" i="21"/>
  <c r="BE216" i="21"/>
  <c r="T216" i="21"/>
  <c r="R216" i="21"/>
  <c r="P216" i="21"/>
  <c r="BI215" i="21"/>
  <c r="BH215" i="21"/>
  <c r="BG215" i="21"/>
  <c r="BE215" i="21"/>
  <c r="T215" i="21"/>
  <c r="R215" i="21"/>
  <c r="P215" i="21"/>
  <c r="BI214" i="21"/>
  <c r="BH214" i="21"/>
  <c r="BG214" i="21"/>
  <c r="BE214" i="21"/>
  <c r="T214" i="21"/>
  <c r="R214" i="21"/>
  <c r="P214" i="21"/>
  <c r="BI213" i="21"/>
  <c r="BH213" i="21"/>
  <c r="BG213" i="21"/>
  <c r="BE213" i="21"/>
  <c r="T213" i="21"/>
  <c r="R213" i="21"/>
  <c r="P213" i="21"/>
  <c r="BI212" i="21"/>
  <c r="BH212" i="21"/>
  <c r="BG212" i="21"/>
  <c r="BE212" i="21"/>
  <c r="T212" i="21"/>
  <c r="R212" i="21"/>
  <c r="P212" i="21"/>
  <c r="BI211" i="21"/>
  <c r="BH211" i="21"/>
  <c r="BG211" i="21"/>
  <c r="BE211" i="21"/>
  <c r="T211" i="21"/>
  <c r="R211" i="21"/>
  <c r="P211" i="21"/>
  <c r="BI210" i="21"/>
  <c r="BH210" i="21"/>
  <c r="BG210" i="21"/>
  <c r="BE210" i="21"/>
  <c r="T210" i="21"/>
  <c r="R210" i="21"/>
  <c r="P210" i="21"/>
  <c r="BI209" i="21"/>
  <c r="BH209" i="21"/>
  <c r="BG209" i="21"/>
  <c r="BE209" i="21"/>
  <c r="T209" i="21"/>
  <c r="R209" i="21"/>
  <c r="P209" i="21"/>
  <c r="BI208" i="21"/>
  <c r="BH208" i="21"/>
  <c r="BG208" i="21"/>
  <c r="BE208" i="21"/>
  <c r="T208" i="21"/>
  <c r="R208" i="21"/>
  <c r="P208" i="21"/>
  <c r="BI207" i="21"/>
  <c r="BH207" i="21"/>
  <c r="BG207" i="21"/>
  <c r="BE207" i="21"/>
  <c r="T207" i="21"/>
  <c r="R207" i="21"/>
  <c r="P207" i="21"/>
  <c r="BI206" i="21"/>
  <c r="BH206" i="21"/>
  <c r="BG206" i="21"/>
  <c r="BE206" i="21"/>
  <c r="T206" i="21"/>
  <c r="R206" i="21"/>
  <c r="P206" i="21"/>
  <c r="BI205" i="21"/>
  <c r="BH205" i="21"/>
  <c r="BG205" i="21"/>
  <c r="BE205" i="21"/>
  <c r="T205" i="21"/>
  <c r="R205" i="21"/>
  <c r="P205" i="21"/>
  <c r="BI204" i="21"/>
  <c r="BH204" i="21"/>
  <c r="BG204" i="21"/>
  <c r="BE204" i="21"/>
  <c r="T204" i="21"/>
  <c r="R204" i="21"/>
  <c r="P204" i="21"/>
  <c r="BI203" i="21"/>
  <c r="BH203" i="21"/>
  <c r="BG203" i="21"/>
  <c r="BE203" i="21"/>
  <c r="T203" i="21"/>
  <c r="R203" i="21"/>
  <c r="P203" i="21"/>
  <c r="BI202" i="21"/>
  <c r="BH202" i="21"/>
  <c r="BG202" i="21"/>
  <c r="BE202" i="21"/>
  <c r="T202" i="21"/>
  <c r="R202" i="21"/>
  <c r="P202" i="21"/>
  <c r="BI201" i="21"/>
  <c r="BH201" i="21"/>
  <c r="BG201" i="21"/>
  <c r="BE201" i="21"/>
  <c r="T201" i="21"/>
  <c r="R201" i="21"/>
  <c r="P201" i="21"/>
  <c r="BI200" i="21"/>
  <c r="BH200" i="21"/>
  <c r="BG200" i="21"/>
  <c r="BE200" i="21"/>
  <c r="T200" i="21"/>
  <c r="R200" i="21"/>
  <c r="P200" i="21"/>
  <c r="BI199" i="21"/>
  <c r="BH199" i="21"/>
  <c r="BG199" i="21"/>
  <c r="BE199" i="21"/>
  <c r="T199" i="21"/>
  <c r="R199" i="21"/>
  <c r="P199" i="21"/>
  <c r="BI198" i="21"/>
  <c r="BH198" i="21"/>
  <c r="BG198" i="21"/>
  <c r="BE198" i="21"/>
  <c r="T198" i="21"/>
  <c r="R198" i="21"/>
  <c r="P198" i="21"/>
  <c r="BI197" i="21"/>
  <c r="BH197" i="21"/>
  <c r="BG197" i="21"/>
  <c r="BE197" i="21"/>
  <c r="T197" i="21"/>
  <c r="R197" i="21"/>
  <c r="P197" i="21"/>
  <c r="BI196" i="21"/>
  <c r="BH196" i="21"/>
  <c r="BG196" i="21"/>
  <c r="BE196" i="21"/>
  <c r="T196" i="21"/>
  <c r="R196" i="21"/>
  <c r="P196" i="21"/>
  <c r="BI195" i="21"/>
  <c r="BH195" i="21"/>
  <c r="BG195" i="21"/>
  <c r="BE195" i="21"/>
  <c r="T195" i="21"/>
  <c r="R195" i="21"/>
  <c r="P195" i="21"/>
  <c r="BI194" i="21"/>
  <c r="BH194" i="21"/>
  <c r="BG194" i="21"/>
  <c r="BE194" i="21"/>
  <c r="T194" i="21"/>
  <c r="R194" i="21"/>
  <c r="P194" i="21"/>
  <c r="BI193" i="21"/>
  <c r="BH193" i="21"/>
  <c r="BG193" i="21"/>
  <c r="BE193" i="21"/>
  <c r="T193" i="21"/>
  <c r="R193" i="21"/>
  <c r="P193" i="21"/>
  <c r="BI192" i="21"/>
  <c r="BH192" i="21"/>
  <c r="BG192" i="21"/>
  <c r="BE192" i="21"/>
  <c r="T192" i="21"/>
  <c r="R192" i="21"/>
  <c r="P192" i="21"/>
  <c r="BI191" i="21"/>
  <c r="BH191" i="21"/>
  <c r="BG191" i="21"/>
  <c r="BE191" i="21"/>
  <c r="T191" i="21"/>
  <c r="R191" i="21"/>
  <c r="P191" i="21"/>
  <c r="BI189" i="21"/>
  <c r="BH189" i="21"/>
  <c r="BG189" i="21"/>
  <c r="BE189" i="21"/>
  <c r="T189" i="21"/>
  <c r="R189" i="21"/>
  <c r="P189" i="21"/>
  <c r="BI188" i="21"/>
  <c r="BH188" i="21"/>
  <c r="BG188" i="21"/>
  <c r="BE188" i="21"/>
  <c r="T188" i="21"/>
  <c r="R188" i="21"/>
  <c r="P188" i="21"/>
  <c r="BI187" i="21"/>
  <c r="BH187" i="21"/>
  <c r="BG187" i="21"/>
  <c r="BE187" i="21"/>
  <c r="T187" i="21"/>
  <c r="R187" i="21"/>
  <c r="P187" i="21"/>
  <c r="BI186" i="21"/>
  <c r="BH186" i="21"/>
  <c r="BG186" i="21"/>
  <c r="BE186" i="21"/>
  <c r="T186" i="21"/>
  <c r="R186" i="21"/>
  <c r="P186" i="21"/>
  <c r="BI185" i="21"/>
  <c r="BH185" i="21"/>
  <c r="BG185" i="21"/>
  <c r="BE185" i="21"/>
  <c r="T185" i="21"/>
  <c r="R185" i="21"/>
  <c r="P185" i="21"/>
  <c r="BI184" i="21"/>
  <c r="BH184" i="21"/>
  <c r="BG184" i="21"/>
  <c r="BE184" i="21"/>
  <c r="T184" i="21"/>
  <c r="R184" i="21"/>
  <c r="P184" i="21"/>
  <c r="BI183" i="21"/>
  <c r="BH183" i="21"/>
  <c r="BG183" i="21"/>
  <c r="BE183" i="21"/>
  <c r="T183" i="21"/>
  <c r="R183" i="21"/>
  <c r="P183" i="21"/>
  <c r="BI182" i="21"/>
  <c r="BH182" i="21"/>
  <c r="BG182" i="21"/>
  <c r="BE182" i="21"/>
  <c r="T182" i="21"/>
  <c r="R182" i="21"/>
  <c r="P182" i="21"/>
  <c r="BI181" i="21"/>
  <c r="BH181" i="21"/>
  <c r="BG181" i="21"/>
  <c r="BE181" i="21"/>
  <c r="T181" i="21"/>
  <c r="R181" i="21"/>
  <c r="P181" i="21"/>
  <c r="BI180" i="21"/>
  <c r="BH180" i="21"/>
  <c r="BG180" i="21"/>
  <c r="BE180" i="21"/>
  <c r="T180" i="21"/>
  <c r="R180" i="21"/>
  <c r="P180" i="21"/>
  <c r="BI179" i="21"/>
  <c r="BH179" i="21"/>
  <c r="BG179" i="21"/>
  <c r="BE179" i="21"/>
  <c r="T179" i="21"/>
  <c r="R179" i="21"/>
  <c r="P179" i="21"/>
  <c r="BI178" i="21"/>
  <c r="BH178" i="21"/>
  <c r="BG178" i="21"/>
  <c r="BE178" i="21"/>
  <c r="T178" i="21"/>
  <c r="R178" i="21"/>
  <c r="P178" i="21"/>
  <c r="BI177" i="21"/>
  <c r="BH177" i="21"/>
  <c r="BG177" i="21"/>
  <c r="BE177" i="21"/>
  <c r="T177" i="21"/>
  <c r="R177" i="21"/>
  <c r="P177" i="21"/>
  <c r="BI176" i="21"/>
  <c r="BH176" i="21"/>
  <c r="BG176" i="21"/>
  <c r="BE176" i="21"/>
  <c r="T176" i="21"/>
  <c r="R176" i="21"/>
  <c r="P176" i="21"/>
  <c r="BI175" i="21"/>
  <c r="BH175" i="21"/>
  <c r="BG175" i="21"/>
  <c r="BE175" i="21"/>
  <c r="T175" i="21"/>
  <c r="R175" i="21"/>
  <c r="P175" i="21"/>
  <c r="BI174" i="21"/>
  <c r="BH174" i="21"/>
  <c r="BG174" i="21"/>
  <c r="BE174" i="21"/>
  <c r="T174" i="21"/>
  <c r="R174" i="21"/>
  <c r="P174" i="21"/>
  <c r="BI173" i="21"/>
  <c r="BH173" i="21"/>
  <c r="BG173" i="21"/>
  <c r="BE173" i="21"/>
  <c r="T173" i="21"/>
  <c r="R173" i="21"/>
  <c r="P173" i="21"/>
  <c r="BI172" i="21"/>
  <c r="BH172" i="21"/>
  <c r="BG172" i="21"/>
  <c r="BE172" i="21"/>
  <c r="T172" i="21"/>
  <c r="R172" i="21"/>
  <c r="P172" i="21"/>
  <c r="BI171" i="21"/>
  <c r="BH171" i="21"/>
  <c r="BG171" i="21"/>
  <c r="BE171" i="21"/>
  <c r="T171" i="21"/>
  <c r="R171" i="21"/>
  <c r="P171" i="21"/>
  <c r="BI170" i="21"/>
  <c r="BH170" i="21"/>
  <c r="BG170" i="21"/>
  <c r="BE170" i="21"/>
  <c r="T170" i="21"/>
  <c r="R170" i="21"/>
  <c r="P170" i="21"/>
  <c r="BI169" i="21"/>
  <c r="BH169" i="21"/>
  <c r="BG169" i="21"/>
  <c r="BE169" i="21"/>
  <c r="T169" i="21"/>
  <c r="R169" i="21"/>
  <c r="P169" i="21"/>
  <c r="BI168" i="21"/>
  <c r="BH168" i="21"/>
  <c r="BG168" i="21"/>
  <c r="BE168" i="21"/>
  <c r="T168" i="21"/>
  <c r="R168" i="21"/>
  <c r="P168" i="21"/>
  <c r="BI167" i="21"/>
  <c r="BH167" i="21"/>
  <c r="BG167" i="21"/>
  <c r="BE167" i="21"/>
  <c r="T167" i="21"/>
  <c r="R167" i="21"/>
  <c r="P167" i="21"/>
  <c r="BI166" i="21"/>
  <c r="BH166" i="21"/>
  <c r="BG166" i="21"/>
  <c r="BE166" i="21"/>
  <c r="T166" i="21"/>
  <c r="R166" i="21"/>
  <c r="P166" i="21"/>
  <c r="BI165" i="21"/>
  <c r="BH165" i="21"/>
  <c r="BG165" i="21"/>
  <c r="BE165" i="21"/>
  <c r="T165" i="21"/>
  <c r="R165" i="21"/>
  <c r="P165" i="21"/>
  <c r="BI164" i="21"/>
  <c r="BH164" i="21"/>
  <c r="BG164" i="21"/>
  <c r="BE164" i="21"/>
  <c r="T164" i="21"/>
  <c r="R164" i="21"/>
  <c r="P164" i="21"/>
  <c r="BI163" i="21"/>
  <c r="BH163" i="21"/>
  <c r="BG163" i="21"/>
  <c r="BE163" i="21"/>
  <c r="T163" i="21"/>
  <c r="R163" i="21"/>
  <c r="P163" i="21"/>
  <c r="BI162" i="21"/>
  <c r="BH162" i="21"/>
  <c r="BG162" i="21"/>
  <c r="BE162" i="21"/>
  <c r="T162" i="21"/>
  <c r="R162" i="21"/>
  <c r="P162" i="21"/>
  <c r="BI161" i="21"/>
  <c r="BH161" i="21"/>
  <c r="BG161" i="21"/>
  <c r="BE161" i="21"/>
  <c r="T161" i="21"/>
  <c r="R161" i="21"/>
  <c r="P161" i="21"/>
  <c r="BI160" i="21"/>
  <c r="BH160" i="21"/>
  <c r="BG160" i="21"/>
  <c r="BE160" i="21"/>
  <c r="T160" i="21"/>
  <c r="R160" i="21"/>
  <c r="P160" i="21"/>
  <c r="BI159" i="21"/>
  <c r="BH159" i="21"/>
  <c r="BG159" i="21"/>
  <c r="BE159" i="21"/>
  <c r="T159" i="21"/>
  <c r="R159" i="21"/>
  <c r="P159" i="21"/>
  <c r="BI157" i="21"/>
  <c r="BH157" i="21"/>
  <c r="BG157" i="21"/>
  <c r="BE157" i="21"/>
  <c r="T157" i="21"/>
  <c r="R157" i="21"/>
  <c r="P157" i="21"/>
  <c r="BI156" i="21"/>
  <c r="BH156" i="21"/>
  <c r="BG156" i="21"/>
  <c r="BE156" i="21"/>
  <c r="T156" i="21"/>
  <c r="R156" i="21"/>
  <c r="P156" i="21"/>
  <c r="BI155" i="21"/>
  <c r="BH155" i="21"/>
  <c r="BG155" i="21"/>
  <c r="BE155" i="21"/>
  <c r="T155" i="21"/>
  <c r="R155" i="21"/>
  <c r="P155" i="21"/>
  <c r="BI154" i="21"/>
  <c r="BH154" i="21"/>
  <c r="BG154" i="21"/>
  <c r="BE154" i="21"/>
  <c r="T154" i="21"/>
  <c r="R154" i="21"/>
  <c r="P154" i="21"/>
  <c r="BI152" i="21"/>
  <c r="BH152" i="21"/>
  <c r="BG152" i="21"/>
  <c r="BE152" i="21"/>
  <c r="T152" i="21"/>
  <c r="R152" i="21"/>
  <c r="P152" i="21"/>
  <c r="BI151" i="21"/>
  <c r="BH151" i="21"/>
  <c r="BG151" i="21"/>
  <c r="BE151" i="21"/>
  <c r="T151" i="21"/>
  <c r="R151" i="21"/>
  <c r="P151" i="21"/>
  <c r="BI150" i="21"/>
  <c r="BH150" i="21"/>
  <c r="BG150" i="21"/>
  <c r="BE150" i="21"/>
  <c r="T150" i="21"/>
  <c r="R150" i="21"/>
  <c r="P150" i="21"/>
  <c r="BI149" i="21"/>
  <c r="BH149" i="21"/>
  <c r="BG149" i="21"/>
  <c r="BE149" i="21"/>
  <c r="T149" i="21"/>
  <c r="R149" i="21"/>
  <c r="P149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4" i="21"/>
  <c r="BH144" i="21"/>
  <c r="BG144" i="21"/>
  <c r="BE144" i="21"/>
  <c r="T144" i="21"/>
  <c r="R144" i="21"/>
  <c r="P144" i="2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7" i="21"/>
  <c r="BH137" i="21"/>
  <c r="BG137" i="21"/>
  <c r="BE137" i="21"/>
  <c r="T137" i="21"/>
  <c r="R137" i="21"/>
  <c r="P137" i="21"/>
  <c r="BI136" i="21"/>
  <c r="BH136" i="21"/>
  <c r="BG136" i="21"/>
  <c r="BE136" i="21"/>
  <c r="T136" i="21"/>
  <c r="R136" i="21"/>
  <c r="P136" i="21"/>
  <c r="BI135" i="21"/>
  <c r="BH135" i="21"/>
  <c r="BG135" i="21"/>
  <c r="BE135" i="21"/>
  <c r="T135" i="21"/>
  <c r="R135" i="21"/>
  <c r="P135" i="21"/>
  <c r="BI134" i="21"/>
  <c r="BH134" i="21"/>
  <c r="BG134" i="21"/>
  <c r="BE134" i="21"/>
  <c r="T134" i="21"/>
  <c r="R134" i="21"/>
  <c r="P134" i="21"/>
  <c r="J127" i="21"/>
  <c r="F127" i="21"/>
  <c r="F125" i="21"/>
  <c r="E123" i="21"/>
  <c r="J93" i="21"/>
  <c r="F93" i="21"/>
  <c r="F91" i="21"/>
  <c r="E89" i="21"/>
  <c r="J26" i="21"/>
  <c r="E26" i="21"/>
  <c r="J94" i="21"/>
  <c r="J25" i="21"/>
  <c r="J20" i="21"/>
  <c r="E20" i="21"/>
  <c r="F128" i="21"/>
  <c r="J19" i="21"/>
  <c r="J14" i="21"/>
  <c r="J91" i="21" s="1"/>
  <c r="E7" i="21"/>
  <c r="E119" i="21" s="1"/>
  <c r="J41" i="20"/>
  <c r="J40" i="20"/>
  <c r="AY115" i="1"/>
  <c r="J39" i="20"/>
  <c r="AX115" i="1" s="1"/>
  <c r="BI140" i="20"/>
  <c r="BH140" i="20"/>
  <c r="BG140" i="20"/>
  <c r="BE140" i="20"/>
  <c r="T140" i="20"/>
  <c r="R140" i="20"/>
  <c r="P140" i="20"/>
  <c r="BI139" i="20"/>
  <c r="BH139" i="20"/>
  <c r="BG139" i="20"/>
  <c r="BE139" i="20"/>
  <c r="T139" i="20"/>
  <c r="R139" i="20"/>
  <c r="P139" i="20"/>
  <c r="BI138" i="20"/>
  <c r="BH138" i="20"/>
  <c r="BG138" i="20"/>
  <c r="BE138" i="20"/>
  <c r="T138" i="20"/>
  <c r="R138" i="20"/>
  <c r="P138" i="20"/>
  <c r="BI137" i="20"/>
  <c r="BH137" i="20"/>
  <c r="BG137" i="20"/>
  <c r="BE137" i="20"/>
  <c r="T137" i="20"/>
  <c r="R137" i="20"/>
  <c r="P137" i="20"/>
  <c r="BI136" i="20"/>
  <c r="BH136" i="20"/>
  <c r="BG136" i="20"/>
  <c r="BE136" i="20"/>
  <c r="T136" i="20"/>
  <c r="R136" i="20"/>
  <c r="P136" i="20"/>
  <c r="BI135" i="20"/>
  <c r="BH135" i="20"/>
  <c r="BG135" i="20"/>
  <c r="BE135" i="20"/>
  <c r="T135" i="20"/>
  <c r="R135" i="20"/>
  <c r="P135" i="20"/>
  <c r="BI134" i="20"/>
  <c r="BH134" i="20"/>
  <c r="BG134" i="20"/>
  <c r="BE134" i="20"/>
  <c r="T134" i="20"/>
  <c r="R134" i="20"/>
  <c r="P134" i="20"/>
  <c r="BI133" i="20"/>
  <c r="BH133" i="20"/>
  <c r="BG133" i="20"/>
  <c r="BE133" i="20"/>
  <c r="T133" i="20"/>
  <c r="R133" i="20"/>
  <c r="P133" i="20"/>
  <c r="BI132" i="20"/>
  <c r="BH132" i="20"/>
  <c r="BG132" i="20"/>
  <c r="BE132" i="20"/>
  <c r="T132" i="20"/>
  <c r="R132" i="20"/>
  <c r="P132" i="20"/>
  <c r="BI131" i="20"/>
  <c r="BH131" i="20"/>
  <c r="BG131" i="20"/>
  <c r="BE131" i="20"/>
  <c r="T131" i="20"/>
  <c r="R131" i="20"/>
  <c r="P131" i="20"/>
  <c r="BI130" i="20"/>
  <c r="BH130" i="20"/>
  <c r="BG130" i="20"/>
  <c r="BE130" i="20"/>
  <c r="T130" i="20"/>
  <c r="R130" i="20"/>
  <c r="P130" i="20"/>
  <c r="BI129" i="20"/>
  <c r="BH129" i="20"/>
  <c r="BG129" i="20"/>
  <c r="BE129" i="20"/>
  <c r="T129" i="20"/>
  <c r="R129" i="20"/>
  <c r="P129" i="20"/>
  <c r="J122" i="20"/>
  <c r="F122" i="20"/>
  <c r="F120" i="20"/>
  <c r="E118" i="20"/>
  <c r="J95" i="20"/>
  <c r="F95" i="20"/>
  <c r="F93" i="20"/>
  <c r="E91" i="20"/>
  <c r="J28" i="20"/>
  <c r="E28" i="20"/>
  <c r="J96" i="20" s="1"/>
  <c r="J27" i="20"/>
  <c r="J22" i="20"/>
  <c r="E22" i="20"/>
  <c r="F123" i="20" s="1"/>
  <c r="J21" i="20"/>
  <c r="J16" i="20"/>
  <c r="J120" i="20" s="1"/>
  <c r="E7" i="20"/>
  <c r="E112" i="20" s="1"/>
  <c r="J41" i="19"/>
  <c r="J40" i="19"/>
  <c r="AY114" i="1" s="1"/>
  <c r="J39" i="19"/>
  <c r="AX114" i="1" s="1"/>
  <c r="BI202" i="19"/>
  <c r="BH202" i="19"/>
  <c r="BG202" i="19"/>
  <c r="BE202" i="19"/>
  <c r="T202" i="19"/>
  <c r="R202" i="19"/>
  <c r="P202" i="19"/>
  <c r="BI201" i="19"/>
  <c r="BH201" i="19"/>
  <c r="BG201" i="19"/>
  <c r="BE201" i="19"/>
  <c r="T201" i="19"/>
  <c r="R201" i="19"/>
  <c r="P201" i="19"/>
  <c r="BI200" i="19"/>
  <c r="BH200" i="19"/>
  <c r="BG200" i="19"/>
  <c r="BE200" i="19"/>
  <c r="T200" i="19"/>
  <c r="R200" i="19"/>
  <c r="P200" i="19"/>
  <c r="BI199" i="19"/>
  <c r="BH199" i="19"/>
  <c r="BG199" i="19"/>
  <c r="BE199" i="19"/>
  <c r="T199" i="19"/>
  <c r="R199" i="19"/>
  <c r="P199" i="19"/>
  <c r="BI198" i="19"/>
  <c r="BH198" i="19"/>
  <c r="BG198" i="19"/>
  <c r="BE198" i="19"/>
  <c r="T198" i="19"/>
  <c r="R198" i="19"/>
  <c r="P198" i="19"/>
  <c r="BI197" i="19"/>
  <c r="BH197" i="19"/>
  <c r="BG197" i="19"/>
  <c r="BE197" i="19"/>
  <c r="T197" i="19"/>
  <c r="R197" i="19"/>
  <c r="P197" i="19"/>
  <c r="BI196" i="19"/>
  <c r="BH196" i="19"/>
  <c r="BG196" i="19"/>
  <c r="BE196" i="19"/>
  <c r="T196" i="19"/>
  <c r="R196" i="19"/>
  <c r="P196" i="19"/>
  <c r="BI193" i="19"/>
  <c r="BH193" i="19"/>
  <c r="BG193" i="19"/>
  <c r="BE193" i="19"/>
  <c r="T193" i="19"/>
  <c r="R193" i="19"/>
  <c r="P193" i="19"/>
  <c r="BI192" i="19"/>
  <c r="BH192" i="19"/>
  <c r="BG192" i="19"/>
  <c r="BE192" i="19"/>
  <c r="T192" i="19"/>
  <c r="R192" i="19"/>
  <c r="P192" i="19"/>
  <c r="BI191" i="19"/>
  <c r="BH191" i="19"/>
  <c r="BG191" i="19"/>
  <c r="BE191" i="19"/>
  <c r="T191" i="19"/>
  <c r="R191" i="19"/>
  <c r="P191" i="19"/>
  <c r="BI190" i="19"/>
  <c r="BH190" i="19"/>
  <c r="BG190" i="19"/>
  <c r="BE190" i="19"/>
  <c r="T190" i="19"/>
  <c r="R190" i="19"/>
  <c r="P190" i="19"/>
  <c r="BI189" i="19"/>
  <c r="BH189" i="19"/>
  <c r="BG189" i="19"/>
  <c r="BE189" i="19"/>
  <c r="T189" i="19"/>
  <c r="R189" i="19"/>
  <c r="P189" i="19"/>
  <c r="BI188" i="19"/>
  <c r="BH188" i="19"/>
  <c r="BG188" i="19"/>
  <c r="BE188" i="19"/>
  <c r="T188" i="19"/>
  <c r="R188" i="19"/>
  <c r="P188" i="19"/>
  <c r="BI187" i="19"/>
  <c r="BH187" i="19"/>
  <c r="BG187" i="19"/>
  <c r="BE187" i="19"/>
  <c r="T187" i="19"/>
  <c r="R187" i="19"/>
  <c r="P187" i="19"/>
  <c r="BI186" i="19"/>
  <c r="BH186" i="19"/>
  <c r="BG186" i="19"/>
  <c r="BE186" i="19"/>
  <c r="T186" i="19"/>
  <c r="R186" i="19"/>
  <c r="P186" i="19"/>
  <c r="BI185" i="19"/>
  <c r="BH185" i="19"/>
  <c r="BG185" i="19"/>
  <c r="BE185" i="19"/>
  <c r="T185" i="19"/>
  <c r="R185" i="19"/>
  <c r="P185" i="19"/>
  <c r="BI184" i="19"/>
  <c r="BH184" i="19"/>
  <c r="BG184" i="19"/>
  <c r="BE184" i="19"/>
  <c r="T184" i="19"/>
  <c r="R184" i="19"/>
  <c r="P184" i="19"/>
  <c r="BI181" i="19"/>
  <c r="BH181" i="19"/>
  <c r="BG181" i="19"/>
  <c r="BE181" i="19"/>
  <c r="T181" i="19"/>
  <c r="R181" i="19"/>
  <c r="P181" i="19"/>
  <c r="BI180" i="19"/>
  <c r="BH180" i="19"/>
  <c r="BG180" i="19"/>
  <c r="BE180" i="19"/>
  <c r="T180" i="19"/>
  <c r="R180" i="19"/>
  <c r="P180" i="19"/>
  <c r="BI179" i="19"/>
  <c r="BH179" i="19"/>
  <c r="BG179" i="19"/>
  <c r="BE179" i="19"/>
  <c r="T179" i="19"/>
  <c r="R179" i="19"/>
  <c r="P179" i="19"/>
  <c r="BI178" i="19"/>
  <c r="BH178" i="19"/>
  <c r="BG178" i="19"/>
  <c r="BE178" i="19"/>
  <c r="T178" i="19"/>
  <c r="R178" i="19"/>
  <c r="P178" i="19"/>
  <c r="BI177" i="19"/>
  <c r="BH177" i="19"/>
  <c r="BG177" i="19"/>
  <c r="BE177" i="19"/>
  <c r="T177" i="19"/>
  <c r="R177" i="19"/>
  <c r="P177" i="19"/>
  <c r="BI176" i="19"/>
  <c r="BH176" i="19"/>
  <c r="BG176" i="19"/>
  <c r="BE176" i="19"/>
  <c r="T176" i="19"/>
  <c r="R176" i="19"/>
  <c r="P176" i="19"/>
  <c r="BI175" i="19"/>
  <c r="BH175" i="19"/>
  <c r="BG175" i="19"/>
  <c r="BE175" i="19"/>
  <c r="T175" i="19"/>
  <c r="R175" i="19"/>
  <c r="P175" i="19"/>
  <c r="BI174" i="19"/>
  <c r="BH174" i="19"/>
  <c r="BG174" i="19"/>
  <c r="BE174" i="19"/>
  <c r="T174" i="19"/>
  <c r="R174" i="19"/>
  <c r="P174" i="19"/>
  <c r="BI173" i="19"/>
  <c r="BH173" i="19"/>
  <c r="BG173" i="19"/>
  <c r="BE173" i="19"/>
  <c r="T173" i="19"/>
  <c r="R173" i="19"/>
  <c r="P173" i="19"/>
  <c r="BI172" i="19"/>
  <c r="BH172" i="19"/>
  <c r="BG172" i="19"/>
  <c r="BE172" i="19"/>
  <c r="T172" i="19"/>
  <c r="R172" i="19"/>
  <c r="P172" i="19"/>
  <c r="BI171" i="19"/>
  <c r="BH171" i="19"/>
  <c r="BG171" i="19"/>
  <c r="BE171" i="19"/>
  <c r="T171" i="19"/>
  <c r="R171" i="19"/>
  <c r="P171" i="19"/>
  <c r="BI170" i="19"/>
  <c r="BH170" i="19"/>
  <c r="BG170" i="19"/>
  <c r="BE170" i="19"/>
  <c r="T170" i="19"/>
  <c r="R170" i="19"/>
  <c r="P170" i="19"/>
  <c r="BI169" i="19"/>
  <c r="BH169" i="19"/>
  <c r="BG169" i="19"/>
  <c r="BE169" i="19"/>
  <c r="T169" i="19"/>
  <c r="R169" i="19"/>
  <c r="P169" i="19"/>
  <c r="BI168" i="19"/>
  <c r="BH168" i="19"/>
  <c r="BG168" i="19"/>
  <c r="BE168" i="19"/>
  <c r="T168" i="19"/>
  <c r="R168" i="19"/>
  <c r="P168" i="19"/>
  <c r="BI167" i="19"/>
  <c r="BH167" i="19"/>
  <c r="BG167" i="19"/>
  <c r="BE167" i="19"/>
  <c r="T167" i="19"/>
  <c r="R167" i="19"/>
  <c r="P167" i="19"/>
  <c r="BI166" i="19"/>
  <c r="BH166" i="19"/>
  <c r="BG166" i="19"/>
  <c r="BE166" i="19"/>
  <c r="T166" i="19"/>
  <c r="R166" i="19"/>
  <c r="P166" i="19"/>
  <c r="BI165" i="19"/>
  <c r="BH165" i="19"/>
  <c r="BG165" i="19"/>
  <c r="BE165" i="19"/>
  <c r="T165" i="19"/>
  <c r="R165" i="19"/>
  <c r="P165" i="19"/>
  <c r="BI164" i="19"/>
  <c r="BH164" i="19"/>
  <c r="BG164" i="19"/>
  <c r="BE164" i="19"/>
  <c r="T164" i="19"/>
  <c r="R164" i="19"/>
  <c r="P164" i="19"/>
  <c r="BI163" i="19"/>
  <c r="BH163" i="19"/>
  <c r="BG163" i="19"/>
  <c r="BE163" i="19"/>
  <c r="T163" i="19"/>
  <c r="R163" i="19"/>
  <c r="P163" i="19"/>
  <c r="BI162" i="19"/>
  <c r="BH162" i="19"/>
  <c r="BG162" i="19"/>
  <c r="BE162" i="19"/>
  <c r="T162" i="19"/>
  <c r="R162" i="19"/>
  <c r="P162" i="19"/>
  <c r="BI161" i="19"/>
  <c r="BH161" i="19"/>
  <c r="BG161" i="19"/>
  <c r="BE161" i="19"/>
  <c r="T161" i="19"/>
  <c r="R161" i="19"/>
  <c r="P161" i="19"/>
  <c r="BI159" i="19"/>
  <c r="BH159" i="19"/>
  <c r="BG159" i="19"/>
  <c r="BE159" i="19"/>
  <c r="T159" i="19"/>
  <c r="R159" i="19"/>
  <c r="P159" i="19"/>
  <c r="BI158" i="19"/>
  <c r="BH158" i="19"/>
  <c r="BG158" i="19"/>
  <c r="BE158" i="19"/>
  <c r="T158" i="19"/>
  <c r="R158" i="19"/>
  <c r="P158" i="19"/>
  <c r="BI156" i="19"/>
  <c r="BH156" i="19"/>
  <c r="BG156" i="19"/>
  <c r="BE156" i="19"/>
  <c r="T156" i="19"/>
  <c r="R156" i="19"/>
  <c r="P156" i="19"/>
  <c r="BI155" i="19"/>
  <c r="BH155" i="19"/>
  <c r="BG155" i="19"/>
  <c r="BE155" i="19"/>
  <c r="T155" i="19"/>
  <c r="R155" i="19"/>
  <c r="P155" i="19"/>
  <c r="BI153" i="19"/>
  <c r="BH153" i="19"/>
  <c r="BG153" i="19"/>
  <c r="BE153" i="19"/>
  <c r="T153" i="19"/>
  <c r="R153" i="19"/>
  <c r="P153" i="19"/>
  <c r="BI152" i="19"/>
  <c r="BH152" i="19"/>
  <c r="BG152" i="19"/>
  <c r="BE152" i="19"/>
  <c r="T152" i="19"/>
  <c r="R152" i="19"/>
  <c r="P152" i="19"/>
  <c r="BI151" i="19"/>
  <c r="BH151" i="19"/>
  <c r="BG151" i="19"/>
  <c r="BE151" i="19"/>
  <c r="T151" i="19"/>
  <c r="R151" i="19"/>
  <c r="P151" i="19"/>
  <c r="BI150" i="19"/>
  <c r="BH150" i="19"/>
  <c r="BG150" i="19"/>
  <c r="BE150" i="19"/>
  <c r="T150" i="19"/>
  <c r="R150" i="19"/>
  <c r="P150" i="19"/>
  <c r="BI149" i="19"/>
  <c r="BH149" i="19"/>
  <c r="BG149" i="19"/>
  <c r="BE149" i="19"/>
  <c r="T149" i="19"/>
  <c r="R149" i="19"/>
  <c r="P149" i="19"/>
  <c r="BI148" i="19"/>
  <c r="BH148" i="19"/>
  <c r="BG148" i="19"/>
  <c r="BE148" i="19"/>
  <c r="T148" i="19"/>
  <c r="R148" i="19"/>
  <c r="P148" i="19"/>
  <c r="BI147" i="19"/>
  <c r="BH147" i="19"/>
  <c r="BG147" i="19"/>
  <c r="BE147" i="19"/>
  <c r="T147" i="19"/>
  <c r="R147" i="19"/>
  <c r="P147" i="19"/>
  <c r="BI146" i="19"/>
  <c r="BH146" i="19"/>
  <c r="BG146" i="19"/>
  <c r="BE146" i="19"/>
  <c r="T146" i="19"/>
  <c r="R146" i="19"/>
  <c r="P146" i="19"/>
  <c r="BI145" i="19"/>
  <c r="BH145" i="19"/>
  <c r="BG145" i="19"/>
  <c r="BE145" i="19"/>
  <c r="T145" i="19"/>
  <c r="R145" i="19"/>
  <c r="P145" i="19"/>
  <c r="BI144" i="19"/>
  <c r="BH144" i="19"/>
  <c r="BG144" i="19"/>
  <c r="BE144" i="19"/>
  <c r="T144" i="19"/>
  <c r="R144" i="19"/>
  <c r="P144" i="19"/>
  <c r="BI143" i="19"/>
  <c r="BH143" i="19"/>
  <c r="BG143" i="19"/>
  <c r="BE143" i="19"/>
  <c r="T143" i="19"/>
  <c r="R143" i="19"/>
  <c r="P143" i="19"/>
  <c r="BI142" i="19"/>
  <c r="BH142" i="19"/>
  <c r="BG142" i="19"/>
  <c r="BE142" i="19"/>
  <c r="T142" i="19"/>
  <c r="R142" i="19"/>
  <c r="P142" i="19"/>
  <c r="BI141" i="19"/>
  <c r="BH141" i="19"/>
  <c r="BG141" i="19"/>
  <c r="BE141" i="19"/>
  <c r="T141" i="19"/>
  <c r="R141" i="19"/>
  <c r="P141" i="19"/>
  <c r="BI140" i="19"/>
  <c r="BH140" i="19"/>
  <c r="BG140" i="19"/>
  <c r="BE140" i="19"/>
  <c r="T140" i="19"/>
  <c r="R140" i="19"/>
  <c r="P140" i="19"/>
  <c r="BI139" i="19"/>
  <c r="BH139" i="19"/>
  <c r="BG139" i="19"/>
  <c r="BE139" i="19"/>
  <c r="T139" i="19"/>
  <c r="R139" i="19"/>
  <c r="P139" i="19"/>
  <c r="BI138" i="19"/>
  <c r="BH138" i="19"/>
  <c r="BG138" i="19"/>
  <c r="BE138" i="19"/>
  <c r="T138" i="19"/>
  <c r="R138" i="19"/>
  <c r="P138" i="19"/>
  <c r="BI137" i="19"/>
  <c r="BH137" i="19"/>
  <c r="BG137" i="19"/>
  <c r="BE137" i="19"/>
  <c r="T137" i="19"/>
  <c r="R137" i="19"/>
  <c r="P137" i="19"/>
  <c r="BI136" i="19"/>
  <c r="BH136" i="19"/>
  <c r="BG136" i="19"/>
  <c r="BE136" i="19"/>
  <c r="T136" i="19"/>
  <c r="R136" i="19"/>
  <c r="P136" i="19"/>
  <c r="J129" i="19"/>
  <c r="F129" i="19"/>
  <c r="F127" i="19"/>
  <c r="E125" i="19"/>
  <c r="J95" i="19"/>
  <c r="F95" i="19"/>
  <c r="F93" i="19"/>
  <c r="E91" i="19"/>
  <c r="J28" i="19"/>
  <c r="E28" i="19"/>
  <c r="J130" i="19" s="1"/>
  <c r="J27" i="19"/>
  <c r="J22" i="19"/>
  <c r="E22" i="19"/>
  <c r="F96" i="19" s="1"/>
  <c r="J21" i="19"/>
  <c r="J16" i="19"/>
  <c r="J93" i="19" s="1"/>
  <c r="E7" i="19"/>
  <c r="E85" i="19" s="1"/>
  <c r="J41" i="18"/>
  <c r="J40" i="18"/>
  <c r="AY113" i="1" s="1"/>
  <c r="J39" i="18"/>
  <c r="AX113" i="1"/>
  <c r="BI151" i="18"/>
  <c r="BH151" i="18"/>
  <c r="BG151" i="18"/>
  <c r="BE151" i="18"/>
  <c r="T151" i="18"/>
  <c r="T150" i="18" s="1"/>
  <c r="T149" i="18" s="1"/>
  <c r="R151" i="18"/>
  <c r="R150" i="18" s="1"/>
  <c r="R149" i="18" s="1"/>
  <c r="P151" i="18"/>
  <c r="P150" i="18"/>
  <c r="P149" i="18" s="1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7" i="18"/>
  <c r="BH137" i="18"/>
  <c r="BG137" i="18"/>
  <c r="BE137" i="18"/>
  <c r="T137" i="18"/>
  <c r="R137" i="18"/>
  <c r="P137" i="18"/>
  <c r="BI136" i="18"/>
  <c r="BH136" i="18"/>
  <c r="BG136" i="18"/>
  <c r="BE136" i="18"/>
  <c r="T136" i="18"/>
  <c r="R136" i="18"/>
  <c r="P136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J125" i="18"/>
  <c r="F125" i="18"/>
  <c r="F123" i="18"/>
  <c r="E121" i="18"/>
  <c r="J95" i="18"/>
  <c r="F95" i="18"/>
  <c r="F93" i="18"/>
  <c r="E91" i="18"/>
  <c r="J28" i="18"/>
  <c r="E28" i="18"/>
  <c r="J126" i="18"/>
  <c r="J27" i="18"/>
  <c r="J22" i="18"/>
  <c r="E22" i="18"/>
  <c r="F126" i="18"/>
  <c r="J21" i="18"/>
  <c r="J16" i="18"/>
  <c r="J123" i="18" s="1"/>
  <c r="E7" i="18"/>
  <c r="E115" i="18" s="1"/>
  <c r="J41" i="17"/>
  <c r="J40" i="17"/>
  <c r="AY112" i="1"/>
  <c r="J39" i="17"/>
  <c r="AX112" i="1" s="1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J124" i="17"/>
  <c r="F124" i="17"/>
  <c r="F122" i="17"/>
  <c r="E120" i="17"/>
  <c r="J95" i="17"/>
  <c r="F95" i="17"/>
  <c r="F93" i="17"/>
  <c r="E91" i="17"/>
  <c r="J28" i="17"/>
  <c r="E28" i="17"/>
  <c r="J125" i="17" s="1"/>
  <c r="J27" i="17"/>
  <c r="J22" i="17"/>
  <c r="E22" i="17"/>
  <c r="F96" i="17" s="1"/>
  <c r="J21" i="17"/>
  <c r="J16" i="17"/>
  <c r="J122" i="17" s="1"/>
  <c r="E7" i="17"/>
  <c r="E85" i="17" s="1"/>
  <c r="J41" i="16"/>
  <c r="J40" i="16"/>
  <c r="AY111" i="1" s="1"/>
  <c r="J39" i="16"/>
  <c r="AX111" i="1" s="1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J123" i="16"/>
  <c r="F123" i="16"/>
  <c r="F121" i="16"/>
  <c r="E119" i="16"/>
  <c r="J95" i="16"/>
  <c r="F95" i="16"/>
  <c r="F93" i="16"/>
  <c r="E91" i="16"/>
  <c r="J28" i="16"/>
  <c r="E28" i="16"/>
  <c r="J124" i="16" s="1"/>
  <c r="J27" i="16"/>
  <c r="J22" i="16"/>
  <c r="E22" i="16"/>
  <c r="F124" i="16" s="1"/>
  <c r="J21" i="16"/>
  <c r="J16" i="16"/>
  <c r="J121" i="16" s="1"/>
  <c r="E7" i="16"/>
  <c r="E85" i="16" s="1"/>
  <c r="J41" i="15"/>
  <c r="J40" i="15"/>
  <c r="AY110" i="1" s="1"/>
  <c r="J39" i="15"/>
  <c r="AX110" i="1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J122" i="15"/>
  <c r="F122" i="15"/>
  <c r="F120" i="15"/>
  <c r="E118" i="15"/>
  <c r="J95" i="15"/>
  <c r="F95" i="15"/>
  <c r="F93" i="15"/>
  <c r="E91" i="15"/>
  <c r="J28" i="15"/>
  <c r="E28" i="15"/>
  <c r="J123" i="15" s="1"/>
  <c r="J27" i="15"/>
  <c r="J22" i="15"/>
  <c r="E22" i="15"/>
  <c r="F123" i="15" s="1"/>
  <c r="J21" i="15"/>
  <c r="J16" i="15"/>
  <c r="J93" i="15" s="1"/>
  <c r="E7" i="15"/>
  <c r="E85" i="15" s="1"/>
  <c r="J41" i="14"/>
  <c r="J40" i="14"/>
  <c r="AY109" i="1" s="1"/>
  <c r="J39" i="14"/>
  <c r="AX109" i="1" s="1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J124" i="14"/>
  <c r="F124" i="14"/>
  <c r="F122" i="14"/>
  <c r="E120" i="14"/>
  <c r="J95" i="14"/>
  <c r="F95" i="14"/>
  <c r="F93" i="14"/>
  <c r="E91" i="14"/>
  <c r="J28" i="14"/>
  <c r="E28" i="14"/>
  <c r="J125" i="14"/>
  <c r="J27" i="14"/>
  <c r="J22" i="14"/>
  <c r="E22" i="14"/>
  <c r="F96" i="14"/>
  <c r="J21" i="14"/>
  <c r="J16" i="14"/>
  <c r="J122" i="14" s="1"/>
  <c r="E7" i="14"/>
  <c r="E114" i="14" s="1"/>
  <c r="J41" i="13"/>
  <c r="J40" i="13"/>
  <c r="AY108" i="1"/>
  <c r="J39" i="13"/>
  <c r="AX108" i="1" s="1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J123" i="13"/>
  <c r="F123" i="13"/>
  <c r="F121" i="13"/>
  <c r="E119" i="13"/>
  <c r="J95" i="13"/>
  <c r="F95" i="13"/>
  <c r="F93" i="13"/>
  <c r="E91" i="13"/>
  <c r="J28" i="13"/>
  <c r="E28" i="13"/>
  <c r="J124" i="13" s="1"/>
  <c r="J27" i="13"/>
  <c r="J22" i="13"/>
  <c r="E22" i="13"/>
  <c r="F124" i="13" s="1"/>
  <c r="J21" i="13"/>
  <c r="J16" i="13"/>
  <c r="J93" i="13" s="1"/>
  <c r="E7" i="13"/>
  <c r="E85" i="13"/>
  <c r="J41" i="12"/>
  <c r="J40" i="12"/>
  <c r="AY107" i="1"/>
  <c r="J39" i="12"/>
  <c r="AX107" i="1" s="1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J125" i="12"/>
  <c r="F125" i="12"/>
  <c r="F123" i="12"/>
  <c r="E121" i="12"/>
  <c r="J95" i="12"/>
  <c r="F95" i="12"/>
  <c r="F93" i="12"/>
  <c r="E91" i="12"/>
  <c r="J28" i="12"/>
  <c r="E28" i="12"/>
  <c r="J126" i="12" s="1"/>
  <c r="J27" i="12"/>
  <c r="J22" i="12"/>
  <c r="E22" i="12"/>
  <c r="F96" i="12" s="1"/>
  <c r="J21" i="12"/>
  <c r="J16" i="12"/>
  <c r="J123" i="12" s="1"/>
  <c r="E7" i="12"/>
  <c r="E115" i="12"/>
  <c r="J41" i="11"/>
  <c r="J40" i="11"/>
  <c r="AY106" i="1" s="1"/>
  <c r="J39" i="11"/>
  <c r="AX106" i="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J124" i="11"/>
  <c r="F124" i="11"/>
  <c r="F122" i="11"/>
  <c r="E120" i="11"/>
  <c r="J95" i="11"/>
  <c r="F95" i="11"/>
  <c r="F93" i="11"/>
  <c r="E91" i="11"/>
  <c r="J28" i="11"/>
  <c r="E28" i="11"/>
  <c r="J125" i="11"/>
  <c r="J27" i="11"/>
  <c r="J22" i="11"/>
  <c r="E22" i="11"/>
  <c r="F125" i="11" s="1"/>
  <c r="J21" i="11"/>
  <c r="J16" i="11"/>
  <c r="J122" i="11" s="1"/>
  <c r="E7" i="11"/>
  <c r="E114" i="11" s="1"/>
  <c r="J41" i="10"/>
  <c r="J40" i="10"/>
  <c r="AY105" i="1" s="1"/>
  <c r="J39" i="10"/>
  <c r="AX105" i="1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J123" i="10"/>
  <c r="F123" i="10"/>
  <c r="F121" i="10"/>
  <c r="E119" i="10"/>
  <c r="J95" i="10"/>
  <c r="F95" i="10"/>
  <c r="F93" i="10"/>
  <c r="E91" i="10"/>
  <c r="J28" i="10"/>
  <c r="E28" i="10"/>
  <c r="J124" i="10" s="1"/>
  <c r="J27" i="10"/>
  <c r="J22" i="10"/>
  <c r="E22" i="10"/>
  <c r="F96" i="10" s="1"/>
  <c r="J21" i="10"/>
  <c r="J16" i="10"/>
  <c r="J121" i="10" s="1"/>
  <c r="E7" i="10"/>
  <c r="E85" i="10"/>
  <c r="J41" i="9"/>
  <c r="J40" i="9"/>
  <c r="AY104" i="1"/>
  <c r="J39" i="9"/>
  <c r="AX104" i="1" s="1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J123" i="9"/>
  <c r="F123" i="9"/>
  <c r="F121" i="9"/>
  <c r="E119" i="9"/>
  <c r="J95" i="9"/>
  <c r="F95" i="9"/>
  <c r="F93" i="9"/>
  <c r="E91" i="9"/>
  <c r="J28" i="9"/>
  <c r="E28" i="9"/>
  <c r="J124" i="9"/>
  <c r="J27" i="9"/>
  <c r="J22" i="9"/>
  <c r="E22" i="9"/>
  <c r="F124" i="9"/>
  <c r="J21" i="9"/>
  <c r="J16" i="9"/>
  <c r="J93" i="9" s="1"/>
  <c r="E7" i="9"/>
  <c r="E113" i="9" s="1"/>
  <c r="J41" i="8"/>
  <c r="J40" i="8"/>
  <c r="AY103" i="1"/>
  <c r="J39" i="8"/>
  <c r="AX103" i="1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J122" i="8"/>
  <c r="F122" i="8"/>
  <c r="F120" i="8"/>
  <c r="E118" i="8"/>
  <c r="J95" i="8"/>
  <c r="F95" i="8"/>
  <c r="F93" i="8"/>
  <c r="E91" i="8"/>
  <c r="J28" i="8"/>
  <c r="E28" i="8"/>
  <c r="J123" i="8" s="1"/>
  <c r="J27" i="8"/>
  <c r="J22" i="8"/>
  <c r="E22" i="8"/>
  <c r="F123" i="8" s="1"/>
  <c r="J21" i="8"/>
  <c r="J16" i="8"/>
  <c r="J120" i="8" s="1"/>
  <c r="E7" i="8"/>
  <c r="E112" i="8"/>
  <c r="J41" i="7"/>
  <c r="J40" i="7"/>
  <c r="AY102" i="1" s="1"/>
  <c r="J39" i="7"/>
  <c r="AX102" i="1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4" i="7"/>
  <c r="F124" i="7"/>
  <c r="F122" i="7"/>
  <c r="E120" i="7"/>
  <c r="J95" i="7"/>
  <c r="F95" i="7"/>
  <c r="F93" i="7"/>
  <c r="E91" i="7"/>
  <c r="J28" i="7"/>
  <c r="E28" i="7"/>
  <c r="J96" i="7" s="1"/>
  <c r="J27" i="7"/>
  <c r="J22" i="7"/>
  <c r="E22" i="7"/>
  <c r="F96" i="7" s="1"/>
  <c r="J21" i="7"/>
  <c r="J16" i="7"/>
  <c r="J122" i="7" s="1"/>
  <c r="E7" i="7"/>
  <c r="E85" i="7"/>
  <c r="J41" i="6"/>
  <c r="J40" i="6"/>
  <c r="AY101" i="1" s="1"/>
  <c r="J39" i="6"/>
  <c r="AX101" i="1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J124" i="6"/>
  <c r="F124" i="6"/>
  <c r="F122" i="6"/>
  <c r="E120" i="6"/>
  <c r="J95" i="6"/>
  <c r="F95" i="6"/>
  <c r="F93" i="6"/>
  <c r="E91" i="6"/>
  <c r="J28" i="6"/>
  <c r="E28" i="6"/>
  <c r="J125" i="6" s="1"/>
  <c r="J27" i="6"/>
  <c r="J22" i="6"/>
  <c r="E22" i="6"/>
  <c r="F96" i="6" s="1"/>
  <c r="J21" i="6"/>
  <c r="J16" i="6"/>
  <c r="J122" i="6" s="1"/>
  <c r="E7" i="6"/>
  <c r="E85" i="6"/>
  <c r="J41" i="5"/>
  <c r="J40" i="5"/>
  <c r="AY100" i="1" s="1"/>
  <c r="J39" i="5"/>
  <c r="AX100" i="1" s="1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J125" i="5"/>
  <c r="F125" i="5"/>
  <c r="F123" i="5"/>
  <c r="E121" i="5"/>
  <c r="J95" i="5"/>
  <c r="F95" i="5"/>
  <c r="F93" i="5"/>
  <c r="E91" i="5"/>
  <c r="J28" i="5"/>
  <c r="E28" i="5"/>
  <c r="J126" i="5" s="1"/>
  <c r="J27" i="5"/>
  <c r="J22" i="5"/>
  <c r="E22" i="5"/>
  <c r="F126" i="5"/>
  <c r="J21" i="5"/>
  <c r="J16" i="5"/>
  <c r="J123" i="5" s="1"/>
  <c r="E7" i="5"/>
  <c r="E85" i="5" s="1"/>
  <c r="J41" i="4"/>
  <c r="J40" i="4"/>
  <c r="AY99" i="1"/>
  <c r="J39" i="4"/>
  <c r="AX99" i="1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J124" i="4"/>
  <c r="F124" i="4"/>
  <c r="F122" i="4"/>
  <c r="E120" i="4"/>
  <c r="J95" i="4"/>
  <c r="F95" i="4"/>
  <c r="F93" i="4"/>
  <c r="E91" i="4"/>
  <c r="J28" i="4"/>
  <c r="E28" i="4"/>
  <c r="J125" i="4" s="1"/>
  <c r="J27" i="4"/>
  <c r="J22" i="4"/>
  <c r="E22" i="4"/>
  <c r="F125" i="4" s="1"/>
  <c r="J21" i="4"/>
  <c r="J16" i="4"/>
  <c r="J122" i="4" s="1"/>
  <c r="E7" i="4"/>
  <c r="E85" i="4"/>
  <c r="J41" i="3"/>
  <c r="J40" i="3"/>
  <c r="AY98" i="1" s="1"/>
  <c r="J39" i="3"/>
  <c r="AX98" i="1"/>
  <c r="BI132" i="3"/>
  <c r="BH132" i="3"/>
  <c r="BG132" i="3"/>
  <c r="BE132" i="3"/>
  <c r="T132" i="3"/>
  <c r="T131" i="3" s="1"/>
  <c r="R132" i="3"/>
  <c r="R131" i="3"/>
  <c r="P132" i="3"/>
  <c r="P131" i="3" s="1"/>
  <c r="BI130" i="3"/>
  <c r="BH130" i="3"/>
  <c r="BG130" i="3"/>
  <c r="BE130" i="3"/>
  <c r="T130" i="3"/>
  <c r="T129" i="3"/>
  <c r="R130" i="3"/>
  <c r="R129" i="3"/>
  <c r="R128" i="3" s="1"/>
  <c r="R127" i="3" s="1"/>
  <c r="P130" i="3"/>
  <c r="P129" i="3"/>
  <c r="J123" i="3"/>
  <c r="F123" i="3"/>
  <c r="F121" i="3"/>
  <c r="E119" i="3"/>
  <c r="J95" i="3"/>
  <c r="F95" i="3"/>
  <c r="F93" i="3"/>
  <c r="E91" i="3"/>
  <c r="J28" i="3"/>
  <c r="E28" i="3"/>
  <c r="J124" i="3" s="1"/>
  <c r="J27" i="3"/>
  <c r="J22" i="3"/>
  <c r="E22" i="3"/>
  <c r="F96" i="3" s="1"/>
  <c r="J21" i="3"/>
  <c r="J16" i="3"/>
  <c r="J121" i="3" s="1"/>
  <c r="E7" i="3"/>
  <c r="E113" i="3" s="1"/>
  <c r="J39" i="2"/>
  <c r="J38" i="2"/>
  <c r="AY96" i="1" s="1"/>
  <c r="J37" i="2"/>
  <c r="AX96" i="1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2" i="2"/>
  <c r="BH292" i="2"/>
  <c r="BG292" i="2"/>
  <c r="BE292" i="2"/>
  <c r="T292" i="2"/>
  <c r="T291" i="2" s="1"/>
  <c r="R292" i="2"/>
  <c r="R291" i="2" s="1"/>
  <c r="P292" i="2"/>
  <c r="P291" i="2" s="1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T205" i="2" s="1"/>
  <c r="R206" i="2"/>
  <c r="R205" i="2"/>
  <c r="P206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J133" i="2"/>
  <c r="F133" i="2"/>
  <c r="F131" i="2"/>
  <c r="E129" i="2"/>
  <c r="J92" i="2"/>
  <c r="F92" i="2"/>
  <c r="F90" i="2"/>
  <c r="E88" i="2"/>
  <c r="J26" i="2"/>
  <c r="E26" i="2"/>
  <c r="J134" i="2"/>
  <c r="J25" i="2"/>
  <c r="J20" i="2"/>
  <c r="E20" i="2"/>
  <c r="F134" i="2" s="1"/>
  <c r="J19" i="2"/>
  <c r="J14" i="2"/>
  <c r="J131" i="2" s="1"/>
  <c r="E7" i="2"/>
  <c r="E84" i="2" s="1"/>
  <c r="L90" i="1"/>
  <c r="AM90" i="1"/>
  <c r="AM89" i="1"/>
  <c r="L89" i="1"/>
  <c r="AM87" i="1"/>
  <c r="L87" i="1"/>
  <c r="L85" i="1"/>
  <c r="L84" i="1"/>
  <c r="J301" i="2"/>
  <c r="J289" i="2"/>
  <c r="BK276" i="2"/>
  <c r="BK249" i="2"/>
  <c r="BK230" i="2"/>
  <c r="BK197" i="2"/>
  <c r="BK185" i="2"/>
  <c r="BK167" i="2"/>
  <c r="J150" i="2"/>
  <c r="J308" i="2"/>
  <c r="BK284" i="2"/>
  <c r="J262" i="2"/>
  <c r="J233" i="2"/>
  <c r="BK219" i="2"/>
  <c r="BK200" i="2"/>
  <c r="J167" i="2"/>
  <c r="J306" i="2"/>
  <c r="BK285" i="2"/>
  <c r="BK272" i="2"/>
  <c r="J253" i="2"/>
  <c r="J239" i="2"/>
  <c r="BK232" i="2"/>
  <c r="J210" i="2"/>
  <c r="J189" i="2"/>
  <c r="J175" i="2"/>
  <c r="J147" i="2"/>
  <c r="J303" i="2"/>
  <c r="BK259" i="2"/>
  <c r="BK243" i="2"/>
  <c r="BK229" i="2"/>
  <c r="J185" i="2"/>
  <c r="J166" i="2"/>
  <c r="BK296" i="2"/>
  <c r="BK277" i="2"/>
  <c r="BK266" i="2"/>
  <c r="J243" i="2"/>
  <c r="BK227" i="2"/>
  <c r="BK213" i="2"/>
  <c r="BK188" i="2"/>
  <c r="BK164" i="2"/>
  <c r="BK306" i="2"/>
  <c r="BK281" i="2"/>
  <c r="BK269" i="2"/>
  <c r="J237" i="2"/>
  <c r="J219" i="2"/>
  <c r="BK206" i="2"/>
  <c r="J190" i="2"/>
  <c r="J178" i="2"/>
  <c r="BK166" i="2"/>
  <c r="J152" i="2"/>
  <c r="BK130" i="3"/>
  <c r="J167" i="4"/>
  <c r="BK154" i="4"/>
  <c r="J143" i="4"/>
  <c r="J173" i="4"/>
  <c r="J164" i="4"/>
  <c r="J132" i="4"/>
  <c r="J160" i="4"/>
  <c r="BK139" i="4"/>
  <c r="BK155" i="4"/>
  <c r="J138" i="4"/>
  <c r="BK161" i="4"/>
  <c r="J148" i="4"/>
  <c r="BK167" i="4"/>
  <c r="BK146" i="4"/>
  <c r="BK143" i="5"/>
  <c r="J135" i="5"/>
  <c r="J132" i="5"/>
  <c r="J142" i="6"/>
  <c r="BK142" i="6"/>
  <c r="J141" i="6"/>
  <c r="J135" i="6"/>
  <c r="BK139" i="7"/>
  <c r="J133" i="7"/>
  <c r="BK134" i="7"/>
  <c r="BK132" i="8"/>
  <c r="J135" i="9"/>
  <c r="BK138" i="9"/>
  <c r="BK134" i="9"/>
  <c r="J141" i="10"/>
  <c r="BK133" i="10"/>
  <c r="BK141" i="10"/>
  <c r="J133" i="10"/>
  <c r="BK135" i="10"/>
  <c r="BK140" i="11"/>
  <c r="J131" i="11"/>
  <c r="J148" i="11"/>
  <c r="BK139" i="11"/>
  <c r="BK147" i="11"/>
  <c r="J147" i="11"/>
  <c r="J133" i="13"/>
  <c r="J131" i="14"/>
  <c r="J133" i="14"/>
  <c r="J133" i="15"/>
  <c r="BK129" i="15"/>
  <c r="BK131" i="16"/>
  <c r="BK135" i="17"/>
  <c r="BK131" i="17"/>
  <c r="J151" i="18"/>
  <c r="BK142" i="18"/>
  <c r="BK137" i="18"/>
  <c r="J140" i="18"/>
  <c r="BK138" i="18"/>
  <c r="BK163" i="19"/>
  <c r="BK139" i="19"/>
  <c r="BK186" i="19"/>
  <c r="BK161" i="19"/>
  <c r="J151" i="19"/>
  <c r="BK145" i="19"/>
  <c r="J140" i="19"/>
  <c r="J180" i="19"/>
  <c r="J172" i="19"/>
  <c r="BK147" i="19"/>
  <c r="BK179" i="19"/>
  <c r="BK159" i="19"/>
  <c r="J139" i="19"/>
  <c r="BK200" i="19"/>
  <c r="BK180" i="19"/>
  <c r="J164" i="19"/>
  <c r="BK144" i="19"/>
  <c r="BK174" i="19"/>
  <c r="BK141" i="19"/>
  <c r="J139" i="20"/>
  <c r="BK129" i="20"/>
  <c r="BK138" i="20"/>
  <c r="BK131" i="20"/>
  <c r="BK267" i="21"/>
  <c r="J245" i="21"/>
  <c r="BK226" i="21"/>
  <c r="BK214" i="21"/>
  <c r="J194" i="21"/>
  <c r="BK185" i="21"/>
  <c r="J185" i="21"/>
  <c r="J176" i="21"/>
  <c r="BK168" i="21"/>
  <c r="J160" i="21"/>
  <c r="J147" i="21"/>
  <c r="J134" i="21"/>
  <c r="BK249" i="21"/>
  <c r="J232" i="21"/>
  <c r="J209" i="21"/>
  <c r="J198" i="21"/>
  <c r="BK182" i="21"/>
  <c r="BK170" i="21"/>
  <c r="J139" i="21"/>
  <c r="J267" i="21"/>
  <c r="J240" i="21"/>
  <c r="BK194" i="21"/>
  <c r="BK173" i="21"/>
  <c r="J155" i="21"/>
  <c r="BK145" i="21"/>
  <c r="J260" i="21"/>
  <c r="BK252" i="21"/>
  <c r="BK235" i="21"/>
  <c r="BK218" i="21"/>
  <c r="BK183" i="21"/>
  <c r="J171" i="21"/>
  <c r="BK156" i="21"/>
  <c r="J262" i="21"/>
  <c r="J239" i="21"/>
  <c r="BK230" i="21"/>
  <c r="BK215" i="21"/>
  <c r="BK200" i="21"/>
  <c r="BK163" i="21"/>
  <c r="J215" i="22"/>
  <c r="J176" i="22"/>
  <c r="J165" i="22"/>
  <c r="J140" i="22"/>
  <c r="BK209" i="22"/>
  <c r="J192" i="22"/>
  <c r="BK170" i="22"/>
  <c r="BK152" i="22"/>
  <c r="J222" i="22"/>
  <c r="BK199" i="22"/>
  <c r="BK188" i="22"/>
  <c r="J174" i="22"/>
  <c r="BK156" i="22"/>
  <c r="BK136" i="22"/>
  <c r="J203" i="22"/>
  <c r="J185" i="22"/>
  <c r="BK174" i="22"/>
  <c r="J146" i="22"/>
  <c r="J218" i="22"/>
  <c r="J207" i="22"/>
  <c r="BK176" i="22"/>
  <c r="J160" i="22"/>
  <c r="BK147" i="22"/>
  <c r="BK148" i="23"/>
  <c r="BK135" i="23"/>
  <c r="J135" i="23"/>
  <c r="BK136" i="23"/>
  <c r="BK133" i="23"/>
  <c r="BK129" i="23"/>
  <c r="BK292" i="2"/>
  <c r="J279" i="2"/>
  <c r="BK255" i="2"/>
  <c r="BK236" i="2"/>
  <c r="BK220" i="2"/>
  <c r="BK193" i="2"/>
  <c r="BK178" i="2"/>
  <c r="BK163" i="2"/>
  <c r="BK147" i="2"/>
  <c r="BK303" i="2"/>
  <c r="BK288" i="2"/>
  <c r="BK271" i="2"/>
  <c r="J251" i="2"/>
  <c r="BK223" i="2"/>
  <c r="J201" i="2"/>
  <c r="BK192" i="2"/>
  <c r="BK151" i="2"/>
  <c r="J288" i="2"/>
  <c r="BK268" i="2"/>
  <c r="BK248" i="2"/>
  <c r="J236" i="2"/>
  <c r="J221" i="2"/>
  <c r="BK199" i="2"/>
  <c r="J180" i="2"/>
  <c r="BK170" i="2"/>
  <c r="BK141" i="2"/>
  <c r="BK295" i="2"/>
  <c r="BK262" i="2"/>
  <c r="BK253" i="2"/>
  <c r="J232" i="2"/>
  <c r="J197" i="2"/>
  <c r="BK172" i="2"/>
  <c r="BK157" i="2"/>
  <c r="J295" i="2"/>
  <c r="J271" i="2"/>
  <c r="BK263" i="2"/>
  <c r="BK244" i="2"/>
  <c r="J235" i="2"/>
  <c r="J215" i="2"/>
  <c r="BK195" i="2"/>
  <c r="BK182" i="2"/>
  <c r="J151" i="2"/>
  <c r="BK300" i="2"/>
  <c r="J275" i="2"/>
  <c r="BK247" i="2"/>
  <c r="BK224" i="2"/>
  <c r="J213" i="2"/>
  <c r="J198" i="2"/>
  <c r="J182" i="2"/>
  <c r="J168" i="2"/>
  <c r="BK153" i="2"/>
  <c r="AS97" i="1"/>
  <c r="BK144" i="4"/>
  <c r="BK164" i="4"/>
  <c r="J151" i="4"/>
  <c r="BK160" i="4"/>
  <c r="BK131" i="4"/>
  <c r="BK170" i="4"/>
  <c r="BK151" i="4"/>
  <c r="J131" i="4"/>
  <c r="J152" i="4"/>
  <c r="BK141" i="4"/>
  <c r="J138" i="5"/>
  <c r="BK138" i="5"/>
  <c r="J142" i="5"/>
  <c r="J134" i="6"/>
  <c r="J143" i="6"/>
  <c r="BK141" i="6"/>
  <c r="BK132" i="6"/>
  <c r="BK140" i="7"/>
  <c r="J141" i="7"/>
  <c r="J135" i="7"/>
  <c r="BK129" i="8"/>
  <c r="BK137" i="9"/>
  <c r="J133" i="9"/>
  <c r="BK131" i="9"/>
  <c r="BK143" i="10"/>
  <c r="BK142" i="10"/>
  <c r="BK146" i="10"/>
  <c r="BK132" i="10"/>
  <c r="J142" i="10"/>
  <c r="J132" i="10"/>
  <c r="BK145" i="11"/>
  <c r="J136" i="11"/>
  <c r="J132" i="11"/>
  <c r="BK137" i="11"/>
  <c r="BK131" i="11"/>
  <c r="BK132" i="11"/>
  <c r="BK144" i="12"/>
  <c r="BK134" i="12"/>
  <c r="J144" i="13"/>
  <c r="J143" i="13"/>
  <c r="J130" i="13"/>
  <c r="J131" i="13"/>
  <c r="J138" i="13"/>
  <c r="J138" i="14"/>
  <c r="J134" i="14"/>
  <c r="BK131" i="14"/>
  <c r="BK130" i="15"/>
  <c r="J130" i="16"/>
  <c r="BK135" i="16"/>
  <c r="BK132" i="17"/>
  <c r="J135" i="17"/>
  <c r="J136" i="18"/>
  <c r="J137" i="18"/>
  <c r="J148" i="18"/>
  <c r="BK134" i="18"/>
  <c r="BK135" i="18"/>
  <c r="J201" i="19"/>
  <c r="BK181" i="19"/>
  <c r="BK153" i="19"/>
  <c r="BK196" i="19"/>
  <c r="BK172" i="19"/>
  <c r="BK164" i="19"/>
  <c r="J155" i="19"/>
  <c r="J143" i="19"/>
  <c r="BK189" i="19"/>
  <c r="J174" i="19"/>
  <c r="J159" i="19"/>
  <c r="BK192" i="19"/>
  <c r="BK151" i="19"/>
  <c r="BK202" i="19"/>
  <c r="BK190" i="19"/>
  <c r="BK169" i="19"/>
  <c r="BK149" i="19"/>
  <c r="J186" i="19"/>
  <c r="BK170" i="19"/>
  <c r="J150" i="19"/>
  <c r="J135" i="20"/>
  <c r="BK136" i="20"/>
  <c r="J130" i="20"/>
  <c r="J137" i="20"/>
  <c r="J274" i="21"/>
  <c r="BK256" i="21"/>
  <c r="J236" i="21"/>
  <c r="BK221" i="21"/>
  <c r="BK202" i="21"/>
  <c r="BK184" i="21"/>
  <c r="J170" i="21"/>
  <c r="BK164" i="21"/>
  <c r="BK148" i="21"/>
  <c r="J271" i="21"/>
  <c r="J261" i="21"/>
  <c r="BK212" i="21"/>
  <c r="J204" i="21"/>
  <c r="J188" i="21"/>
  <c r="BK174" i="21"/>
  <c r="BK154" i="21"/>
  <c r="BK274" i="21"/>
  <c r="J258" i="21"/>
  <c r="BK242" i="21"/>
  <c r="BK233" i="21"/>
  <c r="BK193" i="21"/>
  <c r="J168" i="21"/>
  <c r="J148" i="21"/>
  <c r="J263" i="21"/>
  <c r="J247" i="21"/>
  <c r="BK231" i="21"/>
  <c r="J213" i="21"/>
  <c r="J189" i="21"/>
  <c r="J172" i="21"/>
  <c r="BK157" i="21"/>
  <c r="BK264" i="21"/>
  <c r="BK250" i="21"/>
  <c r="J235" i="21"/>
  <c r="J220" i="21"/>
  <c r="J205" i="21"/>
  <c r="J181" i="21"/>
  <c r="BK134" i="21"/>
  <c r="J206" i="22"/>
  <c r="BK193" i="22"/>
  <c r="J183" i="22"/>
  <c r="BK163" i="22"/>
  <c r="BK153" i="22"/>
  <c r="BK146" i="22"/>
  <c r="BK208" i="22"/>
  <c r="J187" i="22"/>
  <c r="J167" i="22"/>
  <c r="BK135" i="22"/>
  <c r="BK202" i="22"/>
  <c r="BK177" i="22"/>
  <c r="BK155" i="22"/>
  <c r="BK143" i="22"/>
  <c r="J209" i="22"/>
  <c r="J189" i="22"/>
  <c r="BK172" i="22"/>
  <c r="J154" i="22"/>
  <c r="BK134" i="22"/>
  <c r="J210" i="22"/>
  <c r="J184" i="22"/>
  <c r="BK158" i="22"/>
  <c r="BK141" i="22"/>
  <c r="J212" i="22"/>
  <c r="BK198" i="22"/>
  <c r="J168" i="22"/>
  <c r="J159" i="22"/>
  <c r="J136" i="22"/>
  <c r="J128" i="23"/>
  <c r="BK130" i="23"/>
  <c r="BK143" i="23"/>
  <c r="J130" i="23"/>
  <c r="BK299" i="2"/>
  <c r="BK287" i="2"/>
  <c r="J264" i="2"/>
  <c r="J241" i="2"/>
  <c r="J224" i="2"/>
  <c r="J194" i="2"/>
  <c r="BK184" i="2"/>
  <c r="J160" i="2"/>
  <c r="J142" i="2"/>
  <c r="J292" i="2"/>
  <c r="BK275" i="2"/>
  <c r="J249" i="2"/>
  <c r="J220" i="2"/>
  <c r="J199" i="2"/>
  <c r="BK169" i="2"/>
  <c r="J148" i="2"/>
  <c r="BK289" i="2"/>
  <c r="BK279" i="2"/>
  <c r="J263" i="2"/>
  <c r="J245" i="2"/>
  <c r="BK237" i="2"/>
  <c r="BK222" i="2"/>
  <c r="J192" i="2"/>
  <c r="J176" i="2"/>
  <c r="BK155" i="2"/>
  <c r="BK297" i="2"/>
  <c r="J266" i="2"/>
  <c r="BK250" i="2"/>
  <c r="J211" i="2"/>
  <c r="J181" i="2"/>
  <c r="J171" i="2"/>
  <c r="BK159" i="2"/>
  <c r="J140" i="2"/>
  <c r="J281" i="2"/>
  <c r="J267" i="2"/>
  <c r="J256" i="2"/>
  <c r="BK239" i="2"/>
  <c r="J217" i="2"/>
  <c r="BK194" i="2"/>
  <c r="J161" i="2"/>
  <c r="J153" i="2"/>
  <c r="J286" i="2"/>
  <c r="J276" i="2"/>
  <c r="BK251" i="2"/>
  <c r="BK218" i="2"/>
  <c r="BK201" i="2"/>
  <c r="BK187" i="2"/>
  <c r="BK173" i="2"/>
  <c r="BK154" i="2"/>
  <c r="BK140" i="2"/>
  <c r="BK168" i="4"/>
  <c r="BK156" i="4"/>
  <c r="J145" i="4"/>
  <c r="J136" i="4"/>
  <c r="J170" i="4"/>
  <c r="BK140" i="4"/>
  <c r="BK172" i="4"/>
  <c r="J158" i="4"/>
  <c r="J137" i="4"/>
  <c r="BK148" i="4"/>
  <c r="BK173" i="4"/>
  <c r="BK169" i="4"/>
  <c r="BK150" i="4"/>
  <c r="BK158" i="4"/>
  <c r="J144" i="4"/>
  <c r="BK142" i="5"/>
  <c r="BK139" i="5"/>
  <c r="J139" i="5"/>
  <c r="J133" i="5"/>
  <c r="J136" i="6"/>
  <c r="J137" i="6"/>
  <c r="BK136" i="6"/>
  <c r="J139" i="7"/>
  <c r="BK133" i="7"/>
  <c r="J134" i="7"/>
  <c r="J131" i="8"/>
  <c r="BK131" i="8"/>
  <c r="BK136" i="9"/>
  <c r="J137" i="9"/>
  <c r="BK139" i="10"/>
  <c r="J140" i="10"/>
  <c r="BK131" i="10"/>
  <c r="BK140" i="10"/>
  <c r="J146" i="10"/>
  <c r="BK130" i="10"/>
  <c r="BK138" i="11"/>
  <c r="BK144" i="11"/>
  <c r="BK141" i="11"/>
  <c r="BK136" i="11"/>
  <c r="BK143" i="11"/>
  <c r="J134" i="12"/>
  <c r="J139" i="12"/>
  <c r="J133" i="12"/>
  <c r="J140" i="12"/>
  <c r="J135" i="12"/>
  <c r="BK135" i="12"/>
  <c r="BK132" i="12"/>
  <c r="BK143" i="12"/>
  <c r="BK139" i="12"/>
  <c r="BK138" i="13"/>
  <c r="BK131" i="13"/>
  <c r="BK142" i="13"/>
  <c r="J140" i="13"/>
  <c r="BK140" i="13"/>
  <c r="J142" i="13"/>
  <c r="BK134" i="13"/>
  <c r="BK133" i="14"/>
  <c r="J137" i="14"/>
  <c r="J131" i="15"/>
  <c r="BK133" i="15"/>
  <c r="J135" i="16"/>
  <c r="J131" i="16"/>
  <c r="J132" i="17"/>
  <c r="J141" i="18"/>
  <c r="J144" i="18"/>
  <c r="BK141" i="18"/>
  <c r="J143" i="18"/>
  <c r="J132" i="18"/>
  <c r="J134" i="18"/>
  <c r="J191" i="19"/>
  <c r="J177" i="19"/>
  <c r="J148" i="19"/>
  <c r="J193" i="19"/>
  <c r="BK171" i="19"/>
  <c r="J156" i="19"/>
  <c r="BK143" i="19"/>
  <c r="BK193" i="19"/>
  <c r="BK173" i="19"/>
  <c r="J163" i="19"/>
  <c r="BK199" i="19"/>
  <c r="J170" i="19"/>
  <c r="J145" i="19"/>
  <c r="J137" i="19"/>
  <c r="BK188" i="19"/>
  <c r="J171" i="19"/>
  <c r="BK162" i="19"/>
  <c r="J199" i="19"/>
  <c r="BK178" i="19"/>
  <c r="BK148" i="19"/>
  <c r="J140" i="20"/>
  <c r="BK137" i="20"/>
  <c r="BK139" i="20"/>
  <c r="J136" i="20"/>
  <c r="J129" i="20"/>
  <c r="BK266" i="21"/>
  <c r="BK238" i="21"/>
  <c r="J223" i="21"/>
  <c r="J207" i="21"/>
  <c r="BK177" i="21"/>
  <c r="J175" i="21"/>
  <c r="BK172" i="21"/>
  <c r="BK171" i="21"/>
  <c r="BK169" i="21"/>
  <c r="BK166" i="21"/>
  <c r="BK165" i="21"/>
  <c r="J164" i="21"/>
  <c r="BK161" i="21"/>
  <c r="BK155" i="21"/>
  <c r="BK152" i="21"/>
  <c r="BK150" i="21"/>
  <c r="BK144" i="21"/>
  <c r="J142" i="21"/>
  <c r="J141" i="21"/>
  <c r="BK138" i="21"/>
  <c r="BK136" i="21"/>
  <c r="J135" i="21"/>
  <c r="J269" i="21"/>
  <c r="J268" i="21"/>
  <c r="J266" i="21"/>
  <c r="BK261" i="21"/>
  <c r="J254" i="21"/>
  <c r="J252" i="21"/>
  <c r="J251" i="21"/>
  <c r="J249" i="21"/>
  <c r="BK246" i="21"/>
  <c r="BK243" i="21"/>
  <c r="J242" i="21"/>
  <c r="J238" i="21"/>
  <c r="BK232" i="21"/>
  <c r="J225" i="21"/>
  <c r="J221" i="21"/>
  <c r="BK219" i="21"/>
  <c r="J218" i="21"/>
  <c r="J217" i="21"/>
  <c r="BK216" i="21"/>
  <c r="J215" i="21"/>
  <c r="J212" i="21"/>
  <c r="BK211" i="21"/>
  <c r="BK210" i="21"/>
  <c r="BK207" i="21"/>
  <c r="BK205" i="21"/>
  <c r="J203" i="21"/>
  <c r="J199" i="21"/>
  <c r="J195" i="21"/>
  <c r="J193" i="21"/>
  <c r="BK187" i="21"/>
  <c r="BK178" i="21"/>
  <c r="J169" i="21"/>
  <c r="J157" i="21"/>
  <c r="BK141" i="21"/>
  <c r="J270" i="21"/>
  <c r="BK245" i="21"/>
  <c r="BK213" i="21"/>
  <c r="BK201" i="21"/>
  <c r="J184" i="21"/>
  <c r="J165" i="21"/>
  <c r="J145" i="21"/>
  <c r="J264" i="21"/>
  <c r="J248" i="21"/>
  <c r="BK229" i="21"/>
  <c r="BK175" i="21"/>
  <c r="J154" i="21"/>
  <c r="BK140" i="21"/>
  <c r="BK254" i="21"/>
  <c r="BK240" i="21"/>
  <c r="J222" i="21"/>
  <c r="BK204" i="21"/>
  <c r="J162" i="21"/>
  <c r="J137" i="21"/>
  <c r="J255" i="21"/>
  <c r="BK236" i="21"/>
  <c r="BK224" i="21"/>
  <c r="J211" i="21"/>
  <c r="BK197" i="21"/>
  <c r="J140" i="21"/>
  <c r="BK219" i="22"/>
  <c r="BK204" i="22"/>
  <c r="BK192" i="22"/>
  <c r="J178" i="22"/>
  <c r="BK160" i="22"/>
  <c r="J148" i="22"/>
  <c r="BK210" i="22"/>
  <c r="BK197" i="22"/>
  <c r="J170" i="22"/>
  <c r="BK149" i="22"/>
  <c r="J133" i="22"/>
  <c r="BK203" i="22"/>
  <c r="BK179" i="22"/>
  <c r="BK161" i="22"/>
  <c r="J153" i="22"/>
  <c r="BK215" i="22"/>
  <c r="BK191" i="22"/>
  <c r="BK175" i="22"/>
  <c r="BK164" i="22"/>
  <c r="BK148" i="22"/>
  <c r="BK222" i="22"/>
  <c r="BK206" i="22"/>
  <c r="BK189" i="22"/>
  <c r="J179" i="22"/>
  <c r="J143" i="22"/>
  <c r="BK216" i="22"/>
  <c r="J196" i="22"/>
  <c r="BK173" i="22"/>
  <c r="J161" i="22"/>
  <c r="J138" i="22"/>
  <c r="J148" i="23"/>
  <c r="J142" i="23"/>
  <c r="BK141" i="23"/>
  <c r="J133" i="23"/>
  <c r="J132" i="23"/>
  <c r="BK290" i="2"/>
  <c r="BK283" i="2"/>
  <c r="BK267" i="2"/>
  <c r="BK238" i="2"/>
  <c r="BK211" i="2"/>
  <c r="BK189" i="2"/>
  <c r="BK175" i="2"/>
  <c r="J159" i="2"/>
  <c r="BK145" i="2"/>
  <c r="BK294" i="2"/>
  <c r="J285" i="2"/>
  <c r="BK260" i="2"/>
  <c r="J231" i="2"/>
  <c r="BK210" i="2"/>
  <c r="J193" i="2"/>
  <c r="BK161" i="2"/>
  <c r="BK301" i="2"/>
  <c r="J283" i="2"/>
  <c r="J261" i="2"/>
  <c r="J259" i="2"/>
  <c r="BK242" i="2"/>
  <c r="J226" i="2"/>
  <c r="BK217" i="2"/>
  <c r="BK186" i="2"/>
  <c r="BK168" i="2"/>
  <c r="J145" i="2"/>
  <c r="J302" i="2"/>
  <c r="J280" i="2"/>
  <c r="J255" i="2"/>
  <c r="J242" i="2"/>
  <c r="BK215" i="2"/>
  <c r="BK196" i="2"/>
  <c r="J173" i="2"/>
  <c r="J163" i="2"/>
  <c r="J143" i="2"/>
  <c r="J290" i="2"/>
  <c r="BK264" i="2"/>
  <c r="BK252" i="2"/>
  <c r="J230" i="2"/>
  <c r="J216" i="2"/>
  <c r="BK203" i="2"/>
  <c r="J179" i="2"/>
  <c r="J157" i="2"/>
  <c r="BK304" i="2"/>
  <c r="J282" i="2"/>
  <c r="J265" i="2"/>
  <c r="BK231" i="2"/>
  <c r="J209" i="2"/>
  <c r="J191" i="2"/>
  <c r="BK176" i="2"/>
  <c r="BK160" i="2"/>
  <c r="J130" i="3"/>
  <c r="BK163" i="4"/>
  <c r="J146" i="4"/>
  <c r="BK138" i="4"/>
  <c r="BK165" i="4"/>
  <c r="BK137" i="4"/>
  <c r="J171" i="4"/>
  <c r="J155" i="4"/>
  <c r="BK153" i="4"/>
  <c r="BK133" i="4"/>
  <c r="BK171" i="4"/>
  <c r="J154" i="4"/>
  <c r="J135" i="4"/>
  <c r="J147" i="4"/>
  <c r="BK144" i="5"/>
  <c r="J144" i="5"/>
  <c r="J134" i="5"/>
  <c r="BK132" i="5"/>
  <c r="BK137" i="6"/>
  <c r="BK135" i="6"/>
  <c r="J133" i="6"/>
  <c r="J131" i="7"/>
  <c r="BK132" i="7"/>
  <c r="BK136" i="7"/>
  <c r="J132" i="7"/>
  <c r="J129" i="8"/>
  <c r="J131" i="9"/>
  <c r="BK133" i="9"/>
  <c r="J138" i="9"/>
  <c r="BK134" i="10"/>
  <c r="J139" i="10"/>
  <c r="J144" i="10"/>
  <c r="J130" i="10"/>
  <c r="BK136" i="10"/>
  <c r="J131" i="10"/>
  <c r="J143" i="11"/>
  <c r="BK133" i="11"/>
  <c r="J134" i="11"/>
  <c r="BK142" i="11"/>
  <c r="J145" i="11"/>
  <c r="BK148" i="11"/>
  <c r="BK136" i="13"/>
  <c r="BK135" i="13"/>
  <c r="BK144" i="13"/>
  <c r="BK137" i="14"/>
  <c r="BK134" i="14"/>
  <c r="J130" i="15"/>
  <c r="BK133" i="16"/>
  <c r="J134" i="16"/>
  <c r="J136" i="17"/>
  <c r="BK144" i="18"/>
  <c r="J139" i="18"/>
  <c r="BK147" i="18"/>
  <c r="BK136" i="18"/>
  <c r="BK146" i="18"/>
  <c r="J198" i="19"/>
  <c r="J187" i="19"/>
  <c r="BK150" i="19"/>
  <c r="J189" i="19"/>
  <c r="J162" i="19"/>
  <c r="J153" i="19"/>
  <c r="J146" i="19"/>
  <c r="J200" i="19"/>
  <c r="J179" i="19"/>
  <c r="J166" i="19"/>
  <c r="J197" i="19"/>
  <c r="BK168" i="19"/>
  <c r="BK146" i="19"/>
  <c r="BK138" i="19"/>
  <c r="J196" i="19"/>
  <c r="J178" i="19"/>
  <c r="J161" i="19"/>
  <c r="BK191" i="19"/>
  <c r="BK184" i="19"/>
  <c r="BK155" i="19"/>
  <c r="J136" i="19"/>
  <c r="BK133" i="20"/>
  <c r="J132" i="20"/>
  <c r="J131" i="20"/>
  <c r="J134" i="20"/>
  <c r="BK273" i="21"/>
  <c r="BK247" i="21"/>
  <c r="J231" i="21"/>
  <c r="J216" i="21"/>
  <c r="J200" i="21"/>
  <c r="BK191" i="21"/>
  <c r="BK196" i="21"/>
  <c r="J191" i="21"/>
  <c r="J182" i="21"/>
  <c r="J174" i="21"/>
  <c r="J167" i="21"/>
  <c r="BK151" i="21"/>
  <c r="J144" i="21"/>
  <c r="J273" i="21"/>
  <c r="BK241" i="21"/>
  <c r="BK227" i="21"/>
  <c r="BK203" i="21"/>
  <c r="BK186" i="21"/>
  <c r="J180" i="21"/>
  <c r="BK167" i="21"/>
  <c r="BK142" i="21"/>
  <c r="BK260" i="21"/>
  <c r="J241" i="21"/>
  <c r="J197" i="21"/>
  <c r="J177" i="21"/>
  <c r="J166" i="21"/>
  <c r="BK149" i="21"/>
  <c r="BK268" i="21"/>
  <c r="BK255" i="21"/>
  <c r="BK237" i="21"/>
  <c r="J214" i="21"/>
  <c r="J186" i="21"/>
  <c r="BK176" i="21"/>
  <c r="J159" i="21"/>
  <c r="J146" i="21"/>
  <c r="J244" i="21"/>
  <c r="J233" i="21"/>
  <c r="BK217" i="21"/>
  <c r="BK195" i="21"/>
  <c r="J161" i="21"/>
  <c r="BK224" i="22"/>
  <c r="BK200" i="22"/>
  <c r="J188" i="22"/>
  <c r="J177" i="22"/>
  <c r="J158" i="22"/>
  <c r="BK142" i="22"/>
  <c r="J205" i="22"/>
  <c r="J175" i="22"/>
  <c r="J166" i="22"/>
  <c r="J142" i="22"/>
  <c r="J204" i="22"/>
  <c r="J186" i="22"/>
  <c r="J156" i="22"/>
  <c r="BK133" i="22"/>
  <c r="BK207" i="22"/>
  <c r="BK190" i="22"/>
  <c r="BK178" i="22"/>
  <c r="J169" i="22"/>
  <c r="J147" i="22"/>
  <c r="BK218" i="22"/>
  <c r="J193" i="22"/>
  <c r="J180" i="22"/>
  <c r="BK157" i="22"/>
  <c r="J134" i="22"/>
  <c r="J211" i="22"/>
  <c r="BK185" i="22"/>
  <c r="BK166" i="22"/>
  <c r="BK151" i="22"/>
  <c r="BK145" i="23"/>
  <c r="BK142" i="23"/>
  <c r="J141" i="23"/>
  <c r="J138" i="23"/>
  <c r="J136" i="23"/>
  <c r="J143" i="23"/>
  <c r="J297" i="2"/>
  <c r="BK286" i="2"/>
  <c r="J272" i="2"/>
  <c r="J248" i="2"/>
  <c r="J223" i="2"/>
  <c r="J203" i="2"/>
  <c r="J188" i="2"/>
  <c r="J170" i="2"/>
  <c r="J154" i="2"/>
  <c r="J307" i="2"/>
  <c r="J287" i="2"/>
  <c r="BK265" i="2"/>
  <c r="J246" i="2"/>
  <c r="BK221" i="2"/>
  <c r="BK202" i="2"/>
  <c r="J187" i="2"/>
  <c r="BK149" i="2"/>
  <c r="J296" i="2"/>
  <c r="BK274" i="2"/>
  <c r="J269" i="2"/>
  <c r="J250" i="2"/>
  <c r="BK235" i="2"/>
  <c r="J218" i="2"/>
  <c r="BK198" i="2"/>
  <c r="BK177" i="2"/>
  <c r="J162" i="2"/>
  <c r="BK308" i="2"/>
  <c r="BK258" i="2"/>
  <c r="BK246" i="2"/>
  <c r="BK234" i="2"/>
  <c r="BK191" i="2"/>
  <c r="BK174" i="2"/>
  <c r="J164" i="2"/>
  <c r="BK144" i="2"/>
  <c r="J274" i="2"/>
  <c r="BK261" i="2"/>
  <c r="BK241" i="2"/>
  <c r="J229" i="2"/>
  <c r="J212" i="2"/>
  <c r="J184" i="2"/>
  <c r="BK158" i="2"/>
  <c r="J141" i="2"/>
  <c r="J278" i="2"/>
  <c r="J257" i="2"/>
  <c r="BK233" i="2"/>
  <c r="BK216" i="2"/>
  <c r="J200" i="2"/>
  <c r="J186" i="2"/>
  <c r="BK171" i="2"/>
  <c r="BK148" i="2"/>
  <c r="BK132" i="3"/>
  <c r="J157" i="4"/>
  <c r="BK152" i="4"/>
  <c r="J142" i="4"/>
  <c r="J133" i="4"/>
  <c r="J169" i="4"/>
  <c r="BK135" i="4"/>
  <c r="J168" i="4"/>
  <c r="J153" i="4"/>
  <c r="J161" i="4"/>
  <c r="BK142" i="4"/>
  <c r="J172" i="4"/>
  <c r="BK157" i="4"/>
  <c r="BK143" i="4"/>
  <c r="J165" i="4"/>
  <c r="BK145" i="4"/>
  <c r="J134" i="4"/>
  <c r="BK134" i="5"/>
  <c r="J143" i="5"/>
  <c r="BK133" i="5"/>
  <c r="J132" i="6"/>
  <c r="J138" i="6"/>
  <c r="BK131" i="6"/>
  <c r="BK138" i="6"/>
  <c r="J136" i="7"/>
  <c r="J140" i="7"/>
  <c r="BK130" i="8"/>
  <c r="J130" i="8"/>
  <c r="J134" i="9"/>
  <c r="BK135" i="9"/>
  <c r="J145" i="10"/>
  <c r="J143" i="10"/>
  <c r="J134" i="10"/>
  <c r="J135" i="10"/>
  <c r="BK144" i="10"/>
  <c r="J136" i="10"/>
  <c r="J144" i="11"/>
  <c r="BK134" i="11"/>
  <c r="J139" i="11"/>
  <c r="J137" i="11"/>
  <c r="J140" i="11"/>
  <c r="J141" i="11"/>
  <c r="J143" i="12"/>
  <c r="BK133" i="12"/>
  <c r="J132" i="12"/>
  <c r="BK138" i="12"/>
  <c r="BK145" i="12"/>
  <c r="J138" i="12"/>
  <c r="J137" i="12"/>
  <c r="J145" i="12"/>
  <c r="J144" i="12"/>
  <c r="BK140" i="12"/>
  <c r="BK137" i="12"/>
  <c r="BK143" i="13"/>
  <c r="J136" i="13"/>
  <c r="BK133" i="13"/>
  <c r="J141" i="13"/>
  <c r="J137" i="13"/>
  <c r="BK137" i="13"/>
  <c r="J134" i="13"/>
  <c r="J139" i="13"/>
  <c r="BK130" i="13"/>
  <c r="J135" i="13"/>
  <c r="BK138" i="14"/>
  <c r="J132" i="15"/>
  <c r="BK132" i="15"/>
  <c r="J129" i="15"/>
  <c r="J133" i="16"/>
  <c r="BK136" i="17"/>
  <c r="BK143" i="18"/>
  <c r="J135" i="18"/>
  <c r="BK148" i="18"/>
  <c r="BK139" i="18"/>
  <c r="J138" i="18"/>
  <c r="J147" i="18"/>
  <c r="BK133" i="18"/>
  <c r="J188" i="19"/>
  <c r="BK158" i="19"/>
  <c r="J138" i="19"/>
  <c r="J190" i="19"/>
  <c r="J168" i="19"/>
  <c r="J158" i="19"/>
  <c r="J147" i="19"/>
  <c r="J142" i="19"/>
  <c r="J181" i="19"/>
  <c r="BK175" i="19"/>
  <c r="J165" i="19"/>
  <c r="J202" i="19"/>
  <c r="BK177" i="19"/>
  <c r="BK140" i="19"/>
  <c r="BK201" i="19"/>
  <c r="J184" i="19"/>
  <c r="BK165" i="19"/>
  <c r="BK156" i="19"/>
  <c r="BK187" i="19"/>
  <c r="BK166" i="19"/>
  <c r="BK137" i="19"/>
  <c r="BK130" i="20"/>
  <c r="J133" i="20"/>
  <c r="J138" i="20"/>
  <c r="BK269" i="21"/>
  <c r="BK244" i="21"/>
  <c r="J224" i="21"/>
  <c r="J210" i="21"/>
  <c r="BK199" i="21"/>
  <c r="BK188" i="21"/>
  <c r="J150" i="21"/>
  <c r="J136" i="21"/>
  <c r="BK263" i="21"/>
  <c r="BK239" i="21"/>
  <c r="BK220" i="21"/>
  <c r="BK206" i="21"/>
  <c r="J196" i="21"/>
  <c r="BK179" i="21"/>
  <c r="BK162" i="21"/>
  <c r="BK135" i="21"/>
  <c r="J253" i="21"/>
  <c r="J230" i="21"/>
  <c r="J192" i="21"/>
  <c r="BK159" i="21"/>
  <c r="J151" i="21"/>
  <c r="BK139" i="21"/>
  <c r="BK258" i="21"/>
  <c r="J243" i="21"/>
  <c r="J226" i="21"/>
  <c r="J201" i="21"/>
  <c r="J178" i="21"/>
  <c r="J163" i="21"/>
  <c r="J152" i="21"/>
  <c r="J256" i="21"/>
  <c r="J237" i="21"/>
  <c r="J229" i="21"/>
  <c r="J206" i="21"/>
  <c r="J187" i="21"/>
  <c r="J138" i="21"/>
  <c r="BK211" i="22"/>
  <c r="BK201" i="22"/>
  <c r="BK187" i="22"/>
  <c r="BK168" i="22"/>
  <c r="J150" i="22"/>
  <c r="BK140" i="22"/>
  <c r="J199" i="22"/>
  <c r="BK180" i="22"/>
  <c r="BK169" i="22"/>
  <c r="J144" i="22"/>
  <c r="J214" i="22"/>
  <c r="J201" i="22"/>
  <c r="J172" i="22"/>
  <c r="BK145" i="22"/>
  <c r="BK214" i="22"/>
  <c r="J191" i="22"/>
  <c r="BK181" i="22"/>
  <c r="BK167" i="22"/>
  <c r="BK150" i="22"/>
  <c r="J224" i="22"/>
  <c r="BK212" i="22"/>
  <c r="J190" i="22"/>
  <c r="J181" i="22"/>
  <c r="J151" i="22"/>
  <c r="BK221" i="22"/>
  <c r="J208" i="22"/>
  <c r="BK195" i="22"/>
  <c r="J164" i="22"/>
  <c r="BK154" i="22"/>
  <c r="J135" i="22"/>
  <c r="J145" i="23"/>
  <c r="BK128" i="23"/>
  <c r="BK131" i="23"/>
  <c r="J131" i="23"/>
  <c r="BK302" i="2"/>
  <c r="BK280" i="2"/>
  <c r="J270" i="2"/>
  <c r="J247" i="2"/>
  <c r="BK226" i="2"/>
  <c r="BK204" i="2"/>
  <c r="BK190" i="2"/>
  <c r="J177" i="2"/>
  <c r="J158" i="2"/>
  <c r="BK143" i="2"/>
  <c r="J300" i="2"/>
  <c r="BK278" i="2"/>
  <c r="J258" i="2"/>
  <c r="J227" i="2"/>
  <c r="J206" i="2"/>
  <c r="J196" i="2"/>
  <c r="BK152" i="2"/>
  <c r="BK307" i="2"/>
  <c r="J284" i="2"/>
  <c r="BK270" i="2"/>
  <c r="J260" i="2"/>
  <c r="J244" i="2"/>
  <c r="J234" i="2"/>
  <c r="BK225" i="2"/>
  <c r="J204" i="2"/>
  <c r="BK181" i="2"/>
  <c r="J174" i="2"/>
  <c r="J149" i="2"/>
  <c r="J304" i="2"/>
  <c r="BK282" i="2"/>
  <c r="BK256" i="2"/>
  <c r="BK245" i="2"/>
  <c r="J202" i="2"/>
  <c r="BK179" i="2"/>
  <c r="J169" i="2"/>
  <c r="BK150" i="2"/>
  <c r="J294" i="2"/>
  <c r="J268" i="2"/>
  <c r="BK257" i="2"/>
  <c r="J238" i="2"/>
  <c r="J222" i="2"/>
  <c r="BK209" i="2"/>
  <c r="BK162" i="2"/>
  <c r="J144" i="2"/>
  <c r="J299" i="2"/>
  <c r="J277" i="2"/>
  <c r="J252" i="2"/>
  <c r="J225" i="2"/>
  <c r="BK212" i="2"/>
  <c r="J195" i="2"/>
  <c r="BK180" i="2"/>
  <c r="J172" i="2"/>
  <c r="J155" i="2"/>
  <c r="BK142" i="2"/>
  <c r="J132" i="3"/>
  <c r="J162" i="4"/>
  <c r="BK147" i="4"/>
  <c r="J141" i="4"/>
  <c r="BK132" i="4"/>
  <c r="J163" i="4"/>
  <c r="BK134" i="4"/>
  <c r="BK162" i="4"/>
  <c r="J150" i="4"/>
  <c r="BK159" i="4"/>
  <c r="J140" i="4"/>
  <c r="J156" i="4"/>
  <c r="J139" i="4"/>
  <c r="J159" i="4"/>
  <c r="BK136" i="4"/>
  <c r="BK136" i="5"/>
  <c r="BK135" i="5"/>
  <c r="J136" i="5"/>
  <c r="BK133" i="6"/>
  <c r="J131" i="6"/>
  <c r="BK143" i="6"/>
  <c r="BK134" i="6"/>
  <c r="BK141" i="7"/>
  <c r="BK135" i="7"/>
  <c r="BK131" i="7"/>
  <c r="J132" i="8"/>
  <c r="BK130" i="9"/>
  <c r="J136" i="9"/>
  <c r="J130" i="9"/>
  <c r="J137" i="10"/>
  <c r="BK137" i="10"/>
  <c r="BK145" i="10"/>
  <c r="F41" i="10"/>
  <c r="J138" i="11"/>
  <c r="J133" i="11"/>
  <c r="J142" i="11"/>
  <c r="BK141" i="13"/>
  <c r="BK139" i="13"/>
  <c r="J132" i="14"/>
  <c r="BK132" i="14"/>
  <c r="BK131" i="15"/>
  <c r="BK134" i="16"/>
  <c r="BK130" i="16"/>
  <c r="J131" i="17"/>
  <c r="BK151" i="18"/>
  <c r="BK140" i="18"/>
  <c r="BK132" i="18"/>
  <c r="J146" i="18"/>
  <c r="J133" i="18"/>
  <c r="J142" i="18"/>
  <c r="J192" i="19"/>
  <c r="J173" i="19"/>
  <c r="BK197" i="19"/>
  <c r="J175" i="19"/>
  <c r="BK167" i="19"/>
  <c r="BK152" i="19"/>
  <c r="BK142" i="19"/>
  <c r="BK136" i="19"/>
  <c r="J176" i="19"/>
  <c r="J167" i="19"/>
  <c r="J144" i="19"/>
  <c r="BK185" i="19"/>
  <c r="J141" i="19"/>
  <c r="BK198" i="19"/>
  <c r="BK176" i="19"/>
  <c r="J152" i="19"/>
  <c r="J185" i="19"/>
  <c r="J169" i="19"/>
  <c r="J149" i="19"/>
  <c r="BK134" i="20"/>
  <c r="BK140" i="20"/>
  <c r="BK132" i="20"/>
  <c r="BK135" i="20"/>
  <c r="BK270" i="21"/>
  <c r="BK253" i="21"/>
  <c r="J227" i="21"/>
  <c r="J219" i="21"/>
  <c r="BK208" i="21"/>
  <c r="BK192" i="21"/>
  <c r="BK137" i="21"/>
  <c r="J250" i="21"/>
  <c r="BK225" i="21"/>
  <c r="J208" i="21"/>
  <c r="BK189" i="21"/>
  <c r="BK181" i="21"/>
  <c r="J173" i="21"/>
  <c r="BK147" i="21"/>
  <c r="BK271" i="21"/>
  <c r="BK251" i="21"/>
  <c r="BK234" i="21"/>
  <c r="J183" i="21"/>
  <c r="J156" i="21"/>
  <c r="BK146" i="21"/>
  <c r="BK262" i="21"/>
  <c r="J246" i="21"/>
  <c r="BK223" i="21"/>
  <c r="J202" i="21"/>
  <c r="J179" i="21"/>
  <c r="BK160" i="21"/>
  <c r="J149" i="21"/>
  <c r="BK248" i="21"/>
  <c r="J234" i="21"/>
  <c r="BK222" i="21"/>
  <c r="BK209" i="21"/>
  <c r="BK198" i="21"/>
  <c r="BK180" i="21"/>
  <c r="J216" i="22"/>
  <c r="J198" i="22"/>
  <c r="BK184" i="22"/>
  <c r="J173" i="22"/>
  <c r="J155" i="22"/>
  <c r="J149" i="22"/>
  <c r="J202" i="22"/>
  <c r="BK186" i="22"/>
  <c r="J145" i="22"/>
  <c r="BK137" i="22"/>
  <c r="BK205" i="22"/>
  <c r="BK196" i="22"/>
  <c r="BK159" i="22"/>
  <c r="J137" i="22"/>
  <c r="J200" i="22"/>
  <c r="J182" i="22"/>
  <c r="J157" i="22"/>
  <c r="BK138" i="22"/>
  <c r="J221" i="22"/>
  <c r="J195" i="22"/>
  <c r="BK183" i="22"/>
  <c r="BK165" i="22"/>
  <c r="BK144" i="22"/>
  <c r="J219" i="22"/>
  <c r="J197" i="22"/>
  <c r="BK182" i="22"/>
  <c r="J163" i="22"/>
  <c r="J152" i="22"/>
  <c r="J141" i="22"/>
  <c r="J139" i="23"/>
  <c r="BK132" i="23"/>
  <c r="BK139" i="23"/>
  <c r="BK138" i="23"/>
  <c r="J129" i="23"/>
  <c r="P128" i="3" l="1"/>
  <c r="P127" i="3" s="1"/>
  <c r="AU98" i="1" s="1"/>
  <c r="T128" i="3"/>
  <c r="T127" i="3" s="1"/>
  <c r="P139" i="2"/>
  <c r="T139" i="2"/>
  <c r="R183" i="2"/>
  <c r="R165" i="2"/>
  <c r="P214" i="2"/>
  <c r="R228" i="2"/>
  <c r="R240" i="2"/>
  <c r="T273" i="2"/>
  <c r="BK298" i="2"/>
  <c r="J298" i="2" s="1"/>
  <c r="J114" i="2" s="1"/>
  <c r="T305" i="2"/>
  <c r="R130" i="4"/>
  <c r="BK166" i="4"/>
  <c r="J166" i="4"/>
  <c r="J104" i="4"/>
  <c r="P131" i="5"/>
  <c r="T137" i="5"/>
  <c r="T130" i="6"/>
  <c r="T129" i="6"/>
  <c r="T130" i="7"/>
  <c r="T129" i="7" s="1"/>
  <c r="T128" i="8"/>
  <c r="T127" i="8"/>
  <c r="T126" i="8" s="1"/>
  <c r="BK129" i="9"/>
  <c r="J129" i="9"/>
  <c r="J102" i="9"/>
  <c r="R132" i="9"/>
  <c r="R128" i="9" s="1"/>
  <c r="R127" i="9" s="1"/>
  <c r="T129" i="10"/>
  <c r="P135" i="11"/>
  <c r="R146" i="11"/>
  <c r="BK131" i="12"/>
  <c r="J131" i="12" s="1"/>
  <c r="J102" i="12" s="1"/>
  <c r="R136" i="12"/>
  <c r="R130" i="12" s="1"/>
  <c r="R129" i="12" s="1"/>
  <c r="T132" i="13"/>
  <c r="T128" i="13" s="1"/>
  <c r="T127" i="13" s="1"/>
  <c r="BK136" i="14"/>
  <c r="J136" i="14"/>
  <c r="J104" i="14"/>
  <c r="P128" i="15"/>
  <c r="P127" i="15" s="1"/>
  <c r="P126" i="15" s="1"/>
  <c r="AU110" i="1" s="1"/>
  <c r="BK129" i="16"/>
  <c r="R132" i="16"/>
  <c r="BK134" i="17"/>
  <c r="J134" i="17"/>
  <c r="J104" i="17"/>
  <c r="R131" i="18"/>
  <c r="P154" i="19"/>
  <c r="T160" i="19"/>
  <c r="T128" i="20"/>
  <c r="T127" i="20" s="1"/>
  <c r="T126" i="20" s="1"/>
  <c r="T133" i="21"/>
  <c r="BK158" i="21"/>
  <c r="J158" i="21" s="1"/>
  <c r="J103" i="21" s="1"/>
  <c r="T190" i="21"/>
  <c r="BK259" i="21"/>
  <c r="J259" i="21" s="1"/>
  <c r="J107" i="21" s="1"/>
  <c r="T265" i="21"/>
  <c r="R132" i="22"/>
  <c r="R139" i="2"/>
  <c r="BK156" i="2"/>
  <c r="J156" i="2"/>
  <c r="J101" i="2" s="1"/>
  <c r="T156" i="2"/>
  <c r="P208" i="2"/>
  <c r="T214" i="2"/>
  <c r="P240" i="2"/>
  <c r="R254" i="2"/>
  <c r="BK293" i="2"/>
  <c r="J293" i="2"/>
  <c r="J113" i="2" s="1"/>
  <c r="P298" i="2"/>
  <c r="R305" i="2"/>
  <c r="P130" i="4"/>
  <c r="T149" i="4"/>
  <c r="T131" i="5"/>
  <c r="T130" i="5"/>
  <c r="T141" i="5"/>
  <c r="T140" i="5" s="1"/>
  <c r="T129" i="5" s="1"/>
  <c r="R130" i="6"/>
  <c r="R129" i="6"/>
  <c r="BK130" i="7"/>
  <c r="J130" i="7" s="1"/>
  <c r="J102" i="7" s="1"/>
  <c r="T138" i="7"/>
  <c r="T137" i="7" s="1"/>
  <c r="P129" i="9"/>
  <c r="P132" i="9"/>
  <c r="BK129" i="10"/>
  <c r="J129" i="10" s="1"/>
  <c r="J102" i="10" s="1"/>
  <c r="T138" i="10"/>
  <c r="BK130" i="11"/>
  <c r="J130" i="11" s="1"/>
  <c r="J102" i="11" s="1"/>
  <c r="R130" i="11"/>
  <c r="BK146" i="11"/>
  <c r="J146" i="11" s="1"/>
  <c r="J104" i="11" s="1"/>
  <c r="P131" i="12"/>
  <c r="P142" i="12"/>
  <c r="P141" i="12" s="1"/>
  <c r="BK132" i="13"/>
  <c r="J132" i="13"/>
  <c r="J103" i="13"/>
  <c r="R130" i="14"/>
  <c r="R129" i="14"/>
  <c r="R136" i="14"/>
  <c r="R135" i="14" s="1"/>
  <c r="R128" i="14" s="1"/>
  <c r="BK132" i="16"/>
  <c r="J132" i="16"/>
  <c r="J103" i="16"/>
  <c r="P130" i="17"/>
  <c r="P129" i="17"/>
  <c r="R134" i="17"/>
  <c r="R133" i="17" s="1"/>
  <c r="BK131" i="18"/>
  <c r="J131" i="18"/>
  <c r="J102" i="18"/>
  <c r="T145" i="18"/>
  <c r="T130" i="18" s="1"/>
  <c r="T129" i="18" s="1"/>
  <c r="BK135" i="19"/>
  <c r="J135" i="19"/>
  <c r="J102" i="19"/>
  <c r="BK160" i="19"/>
  <c r="J160" i="19" s="1"/>
  <c r="J105" i="19" s="1"/>
  <c r="P183" i="19"/>
  <c r="P182" i="19"/>
  <c r="R195" i="19"/>
  <c r="R194" i="19"/>
  <c r="R128" i="20"/>
  <c r="R127" i="20" s="1"/>
  <c r="R126" i="20" s="1"/>
  <c r="BK133" i="21"/>
  <c r="J133" i="21"/>
  <c r="J100" i="21"/>
  <c r="R143" i="21"/>
  <c r="T153" i="21"/>
  <c r="P190" i="21"/>
  <c r="R228" i="21"/>
  <c r="BK265" i="21"/>
  <c r="J265" i="21"/>
  <c r="J108" i="21"/>
  <c r="R272" i="21"/>
  <c r="P139" i="22"/>
  <c r="R162" i="22"/>
  <c r="P194" i="22"/>
  <c r="T146" i="2"/>
  <c r="P183" i="2"/>
  <c r="P165" i="2"/>
  <c r="BK214" i="2"/>
  <c r="J214" i="2"/>
  <c r="J107" i="2" s="1"/>
  <c r="P228" i="2"/>
  <c r="BK254" i="2"/>
  <c r="J254" i="2" s="1"/>
  <c r="J110" i="2" s="1"/>
  <c r="BK273" i="2"/>
  <c r="J273" i="2"/>
  <c r="J111" i="2"/>
  <c r="R298" i="2"/>
  <c r="BK149" i="4"/>
  <c r="J149" i="4"/>
  <c r="J103" i="4" s="1"/>
  <c r="T166" i="4"/>
  <c r="R131" i="5"/>
  <c r="BK141" i="5"/>
  <c r="J141" i="5"/>
  <c r="J105" i="5" s="1"/>
  <c r="BK130" i="6"/>
  <c r="J130" i="6"/>
  <c r="J102" i="6" s="1"/>
  <c r="R140" i="6"/>
  <c r="R139" i="6"/>
  <c r="P138" i="7"/>
  <c r="P137" i="7"/>
  <c r="R128" i="8"/>
  <c r="R127" i="8"/>
  <c r="R126" i="8"/>
  <c r="BK132" i="9"/>
  <c r="J132" i="9" s="1"/>
  <c r="J103" i="9" s="1"/>
  <c r="P138" i="10"/>
  <c r="R135" i="11"/>
  <c r="T131" i="12"/>
  <c r="BK142" i="12"/>
  <c r="J142" i="12"/>
  <c r="J105" i="12" s="1"/>
  <c r="BK129" i="13"/>
  <c r="J129" i="13"/>
  <c r="J102" i="13"/>
  <c r="R129" i="13"/>
  <c r="P130" i="14"/>
  <c r="P129" i="14"/>
  <c r="T136" i="14"/>
  <c r="T135" i="14" s="1"/>
  <c r="BK128" i="15"/>
  <c r="J128" i="15"/>
  <c r="J102" i="15"/>
  <c r="P129" i="16"/>
  <c r="T132" i="16"/>
  <c r="R130" i="17"/>
  <c r="R129" i="17"/>
  <c r="BK145" i="18"/>
  <c r="J145" i="18" s="1"/>
  <c r="J103" i="18" s="1"/>
  <c r="BK154" i="19"/>
  <c r="J154" i="19"/>
  <c r="J103" i="19" s="1"/>
  <c r="P160" i="19"/>
  <c r="T183" i="19"/>
  <c r="T182" i="19" s="1"/>
  <c r="BK128" i="20"/>
  <c r="J128" i="20"/>
  <c r="J102" i="20"/>
  <c r="P133" i="21"/>
  <c r="T143" i="21"/>
  <c r="P158" i="21"/>
  <c r="R190" i="21"/>
  <c r="R259" i="21"/>
  <c r="BK272" i="21"/>
  <c r="J272" i="21"/>
  <c r="J109" i="21"/>
  <c r="BK139" i="22"/>
  <c r="BK131" i="22" s="1"/>
  <c r="J131" i="22" s="1"/>
  <c r="J99" i="22" s="1"/>
  <c r="P162" i="22"/>
  <c r="T162" i="22"/>
  <c r="T171" i="22"/>
  <c r="BK213" i="22"/>
  <c r="J213" i="22"/>
  <c r="J105" i="22"/>
  <c r="BK217" i="22"/>
  <c r="J217" i="22"/>
  <c r="J106" i="22"/>
  <c r="BK220" i="22"/>
  <c r="J220" i="22" s="1"/>
  <c r="J107" i="22" s="1"/>
  <c r="R134" i="23"/>
  <c r="P146" i="2"/>
  <c r="P156" i="2"/>
  <c r="R156" i="2"/>
  <c r="BK208" i="2"/>
  <c r="J208" i="2" s="1"/>
  <c r="J106" i="2" s="1"/>
  <c r="R214" i="2"/>
  <c r="BK240" i="2"/>
  <c r="J240" i="2"/>
  <c r="J109" i="2" s="1"/>
  <c r="T254" i="2"/>
  <c r="P293" i="2"/>
  <c r="T298" i="2"/>
  <c r="P149" i="4"/>
  <c r="R166" i="4"/>
  <c r="BK137" i="5"/>
  <c r="J137" i="5"/>
  <c r="J103" i="5" s="1"/>
  <c r="R141" i="5"/>
  <c r="R140" i="5"/>
  <c r="BK140" i="6"/>
  <c r="BK139" i="6" s="1"/>
  <c r="J139" i="6" s="1"/>
  <c r="J103" i="6" s="1"/>
  <c r="R130" i="7"/>
  <c r="R129" i="7" s="1"/>
  <c r="R128" i="7" s="1"/>
  <c r="R138" i="7"/>
  <c r="R137" i="7"/>
  <c r="R129" i="9"/>
  <c r="P129" i="10"/>
  <c r="P128" i="10" s="1"/>
  <c r="P127" i="10" s="1"/>
  <c r="AU105" i="1" s="1"/>
  <c r="R138" i="10"/>
  <c r="BK135" i="11"/>
  <c r="J135" i="11"/>
  <c r="J103" i="11"/>
  <c r="T146" i="11"/>
  <c r="R131" i="12"/>
  <c r="T136" i="12"/>
  <c r="P129" i="13"/>
  <c r="T129" i="13"/>
  <c r="T130" i="14"/>
  <c r="T129" i="14" s="1"/>
  <c r="T128" i="14" s="1"/>
  <c r="R128" i="15"/>
  <c r="R127" i="15" s="1"/>
  <c r="R126" i="15" s="1"/>
  <c r="P132" i="16"/>
  <c r="T130" i="17"/>
  <c r="T129" i="17"/>
  <c r="T131" i="18"/>
  <c r="P135" i="19"/>
  <c r="R154" i="19"/>
  <c r="BK157" i="19"/>
  <c r="J157" i="19"/>
  <c r="J104" i="19"/>
  <c r="R157" i="19"/>
  <c r="BK183" i="19"/>
  <c r="J183" i="19"/>
  <c r="J107" i="19" s="1"/>
  <c r="P195" i="19"/>
  <c r="P194" i="19"/>
  <c r="P143" i="21"/>
  <c r="P153" i="21"/>
  <c r="R158" i="21"/>
  <c r="BK228" i="21"/>
  <c r="J228" i="21"/>
  <c r="J105" i="21" s="1"/>
  <c r="P259" i="21"/>
  <c r="R265" i="21"/>
  <c r="P132" i="22"/>
  <c r="T132" i="22"/>
  <c r="BK162" i="22"/>
  <c r="J162" i="22"/>
  <c r="J102" i="22"/>
  <c r="P171" i="22"/>
  <c r="R194" i="22"/>
  <c r="R213" i="22"/>
  <c r="T217" i="22"/>
  <c r="R220" i="22"/>
  <c r="BK127" i="23"/>
  <c r="R127" i="23"/>
  <c r="P134" i="23"/>
  <c r="T137" i="23"/>
  <c r="BK139" i="2"/>
  <c r="J139" i="2"/>
  <c r="J99" i="2"/>
  <c r="R146" i="2"/>
  <c r="T183" i="2"/>
  <c r="T165" i="2"/>
  <c r="T208" i="2"/>
  <c r="T228" i="2"/>
  <c r="P254" i="2"/>
  <c r="R273" i="2"/>
  <c r="R293" i="2"/>
  <c r="R207" i="2" s="1"/>
  <c r="P305" i="2"/>
  <c r="BK130" i="4"/>
  <c r="BK129" i="4"/>
  <c r="J129" i="4"/>
  <c r="J101" i="4" s="1"/>
  <c r="R149" i="4"/>
  <c r="BK131" i="5"/>
  <c r="J131" i="5"/>
  <c r="J102" i="5"/>
  <c r="R137" i="5"/>
  <c r="P130" i="6"/>
  <c r="P129" i="6"/>
  <c r="T140" i="6"/>
  <c r="T139" i="6" s="1"/>
  <c r="BK138" i="7"/>
  <c r="J138" i="7"/>
  <c r="J104" i="7"/>
  <c r="BK128" i="8"/>
  <c r="BK127" i="8"/>
  <c r="J127" i="8"/>
  <c r="J101" i="8" s="1"/>
  <c r="T129" i="9"/>
  <c r="R129" i="10"/>
  <c r="R128" i="10"/>
  <c r="R127" i="10"/>
  <c r="P130" i="11"/>
  <c r="P129" i="11"/>
  <c r="P128" i="11"/>
  <c r="AU106" i="1" s="1"/>
  <c r="T130" i="11"/>
  <c r="P146" i="11"/>
  <c r="BK136" i="12"/>
  <c r="J136" i="12"/>
  <c r="J103" i="12" s="1"/>
  <c r="R142" i="12"/>
  <c r="R141" i="12"/>
  <c r="R132" i="13"/>
  <c r="BK130" i="14"/>
  <c r="J130" i="14"/>
  <c r="J102" i="14"/>
  <c r="R129" i="16"/>
  <c r="R128" i="16"/>
  <c r="R127" i="16"/>
  <c r="P134" i="17"/>
  <c r="P133" i="17" s="1"/>
  <c r="P131" i="18"/>
  <c r="P130" i="18"/>
  <c r="P129" i="18"/>
  <c r="AU113" i="1" s="1"/>
  <c r="P145" i="18"/>
  <c r="T135" i="19"/>
  <c r="T134" i="19" s="1"/>
  <c r="T133" i="19" s="1"/>
  <c r="T154" i="19"/>
  <c r="P157" i="19"/>
  <c r="T157" i="19"/>
  <c r="R183" i="19"/>
  <c r="R182" i="19"/>
  <c r="T195" i="19"/>
  <c r="T194" i="19" s="1"/>
  <c r="P128" i="20"/>
  <c r="P127" i="20"/>
  <c r="P126" i="20"/>
  <c r="AU115" i="1"/>
  <c r="R133" i="21"/>
  <c r="BK153" i="21"/>
  <c r="J153" i="21"/>
  <c r="J102" i="21" s="1"/>
  <c r="T158" i="21"/>
  <c r="T228" i="21"/>
  <c r="T259" i="21"/>
  <c r="P272" i="21"/>
  <c r="BK132" i="22"/>
  <c r="J132" i="22"/>
  <c r="J100" i="22"/>
  <c r="T139" i="22"/>
  <c r="R171" i="22"/>
  <c r="BK194" i="22"/>
  <c r="J194" i="22"/>
  <c r="J104" i="22"/>
  <c r="P213" i="22"/>
  <c r="R217" i="22"/>
  <c r="T220" i="22"/>
  <c r="T127" i="23"/>
  <c r="T134" i="23"/>
  <c r="P140" i="23"/>
  <c r="BK146" i="2"/>
  <c r="J146" i="2"/>
  <c r="J100" i="2" s="1"/>
  <c r="BK183" i="2"/>
  <c r="J183" i="2"/>
  <c r="J103" i="2" s="1"/>
  <c r="R208" i="2"/>
  <c r="BK228" i="2"/>
  <c r="J228" i="2"/>
  <c r="J108" i="2" s="1"/>
  <c r="T240" i="2"/>
  <c r="P273" i="2"/>
  <c r="T293" i="2"/>
  <c r="BK305" i="2"/>
  <c r="J305" i="2"/>
  <c r="J115" i="2"/>
  <c r="T130" i="4"/>
  <c r="T129" i="4" s="1"/>
  <c r="T128" i="4" s="1"/>
  <c r="P166" i="4"/>
  <c r="P137" i="5"/>
  <c r="P141" i="5"/>
  <c r="P140" i="5"/>
  <c r="P140" i="6"/>
  <c r="P139" i="6"/>
  <c r="P130" i="7"/>
  <c r="P129" i="7"/>
  <c r="P128" i="8"/>
  <c r="P127" i="8" s="1"/>
  <c r="P126" i="8" s="1"/>
  <c r="AU103" i="1" s="1"/>
  <c r="T132" i="9"/>
  <c r="BK138" i="10"/>
  <c r="J138" i="10" s="1"/>
  <c r="J103" i="10" s="1"/>
  <c r="T135" i="11"/>
  <c r="P136" i="12"/>
  <c r="T142" i="12"/>
  <c r="T141" i="12"/>
  <c r="P132" i="13"/>
  <c r="P136" i="14"/>
  <c r="P135" i="14" s="1"/>
  <c r="T128" i="15"/>
  <c r="T127" i="15"/>
  <c r="T126" i="15" s="1"/>
  <c r="T129" i="16"/>
  <c r="T128" i="16"/>
  <c r="T127" i="16"/>
  <c r="BK130" i="17"/>
  <c r="J130" i="17" s="1"/>
  <c r="J102" i="17" s="1"/>
  <c r="T134" i="17"/>
  <c r="T133" i="17" s="1"/>
  <c r="R145" i="18"/>
  <c r="R135" i="19"/>
  <c r="R160" i="19"/>
  <c r="BK195" i="19"/>
  <c r="BK194" i="19"/>
  <c r="J194" i="19"/>
  <c r="J108" i="19" s="1"/>
  <c r="BK143" i="21"/>
  <c r="J143" i="21"/>
  <c r="J101" i="21"/>
  <c r="R153" i="21"/>
  <c r="BK190" i="21"/>
  <c r="J190" i="21"/>
  <c r="J104" i="21"/>
  <c r="P228" i="21"/>
  <c r="P265" i="21"/>
  <c r="T272" i="21"/>
  <c r="R139" i="22"/>
  <c r="BK171" i="22"/>
  <c r="J171" i="22" s="1"/>
  <c r="J103" i="22" s="1"/>
  <c r="T194" i="22"/>
  <c r="T213" i="22"/>
  <c r="P217" i="22"/>
  <c r="P220" i="22"/>
  <c r="P127" i="23"/>
  <c r="BK134" i="23"/>
  <c r="J134" i="23" s="1"/>
  <c r="J99" i="23" s="1"/>
  <c r="BK137" i="23"/>
  <c r="J137" i="23" s="1"/>
  <c r="J100" i="23" s="1"/>
  <c r="P137" i="23"/>
  <c r="R137" i="23"/>
  <c r="BK140" i="23"/>
  <c r="J140" i="23" s="1"/>
  <c r="J101" i="23" s="1"/>
  <c r="R140" i="23"/>
  <c r="T140" i="23"/>
  <c r="BK150" i="18"/>
  <c r="J150" i="18"/>
  <c r="J105" i="18"/>
  <c r="BK257" i="21"/>
  <c r="J257" i="21" s="1"/>
  <c r="J106" i="21" s="1"/>
  <c r="BK223" i="22"/>
  <c r="J223" i="22" s="1"/>
  <c r="J108" i="22" s="1"/>
  <c r="BK165" i="2"/>
  <c r="J165" i="2"/>
  <c r="J102" i="2"/>
  <c r="BK291" i="2"/>
  <c r="J291" i="2"/>
  <c r="J112" i="2"/>
  <c r="BK131" i="3"/>
  <c r="J131" i="3" s="1"/>
  <c r="J103" i="3" s="1"/>
  <c r="BK205" i="2"/>
  <c r="J205" i="2"/>
  <c r="J104" i="2" s="1"/>
  <c r="BK129" i="3"/>
  <c r="J129" i="3"/>
  <c r="J102" i="3" s="1"/>
  <c r="BK144" i="23"/>
  <c r="J144" i="23"/>
  <c r="J102" i="23"/>
  <c r="BK147" i="23"/>
  <c r="J147" i="23" s="1"/>
  <c r="J104" i="23" s="1"/>
  <c r="F122" i="23"/>
  <c r="BF129" i="23"/>
  <c r="BF130" i="23"/>
  <c r="BF131" i="23"/>
  <c r="BF133" i="23"/>
  <c r="BF139" i="23"/>
  <c r="BF141" i="23"/>
  <c r="E85" i="23"/>
  <c r="J92" i="23"/>
  <c r="BF128" i="23"/>
  <c r="BF138" i="23"/>
  <c r="J119" i="23"/>
  <c r="BF132" i="23"/>
  <c r="BF148" i="23"/>
  <c r="BF143" i="23"/>
  <c r="BF135" i="23"/>
  <c r="BF136" i="23"/>
  <c r="BF142" i="23"/>
  <c r="BF145" i="23"/>
  <c r="J124" i="22"/>
  <c r="J127" i="22"/>
  <c r="BF136" i="22"/>
  <c r="BF137" i="22"/>
  <c r="BF141" i="22"/>
  <c r="BF142" i="22"/>
  <c r="BF149" i="22"/>
  <c r="BF152" i="22"/>
  <c r="BF156" i="22"/>
  <c r="BF157" i="22"/>
  <c r="BF168" i="22"/>
  <c r="BF169" i="22"/>
  <c r="BF174" i="22"/>
  <c r="BF181" i="22"/>
  <c r="BF187" i="22"/>
  <c r="BF189" i="22"/>
  <c r="BF214" i="22"/>
  <c r="BF215" i="22"/>
  <c r="F94" i="22"/>
  <c r="BF134" i="22"/>
  <c r="BF135" i="22"/>
  <c r="BF140" i="22"/>
  <c r="BF147" i="22"/>
  <c r="BF151" i="22"/>
  <c r="BF153" i="22"/>
  <c r="BF159" i="22"/>
  <c r="BF164" i="22"/>
  <c r="BF167" i="22"/>
  <c r="BF170" i="22"/>
  <c r="BF172" i="22"/>
  <c r="BF177" i="22"/>
  <c r="BF184" i="22"/>
  <c r="BF186" i="22"/>
  <c r="BF200" i="22"/>
  <c r="BF201" i="22"/>
  <c r="BF133" i="22"/>
  <c r="BF145" i="22"/>
  <c r="BF155" i="22"/>
  <c r="BF158" i="22"/>
  <c r="BF163" i="22"/>
  <c r="BF165" i="22"/>
  <c r="BF176" i="22"/>
  <c r="BF188" i="22"/>
  <c r="BF191" i="22"/>
  <c r="BF193" i="22"/>
  <c r="BF195" i="22"/>
  <c r="BF204" i="22"/>
  <c r="BF206" i="22"/>
  <c r="BF216" i="22"/>
  <c r="BF219" i="22"/>
  <c r="E85" i="22"/>
  <c r="BF146" i="22"/>
  <c r="BF148" i="22"/>
  <c r="BF160" i="22"/>
  <c r="BF173" i="22"/>
  <c r="BF175" i="22"/>
  <c r="BF192" i="22"/>
  <c r="BF209" i="22"/>
  <c r="BF210" i="22"/>
  <c r="BF221" i="22"/>
  <c r="BF138" i="22"/>
  <c r="BF143" i="22"/>
  <c r="BF150" i="22"/>
  <c r="BF154" i="22"/>
  <c r="BF178" i="22"/>
  <c r="BF183" i="22"/>
  <c r="BF185" i="22"/>
  <c r="BF190" i="22"/>
  <c r="BF197" i="22"/>
  <c r="BF202" i="22"/>
  <c r="BF203" i="22"/>
  <c r="BF205" i="22"/>
  <c r="BF208" i="22"/>
  <c r="BF211" i="22"/>
  <c r="BF212" i="22"/>
  <c r="BF144" i="22"/>
  <c r="BF161" i="22"/>
  <c r="BF166" i="22"/>
  <c r="BF179" i="22"/>
  <c r="BF180" i="22"/>
  <c r="BF182" i="22"/>
  <c r="BF196" i="22"/>
  <c r="BF198" i="22"/>
  <c r="BF199" i="22"/>
  <c r="BF207" i="22"/>
  <c r="BF218" i="22"/>
  <c r="BF222" i="22"/>
  <c r="BF224" i="22"/>
  <c r="BF144" i="21"/>
  <c r="BF145" i="21"/>
  <c r="BF148" i="21"/>
  <c r="BF149" i="21"/>
  <c r="BF155" i="21"/>
  <c r="BF156" i="21"/>
  <c r="BF171" i="21"/>
  <c r="BF183" i="21"/>
  <c r="BF201" i="21"/>
  <c r="BF208" i="21"/>
  <c r="BF210" i="21"/>
  <c r="BF221" i="21"/>
  <c r="BF227" i="21"/>
  <c r="BF252" i="21"/>
  <c r="BF260" i="21"/>
  <c r="E85" i="21"/>
  <c r="F94" i="21"/>
  <c r="J125" i="21"/>
  <c r="J128" i="21"/>
  <c r="BF137" i="21"/>
  <c r="BF138" i="21"/>
  <c r="BF140" i="21"/>
  <c r="BF141" i="21"/>
  <c r="BF150" i="21"/>
  <c r="BF154" i="21"/>
  <c r="BF159" i="21"/>
  <c r="BF166" i="21"/>
  <c r="BF167" i="21"/>
  <c r="BF170" i="21"/>
  <c r="BF192" i="21"/>
  <c r="BF194" i="21"/>
  <c r="BF196" i="21"/>
  <c r="BF199" i="21"/>
  <c r="BF200" i="21"/>
  <c r="BF217" i="21"/>
  <c r="BF222" i="21"/>
  <c r="BF225" i="21"/>
  <c r="BF231" i="21"/>
  <c r="BF243" i="21"/>
  <c r="BF244" i="21"/>
  <c r="BF249" i="21"/>
  <c r="BF135" i="21"/>
  <c r="BF142" i="21"/>
  <c r="BF157" i="21"/>
  <c r="BF160" i="21"/>
  <c r="BF178" i="21"/>
  <c r="BF179" i="21"/>
  <c r="BF181" i="21"/>
  <c r="BF184" i="21"/>
  <c r="BF186" i="21"/>
  <c r="BF236" i="21"/>
  <c r="BF242" i="21"/>
  <c r="BF245" i="21"/>
  <c r="BF246" i="21"/>
  <c r="BF253" i="21"/>
  <c r="BF262" i="21"/>
  <c r="BF268" i="21"/>
  <c r="BF270" i="21"/>
  <c r="BF273" i="21"/>
  <c r="BF134" i="21"/>
  <c r="BF136" i="21"/>
  <c r="BF139" i="21"/>
  <c r="BF146" i="21"/>
  <c r="BF161" i="21"/>
  <c r="BF165" i="21"/>
  <c r="BF168" i="21"/>
  <c r="BF169" i="21"/>
  <c r="BF172" i="21"/>
  <c r="BF173" i="21"/>
  <c r="BF185" i="21"/>
  <c r="BF191" i="21"/>
  <c r="BF193" i="21"/>
  <c r="BF203" i="21"/>
  <c r="BF204" i="21"/>
  <c r="BF205" i="21"/>
  <c r="BF207" i="21"/>
  <c r="BF211" i="21"/>
  <c r="BF212" i="21"/>
  <c r="BF216" i="21"/>
  <c r="BF219" i="21"/>
  <c r="BF224" i="21"/>
  <c r="BF226" i="21"/>
  <c r="BF229" i="21"/>
  <c r="BF232" i="21"/>
  <c r="BF235" i="21"/>
  <c r="BF237" i="21"/>
  <c r="BF248" i="21"/>
  <c r="BF251" i="21"/>
  <c r="BF254" i="21"/>
  <c r="BF256" i="21"/>
  <c r="BF274" i="21"/>
  <c r="BF151" i="21"/>
  <c r="BF152" i="21"/>
  <c r="BF176" i="21"/>
  <c r="BF177" i="21"/>
  <c r="BF180" i="21"/>
  <c r="BF182" i="21"/>
  <c r="BF188" i="21"/>
  <c r="BF195" i="21"/>
  <c r="BF197" i="21"/>
  <c r="BF198" i="21"/>
  <c r="BF202" i="21"/>
  <c r="BF209" i="21"/>
  <c r="BF213" i="21"/>
  <c r="BF214" i="21"/>
  <c r="BF218" i="21"/>
  <c r="BF230" i="21"/>
  <c r="BF233" i="21"/>
  <c r="BF234" i="21"/>
  <c r="BF238" i="21"/>
  <c r="BF247" i="21"/>
  <c r="BF258" i="21"/>
  <c r="BF266" i="21"/>
  <c r="BF267" i="21"/>
  <c r="BF269" i="21"/>
  <c r="BK127" i="20"/>
  <c r="J127" i="20" s="1"/>
  <c r="J101" i="20" s="1"/>
  <c r="BF147" i="21"/>
  <c r="BF162" i="21"/>
  <c r="BF163" i="21"/>
  <c r="BF164" i="21"/>
  <c r="BF174" i="21"/>
  <c r="BF175" i="21"/>
  <c r="BF187" i="21"/>
  <c r="BF189" i="21"/>
  <c r="BF206" i="21"/>
  <c r="BF215" i="21"/>
  <c r="BF220" i="21"/>
  <c r="BF223" i="21"/>
  <c r="BF239" i="21"/>
  <c r="BF240" i="21"/>
  <c r="BF241" i="21"/>
  <c r="BF250" i="21"/>
  <c r="BF255" i="21"/>
  <c r="BF261" i="21"/>
  <c r="BF263" i="21"/>
  <c r="BF264" i="21"/>
  <c r="BF271" i="21"/>
  <c r="BK134" i="19"/>
  <c r="J134" i="19" s="1"/>
  <c r="J101" i="19" s="1"/>
  <c r="BK182" i="19"/>
  <c r="J182" i="19"/>
  <c r="J106" i="19" s="1"/>
  <c r="E85" i="20"/>
  <c r="F96" i="20"/>
  <c r="BF129" i="20"/>
  <c r="BF130" i="20"/>
  <c r="BF132" i="20"/>
  <c r="J195" i="19"/>
  <c r="J109" i="19"/>
  <c r="BF131" i="20"/>
  <c r="BF134" i="20"/>
  <c r="BF137" i="20"/>
  <c r="BF140" i="20"/>
  <c r="J123" i="20"/>
  <c r="BF135" i="20"/>
  <c r="BF136" i="20"/>
  <c r="BF138" i="20"/>
  <c r="BF139" i="20"/>
  <c r="J93" i="20"/>
  <c r="BF133" i="20"/>
  <c r="J127" i="19"/>
  <c r="BF144" i="19"/>
  <c r="BF145" i="19"/>
  <c r="BF153" i="19"/>
  <c r="BF172" i="19"/>
  <c r="BF180" i="19"/>
  <c r="BF196" i="19"/>
  <c r="F130" i="19"/>
  <c r="BF158" i="19"/>
  <c r="BF173" i="19"/>
  <c r="BF193" i="19"/>
  <c r="BF200" i="19"/>
  <c r="BF202" i="19"/>
  <c r="BK130" i="18"/>
  <c r="J130" i="18"/>
  <c r="J101" i="18"/>
  <c r="J96" i="19"/>
  <c r="BF138" i="19"/>
  <c r="BF139" i="19"/>
  <c r="BF141" i="19"/>
  <c r="BF142" i="19"/>
  <c r="BF151" i="19"/>
  <c r="BF152" i="19"/>
  <c r="BF161" i="19"/>
  <c r="BF165" i="19"/>
  <c r="BF178" i="19"/>
  <c r="BF181" i="19"/>
  <c r="BF187" i="19"/>
  <c r="BF188" i="19"/>
  <c r="BF198" i="19"/>
  <c r="BF137" i="19"/>
  <c r="BF149" i="19"/>
  <c r="BF150" i="19"/>
  <c r="BF156" i="19"/>
  <c r="BF163" i="19"/>
  <c r="BF176" i="19"/>
  <c r="BF186" i="19"/>
  <c r="BF189" i="19"/>
  <c r="BF191" i="19"/>
  <c r="BF192" i="19"/>
  <c r="BF197" i="19"/>
  <c r="E119" i="19"/>
  <c r="BF140" i="19"/>
  <c r="BF143" i="19"/>
  <c r="BF147" i="19"/>
  <c r="BF155" i="19"/>
  <c r="BF159" i="19"/>
  <c r="BF162" i="19"/>
  <c r="BF169" i="19"/>
  <c r="BF174" i="19"/>
  <c r="BF184" i="19"/>
  <c r="BF185" i="19"/>
  <c r="BF201" i="19"/>
  <c r="BF136" i="19"/>
  <c r="BF146" i="19"/>
  <c r="BF148" i="19"/>
  <c r="BF164" i="19"/>
  <c r="BF166" i="19"/>
  <c r="BF167" i="19"/>
  <c r="BF168" i="19"/>
  <c r="BF170" i="19"/>
  <c r="BF171" i="19"/>
  <c r="BF175" i="19"/>
  <c r="BF177" i="19"/>
  <c r="BF179" i="19"/>
  <c r="BF190" i="19"/>
  <c r="BF199" i="19"/>
  <c r="BF133" i="18"/>
  <c r="BF137" i="18"/>
  <c r="J93" i="18"/>
  <c r="F96" i="18"/>
  <c r="BF140" i="18"/>
  <c r="BF144" i="18"/>
  <c r="E85" i="18"/>
  <c r="BF136" i="18"/>
  <c r="BF141" i="18"/>
  <c r="BF142" i="18"/>
  <c r="J96" i="18"/>
  <c r="BF132" i="18"/>
  <c r="BF134" i="18"/>
  <c r="BF138" i="18"/>
  <c r="BF139" i="18"/>
  <c r="BF151" i="18"/>
  <c r="BF135" i="18"/>
  <c r="BF143" i="18"/>
  <c r="BF146" i="18"/>
  <c r="BF147" i="18"/>
  <c r="BF148" i="18"/>
  <c r="J96" i="17"/>
  <c r="F125" i="17"/>
  <c r="J129" i="16"/>
  <c r="J102" i="16"/>
  <c r="BF132" i="17"/>
  <c r="BF135" i="17"/>
  <c r="BF136" i="17"/>
  <c r="J93" i="17"/>
  <c r="E114" i="17"/>
  <c r="BF131" i="17"/>
  <c r="F96" i="16"/>
  <c r="E113" i="16"/>
  <c r="BK127" i="15"/>
  <c r="BK126" i="15" s="1"/>
  <c r="J126" i="15" s="1"/>
  <c r="J100" i="15" s="1"/>
  <c r="BF130" i="16"/>
  <c r="BF133" i="16"/>
  <c r="BF134" i="16"/>
  <c r="J93" i="16"/>
  <c r="BF135" i="16"/>
  <c r="J96" i="16"/>
  <c r="BF131" i="16"/>
  <c r="BF129" i="15"/>
  <c r="BF132" i="15"/>
  <c r="F96" i="15"/>
  <c r="E112" i="15"/>
  <c r="BF133" i="15"/>
  <c r="J120" i="15"/>
  <c r="BF130" i="15"/>
  <c r="BK135" i="14"/>
  <c r="J96" i="15"/>
  <c r="BF131" i="15"/>
  <c r="F125" i="14"/>
  <c r="BF131" i="14"/>
  <c r="J93" i="14"/>
  <c r="BF132" i="14"/>
  <c r="BF137" i="14"/>
  <c r="E85" i="14"/>
  <c r="J96" i="14"/>
  <c r="BF133" i="14"/>
  <c r="BF134" i="14"/>
  <c r="BF138" i="14"/>
  <c r="BK141" i="12"/>
  <c r="BK129" i="12" s="1"/>
  <c r="J129" i="12" s="1"/>
  <c r="J34" i="12" s="1"/>
  <c r="J141" i="12"/>
  <c r="J104" i="12" s="1"/>
  <c r="F96" i="13"/>
  <c r="J121" i="13"/>
  <c r="BF130" i="13"/>
  <c r="BK130" i="12"/>
  <c r="E113" i="13"/>
  <c r="J96" i="13"/>
  <c r="BF133" i="13"/>
  <c r="BF136" i="13"/>
  <c r="BF142" i="13"/>
  <c r="BF143" i="13"/>
  <c r="BF131" i="13"/>
  <c r="BF140" i="13"/>
  <c r="BF144" i="13"/>
  <c r="BF135" i="13"/>
  <c r="BF137" i="13"/>
  <c r="BF138" i="13"/>
  <c r="BF139" i="13"/>
  <c r="BF134" i="13"/>
  <c r="BF141" i="13"/>
  <c r="BK129" i="11"/>
  <c r="BK128" i="11"/>
  <c r="J128" i="11" s="1"/>
  <c r="J100" i="11" s="1"/>
  <c r="J96" i="12"/>
  <c r="F126" i="12"/>
  <c r="E85" i="12"/>
  <c r="BF133" i="12"/>
  <c r="BF143" i="12"/>
  <c r="BF132" i="12"/>
  <c r="BF145" i="12"/>
  <c r="BF135" i="12"/>
  <c r="BF139" i="12"/>
  <c r="BF144" i="12"/>
  <c r="J93" i="12"/>
  <c r="BF140" i="12"/>
  <c r="BF134" i="12"/>
  <c r="BF137" i="12"/>
  <c r="BF138" i="12"/>
  <c r="E85" i="11"/>
  <c r="F96" i="11"/>
  <c r="BF145" i="11"/>
  <c r="BF148" i="11"/>
  <c r="BF133" i="11"/>
  <c r="BF138" i="11"/>
  <c r="BK128" i="10"/>
  <c r="J128" i="10" s="1"/>
  <c r="J101" i="10" s="1"/>
  <c r="BF134" i="11"/>
  <c r="BF140" i="11"/>
  <c r="BF144" i="11"/>
  <c r="J96" i="11"/>
  <c r="J93" i="11"/>
  <c r="BF132" i="11"/>
  <c r="BF136" i="11"/>
  <c r="BF142" i="11"/>
  <c r="BF143" i="11"/>
  <c r="BF147" i="11"/>
  <c r="BF131" i="11"/>
  <c r="BF137" i="11"/>
  <c r="BF139" i="11"/>
  <c r="BF141" i="11"/>
  <c r="BF130" i="10"/>
  <c r="E113" i="10"/>
  <c r="F124" i="10"/>
  <c r="BF134" i="10"/>
  <c r="BF135" i="10"/>
  <c r="BF140" i="10"/>
  <c r="BF141" i="10"/>
  <c r="BF143" i="10"/>
  <c r="BF145" i="10"/>
  <c r="J96" i="10"/>
  <c r="BF131" i="10"/>
  <c r="BF139" i="10"/>
  <c r="J93" i="10"/>
  <c r="BF132" i="10"/>
  <c r="BF133" i="10"/>
  <c r="BF136" i="10"/>
  <c r="BF137" i="10"/>
  <c r="BF142" i="10"/>
  <c r="BF144" i="10"/>
  <c r="BF146" i="10"/>
  <c r="BD105" i="1"/>
  <c r="J96" i="9"/>
  <c r="BF137" i="9"/>
  <c r="F96" i="9"/>
  <c r="BF134" i="9"/>
  <c r="BF135" i="9"/>
  <c r="BF136" i="9"/>
  <c r="E85" i="9"/>
  <c r="BK126" i="8"/>
  <c r="J126" i="8"/>
  <c r="J100" i="8"/>
  <c r="J128" i="8"/>
  <c r="J102" i="8" s="1"/>
  <c r="J121" i="9"/>
  <c r="BF130" i="9"/>
  <c r="BF131" i="9"/>
  <c r="BF133" i="9"/>
  <c r="BF138" i="9"/>
  <c r="J96" i="8"/>
  <c r="BF129" i="8"/>
  <c r="BF130" i="8"/>
  <c r="BF131" i="8"/>
  <c r="BK129" i="7"/>
  <c r="J129" i="7"/>
  <c r="J101" i="7" s="1"/>
  <c r="BK137" i="7"/>
  <c r="J137" i="7"/>
  <c r="J103" i="7" s="1"/>
  <c r="J93" i="8"/>
  <c r="F96" i="8"/>
  <c r="BF132" i="8"/>
  <c r="E85" i="8"/>
  <c r="J93" i="7"/>
  <c r="E114" i="7"/>
  <c r="J125" i="7"/>
  <c r="BF135" i="7"/>
  <c r="BF141" i="7"/>
  <c r="J140" i="6"/>
  <c r="J104" i="6"/>
  <c r="BF131" i="7"/>
  <c r="BF139" i="7"/>
  <c r="BK129" i="6"/>
  <c r="J129" i="6"/>
  <c r="J101" i="6" s="1"/>
  <c r="F125" i="7"/>
  <c r="BF133" i="7"/>
  <c r="BF136" i="7"/>
  <c r="BF140" i="7"/>
  <c r="BF132" i="7"/>
  <c r="BF134" i="7"/>
  <c r="E114" i="6"/>
  <c r="F125" i="6"/>
  <c r="BF134" i="6"/>
  <c r="BF136" i="6"/>
  <c r="J96" i="6"/>
  <c r="BF131" i="6"/>
  <c r="BF133" i="6"/>
  <c r="BF137" i="6"/>
  <c r="BF142" i="6"/>
  <c r="BF135" i="6"/>
  <c r="BF138" i="6"/>
  <c r="J93" i="6"/>
  <c r="BF132" i="6"/>
  <c r="BF141" i="6"/>
  <c r="BF143" i="6"/>
  <c r="BK128" i="4"/>
  <c r="J128" i="4"/>
  <c r="J100" i="4"/>
  <c r="E115" i="5"/>
  <c r="BF138" i="5"/>
  <c r="J96" i="5"/>
  <c r="BF135" i="5"/>
  <c r="J130" i="4"/>
  <c r="J102" i="4"/>
  <c r="F96" i="5"/>
  <c r="BF132" i="5"/>
  <c r="BF136" i="5"/>
  <c r="BF142" i="5"/>
  <c r="J93" i="5"/>
  <c r="BF133" i="5"/>
  <c r="BF134" i="5"/>
  <c r="BF139" i="5"/>
  <c r="BF143" i="5"/>
  <c r="BF144" i="5"/>
  <c r="BF140" i="4"/>
  <c r="J93" i="4"/>
  <c r="E114" i="4"/>
  <c r="BF138" i="4"/>
  <c r="BF142" i="4"/>
  <c r="BF146" i="4"/>
  <c r="BF147" i="4"/>
  <c r="BF148" i="4"/>
  <c r="BF151" i="4"/>
  <c r="BF155" i="4"/>
  <c r="BF159" i="4"/>
  <c r="BF162" i="4"/>
  <c r="BF168" i="4"/>
  <c r="BF135" i="4"/>
  <c r="BF139" i="4"/>
  <c r="BF141" i="4"/>
  <c r="BF144" i="4"/>
  <c r="BF164" i="4"/>
  <c r="J96" i="4"/>
  <c r="BF132" i="4"/>
  <c r="BF137" i="4"/>
  <c r="BF143" i="4"/>
  <c r="BF145" i="4"/>
  <c r="BF153" i="4"/>
  <c r="BF165" i="4"/>
  <c r="BF167" i="4"/>
  <c r="BF170" i="4"/>
  <c r="BF172" i="4"/>
  <c r="F96" i="4"/>
  <c r="BF150" i="4"/>
  <c r="BF152" i="4"/>
  <c r="BF154" i="4"/>
  <c r="BF156" i="4"/>
  <c r="BF157" i="4"/>
  <c r="BF158" i="4"/>
  <c r="BF160" i="4"/>
  <c r="BF163" i="4"/>
  <c r="BF173" i="4"/>
  <c r="BF131" i="4"/>
  <c r="BF133" i="4"/>
  <c r="BF134" i="4"/>
  <c r="BF136" i="4"/>
  <c r="BF161" i="4"/>
  <c r="BF169" i="4"/>
  <c r="BF171" i="4"/>
  <c r="J93" i="3"/>
  <c r="J96" i="3"/>
  <c r="BF132" i="3"/>
  <c r="F124" i="3"/>
  <c r="BF130" i="3"/>
  <c r="E85" i="3"/>
  <c r="BF144" i="2"/>
  <c r="BF149" i="2"/>
  <c r="BF151" i="2"/>
  <c r="BF161" i="2"/>
  <c r="BF163" i="2"/>
  <c r="BF164" i="2"/>
  <c r="BF168" i="2"/>
  <c r="BF179" i="2"/>
  <c r="BF186" i="2"/>
  <c r="BF188" i="2"/>
  <c r="BF193" i="2"/>
  <c r="BF196" i="2"/>
  <c r="BF201" i="2"/>
  <c r="BF203" i="2"/>
  <c r="BF204" i="2"/>
  <c r="BF229" i="2"/>
  <c r="BF232" i="2"/>
  <c r="BF237" i="2"/>
  <c r="BF242" i="2"/>
  <c r="BF253" i="2"/>
  <c r="BF258" i="2"/>
  <c r="BF266" i="2"/>
  <c r="BF271" i="2"/>
  <c r="BF272" i="2"/>
  <c r="BF288" i="2"/>
  <c r="BF289" i="2"/>
  <c r="BF290" i="2"/>
  <c r="BF302" i="2"/>
  <c r="BF145" i="2"/>
  <c r="BF147" i="2"/>
  <c r="BF148" i="2"/>
  <c r="BF153" i="2"/>
  <c r="BF154" i="2"/>
  <c r="BF170" i="2"/>
  <c r="BF181" i="2"/>
  <c r="BF189" i="2"/>
  <c r="BF191" i="2"/>
  <c r="BF192" i="2"/>
  <c r="BF199" i="2"/>
  <c r="BF202" i="2"/>
  <c r="BF206" i="2"/>
  <c r="BF217" i="2"/>
  <c r="BF220" i="2"/>
  <c r="BF244" i="2"/>
  <c r="BF250" i="2"/>
  <c r="BF269" i="2"/>
  <c r="BF275" i="2"/>
  <c r="BF278" i="2"/>
  <c r="BF283" i="2"/>
  <c r="BF285" i="2"/>
  <c r="F93" i="2"/>
  <c r="E125" i="2"/>
  <c r="BF142" i="2"/>
  <c r="BF169" i="2"/>
  <c r="BF178" i="2"/>
  <c r="BF180" i="2"/>
  <c r="BF184" i="2"/>
  <c r="BF185" i="2"/>
  <c r="BF187" i="2"/>
  <c r="BF190" i="2"/>
  <c r="BF198" i="2"/>
  <c r="BF218" i="2"/>
  <c r="BF221" i="2"/>
  <c r="BF230" i="2"/>
  <c r="BF236" i="2"/>
  <c r="BF247" i="2"/>
  <c r="BF248" i="2"/>
  <c r="BF255" i="2"/>
  <c r="BF257" i="2"/>
  <c r="BF260" i="2"/>
  <c r="BF261" i="2"/>
  <c r="BF265" i="2"/>
  <c r="BF270" i="2"/>
  <c r="BF277" i="2"/>
  <c r="BF286" i="2"/>
  <c r="BF294" i="2"/>
  <c r="BF300" i="2"/>
  <c r="BF301" i="2"/>
  <c r="BF307" i="2"/>
  <c r="BF308" i="2"/>
  <c r="J90" i="2"/>
  <c r="J93" i="2"/>
  <c r="BF140" i="2"/>
  <c r="BF158" i="2"/>
  <c r="BF159" i="2"/>
  <c r="BF160" i="2"/>
  <c r="BF171" i="2"/>
  <c r="BF173" i="2"/>
  <c r="BF195" i="2"/>
  <c r="BF197" i="2"/>
  <c r="BF212" i="2"/>
  <c r="BF215" i="2"/>
  <c r="BF216" i="2"/>
  <c r="BF219" i="2"/>
  <c r="BF223" i="2"/>
  <c r="BF227" i="2"/>
  <c r="BF238" i="2"/>
  <c r="BF251" i="2"/>
  <c r="BF256" i="2"/>
  <c r="BF276" i="2"/>
  <c r="BF297" i="2"/>
  <c r="BF299" i="2"/>
  <c r="BF141" i="2"/>
  <c r="BF143" i="2"/>
  <c r="BF150" i="2"/>
  <c r="BF162" i="2"/>
  <c r="BF167" i="2"/>
  <c r="BF172" i="2"/>
  <c r="BF175" i="2"/>
  <c r="BF176" i="2"/>
  <c r="BF177" i="2"/>
  <c r="BF200" i="2"/>
  <c r="BF211" i="2"/>
  <c r="BF224" i="2"/>
  <c r="BF225" i="2"/>
  <c r="BF226" i="2"/>
  <c r="BF239" i="2"/>
  <c r="BF241" i="2"/>
  <c r="BF249" i="2"/>
  <c r="BF262" i="2"/>
  <c r="BF263" i="2"/>
  <c r="BF267" i="2"/>
  <c r="BF268" i="2"/>
  <c r="BF274" i="2"/>
  <c r="BF279" i="2"/>
  <c r="BF280" i="2"/>
  <c r="BF281" i="2"/>
  <c r="BF292" i="2"/>
  <c r="BF304" i="2"/>
  <c r="BF306" i="2"/>
  <c r="BF152" i="2"/>
  <c r="BF155" i="2"/>
  <c r="BF157" i="2"/>
  <c r="BF166" i="2"/>
  <c r="BF174" i="2"/>
  <c r="BF182" i="2"/>
  <c r="BF194" i="2"/>
  <c r="BF209" i="2"/>
  <c r="BF210" i="2"/>
  <c r="BF213" i="2"/>
  <c r="BF222" i="2"/>
  <c r="BF231" i="2"/>
  <c r="BF233" i="2"/>
  <c r="BF234" i="2"/>
  <c r="BF235" i="2"/>
  <c r="BF243" i="2"/>
  <c r="BF245" i="2"/>
  <c r="BF246" i="2"/>
  <c r="BF252" i="2"/>
  <c r="BF259" i="2"/>
  <c r="BF264" i="2"/>
  <c r="BF282" i="2"/>
  <c r="BF284" i="2"/>
  <c r="BF287" i="2"/>
  <c r="BF295" i="2"/>
  <c r="BF296" i="2"/>
  <c r="BF303" i="2"/>
  <c r="F38" i="2"/>
  <c r="BC96" i="1"/>
  <c r="F40" i="4"/>
  <c r="BC99" i="1"/>
  <c r="F37" i="6"/>
  <c r="AZ101" i="1"/>
  <c r="J37" i="7"/>
  <c r="AV102" i="1"/>
  <c r="F39" i="9"/>
  <c r="BB104" i="1"/>
  <c r="F40" i="10"/>
  <c r="BC105" i="1"/>
  <c r="F40" i="11"/>
  <c r="BC106" i="1"/>
  <c r="J37" i="13"/>
  <c r="AV108" i="1"/>
  <c r="F37" i="15"/>
  <c r="AZ110" i="1"/>
  <c r="F41" i="15"/>
  <c r="BD110" i="1"/>
  <c r="F39" i="17"/>
  <c r="BB112" i="1"/>
  <c r="F41" i="18"/>
  <c r="BD113" i="1"/>
  <c r="F39" i="19"/>
  <c r="BB114" i="1"/>
  <c r="F39" i="21"/>
  <c r="BD116" i="1"/>
  <c r="F35" i="22"/>
  <c r="AZ117" i="1"/>
  <c r="F36" i="23"/>
  <c r="BC118" i="1"/>
  <c r="F35" i="2"/>
  <c r="AZ96" i="1"/>
  <c r="F39" i="5"/>
  <c r="BB100" i="1"/>
  <c r="J37" i="6"/>
  <c r="AV101" i="1"/>
  <c r="F41" i="7"/>
  <c r="BD102" i="1"/>
  <c r="J37" i="8"/>
  <c r="AV103" i="1"/>
  <c r="J37" i="10"/>
  <c r="AV105" i="1"/>
  <c r="F39" i="11"/>
  <c r="BB106" i="1"/>
  <c r="F41" i="12"/>
  <c r="BD107" i="1"/>
  <c r="F37" i="14"/>
  <c r="AZ109" i="1"/>
  <c r="J37" i="15"/>
  <c r="AV110" i="1"/>
  <c r="F40" i="16"/>
  <c r="BC111" i="1"/>
  <c r="F39" i="18"/>
  <c r="BB113" i="1"/>
  <c r="F41" i="19"/>
  <c r="BD114" i="1" s="1"/>
  <c r="F37" i="20"/>
  <c r="AZ115" i="1"/>
  <c r="F38" i="21"/>
  <c r="BC116" i="1"/>
  <c r="F37" i="22"/>
  <c r="BB117" i="1"/>
  <c r="F39" i="2"/>
  <c r="BD96" i="1" s="1"/>
  <c r="F41" i="4"/>
  <c r="BD99" i="1"/>
  <c r="F40" i="7"/>
  <c r="BC102" i="1"/>
  <c r="F40" i="9"/>
  <c r="BC104" i="1"/>
  <c r="F37" i="10"/>
  <c r="AZ105" i="1" s="1"/>
  <c r="F41" i="11"/>
  <c r="BD106" i="1"/>
  <c r="F37" i="12"/>
  <c r="AZ107" i="1"/>
  <c r="F41" i="13"/>
  <c r="BD108" i="1"/>
  <c r="F41" i="14"/>
  <c r="BD109" i="1" s="1"/>
  <c r="F37" i="16"/>
  <c r="AZ111" i="1"/>
  <c r="F40" i="17"/>
  <c r="BC112" i="1"/>
  <c r="J37" i="18"/>
  <c r="AV113" i="1"/>
  <c r="F39" i="20"/>
  <c r="BB115" i="1" s="1"/>
  <c r="F41" i="20"/>
  <c r="BD115" i="1"/>
  <c r="F40" i="20"/>
  <c r="BC115" i="1" s="1"/>
  <c r="F35" i="21"/>
  <c r="AZ116" i="1"/>
  <c r="J33" i="23"/>
  <c r="AV118" i="1" s="1"/>
  <c r="F35" i="23"/>
  <c r="BB118" i="1"/>
  <c r="F37" i="2"/>
  <c r="BB96" i="1" s="1"/>
  <c r="F37" i="4"/>
  <c r="AZ99" i="1"/>
  <c r="F40" i="5"/>
  <c r="BC100" i="1" s="1"/>
  <c r="F39" i="6"/>
  <c r="BB101" i="1"/>
  <c r="F37" i="7"/>
  <c r="AZ102" i="1" s="1"/>
  <c r="F41" i="8"/>
  <c r="BD103" i="1"/>
  <c r="F41" i="9"/>
  <c r="BD104" i="1" s="1"/>
  <c r="J37" i="11"/>
  <c r="AV106" i="1"/>
  <c r="F39" i="12"/>
  <c r="BB107" i="1" s="1"/>
  <c r="F40" i="13"/>
  <c r="BC108" i="1"/>
  <c r="F40" i="14"/>
  <c r="BC109" i="1" s="1"/>
  <c r="J37" i="16"/>
  <c r="AV111" i="1"/>
  <c r="F37" i="17"/>
  <c r="AZ112" i="1" s="1"/>
  <c r="J37" i="19"/>
  <c r="AV114" i="1"/>
  <c r="J35" i="21"/>
  <c r="AV116" i="1" s="1"/>
  <c r="F33" i="23"/>
  <c r="AZ118" i="1"/>
  <c r="F37" i="23"/>
  <c r="BD118" i="1" s="1"/>
  <c r="J35" i="2"/>
  <c r="AV96" i="1"/>
  <c r="J37" i="5"/>
  <c r="AV100" i="1" s="1"/>
  <c r="F40" i="6"/>
  <c r="BC101" i="1"/>
  <c r="F39" i="7"/>
  <c r="BB102" i="1" s="1"/>
  <c r="F39" i="8"/>
  <c r="BB103" i="1"/>
  <c r="F37" i="9"/>
  <c r="AZ104" i="1" s="1"/>
  <c r="F37" i="11"/>
  <c r="AZ106" i="1"/>
  <c r="F40" i="12"/>
  <c r="BC107" i="1" s="1"/>
  <c r="F37" i="13"/>
  <c r="AZ108" i="1"/>
  <c r="F39" i="14"/>
  <c r="BB109" i="1" s="1"/>
  <c r="F40" i="15"/>
  <c r="BC110" i="1"/>
  <c r="F41" i="16"/>
  <c r="BD111" i="1" s="1"/>
  <c r="J37" i="17"/>
  <c r="AV112" i="1"/>
  <c r="F40" i="18"/>
  <c r="BC113" i="1" s="1"/>
  <c r="F40" i="19"/>
  <c r="BC114" i="1"/>
  <c r="F37" i="21"/>
  <c r="BB116" i="1" s="1"/>
  <c r="F39" i="22"/>
  <c r="BD117" i="1"/>
  <c r="AS95" i="1"/>
  <c r="AS94" i="1" s="1"/>
  <c r="J37" i="3"/>
  <c r="AV98" i="1"/>
  <c r="F40" i="3"/>
  <c r="BC98" i="1" s="1"/>
  <c r="F41" i="3"/>
  <c r="BD98" i="1"/>
  <c r="F39" i="3"/>
  <c r="BB98" i="1" s="1"/>
  <c r="F37" i="3"/>
  <c r="AZ98" i="1"/>
  <c r="J37" i="4"/>
  <c r="AV99" i="1" s="1"/>
  <c r="F39" i="4"/>
  <c r="BB99" i="1"/>
  <c r="F37" i="5"/>
  <c r="AZ100" i="1" s="1"/>
  <c r="F41" i="5"/>
  <c r="BD100" i="1"/>
  <c r="F41" i="6"/>
  <c r="BD101" i="1" s="1"/>
  <c r="F37" i="8"/>
  <c r="AZ103" i="1"/>
  <c r="F40" i="8"/>
  <c r="BC103" i="1" s="1"/>
  <c r="J37" i="9"/>
  <c r="AV104" i="1"/>
  <c r="F39" i="10"/>
  <c r="BB105" i="1" s="1"/>
  <c r="J37" i="12"/>
  <c r="AV107" i="1"/>
  <c r="F39" i="13"/>
  <c r="BB108" i="1"/>
  <c r="J37" i="14"/>
  <c r="AV109" i="1" s="1"/>
  <c r="F39" i="15"/>
  <c r="BB110" i="1"/>
  <c r="F39" i="16"/>
  <c r="BB111" i="1" s="1"/>
  <c r="F41" i="17"/>
  <c r="BD112" i="1"/>
  <c r="F37" i="18"/>
  <c r="AZ113" i="1" s="1"/>
  <c r="F37" i="19"/>
  <c r="AZ114" i="1"/>
  <c r="J37" i="20"/>
  <c r="AV115" i="1" s="1"/>
  <c r="J35" i="22"/>
  <c r="AV117" i="1"/>
  <c r="F38" i="22"/>
  <c r="BC117" i="1" s="1"/>
  <c r="T128" i="17" l="1"/>
  <c r="T128" i="7"/>
  <c r="J139" i="22"/>
  <c r="J101" i="22" s="1"/>
  <c r="T129" i="11"/>
  <c r="T128" i="11"/>
  <c r="R126" i="23"/>
  <c r="R125" i="23" s="1"/>
  <c r="P129" i="4"/>
  <c r="P128" i="4"/>
  <c r="AU99" i="1"/>
  <c r="P126" i="23"/>
  <c r="P125" i="23"/>
  <c r="AU118" i="1"/>
  <c r="R134" i="19"/>
  <c r="R133" i="19" s="1"/>
  <c r="T128" i="9"/>
  <c r="T127" i="9"/>
  <c r="T207" i="2"/>
  <c r="T137" i="2" s="1"/>
  <c r="T131" i="22"/>
  <c r="T130" i="22"/>
  <c r="P207" i="2"/>
  <c r="R138" i="2"/>
  <c r="R137" i="2" s="1"/>
  <c r="P134" i="19"/>
  <c r="P133" i="19"/>
  <c r="AU114" i="1"/>
  <c r="P128" i="16"/>
  <c r="P127" i="16"/>
  <c r="AU111" i="1"/>
  <c r="R128" i="13"/>
  <c r="R127" i="13" s="1"/>
  <c r="R130" i="5"/>
  <c r="R129" i="5"/>
  <c r="P130" i="12"/>
  <c r="P129" i="12" s="1"/>
  <c r="AU107" i="1" s="1"/>
  <c r="P128" i="9"/>
  <c r="P127" i="9"/>
  <c r="AU104" i="1" s="1"/>
  <c r="R131" i="22"/>
  <c r="R130" i="22"/>
  <c r="BK128" i="16"/>
  <c r="BK127" i="16" s="1"/>
  <c r="J127" i="16" s="1"/>
  <c r="J100" i="16" s="1"/>
  <c r="P130" i="5"/>
  <c r="P129" i="5" s="1"/>
  <c r="AU100" i="1" s="1"/>
  <c r="T126" i="23"/>
  <c r="T125" i="23"/>
  <c r="P131" i="22"/>
  <c r="P130" i="22" s="1"/>
  <c r="AU117" i="1" s="1"/>
  <c r="P128" i="13"/>
  <c r="P127" i="13" s="1"/>
  <c r="AU108" i="1" s="1"/>
  <c r="P132" i="21"/>
  <c r="P131" i="21"/>
  <c r="AU116" i="1" s="1"/>
  <c r="T130" i="12"/>
  <c r="T129" i="12"/>
  <c r="P128" i="7"/>
  <c r="AU102" i="1" s="1"/>
  <c r="P128" i="17"/>
  <c r="AU112" i="1"/>
  <c r="R130" i="18"/>
  <c r="R129" i="18" s="1"/>
  <c r="T128" i="10"/>
  <c r="T127" i="10"/>
  <c r="R129" i="4"/>
  <c r="R128" i="4" s="1"/>
  <c r="T138" i="2"/>
  <c r="BK126" i="23"/>
  <c r="BK125" i="23" s="1"/>
  <c r="J125" i="23" s="1"/>
  <c r="J96" i="23" s="1"/>
  <c r="P128" i="14"/>
  <c r="AU109" i="1" s="1"/>
  <c r="R129" i="11"/>
  <c r="R128" i="11"/>
  <c r="T132" i="21"/>
  <c r="T131" i="21" s="1"/>
  <c r="T128" i="6"/>
  <c r="P138" i="2"/>
  <c r="R132" i="21"/>
  <c r="R131" i="21" s="1"/>
  <c r="P128" i="6"/>
  <c r="AU101" i="1"/>
  <c r="R128" i="17"/>
  <c r="R128" i="6"/>
  <c r="BK129" i="14"/>
  <c r="J129" i="14"/>
  <c r="J101" i="14"/>
  <c r="BK132" i="21"/>
  <c r="J132" i="21"/>
  <c r="J99" i="21"/>
  <c r="BK128" i="3"/>
  <c r="J128" i="3" s="1"/>
  <c r="J101" i="3" s="1"/>
  <c r="BK133" i="17"/>
  <c r="J133" i="17"/>
  <c r="J103" i="17" s="1"/>
  <c r="BK138" i="2"/>
  <c r="BK130" i="5"/>
  <c r="J130" i="5"/>
  <c r="J101" i="5" s="1"/>
  <c r="BK149" i="18"/>
  <c r="J149" i="18"/>
  <c r="J104" i="18"/>
  <c r="BK207" i="2"/>
  <c r="J207" i="2" s="1"/>
  <c r="J105" i="2" s="1"/>
  <c r="BK140" i="5"/>
  <c r="J140" i="5" s="1"/>
  <c r="J104" i="5" s="1"/>
  <c r="BK128" i="9"/>
  <c r="J128" i="9"/>
  <c r="J101" i="9" s="1"/>
  <c r="J127" i="23"/>
  <c r="J98" i="23"/>
  <c r="BK128" i="13"/>
  <c r="J128" i="13" s="1"/>
  <c r="J101" i="13" s="1"/>
  <c r="BK129" i="17"/>
  <c r="J129" i="17"/>
  <c r="J101" i="17" s="1"/>
  <c r="BK130" i="22"/>
  <c r="J130" i="22"/>
  <c r="J98" i="22"/>
  <c r="BK126" i="20"/>
  <c r="J126" i="20" s="1"/>
  <c r="J100" i="20" s="1"/>
  <c r="BK133" i="19"/>
  <c r="J133" i="19" s="1"/>
  <c r="J100" i="19" s="1"/>
  <c r="BK129" i="18"/>
  <c r="J129" i="18"/>
  <c r="J100" i="18" s="1"/>
  <c r="J127" i="15"/>
  <c r="J101" i="15"/>
  <c r="J135" i="14"/>
  <c r="J103" i="14" s="1"/>
  <c r="AG107" i="1"/>
  <c r="J100" i="12"/>
  <c r="J130" i="12"/>
  <c r="J101" i="12" s="1"/>
  <c r="J129" i="11"/>
  <c r="J101" i="11"/>
  <c r="BK127" i="10"/>
  <c r="J127" i="10" s="1"/>
  <c r="J100" i="10" s="1"/>
  <c r="BK128" i="7"/>
  <c r="J128" i="7"/>
  <c r="J100" i="7" s="1"/>
  <c r="BK128" i="6"/>
  <c r="J128" i="6"/>
  <c r="J100" i="6"/>
  <c r="J36" i="2"/>
  <c r="AW96" i="1" s="1"/>
  <c r="AT96" i="1" s="1"/>
  <c r="J38" i="13"/>
  <c r="AW108" i="1" s="1"/>
  <c r="AT108" i="1" s="1"/>
  <c r="J34" i="15"/>
  <c r="AG110" i="1"/>
  <c r="F38" i="18"/>
  <c r="BA113" i="1" s="1"/>
  <c r="J38" i="20"/>
  <c r="AW115" i="1"/>
  <c r="AT115" i="1" s="1"/>
  <c r="BD97" i="1"/>
  <c r="J36" i="21"/>
  <c r="AW116" i="1"/>
  <c r="AT116" i="1" s="1"/>
  <c r="J38" i="4"/>
  <c r="AW99" i="1"/>
  <c r="AT99" i="1"/>
  <c r="J38" i="7"/>
  <c r="AW102" i="1" s="1"/>
  <c r="AT102" i="1" s="1"/>
  <c r="F38" i="8"/>
  <c r="BA103" i="1" s="1"/>
  <c r="F38" i="10"/>
  <c r="BA105" i="1"/>
  <c r="F38" i="11"/>
  <c r="BA106" i="1" s="1"/>
  <c r="F38" i="13"/>
  <c r="BA108" i="1"/>
  <c r="F38" i="15"/>
  <c r="BA110" i="1" s="1"/>
  <c r="F38" i="17"/>
  <c r="BA112" i="1"/>
  <c r="F38" i="20"/>
  <c r="BA115" i="1" s="1"/>
  <c r="BC97" i="1"/>
  <c r="AY97" i="1"/>
  <c r="F36" i="21"/>
  <c r="BA116" i="1" s="1"/>
  <c r="F38" i="3"/>
  <c r="BA98" i="1"/>
  <c r="J34" i="4"/>
  <c r="AG99" i="1" s="1"/>
  <c r="J38" i="5"/>
  <c r="AW100" i="1"/>
  <c r="AT100" i="1"/>
  <c r="F38" i="5"/>
  <c r="BA100" i="1" s="1"/>
  <c r="J38" i="6"/>
  <c r="AW101" i="1"/>
  <c r="AT101" i="1" s="1"/>
  <c r="J38" i="8"/>
  <c r="AW103" i="1"/>
  <c r="AT103" i="1"/>
  <c r="J38" i="9"/>
  <c r="AW104" i="1" s="1"/>
  <c r="AT104" i="1" s="1"/>
  <c r="J38" i="10"/>
  <c r="AW105" i="1" s="1"/>
  <c r="AT105" i="1" s="1"/>
  <c r="J34" i="11"/>
  <c r="AG106" i="1"/>
  <c r="J38" i="12"/>
  <c r="AW107" i="1" s="1"/>
  <c r="AT107" i="1" s="1"/>
  <c r="AN107" i="1" s="1"/>
  <c r="J38" i="15"/>
  <c r="AW110" i="1"/>
  <c r="AT110" i="1"/>
  <c r="F38" i="16"/>
  <c r="BA111" i="1" s="1"/>
  <c r="J38" i="18"/>
  <c r="AW113" i="1"/>
  <c r="AT113" i="1"/>
  <c r="BB97" i="1"/>
  <c r="AX97" i="1" s="1"/>
  <c r="AZ97" i="1"/>
  <c r="AV97" i="1"/>
  <c r="F34" i="23"/>
  <c r="BA118" i="1" s="1"/>
  <c r="J34" i="23"/>
  <c r="AW118" i="1"/>
  <c r="AT118" i="1" s="1"/>
  <c r="J38" i="3"/>
  <c r="AW98" i="1"/>
  <c r="AT98" i="1"/>
  <c r="F38" i="4"/>
  <c r="BA99" i="1" s="1"/>
  <c r="F38" i="6"/>
  <c r="BA101" i="1"/>
  <c r="F38" i="7"/>
  <c r="BA102" i="1" s="1"/>
  <c r="J34" i="8"/>
  <c r="AG103" i="1"/>
  <c r="F38" i="9"/>
  <c r="BA104" i="1" s="1"/>
  <c r="J38" i="11"/>
  <c r="AW106" i="1"/>
  <c r="AT106" i="1" s="1"/>
  <c r="F38" i="12"/>
  <c r="BA107" i="1"/>
  <c r="J38" i="14"/>
  <c r="AW109" i="1" s="1"/>
  <c r="AT109" i="1" s="1"/>
  <c r="J38" i="17"/>
  <c r="AW112" i="1"/>
  <c r="AT112" i="1" s="1"/>
  <c r="F38" i="19"/>
  <c r="BA114" i="1"/>
  <c r="J36" i="22"/>
  <c r="AW117" i="1" s="1"/>
  <c r="AT117" i="1" s="1"/>
  <c r="F36" i="2"/>
  <c r="BA96" i="1"/>
  <c r="F38" i="14"/>
  <c r="BA109" i="1"/>
  <c r="J38" i="16"/>
  <c r="AW111" i="1"/>
  <c r="AT111" i="1" s="1"/>
  <c r="J38" i="19"/>
  <c r="AW114" i="1"/>
  <c r="AT114" i="1"/>
  <c r="F36" i="22"/>
  <c r="BA117" i="1" s="1"/>
  <c r="BK137" i="2" l="1"/>
  <c r="J137" i="2"/>
  <c r="J97" i="2"/>
  <c r="P137" i="2"/>
  <c r="AU96" i="1" s="1"/>
  <c r="BK131" i="21"/>
  <c r="J131" i="21"/>
  <c r="J98" i="21" s="1"/>
  <c r="BK127" i="9"/>
  <c r="J127" i="9"/>
  <c r="J138" i="2"/>
  <c r="J98" i="2" s="1"/>
  <c r="J128" i="16"/>
  <c r="J101" i="16"/>
  <c r="BK127" i="3"/>
  <c r="J127" i="3" s="1"/>
  <c r="J100" i="3" s="1"/>
  <c r="BK127" i="13"/>
  <c r="J127" i="13"/>
  <c r="J100" i="13" s="1"/>
  <c r="BK128" i="17"/>
  <c r="J128" i="17"/>
  <c r="J126" i="23"/>
  <c r="J97" i="23" s="1"/>
  <c r="BK129" i="5"/>
  <c r="J129" i="5"/>
  <c r="J100" i="5"/>
  <c r="BK128" i="14"/>
  <c r="J128" i="14" s="1"/>
  <c r="J100" i="14" s="1"/>
  <c r="AN110" i="1"/>
  <c r="J43" i="15"/>
  <c r="AN106" i="1"/>
  <c r="J43" i="12"/>
  <c r="J43" i="11"/>
  <c r="AN103" i="1"/>
  <c r="J43" i="8"/>
  <c r="AN99" i="1"/>
  <c r="J43" i="4"/>
  <c r="AU97" i="1"/>
  <c r="J30" i="23"/>
  <c r="AG118" i="1"/>
  <c r="J34" i="16"/>
  <c r="AG111" i="1" s="1"/>
  <c r="J34" i="10"/>
  <c r="AG105" i="1"/>
  <c r="AN105" i="1"/>
  <c r="J34" i="20"/>
  <c r="AG115" i="1" s="1"/>
  <c r="AN115" i="1" s="1"/>
  <c r="BC95" i="1"/>
  <c r="AY95" i="1" s="1"/>
  <c r="J34" i="9"/>
  <c r="AG104" i="1"/>
  <c r="J34" i="17"/>
  <c r="AG112" i="1" s="1"/>
  <c r="J34" i="18"/>
  <c r="AG113" i="1"/>
  <c r="AN113" i="1"/>
  <c r="BB95" i="1"/>
  <c r="AX95" i="1" s="1"/>
  <c r="J34" i="6"/>
  <c r="AG101" i="1"/>
  <c r="BA97" i="1"/>
  <c r="AW97" i="1" s="1"/>
  <c r="AT97" i="1" s="1"/>
  <c r="AZ95" i="1"/>
  <c r="AV95" i="1" s="1"/>
  <c r="J34" i="19"/>
  <c r="AG114" i="1"/>
  <c r="AN114" i="1"/>
  <c r="BD95" i="1"/>
  <c r="J34" i="7"/>
  <c r="AG102" i="1"/>
  <c r="AN102" i="1"/>
  <c r="J32" i="22"/>
  <c r="AG117" i="1" s="1"/>
  <c r="AN117" i="1" s="1"/>
  <c r="J43" i="17" l="1"/>
  <c r="J39" i="23"/>
  <c r="J43" i="9"/>
  <c r="J43" i="16"/>
  <c r="J100" i="9"/>
  <c r="J100" i="17"/>
  <c r="J41" i="22"/>
  <c r="J43" i="20"/>
  <c r="J43" i="19"/>
  <c r="J43" i="18"/>
  <c r="J43" i="10"/>
  <c r="J43" i="7"/>
  <c r="J43" i="6"/>
  <c r="AN101" i="1"/>
  <c r="AN104" i="1"/>
  <c r="AN118" i="1"/>
  <c r="AN112" i="1"/>
  <c r="AN111" i="1"/>
  <c r="BD94" i="1"/>
  <c r="W33" i="1" s="1"/>
  <c r="J34" i="14"/>
  <c r="AG109" i="1"/>
  <c r="AN109" i="1"/>
  <c r="BA95" i="1"/>
  <c r="AW95" i="1"/>
  <c r="AT95" i="1"/>
  <c r="AU95" i="1"/>
  <c r="AU94" i="1" s="1"/>
  <c r="J34" i="13"/>
  <c r="AG108" i="1"/>
  <c r="J32" i="2"/>
  <c r="AG96" i="1" s="1"/>
  <c r="J34" i="5"/>
  <c r="AG100" i="1"/>
  <c r="J34" i="3"/>
  <c r="AG98" i="1" s="1"/>
  <c r="J32" i="21"/>
  <c r="AG116" i="1"/>
  <c r="AN116" i="1"/>
  <c r="BB94" i="1"/>
  <c r="W31" i="1"/>
  <c r="BC94" i="1"/>
  <c r="AY94" i="1"/>
  <c r="AZ94" i="1"/>
  <c r="W29" i="1"/>
  <c r="J43" i="13" l="1"/>
  <c r="J43" i="5"/>
  <c r="J43" i="14"/>
  <c r="J43" i="3"/>
  <c r="J41" i="21"/>
  <c r="J41" i="2"/>
  <c r="AN96" i="1"/>
  <c r="AN108" i="1"/>
  <c r="AN100" i="1"/>
  <c r="AN98" i="1"/>
  <c r="AG97" i="1"/>
  <c r="AV94" i="1"/>
  <c r="AK29" i="1"/>
  <c r="BA94" i="1"/>
  <c r="W30" i="1" s="1"/>
  <c r="W32" i="1"/>
  <c r="AX94" i="1"/>
  <c r="AN97" i="1" l="1"/>
  <c r="AG95" i="1"/>
  <c r="AG94" i="1"/>
  <c r="AK26" i="1" s="1"/>
  <c r="AK35" i="1" s="1"/>
  <c r="AW94" i="1"/>
  <c r="AK30" i="1"/>
  <c r="AN95" i="1" l="1"/>
  <c r="AT94" i="1"/>
  <c r="AN94" i="1"/>
</calcChain>
</file>

<file path=xl/sharedStrings.xml><?xml version="1.0" encoding="utf-8"?>
<sst xmlns="http://schemas.openxmlformats.org/spreadsheetml/2006/main" count="12659" uniqueCount="1872">
  <si>
    <t>Export Komplet</t>
  </si>
  <si>
    <t/>
  </si>
  <si>
    <t>2.0</t>
  </si>
  <si>
    <t>ZAMOK</t>
  </si>
  <si>
    <t>False</t>
  </si>
  <si>
    <t>{1b4aec31-1d24-464a-86c3-11d512583572}</t>
  </si>
  <si>
    <t>0,01</t>
  </si>
  <si>
    <t>0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</si>
  <si>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</si>
  <si>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</si>
  <si>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</si>
  <si>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</si>
  <si>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</si>
  <si>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</si>
  <si>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202408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</si>
  <si>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</si>
  <si>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</si>
  <si>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Mäsovýroba, spracovanie mäsa a výroba regionálnych mäsových výrobkov</t>
  </si>
  <si>
    <t>JKSO:</t>
  </si>
  <si>
    <t>KS:</t>
  </si>
  <si>
    <t>Miesto:</t>
  </si>
  <si>
    <t>Vígľaš-Pstruša</t>
  </si>
  <si>
    <t>Dátum:</t>
  </si>
  <si>
    <t>Objednávateľ:</t>
  </si>
  <si>
    <t>IČO:</t>
  </si>
  <si>
    <t>36033499</t>
  </si>
  <si>
    <t>AGROSEV, spol. s r.o.</t>
  </si>
  <si>
    <t>IČ DPH:</t>
  </si>
  <si>
    <t>SK2020068292</t>
  </si>
  <si>
    <t>Zhotoviteľ:</t>
  </si>
  <si>
    <t>Vyplň údaj</t>
  </si>
  <si>
    <t>Projektant:</t>
  </si>
  <si>
    <t>36723088</t>
  </si>
  <si>
    <t>architektúra, s.r.o.</t>
  </si>
  <si>
    <t>SK2022299477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</si>
  <si>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</si>
  <si>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</si>
  <si>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</si>
  <si>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</si>
  <si>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</si>
  <si>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</si>
  <si>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</si>
  <si>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</si>
  <si>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</si>
  <si>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</si>
  <si>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</si>
  <si>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</si>
  <si>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</si>
  <si>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</si>
  <si>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</si>
  <si>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</si>
  <si>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</si>
  <si>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</si>
  <si>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</si>
  <si>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</si>
  <si>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</si>
  <si>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</si>
  <si>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</si>
  <si>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</si>
  <si>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</si>
  <si>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</si>
  <si>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</si>
  <si>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</si>
  <si>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</si>
  <si>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</si>
  <si>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</si>
  <si>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</si>
  <si>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</si>
  <si>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</si>
  <si>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</si>
  <si>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</si>
  <si>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</si>
  <si>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</si>
  <si>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</si>
  <si>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</si>
  <si>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</si>
  <si>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</si>
  <si>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</si>
  <si>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</si>
  <si>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###NOIMPORT###</t>
  </si>
  <si>
    <t>IMPORT</t>
  </si>
  <si>
    <t>{00000000-0000-0000-0000-000000000000}</t>
  </si>
  <si>
    <t>SO 01</t>
  </si>
  <si>
    <t>Stavebná časť</t>
  </si>
  <si>
    <t>STA</t>
  </si>
  <si>
    <t>1</t>
  </si>
  <si>
    <t>{4e61e255-be7e-4596-b514-5c4570f2510e}</t>
  </si>
  <si>
    <t>/</t>
  </si>
  <si>
    <t>Stavebné práce</t>
  </si>
  <si>
    <t>Časť</t>
  </si>
  <si>
    <t>2</t>
  </si>
  <si>
    <t>{83e6f4d2-3356-4cb0-82bd-ec8d5aec8145}</t>
  </si>
  <si>
    <t>812 11</t>
  </si>
  <si>
    <t>SO 01-1</t>
  </si>
  <si>
    <t>Elektroinštalácia</t>
  </si>
  <si>
    <t>{adb9da60-a5f7-4020-8c3d-83a9d1bf7f39}</t>
  </si>
  <si>
    <t>HZS - invest.náklady neobsiahnuté  rozpočte</t>
  </si>
  <si>
    <t>3</t>
  </si>
  <si>
    <t>{88c3c9ee-78c8-46cd-8d58-80a3b0a6b275}</t>
  </si>
  <si>
    <t>SO 01-1-2</t>
  </si>
  <si>
    <t>Kabeláž silnoprúd mäsovýroba</t>
  </si>
  <si>
    <t>{acc8b1fc-5ceb-47ec-81c6-baa89e291533}</t>
  </si>
  <si>
    <t>SO 01-1-3</t>
  </si>
  <si>
    <t>Kabeláž slaboprúd mäsovýroba</t>
  </si>
  <si>
    <t>{f0da4fb8-a543-469c-a856-cb94219ae84c}</t>
  </si>
  <si>
    <t>SO 01-1-4</t>
  </si>
  <si>
    <t>Zásuvky, vypínače mäsovýroba</t>
  </si>
  <si>
    <t>{689d7c49-047a-4c52-a979-cfe6de8eb863}</t>
  </si>
  <si>
    <t>SO 01-1-5</t>
  </si>
  <si>
    <t>Svietidlá, snímače mäsovýroba</t>
  </si>
  <si>
    <t>{5673d25c-e502-4757-9a8e-f40c1a74d592}</t>
  </si>
  <si>
    <t>SO 01-1-6</t>
  </si>
  <si>
    <t>Dátové zásuvky mäsovýroba</t>
  </si>
  <si>
    <t>{5afed612-becb-439e-910a-87538e0cb4fc}</t>
  </si>
  <si>
    <t>SO 01-1-7</t>
  </si>
  <si>
    <t>Osadenie kamier mäsovýroba</t>
  </si>
  <si>
    <t>{121d26d0-445e-4fe3-9611-ca64c6f37f8d}</t>
  </si>
  <si>
    <t>SO 01-1-8</t>
  </si>
  <si>
    <t>Kabeláž silnoprúd pre chladenie a VZT</t>
  </si>
  <si>
    <t>{878a7571-4343-4f48-9632-8d22901bb418}</t>
  </si>
  <si>
    <t>SO 01-1-9</t>
  </si>
  <si>
    <t>Kabeláž silnoprúd 2.n.p.</t>
  </si>
  <si>
    <t>{642b4e1a-1c76-4d77-b675-431d97be5e57}</t>
  </si>
  <si>
    <t>SO 01-1-10</t>
  </si>
  <si>
    <t>Kabeláž slaboprúd 2.n.p.</t>
  </si>
  <si>
    <t>{38dc993e-26d0-4954-a769-a1ca94ac43a6}</t>
  </si>
  <si>
    <t>SO 01-1-11</t>
  </si>
  <si>
    <t>Zásuvky,vypínače 2.n.p.</t>
  </si>
  <si>
    <t>{dc193554-faaa-4077-b327-07d7a32b6ec8}</t>
  </si>
  <si>
    <t>SO 01-1-12</t>
  </si>
  <si>
    <t>Svietidlá, snímače 2.n.p.</t>
  </si>
  <si>
    <t>{ee8a7cf4-3437-4ff2-a525-68b8395687e5}</t>
  </si>
  <si>
    <t>SO 01-1-13</t>
  </si>
  <si>
    <t>Dátové zásuvky 2.n.p.</t>
  </si>
  <si>
    <t>{e005b284-6765-47e1-8063-bc02b2a3c0e6}</t>
  </si>
  <si>
    <t>SO 01-1-14</t>
  </si>
  <si>
    <t>Osadenie kamier 2.n.p.</t>
  </si>
  <si>
    <t>{75b0370f-5142-4811-b515-6818da107761}</t>
  </si>
  <si>
    <t>SO 01-1-15</t>
  </si>
  <si>
    <t>Kúrenie 2.n.p.</t>
  </si>
  <si>
    <t>{9ac1e4e3-f5fd-4fd3-8bb4-2465c606e977}</t>
  </si>
  <si>
    <t>SO 01-1-16</t>
  </si>
  <si>
    <t>Dátová rozvádzač mäsovýroba</t>
  </si>
  <si>
    <t>{bc801cf9-5a21-490f-b960-18f8c92a6ea1}</t>
  </si>
  <si>
    <t>SO 01-1-17</t>
  </si>
  <si>
    <t>Rozvádzač RH mäsovýroba</t>
  </si>
  <si>
    <t>{f53f1407-48f0-43c0-ae48-cfc442da9aad}</t>
  </si>
  <si>
    <t>SO 01-1-18</t>
  </si>
  <si>
    <t>Rozvádzač RK 2.n.p.</t>
  </si>
  <si>
    <t>{61c028e8-e405-4793-a9bc-804396fedc3a}</t>
  </si>
  <si>
    <t>SO 01-2</t>
  </si>
  <si>
    <t>Zdravotechnika</t>
  </si>
  <si>
    <t>{7bcfd6d8-b78f-447e-bac6-210164b3da4c}</t>
  </si>
  <si>
    <t>SO 01-3</t>
  </si>
  <si>
    <t>Vykurovanie</t>
  </si>
  <si>
    <t>{2255172b-0b87-4063-b871-82e730869a99}</t>
  </si>
  <si>
    <t>SO 02</t>
  </si>
  <si>
    <t>Areálová splašková kanalizácia</t>
  </si>
  <si>
    <t>{d9d0afc0-3d0f-47ee-b1e4-e83c634145af}</t>
  </si>
  <si>
    <t>KRYCÍ LIST ROZPOČTU</t>
  </si>
  <si>
    <t>Objekt:</t>
  </si>
  <si>
    <t>SO 01 - Stavebná časť</t>
  </si>
  <si>
    <t>Časť:</t>
  </si>
  <si>
    <t>SO 01 - Stavebné práce</t>
  </si>
  <si>
    <t>CPV:</t>
  </si>
  <si>
    <t>45000000-7</t>
  </si>
  <si>
    <t>CPA:</t>
  </si>
  <si>
    <t>41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</si>
  <si>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</si>
  <si>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</si>
  <si>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</si>
  <si>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</si>
  <si>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</si>
  <si>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</si>
  <si>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</si>
  <si>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</si>
  <si>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</si>
  <si>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6 - Úpravy povrchov, podlahy, osadenie</t>
  </si>
  <si>
    <t xml:space="preserve">  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</si>
  <si>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</si>
  <si>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</si>
  <si>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</si>
  <si>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</si>
  <si>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</si>
  <si>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</si>
  <si>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</si>
  <si>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</si>
  <si>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776 - Podlahy povlakové</t>
  </si>
  <si>
    <t xml:space="preserve">    777 - Podlahy syntetické</t>
  </si>
  <si>
    <t xml:space="preserve">    781 - Obklady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</si>
  <si>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</si>
  <si>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</si>
  <si>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</si>
  <si>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</si>
  <si>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</si>
  <si>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</si>
  <si>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</si>
  <si>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</si>
  <si>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</si>
  <si>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</si>
  <si>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</si>
  <si>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</si>
  <si>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</si>
  <si>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</si>
  <si>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</si>
  <si>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</si>
  <si>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</si>
  <si>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</si>
  <si>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122201103.S</t>
  </si>
  <si>
    <t>Odkopávka a prekopávka nezapažená v hornine 3, nad 1000 do 10000 m3</t>
  </si>
  <si>
    <t>m3</t>
  </si>
  <si>
    <t>4</t>
  </si>
  <si>
    <t>-1508626081</t>
  </si>
  <si>
    <t>122201109.S</t>
  </si>
  <si>
    <t>Odkopávky a prekopávky nezapažené. Príplatok k cenám za lepivosť horniny 3</t>
  </si>
  <si>
    <t>-1434053125</t>
  </si>
  <si>
    <t>132201201.S</t>
  </si>
  <si>
    <t>Výkop ryhy šírky 600-2000mm horn.3 do 100m3</t>
  </si>
  <si>
    <t>604887451</t>
  </si>
  <si>
    <t>171101101.S</t>
  </si>
  <si>
    <t>Uloženie sypaniny do násypu súdržnej horniny s mierou zhutnenia podľa Proctor-Standard na 95 %</t>
  </si>
  <si>
    <t>-703148979</t>
  </si>
  <si>
    <t>5</t>
  </si>
  <si>
    <t>M</t>
  </si>
  <si>
    <t>583410002900.S</t>
  </si>
  <si>
    <t>Kamenivo drvené hrubé frakcia 16-32 mm</t>
  </si>
  <si>
    <t>t</t>
  </si>
  <si>
    <t>8</t>
  </si>
  <si>
    <t>-846796077</t>
  </si>
  <si>
    <t>6</t>
  </si>
  <si>
    <t>174101001.S</t>
  </si>
  <si>
    <t>Zásyp sypaninou so zhutnením jám, šachiet, rýh, zárezov alebo okolo objektov do 100 m3</t>
  </si>
  <si>
    <t>-353866923</t>
  </si>
  <si>
    <t>Zakladanie</t>
  </si>
  <si>
    <t>7</t>
  </si>
  <si>
    <t>273321312.S</t>
  </si>
  <si>
    <t>Betón základových dosiek, železový (bez výstuže), tr. C 20/25</t>
  </si>
  <si>
    <t>-36186477</t>
  </si>
  <si>
    <t>273362021.S</t>
  </si>
  <si>
    <t>Výstuž základových dosiek zo zvár. sietí KARI</t>
  </si>
  <si>
    <t>-409737727</t>
  </si>
  <si>
    <t>9</t>
  </si>
  <si>
    <t>274321312.S</t>
  </si>
  <si>
    <t>Betón základových pásov, železový (bez výstuže), tr. C 20/25</t>
  </si>
  <si>
    <t>1994972116</t>
  </si>
  <si>
    <t>10</t>
  </si>
  <si>
    <t>274351215.S</t>
  </si>
  <si>
    <t>Debnenie stien základových pásov, zhotovenie-dielce</t>
  </si>
  <si>
    <t>m2</t>
  </si>
  <si>
    <t>-503155753</t>
  </si>
  <si>
    <t>11</t>
  </si>
  <si>
    <t>274351216.S</t>
  </si>
  <si>
    <t>Debnenie stien základových pásov, odstránenie-dielce</t>
  </si>
  <si>
    <t>-981702940</t>
  </si>
  <si>
    <t>12</t>
  </si>
  <si>
    <t>274362021.S</t>
  </si>
  <si>
    <t>Výstuž základových pásov zo zvár. sietí KARI</t>
  </si>
  <si>
    <t>570116228</t>
  </si>
  <si>
    <t>13</t>
  </si>
  <si>
    <t>275313612.S</t>
  </si>
  <si>
    <t>Betón základových pätiek, prostý tr. C 20/25</t>
  </si>
  <si>
    <t>1884507695</t>
  </si>
  <si>
    <t>14</t>
  </si>
  <si>
    <t>275351215.S</t>
  </si>
  <si>
    <t>Debnenie stien základových pätiek, zhotovenie-dielce</t>
  </si>
  <si>
    <t>1958680260</t>
  </si>
  <si>
    <t>15</t>
  </si>
  <si>
    <t>275351216.S</t>
  </si>
  <si>
    <t>Debnenie stien základovýcb pätiek, odstránenie-dielce</t>
  </si>
  <si>
    <t>314295594</t>
  </si>
  <si>
    <t>Zvislé a kompletné konštrukcie</t>
  </si>
  <si>
    <t>16</t>
  </si>
  <si>
    <t>310239211.S</t>
  </si>
  <si>
    <t>Zamurovanie otvoru s plochou nad 1 do 4 m2 v murive nadzákladného tehlami na maltu vápennocementovú</t>
  </si>
  <si>
    <t>-2116164877</t>
  </si>
  <si>
    <t>17</t>
  </si>
  <si>
    <t>317161131.S</t>
  </si>
  <si>
    <t>Pórobetónový preklad nenosný šírky 125 mm, výšky 250 mm, dĺžky 1000 mm</t>
  </si>
  <si>
    <t>ks</t>
  </si>
  <si>
    <t>-1061924067</t>
  </si>
  <si>
    <t>18</t>
  </si>
  <si>
    <t>317161132.S</t>
  </si>
  <si>
    <t>Pórobetónový preklad nenosný šírky 125 mm, výšky 250 mm, dĺžky 1200 mm</t>
  </si>
  <si>
    <t>1319630473</t>
  </si>
  <si>
    <t>19</t>
  </si>
  <si>
    <t>593210000200.S</t>
  </si>
  <si>
    <t>Preklad železobetónový RZP 149/7/24 P, lxšxv 1490x70x240 mm, plný</t>
  </si>
  <si>
    <t>-1357955354</t>
  </si>
  <si>
    <t>319201311.S</t>
  </si>
  <si>
    <t>Vyrovnanie nerovného povrchu bez odsekania tehál hr.do 30 mm</t>
  </si>
  <si>
    <t>-246677026</t>
  </si>
  <si>
    <t>21</t>
  </si>
  <si>
    <t>342272041.S</t>
  </si>
  <si>
    <t>Priečky z pórobetónových tvárnic hladkých s objemovou hmotnosťou do 600 kg/m3 hrúbky 125 mm</t>
  </si>
  <si>
    <t>1026207767</t>
  </si>
  <si>
    <t>22</t>
  </si>
  <si>
    <t>342272051.S</t>
  </si>
  <si>
    <t>Priečky z pórobetónových tvárnic hladkých s objemovou hmotnosťou do 600 kg/m3 hrúbky 150 mm</t>
  </si>
  <si>
    <t>1996959648</t>
  </si>
  <si>
    <t>23</t>
  </si>
  <si>
    <t>342948116.S</t>
  </si>
  <si>
    <t>Ukončenie priečok hr. nad 100 mm ku konštrukciám polyuretánovou penou</t>
  </si>
  <si>
    <t>m</t>
  </si>
  <si>
    <t>-1735053230</t>
  </si>
  <si>
    <t>Úpravy povrchov, podlahy, osadenie</t>
  </si>
  <si>
    <t>24</t>
  </si>
  <si>
    <t>611421431.S</t>
  </si>
  <si>
    <t>Oprava vnútorných vápenných omietok stropov železobetónových rovných tvárnicových a klenieb, opravovaná plocha nad 30 do 50 % štukových</t>
  </si>
  <si>
    <t>-553421018</t>
  </si>
  <si>
    <t>25</t>
  </si>
  <si>
    <t>611460111.S</t>
  </si>
  <si>
    <t>Príprava vnútorného podkladu stropov na silno a nerovnomerne nasiakavé podklady regulátorom nasiakavosti</t>
  </si>
  <si>
    <t>978116303</t>
  </si>
  <si>
    <t>26</t>
  </si>
  <si>
    <t>612421431.S</t>
  </si>
  <si>
    <t>Oprava vnútorných vápenných omietok stien, v množstve opravenej plochy nad 30 do 50 % štukových</t>
  </si>
  <si>
    <t>-1607636199</t>
  </si>
  <si>
    <t>27</t>
  </si>
  <si>
    <t>612460124.S</t>
  </si>
  <si>
    <t>Príprava vnútorného podkladu stien penetráciou pod omietky a nátery</t>
  </si>
  <si>
    <t>-569477373</t>
  </si>
  <si>
    <t>28</t>
  </si>
  <si>
    <t>612460385.S</t>
  </si>
  <si>
    <t>Vnútorná omietka stien vápennocementová štuková (jemná), hr. 5 mm</t>
  </si>
  <si>
    <t>1223812935</t>
  </si>
  <si>
    <t>29</t>
  </si>
  <si>
    <t>612481119.S</t>
  </si>
  <si>
    <t>Potiahnutie vnútorných stien sklotextilnou mriežkou s celoplošným prilepením</t>
  </si>
  <si>
    <t>1998708550</t>
  </si>
  <si>
    <t>30</t>
  </si>
  <si>
    <t>622461072.S</t>
  </si>
  <si>
    <t>Vonkajšia omietka stien pastovitá silikón-silikátová roztieraná, hr. 1,5 mm</t>
  </si>
  <si>
    <t>-631580494</t>
  </si>
  <si>
    <t>31</t>
  </si>
  <si>
    <t>622461092.S</t>
  </si>
  <si>
    <t>Vonkajšia omietka stien pastovitá minerálna roztieraná, hr. 1,5 mm</t>
  </si>
  <si>
    <t>1231454690</t>
  </si>
  <si>
    <t>32</t>
  </si>
  <si>
    <t>625250554.S</t>
  </si>
  <si>
    <t>Kontaktný zatepľovací systém soklovej alebo vodou namáhanej časti hr. 160 mm, skrutkovacie kotvy</t>
  </si>
  <si>
    <t>1759337815</t>
  </si>
  <si>
    <t>33</t>
  </si>
  <si>
    <t>625250713.S</t>
  </si>
  <si>
    <t>Kontaktný zatepľovací systém z minerálnej vlny hr. 200 mm, skrutkovacie kotvy</t>
  </si>
  <si>
    <t>-1690707081</t>
  </si>
  <si>
    <t>34</t>
  </si>
  <si>
    <t>631316013.S</t>
  </si>
  <si>
    <t>Mazanina z betónu s polypropylénovými vláknami  (m3) tr.C25/30 hr. nad 50 do 80 mm</t>
  </si>
  <si>
    <t>-1796003918</t>
  </si>
  <si>
    <t>35</t>
  </si>
  <si>
    <t>631316197.S</t>
  </si>
  <si>
    <t>Povrchová úprava vsypovou zmesou betónových (pancierových) podláh so syntetickým plnivom, stredné zaťaženie, hr. vsypu 2 mm</t>
  </si>
  <si>
    <t>62204824</t>
  </si>
  <si>
    <t>36</t>
  </si>
  <si>
    <t>631319121.S</t>
  </si>
  <si>
    <t>Príplatok za zníženie obrusnosti s prísadou predp. v projekte pre mazaninu hr. nad 50 do 80 mm</t>
  </si>
  <si>
    <t>387249717</t>
  </si>
  <si>
    <t>37</t>
  </si>
  <si>
    <t>631362021.S</t>
  </si>
  <si>
    <t>Výstuž mazanín z betónov (z kameniva) a z ľahkých betónov zo zváraných sietí z drôtov typu KARI</t>
  </si>
  <si>
    <t>-435988646</t>
  </si>
  <si>
    <t>38</t>
  </si>
  <si>
    <t>632452211.S</t>
  </si>
  <si>
    <t>Cementový poter, pevnosti v tlaku 20 MPa, hr. 10 mm</t>
  </si>
  <si>
    <t>-317750256</t>
  </si>
  <si>
    <t>39</t>
  </si>
  <si>
    <t>632452217.S</t>
  </si>
  <si>
    <t>Cementový poter, pevnosti v tlaku 20 MPa, hr. 40 mm</t>
  </si>
  <si>
    <t>1818351913</t>
  </si>
  <si>
    <t>40</t>
  </si>
  <si>
    <t>632664111</t>
  </si>
  <si>
    <t>Náter betónovej podlahy  penetračný</t>
  </si>
  <si>
    <t>769585411</t>
  </si>
  <si>
    <t>Ostatné konštrukcie a práce-búranie</t>
  </si>
  <si>
    <t>941941031.S</t>
  </si>
  <si>
    <t>Montáž lešenia ľahkého pracovného radového s podlahami šírky od 0,80 do 1,00 m, výšky do 10 m</t>
  </si>
  <si>
    <t>1437737439</t>
  </si>
  <si>
    <t>42</t>
  </si>
  <si>
    <t>941941191.S</t>
  </si>
  <si>
    <t>Príplatok za prvý a každý ďalší i začatý mesiac použitia lešenia ľahkého pracovného radového s podlahami šírky od 0,80 do 1,00 m, výšky do 10 m</t>
  </si>
  <si>
    <t>1048561673</t>
  </si>
  <si>
    <t>43</t>
  </si>
  <si>
    <t>941941831.S</t>
  </si>
  <si>
    <t>Demontáž lešenia ľahkého pracovného radového s podlahami šírky nad 0,80 do 1,00 m, výšky do 10 m</t>
  </si>
  <si>
    <t>154657721</t>
  </si>
  <si>
    <t>44</t>
  </si>
  <si>
    <t>941955001.S</t>
  </si>
  <si>
    <t>Lešenie ľahké pracovné pomocné, s výškou lešeňovej podlahy do 1,20 m</t>
  </si>
  <si>
    <t>1293846191</t>
  </si>
  <si>
    <t>45</t>
  </si>
  <si>
    <t>952901111.S</t>
  </si>
  <si>
    <t>Vyčistenie budov pri výške podlaží do 4 m</t>
  </si>
  <si>
    <t>-1348268950</t>
  </si>
  <si>
    <t>46</t>
  </si>
  <si>
    <t>953945319.S</t>
  </si>
  <si>
    <t>Hliníkový soklový profil šírky 203 mm</t>
  </si>
  <si>
    <t>283428942</t>
  </si>
  <si>
    <t>47</t>
  </si>
  <si>
    <t>953995412.S</t>
  </si>
  <si>
    <t>Nadokenný profil s priznanou okapničkou</t>
  </si>
  <si>
    <t>-1645490460</t>
  </si>
  <si>
    <t>48</t>
  </si>
  <si>
    <t>953995416.S</t>
  </si>
  <si>
    <t>Parapetný profil s integrovanou sieťovinou</t>
  </si>
  <si>
    <t>1171617236</t>
  </si>
  <si>
    <t>49</t>
  </si>
  <si>
    <t>953995421.S</t>
  </si>
  <si>
    <t>Rohový profil s integrovanou sieťovinou - pevný</t>
  </si>
  <si>
    <t>-1899410927</t>
  </si>
  <si>
    <t>50</t>
  </si>
  <si>
    <t>953995428.S</t>
  </si>
  <si>
    <t>Dilatačný profil univerzálny (priebežný/rohový)</t>
  </si>
  <si>
    <t>-1539588088</t>
  </si>
  <si>
    <t>51</t>
  </si>
  <si>
    <t>953995434.S</t>
  </si>
  <si>
    <t>Profil ukončovací pre vytvorenie prechodu medzi oplechovaním a fasádnym zatepľovacím systémom (plastový)</t>
  </si>
  <si>
    <t>-190336254</t>
  </si>
  <si>
    <t>52</t>
  </si>
  <si>
    <t>962031132.S</t>
  </si>
  <si>
    <t>Búranie priečok alebo vybúranie otvorov plochy nad 4 m2 z tehál pálených, plných alebo dutých hr. do 150 mm,  -0,19600t</t>
  </si>
  <si>
    <t>-4974452</t>
  </si>
  <si>
    <t>53</t>
  </si>
  <si>
    <t>962032231.S</t>
  </si>
  <si>
    <t>Búranie muriva alebo vybúranie otvorov plochy nad 4 m2 nadzákladového z tehál pálených, vápenopieskových, cementových na maltu,  -1,90500t</t>
  </si>
  <si>
    <t>188750524</t>
  </si>
  <si>
    <t>54</t>
  </si>
  <si>
    <t>968061113.S</t>
  </si>
  <si>
    <t>Vyvesenie dreveného okenného krídla do suti plochy nad 1,5 m2, -0,01600t</t>
  </si>
  <si>
    <t>1376582591</t>
  </si>
  <si>
    <t>55</t>
  </si>
  <si>
    <t>968061125.S</t>
  </si>
  <si>
    <t>Vyvesenie dreveného dverného krídla do suti plochy do 2 m2, -0,02400t</t>
  </si>
  <si>
    <t>-1531542977</t>
  </si>
  <si>
    <t>56</t>
  </si>
  <si>
    <t>968062356.S</t>
  </si>
  <si>
    <t>Vybúranie drevených rámov okien dvojitých alebo zdvojených, plochy do 4 m2,  -0,05400t</t>
  </si>
  <si>
    <t>1796743727</t>
  </si>
  <si>
    <t>57</t>
  </si>
  <si>
    <t>968071125.S</t>
  </si>
  <si>
    <t>Vyvesenie kovového dverného krídla do suti plochy do 2 m2</t>
  </si>
  <si>
    <t>2009334880</t>
  </si>
  <si>
    <t>58</t>
  </si>
  <si>
    <t>968071137.S</t>
  </si>
  <si>
    <t>Vyvesenie kovového krídla vrát do suti plochy nad 4 m2</t>
  </si>
  <si>
    <t>806266161</t>
  </si>
  <si>
    <t>59</t>
  </si>
  <si>
    <t>968072455.S</t>
  </si>
  <si>
    <t>Vybúranie kovových dverových zárubní plochy do 2 m2,  -0,07600t</t>
  </si>
  <si>
    <t>-1823197972</t>
  </si>
  <si>
    <t>60</t>
  </si>
  <si>
    <t>968072456.S</t>
  </si>
  <si>
    <t>Vybúranie kovových dverových zárubní plochy nad 2 m2,  -0,06300t</t>
  </si>
  <si>
    <t>1892791518</t>
  </si>
  <si>
    <t>61</t>
  </si>
  <si>
    <t>973031325.S</t>
  </si>
  <si>
    <t>Vysekanie kapsy z tehál plochy do 0,10 m2, hl. do 300 mm,  -0,03100t</t>
  </si>
  <si>
    <t>1041403045</t>
  </si>
  <si>
    <t>99</t>
  </si>
  <si>
    <t>Presun hmôt HSV</t>
  </si>
  <si>
    <t>62</t>
  </si>
  <si>
    <t>998011002.S</t>
  </si>
  <si>
    <t>Presun hmôt pre budovy (801, 803, 812), zvislá konštr. z tehál, tvárnic, z kovu výšky do 12 m</t>
  </si>
  <si>
    <t>1749920765</t>
  </si>
  <si>
    <t>PSV</t>
  </si>
  <si>
    <t>Práce a dodávky PSV</t>
  </si>
  <si>
    <t>711</t>
  </si>
  <si>
    <t>Izolácie proti vode a vlhkosti</t>
  </si>
  <si>
    <t>63</t>
  </si>
  <si>
    <t>711113204.S</t>
  </si>
  <si>
    <t>Zhotovenie  izolácie proti zemnej vlhkosti na vodorovnej ploche náterom z tekutej gumy hr. 3 mm</t>
  </si>
  <si>
    <t>1227154605</t>
  </si>
  <si>
    <t>64</t>
  </si>
  <si>
    <t>245610003305</t>
  </si>
  <si>
    <t>Náterová hydroizolácia tekutá guma, spotreba 0,5-3,0 kg/m2, 10 kg</t>
  </si>
  <si>
    <t>kg</t>
  </si>
  <si>
    <t>-269140971</t>
  </si>
  <si>
    <t>65</t>
  </si>
  <si>
    <t>711131102.S</t>
  </si>
  <si>
    <t>Zhotovenie geotextílie alebo tkaniny na plochu vodorovnú</t>
  </si>
  <si>
    <t>-344746429</t>
  </si>
  <si>
    <t>66</t>
  </si>
  <si>
    <t>693110003200.S</t>
  </si>
  <si>
    <t>Geotextília polypropylénová netkaná 500 g/m2</t>
  </si>
  <si>
    <t>583424141</t>
  </si>
  <si>
    <t>67</t>
  </si>
  <si>
    <t>998711202.S</t>
  </si>
  <si>
    <t>Presun hmôt pre izoláciu proti vode v objektoch výšky nad 6 do 12 m</t>
  </si>
  <si>
    <t>%</t>
  </si>
  <si>
    <t>-1889216807</t>
  </si>
  <si>
    <t>712</t>
  </si>
  <si>
    <t>Izolácie striech, povlakové krytiny</t>
  </si>
  <si>
    <t>68</t>
  </si>
  <si>
    <t>712290020.S</t>
  </si>
  <si>
    <t>Zhotovenie parozábrany pre strechy šikmé do 30°</t>
  </si>
  <si>
    <t>-92991799</t>
  </si>
  <si>
    <t>69</t>
  </si>
  <si>
    <t>283230007000</t>
  </si>
  <si>
    <t>Parozábrana š.1,5 m</t>
  </si>
  <si>
    <t>-388182391</t>
  </si>
  <si>
    <t>70</t>
  </si>
  <si>
    <t>712311101.S</t>
  </si>
  <si>
    <t>Zhotovenie povlakovej krytiny striech plochých do 10° za studena náterom penetračným</t>
  </si>
  <si>
    <t>-1903285319</t>
  </si>
  <si>
    <t>71</t>
  </si>
  <si>
    <t>111630002800.S</t>
  </si>
  <si>
    <t>Penetračný náter na živičnej báze s obsahom rozpoušťadiel</t>
  </si>
  <si>
    <t>l</t>
  </si>
  <si>
    <t>-1338655643</t>
  </si>
  <si>
    <t>72</t>
  </si>
  <si>
    <t>712341559.S</t>
  </si>
  <si>
    <t>Zhotovenie povlak. krytiny striech plochých do 10° pásmi pritav. NAIP na celej ploche, oxidované pásy</t>
  </si>
  <si>
    <t>1952241396</t>
  </si>
  <si>
    <t>73</t>
  </si>
  <si>
    <t>628310001000.S</t>
  </si>
  <si>
    <t>Pás asfaltový s posypom hr. 3,5 mm vystužený sklenenou rohožou</t>
  </si>
  <si>
    <t>859232588</t>
  </si>
  <si>
    <t>74</t>
  </si>
  <si>
    <t>712431105.S</t>
  </si>
  <si>
    <t>Zhotovenie povlak. krytiny striech šikmých do 30° samolepiacim asfaltovým pásom</t>
  </si>
  <si>
    <t>1792114393</t>
  </si>
  <si>
    <t>75</t>
  </si>
  <si>
    <t>628420000400.S</t>
  </si>
  <si>
    <t>Modifikovaný asfaltový pás samolepiaci pre hydroizoláciu striech, hr. 3,0 mm, PE</t>
  </si>
  <si>
    <t>-1616488942</t>
  </si>
  <si>
    <t>76</t>
  </si>
  <si>
    <t>712831105.S</t>
  </si>
  <si>
    <t>Zhotovenie povlak. krytiny striech vytianhutím izol. povlaku samolepiacim asfaltovým pásom</t>
  </si>
  <si>
    <t>1909245781</t>
  </si>
  <si>
    <t>77</t>
  </si>
  <si>
    <t>-1298285692</t>
  </si>
  <si>
    <t>78</t>
  </si>
  <si>
    <t>712841559.S</t>
  </si>
  <si>
    <t>Zhotovenie povlakovej krytiny striech vytiahnutím izolačného povlaku pásmi pritavením NAIP</t>
  </si>
  <si>
    <t>1535854722</t>
  </si>
  <si>
    <t>79</t>
  </si>
  <si>
    <t>752424171</t>
  </si>
  <si>
    <t>80</t>
  </si>
  <si>
    <t>998712202.S</t>
  </si>
  <si>
    <t>Presun hmôt pre izoláciu povlakovej krytiny v objektoch výšky nad 6 do 12 m</t>
  </si>
  <si>
    <t>816706383</t>
  </si>
  <si>
    <t>713</t>
  </si>
  <si>
    <t>Izolácie tepelné</t>
  </si>
  <si>
    <t>81</t>
  </si>
  <si>
    <t>713120010.S</t>
  </si>
  <si>
    <t>Zakrývanie tepelnej izolácie podláh fóliou</t>
  </si>
  <si>
    <t>-2088979634</t>
  </si>
  <si>
    <t>82</t>
  </si>
  <si>
    <t>283230011600.S</t>
  </si>
  <si>
    <t>Fólia zákrývacia LDPE hr. 0,075 mm</t>
  </si>
  <si>
    <t>-2140101537</t>
  </si>
  <si>
    <t>83</t>
  </si>
  <si>
    <t>713122111.S</t>
  </si>
  <si>
    <t>Montáž tepelnej izolácie podláh polystyrénom, kladeným voľne v jednej vrstve</t>
  </si>
  <si>
    <t>151604085</t>
  </si>
  <si>
    <t>84</t>
  </si>
  <si>
    <t>283720000600.S</t>
  </si>
  <si>
    <t>Doska EPS hr. 90 mm, pevnosť v tlaku 100 kPa, na zateplenie podláh a plochých striech</t>
  </si>
  <si>
    <t>-1982079725</t>
  </si>
  <si>
    <t>85</t>
  </si>
  <si>
    <t>713132206.S</t>
  </si>
  <si>
    <t>Montáž tepelnej izolácie podzemných stien a základov polystyrénom kotvením a lepením</t>
  </si>
  <si>
    <t>2083655403</t>
  </si>
  <si>
    <t>86</t>
  </si>
  <si>
    <t>283720011500.S</t>
  </si>
  <si>
    <t>Doska EPS hr. 120 mm so zníženou nasiakavosťou pre zateplenie suterénu</t>
  </si>
  <si>
    <t>-1774696955</t>
  </si>
  <si>
    <t>87</t>
  </si>
  <si>
    <t>713132207.S</t>
  </si>
  <si>
    <t>Montáž tepelnej izolácie podzemných stien a základov polystyrénom použité ako stratené debnenie</t>
  </si>
  <si>
    <t>-1143915976</t>
  </si>
  <si>
    <t>88</t>
  </si>
  <si>
    <t>283720011400.S</t>
  </si>
  <si>
    <t>Doska EPS hr. 100 mm so zníženou nasiakavosťou pre zateplenie suterénu</t>
  </si>
  <si>
    <t>-22392920</t>
  </si>
  <si>
    <t>89</t>
  </si>
  <si>
    <t>713141230.S</t>
  </si>
  <si>
    <t>Montáž tepelnej izolácie striech plochých do 10° minerálnou vlnou, dvojvrstvová prilep. za studena</t>
  </si>
  <si>
    <t>-926828093</t>
  </si>
  <si>
    <t>90</t>
  </si>
  <si>
    <t>631440033400.S</t>
  </si>
  <si>
    <t>Doska z minerálnej vlny hr. 150 mm, izolácia pre zateplenie plochých striech</t>
  </si>
  <si>
    <t>-1562210489</t>
  </si>
  <si>
    <t>91</t>
  </si>
  <si>
    <t>998713202.S</t>
  </si>
  <si>
    <t>Presun hmôt pre izolácie tepelné v objektoch výšky nad 6 m do 12 m</t>
  </si>
  <si>
    <t>-1121420232</t>
  </si>
  <si>
    <t>764</t>
  </si>
  <si>
    <t>Konštrukcie klampiarske</t>
  </si>
  <si>
    <t>92</t>
  </si>
  <si>
    <t>764171231.S</t>
  </si>
  <si>
    <t>Záveterná lišta pozink farebný, r.š. do 370 mm, sklon strechy do 30°</t>
  </si>
  <si>
    <t>-1996438375</t>
  </si>
  <si>
    <t>93</t>
  </si>
  <si>
    <t>764171244.S</t>
  </si>
  <si>
    <t>Lemovanie múru bočné pozink farebný, r.š. do 310 mm, sklon strechy do 30°</t>
  </si>
  <si>
    <t>-961270915</t>
  </si>
  <si>
    <t>94</t>
  </si>
  <si>
    <t>764171263.S</t>
  </si>
  <si>
    <t>Odkvapové lemovanie pozink farebný, r.š. do 250 mm, sklon strechy do 30°</t>
  </si>
  <si>
    <t>-822755150</t>
  </si>
  <si>
    <t>95</t>
  </si>
  <si>
    <t>764171703.S</t>
  </si>
  <si>
    <t>Krytina trapézová pozink farebný, výška profilu 12 mm, sklon strechy do 30°</t>
  </si>
  <si>
    <t>505847928</t>
  </si>
  <si>
    <t>96</t>
  </si>
  <si>
    <t>764171848.S</t>
  </si>
  <si>
    <t>Štítové lemovanie pozink farebný, r.š. do 370 mm, sklon strechy do 30°</t>
  </si>
  <si>
    <t>-399725796</t>
  </si>
  <si>
    <t>97</t>
  </si>
  <si>
    <t>764323440.S</t>
  </si>
  <si>
    <t>Oplechovanie z pozinkovaného farbeného PZf plechu, odkvapov na strechách s lepenkovou krytinou r.š. 400 mm</t>
  </si>
  <si>
    <t>-1292029956</t>
  </si>
  <si>
    <t>98</t>
  </si>
  <si>
    <t>764333450.S</t>
  </si>
  <si>
    <t>Lemovanie z pozinkovaného farbeného PZf plechu, múrov na plochých strechách r.š. 500 mm</t>
  </si>
  <si>
    <t>1555498955</t>
  </si>
  <si>
    <t>764352427.S</t>
  </si>
  <si>
    <t>Žľaby z pozinkovaného farbeného PZf plechu, pododkvapové polkruhové r.š. 330 mm</t>
  </si>
  <si>
    <t>-580770544</t>
  </si>
  <si>
    <t>100</t>
  </si>
  <si>
    <t>764410440.S</t>
  </si>
  <si>
    <t>Oplechovanie parapetov z pozinkovaného farbeného PZf plechu, vrátane rohov r.š. 250 mm</t>
  </si>
  <si>
    <t>-850827063</t>
  </si>
  <si>
    <t>101</t>
  </si>
  <si>
    <t>764410520.S</t>
  </si>
  <si>
    <t>Oplechovanie parapetov z poplastovaného plechu, vrátane rohov r.š. 200 mm</t>
  </si>
  <si>
    <t>-1238299769</t>
  </si>
  <si>
    <t>102</t>
  </si>
  <si>
    <t>764410530.S</t>
  </si>
  <si>
    <t>Oplechovanie parapetov z poplastovaného plechu, vrátane rohov r.š. 250 mm</t>
  </si>
  <si>
    <t>909940898</t>
  </si>
  <si>
    <t>103</t>
  </si>
  <si>
    <t>764454455.S</t>
  </si>
  <si>
    <t>Zvodové rúry z pozinkovaného farbeného PZf plechu, kruhové priemer 150 mm</t>
  </si>
  <si>
    <t>-956893065</t>
  </si>
  <si>
    <t>104</t>
  </si>
  <si>
    <t>998764202.S</t>
  </si>
  <si>
    <t>Presun hmôt pre konštrukcie klampiarske v objektoch výšky nad 6 do 12 m</t>
  </si>
  <si>
    <t>-1912923278</t>
  </si>
  <si>
    <t>766</t>
  </si>
  <si>
    <t>Konštrukcie stolárske</t>
  </si>
  <si>
    <t>105</t>
  </si>
  <si>
    <t>766621400.S</t>
  </si>
  <si>
    <t>Montáž okien plastových s hydroizolačnými páskami (exteriérová a interiérová)</t>
  </si>
  <si>
    <t>1684113722</t>
  </si>
  <si>
    <t>106</t>
  </si>
  <si>
    <t>283290006100.S</t>
  </si>
  <si>
    <t>Tesniaca paropriepustná fólia polymér-flísová, š. 290 mm, dĺ. 30 m, pre tesnenie pripájacej škáry okenného rámu a muriva z exteriéru</t>
  </si>
  <si>
    <t>473705374</t>
  </si>
  <si>
    <t>107</t>
  </si>
  <si>
    <t>283290006200.S</t>
  </si>
  <si>
    <t>Tesniaca paronepriepustná fólia polymér-flísová, š. 70 mm, dĺ. 30 m, pre tesnenie pripájacej škáry okenného rámu a muriva z interiéru</t>
  </si>
  <si>
    <t>562965946</t>
  </si>
  <si>
    <t>108</t>
  </si>
  <si>
    <t>611410091020.S</t>
  </si>
  <si>
    <t>Okno plastové jednokrídlové OS, izolačné trojsklo, 1100x1800</t>
  </si>
  <si>
    <t>-1096243644</t>
  </si>
  <si>
    <t>109</t>
  </si>
  <si>
    <t>611410091030.S</t>
  </si>
  <si>
    <t>Okno plastové dvojkrídklové OS+OS, izolačné trojsklo, 1800x1800 mm</t>
  </si>
  <si>
    <t>2130954583</t>
  </si>
  <si>
    <t>110</t>
  </si>
  <si>
    <t>766621409</t>
  </si>
  <si>
    <t>Dodávka a montáž dverí pre chladiarenske zariadenia, posuvné, otočné, komplet</t>
  </si>
  <si>
    <t>-89716362</t>
  </si>
  <si>
    <t>111</t>
  </si>
  <si>
    <t>766641161.S</t>
  </si>
  <si>
    <t>Montáž dverí plastových, vchodových, 1 m obvodu dverí</t>
  </si>
  <si>
    <t>-426326326</t>
  </si>
  <si>
    <t>112</t>
  </si>
  <si>
    <t>611420000101</t>
  </si>
  <si>
    <t>Plastové dvere, izolačné trojsklo, zostava 1300*2820 mm, dvere 900x2150 mm, nadsvetlík, bočný svetlík</t>
  </si>
  <si>
    <t>1511193881</t>
  </si>
  <si>
    <t>113</t>
  </si>
  <si>
    <t>611420000102</t>
  </si>
  <si>
    <t>Plastové dvere , izolačné trojsklo 1100 x 1970 mm, otváravé,</t>
  </si>
  <si>
    <t>432388448</t>
  </si>
  <si>
    <t>114</t>
  </si>
  <si>
    <t>766662112.S</t>
  </si>
  <si>
    <t>Montáž dverového krídla otočného jednokrídlového poldrážkového, do existujúcej zárubne, vrátane kovania</t>
  </si>
  <si>
    <t>1698772195</t>
  </si>
  <si>
    <t>115</t>
  </si>
  <si>
    <t>549150000600.S</t>
  </si>
  <si>
    <t>Kľučka dverová a rozeta 2x, nehrdzavejúca oceľ, povrch nerez brúsený</t>
  </si>
  <si>
    <t>251670067</t>
  </si>
  <si>
    <t>116</t>
  </si>
  <si>
    <t>611610003300.S</t>
  </si>
  <si>
    <t>Dvere vnútorné jednokrídlové, šírka 600-900 mm, výplň DTD doska, povrch CPL laminát, mechanicky odolné s preskleným pásom</t>
  </si>
  <si>
    <t>1015927630</t>
  </si>
  <si>
    <t>117</t>
  </si>
  <si>
    <t>611610002900.S</t>
  </si>
  <si>
    <t>Dvere vnútorné jednokrídlové, šírka 600-900 mm, výplň DTD doska, povrch CPL laminát, mechanicky odolné plné</t>
  </si>
  <si>
    <t>-1372403810</t>
  </si>
  <si>
    <t>118</t>
  </si>
  <si>
    <t>766702111.S</t>
  </si>
  <si>
    <t>Montáž zárubní obložkových pre dvere jednokrídlové</t>
  </si>
  <si>
    <t>-1086485665</t>
  </si>
  <si>
    <t>119</t>
  </si>
  <si>
    <t>611810002700.S</t>
  </si>
  <si>
    <t>Zárubňa vnútorná obložková, šírka 600-900 mm, výška 1970 mm, DTD doska, povrch CPL laminát, pre stenu hrúbky 60-170 mm, pre jednokrídlové dvere</t>
  </si>
  <si>
    <t>1712896102</t>
  </si>
  <si>
    <t>120</t>
  </si>
  <si>
    <t>611810002800.S</t>
  </si>
  <si>
    <t>Zárubňa vnútorná obložková, šírka 600-900 mm, výška 1970 mm, DTD doska, povrch CPL laminát, pre stenu hrúbky 180-250 mm, pre jednokrídlové dvere</t>
  </si>
  <si>
    <t>1217664665</t>
  </si>
  <si>
    <t>121</t>
  </si>
  <si>
    <t>611810003000.S</t>
  </si>
  <si>
    <t>Zárubňa vnútorná obložková, šírka 600-900 mm, výška 1970 mm, DTD doska, povrch CPL laminát, pre stenu hrúbky 360-500 mm, pre jednokrídlové dvere</t>
  </si>
  <si>
    <t>379407673</t>
  </si>
  <si>
    <t>122</t>
  </si>
  <si>
    <t>998766202.S</t>
  </si>
  <si>
    <t>Presun hmot pre konštrukcie stolárske v objektoch výšky nad 6 do 12 m</t>
  </si>
  <si>
    <t>-210456740</t>
  </si>
  <si>
    <t>767</t>
  </si>
  <si>
    <t>Konštrukcie doplnkové kovové</t>
  </si>
  <si>
    <t>123</t>
  </si>
  <si>
    <t>767137111.S</t>
  </si>
  <si>
    <t>Montáž roštu z oceľových profilov pre steny a priečky výšky nad 3300 mm, rozpätie do 600 mm</t>
  </si>
  <si>
    <t>-806512667</t>
  </si>
  <si>
    <t>124</t>
  </si>
  <si>
    <t>553810001092R</t>
  </si>
  <si>
    <t xml:space="preserve">Profil nosný </t>
  </si>
  <si>
    <t>713701141</t>
  </si>
  <si>
    <t>125</t>
  </si>
  <si>
    <t>767211114</t>
  </si>
  <si>
    <t>Dodávka a montáž vonkajšieho oceľového schodiska, vrátane zábradlia, povrchovej úpravy, striešky nad schodiskom</t>
  </si>
  <si>
    <t>-1339862958</t>
  </si>
  <si>
    <t>126</t>
  </si>
  <si>
    <t>7673971011</t>
  </si>
  <si>
    <t>Montáž  hygienických PUR panelov , stropy, steny, hr. 40, 80, 150 mm, vrátane nosnej konštrukcie, oplechovania</t>
  </si>
  <si>
    <t>-495693440</t>
  </si>
  <si>
    <t>127</t>
  </si>
  <si>
    <t>553250002100.S</t>
  </si>
  <si>
    <t>Panel sendvičový z tvrdej polyuretánovej peny PUR stenový štandardný oceľový plášť š. 1100 mm hr. jadra 40 mm</t>
  </si>
  <si>
    <t>-1161901276</t>
  </si>
  <si>
    <t>128</t>
  </si>
  <si>
    <t>553250002101</t>
  </si>
  <si>
    <t>Panel sendvičový  stenový poplastovaný š. 1100 mm hr. jadra 40 mm</t>
  </si>
  <si>
    <t>-728555047</t>
  </si>
  <si>
    <t>129</t>
  </si>
  <si>
    <t>553250002400.S</t>
  </si>
  <si>
    <t>Panel sendvičový z tvrdej polyuretánovej peny PUR stenový štandardný oceľový plášť š. 1100 mm hr. jadra 80 mm</t>
  </si>
  <si>
    <t>1829883467</t>
  </si>
  <si>
    <t>130</t>
  </si>
  <si>
    <t>553250002401</t>
  </si>
  <si>
    <t>Panel sendvičový z tvrdej polyuretánovej peny PUR stenový nerez z jednej strany š. 1100 mm hr. jadra 80 mm</t>
  </si>
  <si>
    <t>628353886</t>
  </si>
  <si>
    <t>131</t>
  </si>
  <si>
    <t>553250002701</t>
  </si>
  <si>
    <t>Panel sendvičový z tvrdej polyuretánovej peny z jednej strany poplastovaný hr. jadra 80 mm</t>
  </si>
  <si>
    <t>237293473</t>
  </si>
  <si>
    <t>132</t>
  </si>
  <si>
    <t>5532500030001</t>
  </si>
  <si>
    <t>Panel sendvičový z tvrdej polyuretánovej peny PUR stenový chladiarenský oceľový plášť š. 1100 mm hr. jadra 150 mm</t>
  </si>
  <si>
    <t>-1872336178</t>
  </si>
  <si>
    <t>133</t>
  </si>
  <si>
    <t>767590125</t>
  </si>
  <si>
    <t>Dodávka a montáž pochôdznej plochy ma kóte +3,666- skladba podlahy  P5</t>
  </si>
  <si>
    <t>167772811</t>
  </si>
  <si>
    <t>134</t>
  </si>
  <si>
    <t>767640010.S</t>
  </si>
  <si>
    <t>Montáž zdvižno posuvných a sklopno posuvných hliníkových dverí s hydroizolačnými páskami (exteriérová a interiérová)</t>
  </si>
  <si>
    <t>1185697969</t>
  </si>
  <si>
    <t>135</t>
  </si>
  <si>
    <t>553410097030.S</t>
  </si>
  <si>
    <t>Dvere hliníkové otočné, dvojkr., izolačné trojsklo šxv 2000 x 2100 mm</t>
  </si>
  <si>
    <t>-1233758690</t>
  </si>
  <si>
    <t>136</t>
  </si>
  <si>
    <t>767920171</t>
  </si>
  <si>
    <t xml:space="preserve">Dodávka a montáž zádveria expedície </t>
  </si>
  <si>
    <t>-1285974306</t>
  </si>
  <si>
    <t>137</t>
  </si>
  <si>
    <t>767995105.S</t>
  </si>
  <si>
    <t>Montáž ostatných atypických kovových stavebných doplnkových konštrukcií nad 50 do 100 kg</t>
  </si>
  <si>
    <t>1733160672</t>
  </si>
  <si>
    <t>138</t>
  </si>
  <si>
    <t>767995390.S</t>
  </si>
  <si>
    <t>Výroba a dodávka doplnku stavebného atypického o hmotnosti od 20,01 do 300 kg stupňa zložitosti 3</t>
  </si>
  <si>
    <t>-1255660689</t>
  </si>
  <si>
    <t>139</t>
  </si>
  <si>
    <t>998767202.S</t>
  </si>
  <si>
    <t>Presun hmôt pre kovové stavebné doplnkové konštrukcie v objektoch výšky nad 6 do 12 m</t>
  </si>
  <si>
    <t>968787783</t>
  </si>
  <si>
    <t>776</t>
  </si>
  <si>
    <t>Podlahy povlakové</t>
  </si>
  <si>
    <t>140</t>
  </si>
  <si>
    <t>776511820.S</t>
  </si>
  <si>
    <t>Odstránenie povlakových podláh z nášľapnej plochy lepených s podložkou,  -0,00100t</t>
  </si>
  <si>
    <t>-167818164</t>
  </si>
  <si>
    <t>777</t>
  </si>
  <si>
    <t>Podlahy syntetické</t>
  </si>
  <si>
    <t>141</t>
  </si>
  <si>
    <t>777511022.P2</t>
  </si>
  <si>
    <t>Zhotovenie epoxidovej podlahy komplet, vrátane uzatváracieho náteru</t>
  </si>
  <si>
    <t>-363503357</t>
  </si>
  <si>
    <t>142</t>
  </si>
  <si>
    <t>777531020.P1</t>
  </si>
  <si>
    <t>Zhotovenie polyuretánovej podlahy hr.do 10 mm, penetrácia, 2x stierka s kremičitým pieskom, uzatvárací náter</t>
  </si>
  <si>
    <t>-1770033745</t>
  </si>
  <si>
    <t>143</t>
  </si>
  <si>
    <t>998777192.S</t>
  </si>
  <si>
    <t>Podlahy syntetické, prípl.za presun nad vymedz. najväčšiu dopr. vzdial. do 100 m</t>
  </si>
  <si>
    <t>-170611261</t>
  </si>
  <si>
    <t>144</t>
  </si>
  <si>
    <t>998777202.S</t>
  </si>
  <si>
    <t>Presun hmôt pre podlahy syntetické v objektoch výšky nad 6 do 12 m</t>
  </si>
  <si>
    <t>122730112</t>
  </si>
  <si>
    <t>781</t>
  </si>
  <si>
    <t>Obklady</t>
  </si>
  <si>
    <t>145</t>
  </si>
  <si>
    <t>781445017.S</t>
  </si>
  <si>
    <t>Montáž obkladov vnútor. stien z obkladačiek kladených do tmelu veľ. 300x200 mm</t>
  </si>
  <si>
    <t>-359718367</t>
  </si>
  <si>
    <t>146</t>
  </si>
  <si>
    <t>781445067.S</t>
  </si>
  <si>
    <t>Montáž obkladov vnútor. stien z obkladačiek kladených do tmelu v obmedzenom priestore veľ. 300x200 mm</t>
  </si>
  <si>
    <t>679843068</t>
  </si>
  <si>
    <t>147</t>
  </si>
  <si>
    <t>597640001600</t>
  </si>
  <si>
    <t>Obkladačky keramické hr. 8 mm</t>
  </si>
  <si>
    <t>844588317</t>
  </si>
  <si>
    <t>148</t>
  </si>
  <si>
    <t>781491111.S</t>
  </si>
  <si>
    <t>Montáž plastových profilov pre obklad do tmelu - roh steny</t>
  </si>
  <si>
    <t>1851304738</t>
  </si>
  <si>
    <t>149</t>
  </si>
  <si>
    <t>283410018260.S</t>
  </si>
  <si>
    <t>Profil ukončovací oblý uzavretý s nosom na vonkajší roh pre hr. dlaždíc 10 mm, PVC</t>
  </si>
  <si>
    <t>-1530365400</t>
  </si>
  <si>
    <t>150</t>
  </si>
  <si>
    <t>998781102.S</t>
  </si>
  <si>
    <t>Presun hmôt pre obklady keramické v objektoch výšky nad 6 do 12 m</t>
  </si>
  <si>
    <t>839199103</t>
  </si>
  <si>
    <t>784</t>
  </si>
  <si>
    <t>Maľby</t>
  </si>
  <si>
    <t>151</t>
  </si>
  <si>
    <t>784410100.S</t>
  </si>
  <si>
    <t>Penetrovanie jednonásobné jemnozrnných podkladov výšky do 3,80 m</t>
  </si>
  <si>
    <t>545554729</t>
  </si>
  <si>
    <t>152</t>
  </si>
  <si>
    <t>784418012.S</t>
  </si>
  <si>
    <t>Zakrývanie podláh a zariadení papierom v miestnostiach alebo na schodisku</t>
  </si>
  <si>
    <t>-1652387898</t>
  </si>
  <si>
    <t>153</t>
  </si>
  <si>
    <t>784441010.S</t>
  </si>
  <si>
    <t>Maľby latexové dvojnásobné základné, ručne nanášané na jemnozrnný podklad výšky do 3,80 m</t>
  </si>
  <si>
    <t>-170842906</t>
  </si>
  <si>
    <t>SO 01-1 - Elektroinštalácia</t>
  </si>
  <si>
    <t>Úroveň 3:</t>
  </si>
  <si>
    <t>SO 01-1 - HZS - invest.náklady neobsiahnuté  rozpočte</t>
  </si>
  <si>
    <t>00 - Investičné náklady neobsiahnuté v cenách</t>
  </si>
  <si>
    <t xml:space="preserve">    0004 - Projektové práce</t>
  </si>
  <si>
    <t xml:space="preserve">    0010 - Inžinierska činnosť</t>
  </si>
  <si>
    <t>00</t>
  </si>
  <si>
    <t>Investičné náklady neobsiahnuté v cenách</t>
  </si>
  <si>
    <t>0004</t>
  </si>
  <si>
    <t>Projektové práce</t>
  </si>
  <si>
    <t>00040400004041.S</t>
  </si>
  <si>
    <t>eur</t>
  </si>
  <si>
    <t>0010</t>
  </si>
  <si>
    <t>Inžinierska činnosť</t>
  </si>
  <si>
    <t>00100334000034.S</t>
  </si>
  <si>
    <t>Inžinierska činnosť - skúšky a revízie ostatné skúšky</t>
  </si>
  <si>
    <t>SO 01-1-2 - Kabeláž silnoprúd mäsovýroba</t>
  </si>
  <si>
    <t>91 - Montáž silnoprúdových rozvodov a zariadení</t>
  </si>
  <si>
    <t xml:space="preserve">    9101 - Úložný materiál</t>
  </si>
  <si>
    <t xml:space="preserve">    9108 - Káble Cu</t>
  </si>
  <si>
    <t xml:space="preserve">    9122 - Uzemňovacie a bleskozvodné vedenia</t>
  </si>
  <si>
    <t>Montáž silnoprúdových rozvodov a zariadení</t>
  </si>
  <si>
    <t>9101</t>
  </si>
  <si>
    <t>Úložný materiál</t>
  </si>
  <si>
    <t>91010101010170.S</t>
  </si>
  <si>
    <t>Rúrka ohybná elektroinštalačná z PVC typ FXP 20, uložená pevne</t>
  </si>
  <si>
    <t>345710009100</t>
  </si>
  <si>
    <t>Rúrka ohybná vlnitá pancierová PVC-U, FXP D 20</t>
  </si>
  <si>
    <t>345710017800.S</t>
  </si>
  <si>
    <t>Spojka nasúvacia z PVC pre elektroinštal. rúrky, D 20 mm</t>
  </si>
  <si>
    <t>E00001883</t>
  </si>
  <si>
    <t>Príchytka clip 20 CL20 GR-sivá</t>
  </si>
  <si>
    <t>KS</t>
  </si>
  <si>
    <t>91010101010200.S</t>
  </si>
  <si>
    <t>Rúrka ohybná elektroinštalačná z PVC typ FXP 40, uložená pevne</t>
  </si>
  <si>
    <t>345710009400</t>
  </si>
  <si>
    <t>Rúrka ohybná vlnitá pancierová PVC-U, FXP D 40</t>
  </si>
  <si>
    <t>345710018100.S</t>
  </si>
  <si>
    <t>Spojka nasúvacia z PVC pre elektroinštal. rúrky, D 40 mm</t>
  </si>
  <si>
    <t>345710037600</t>
  </si>
  <si>
    <t>Príchytka pre rúrku z PVC CL 40</t>
  </si>
  <si>
    <t>91010101010722.S</t>
  </si>
  <si>
    <t>Rúrka tuhá elektroinštalačná UV stabilná bezhalogénová z PC ABS, D 20 uložená pevne</t>
  </si>
  <si>
    <t>345710000715.S</t>
  </si>
  <si>
    <t>Rúrka tuhá hrdlovaná 4020 so strednou mechanickou odolnosťou z PC ABS, UV stabilná bezhalogénová samozhášavá, D 20 mm</t>
  </si>
  <si>
    <t>345710019320.S</t>
  </si>
  <si>
    <t>Spojka 0220 z PC-ABS pre bezhalogénové elektroinštal. rúrky, D 20 mm</t>
  </si>
  <si>
    <t>345710025283</t>
  </si>
  <si>
    <t>Koleno 4120 HF FB pre bezhalogénové EN rúrky D 20 mm, čierne, PC-ABS, KOPOS</t>
  </si>
  <si>
    <t>345710038320</t>
  </si>
  <si>
    <t>Príchytka plastová 5320HF FB pre bezhalogénové EN rúrky D 20 mm, čierna PC-ABS, KOPOS</t>
  </si>
  <si>
    <t>91010101010725.S</t>
  </si>
  <si>
    <t>Rúrka tuhá elektroinštalačná UV stabilná bezhalogénová z PC ABS, D 40 uložená pevne</t>
  </si>
  <si>
    <t>345710000730.S</t>
  </si>
  <si>
    <t>Rúrka tuhá hrdlovaná 4040 so strednou mechanickou odolnosťou z PC ABS, UV stabilná bezhalogénová samozhášavá, D 40 mm</t>
  </si>
  <si>
    <t>345710019350.S</t>
  </si>
  <si>
    <t>Spojka 0240 z PC-ABS pre bezhalogénové elektroinštal. rúrky, D 40 mm</t>
  </si>
  <si>
    <t>345710025293</t>
  </si>
  <si>
    <t>Koleno 4140 HF FB pre bezhalogénové EN rúrky D 40 mm, čierne, PC-ABS, KOPOS</t>
  </si>
  <si>
    <t>345710038350</t>
  </si>
  <si>
    <t>Príchytka plastová 5340HF FB pre bezhalogénové EN rúrky D 40 mm, čierna PC-ABS, KOPOS</t>
  </si>
  <si>
    <t>9108</t>
  </si>
  <si>
    <t>Káble Cu</t>
  </si>
  <si>
    <t>91080104010190.S</t>
  </si>
  <si>
    <t>Kábel bezhalogénový, medený uložený voľne N2XH 0,6/1,0 kV  3x1,5</t>
  </si>
  <si>
    <t>341610014300.S</t>
  </si>
  <si>
    <t>Kábel medený bezhalogenový N2XH-J 3x1,5 mm2 RE</t>
  </si>
  <si>
    <t>91080104010191.S</t>
  </si>
  <si>
    <t>Kábel bezhalogénový, medený uložený voľne N2XH 0,6/1,0 kV  3x2,5</t>
  </si>
  <si>
    <t>341610014400.S</t>
  </si>
  <si>
    <t>Kábel medený bezhalogenový N2XH-J 3x2,5 mm2 RE</t>
  </si>
  <si>
    <t>91080104010216.S</t>
  </si>
  <si>
    <t>Kábel bezhalogénový, medený uložený voľne N2XH 0,6/1,0 kV  5x2,5</t>
  </si>
  <si>
    <t>341610016900.S</t>
  </si>
  <si>
    <t>Kábel medený bezhalogenový N2XH-J 5x2,5 mm2 RE</t>
  </si>
  <si>
    <t>91080104010217.S</t>
  </si>
  <si>
    <t>Kábel bezhalogénový, medený uložený voľne N2XH 0,6/1,0 kV  5x4</t>
  </si>
  <si>
    <t>341610017000.S</t>
  </si>
  <si>
    <t>Kábel medený bezhalogenový N2XH-J 5x4 mm2 RE</t>
  </si>
  <si>
    <t>91080104010218.S</t>
  </si>
  <si>
    <t>Kábel bezhalogénový, medený uložený voľne N2XH 0,6/1,0 kV  5x6</t>
  </si>
  <si>
    <t>341610017100.S</t>
  </si>
  <si>
    <t>Kábel medený bezhalogenový N2XH-J 5x6 mm2 RE</t>
  </si>
  <si>
    <t>91080104010219.S</t>
  </si>
  <si>
    <t>Kábel bezhalogénový, medený uložený voľne N2XH 0,6/1,0 kV  5x10</t>
  </si>
  <si>
    <t>341610017200.S</t>
  </si>
  <si>
    <t>Kábel medený bezhalogenový N2XH-J 5x10 mm2 RE</t>
  </si>
  <si>
    <t>91080107010050.S</t>
  </si>
  <si>
    <t>Kábel signálny uložený voľne JYTY 250 V 2x1</t>
  </si>
  <si>
    <t>KPE000000025</t>
  </si>
  <si>
    <t>Kábel pevný J-Y(ST)Y 1x2x0,8 červený pvc</t>
  </si>
  <si>
    <t>91080114010003.S</t>
  </si>
  <si>
    <t>Vodič medený uložený voľne CYY 450/750 V  4mm2</t>
  </si>
  <si>
    <t>341110010700.S</t>
  </si>
  <si>
    <t>Vodič medený CYY 4 mm2</t>
  </si>
  <si>
    <t>9122</t>
  </si>
  <si>
    <t>Uzemňovacie a bleskozvodné vedenia</t>
  </si>
  <si>
    <t>91220201012010.S</t>
  </si>
  <si>
    <t>Uzemňovacie vedenie na povrchu FeZn, pre vonkajšie práce</t>
  </si>
  <si>
    <t>354410054700.S</t>
  </si>
  <si>
    <t>Drôt bleskozvodový FeZn, d 8 mm</t>
  </si>
  <si>
    <t>91220201012032.S</t>
  </si>
  <si>
    <t>Ekvipotenciálna svorkovnica EPS 2 v krabici KO 125 E, pre vonkajšie práce</t>
  </si>
  <si>
    <t>345610005100.S</t>
  </si>
  <si>
    <t>Svorkovnica ekvipotencionálna EPS 2, z PP</t>
  </si>
  <si>
    <t>91220201012035.S</t>
  </si>
  <si>
    <t>Svorka na potrubie "BERNARD" vrátane pásika Cu, pre vonkajšie práce</t>
  </si>
  <si>
    <t>354410006200.S</t>
  </si>
  <si>
    <t>Svorka uzemňovacia Bernard ZSA 16</t>
  </si>
  <si>
    <t>354410066900.S</t>
  </si>
  <si>
    <t>Páska CU, bleskozvodný a uzemňovací materiál, dĺžka 0,5 m</t>
  </si>
  <si>
    <t>SO 01-1-3 - Kabeláž slaboprúd mäsovýroba</t>
  </si>
  <si>
    <t>92 - Montáž slaboprúdových rozvodov a zariadení</t>
  </si>
  <si>
    <t xml:space="preserve">    9205 - Slaboprúdové zariadenia</t>
  </si>
  <si>
    <t>91080107010052.S</t>
  </si>
  <si>
    <t>Kábel signálny uložený voľne JYTY 250 V 4x1</t>
  </si>
  <si>
    <t>KSK224</t>
  </si>
  <si>
    <t>Zbernicový kábel EIB  YCYM2x2x0,8x100 m</t>
  </si>
  <si>
    <t>Montáž slaboprúdových rozvodov a zariadení</t>
  </si>
  <si>
    <t>9205</t>
  </si>
  <si>
    <t>Slaboprúdové zariadenia</t>
  </si>
  <si>
    <t>92050801020050.S</t>
  </si>
  <si>
    <t>Kábel volne uložený na  kabelovú lávku, alebo do žľabu</t>
  </si>
  <si>
    <t>HSKP423GA1</t>
  </si>
  <si>
    <t>Kábel F/FTP Cat.6a, 4x2xAWG23/1, 500MHz, LS0H-3, Dca, modrý</t>
  </si>
  <si>
    <t>341230001300.S</t>
  </si>
  <si>
    <t>Kábel medený dátový FTP-AWG LSOH 4x2x24 mm2</t>
  </si>
  <si>
    <t>SO 01-1-4 - Zásuvky, vypínače mäsovýroba</t>
  </si>
  <si>
    <t xml:space="preserve">    9111 - Spínacie, spúšťacie  a regulačné ústrojenstvá</t>
  </si>
  <si>
    <t>9111</t>
  </si>
  <si>
    <t>Spínacie, spúšťacie  a regulačné ústrojenstvá</t>
  </si>
  <si>
    <t>91110701040030.S</t>
  </si>
  <si>
    <t>Zásuvka na povrchovú montáž IP 44, 250V / 16A, vrátane zapojenia 2P + PE</t>
  </si>
  <si>
    <t>EV211005--</t>
  </si>
  <si>
    <t>Nástenná zásuvka STN, IP54, pružinové svorky</t>
  </si>
  <si>
    <t>91111103040040.S</t>
  </si>
  <si>
    <t>Priemyslová zásuvka nástenná CEE 400 V / 16 A vrátane zapojenia, IZG 1643, 3P + PE, IZG 1653, 3P + N + PE</t>
  </si>
  <si>
    <t>345510002400.S</t>
  </si>
  <si>
    <t>Zásuvka nástenná priemyslová IZG 1653 16A/400V/5P IP67</t>
  </si>
  <si>
    <t>91111103040050.S</t>
  </si>
  <si>
    <t>Priemyslová zásuvka nástenná CEE 400 V / 32 A vrátane zapojenia, IZG 3243, 3P + PE, IZG 3253, 3P + N + PE</t>
  </si>
  <si>
    <t>345510002700.S</t>
  </si>
  <si>
    <t>Zásuvka nástenná priemyslová IZG 3253 32A/400V/5P IP67</t>
  </si>
  <si>
    <t>91111103040060.S</t>
  </si>
  <si>
    <t>Priemyslová zásuvka nástenná CEE 400 V / 63 A vrátane zapojenia, IZG 6343, 3P + PE, IZGN 6353, 3P + N + PE</t>
  </si>
  <si>
    <t>345510002800.S</t>
  </si>
  <si>
    <t>Zásuvka nástenná priemyslová IZG 6343 63A/400V/4P IP67</t>
  </si>
  <si>
    <t>91110101010010.S</t>
  </si>
  <si>
    <t>Jednopólový spínač - radenie 1, nástenný IP 44, vrátane zapojenia</t>
  </si>
  <si>
    <t>EV210008--</t>
  </si>
  <si>
    <t>Nástenný vypínač, 2-pólový, IP54, pružinové svorky</t>
  </si>
  <si>
    <t>UP 220/21</t>
  </si>
  <si>
    <t>I/O Tlačidlové rozhranie 2-kontakty UP220/21</t>
  </si>
  <si>
    <t>SO 01-1-5 - Svietidlá, snímače mäsovýroba</t>
  </si>
  <si>
    <t xml:space="preserve">    9120 - Svietidlá a osvetľovacie zariadenia</t>
  </si>
  <si>
    <t xml:space="preserve">    9116 - Prístroje meracie</t>
  </si>
  <si>
    <t>9120</t>
  </si>
  <si>
    <t>Svietidlá a osvetľovacie zariadenia</t>
  </si>
  <si>
    <t>91200203042000.S</t>
  </si>
  <si>
    <t>Zapojenie LED svietidla IP66, priemyselné stropné - nástenné</t>
  </si>
  <si>
    <t>LIVTS455--</t>
  </si>
  <si>
    <t>LED reflektor 30W 2400lm 4000K 220-240V IP65 100° šedý</t>
  </si>
  <si>
    <t>LIVTS458--</t>
  </si>
  <si>
    <t>VT-30-S 30W 2400lm 4000K 230V IP65 biele</t>
  </si>
  <si>
    <t>91200203042001.S</t>
  </si>
  <si>
    <t>Zapojenie LED svietidla IP65, priemyselné závesné</t>
  </si>
  <si>
    <t>LI1001315-</t>
  </si>
  <si>
    <t>IMPERVA 120 CWIP66, šedé, 4000K</t>
  </si>
  <si>
    <t>LDC-55DA2</t>
  </si>
  <si>
    <t>Impulzný prúdový slim zdroj MEAN WELL pre LED aplikácie, určený na zabudovanie do osvetlení.</t>
  </si>
  <si>
    <t>9116</t>
  </si>
  <si>
    <t>Prístroje meracie</t>
  </si>
  <si>
    <t>91161402011066.S_KNX</t>
  </si>
  <si>
    <t>Montáž KNX stropného detektora</t>
  </si>
  <si>
    <t>UP 258D41</t>
  </si>
  <si>
    <t>UP 258D41  Širokouhlý detektor prítomnosti pro</t>
  </si>
  <si>
    <t>AP 258E11</t>
  </si>
  <si>
    <t>AP 258E11 Skrinka na povrchovú montáť typ B</t>
  </si>
  <si>
    <t>SO 01-1-6 - Dátové zásuvky mäsovýroba</t>
  </si>
  <si>
    <t>92050801010040.S</t>
  </si>
  <si>
    <t>Montáž zásuvky 2xRJ45 na omietku</t>
  </si>
  <si>
    <t>HSEIP44AP-</t>
  </si>
  <si>
    <t>Nástenná otvárateľná dátová zásuvka IP44/IP20</t>
  </si>
  <si>
    <t>92050801010120.S</t>
  </si>
  <si>
    <t>Montáž konektoru (zástrčky)</t>
  </si>
  <si>
    <t>HSEMRJ5GWS</t>
  </si>
  <si>
    <t>TOOLLESS LINE keystone RJ45 tienený Cat.5e (SFA)</t>
  </si>
  <si>
    <t>SO 01-1-7 - Osadenie kamier mäsovýroba</t>
  </si>
  <si>
    <t xml:space="preserve">    9250 - Montáž zapojenia kamier</t>
  </si>
  <si>
    <t>HSISR6SI3A</t>
  </si>
  <si>
    <t>Konektor RJ-45 STP, Cat.6a, s krytom IP20, priamy</t>
  </si>
  <si>
    <t>9250</t>
  </si>
  <si>
    <t>Montáž zapojenia kamier</t>
  </si>
  <si>
    <t>92503020130010.S</t>
  </si>
  <si>
    <t>Montáž a zapojenie kamery IP fixnej box na stenu</t>
  </si>
  <si>
    <t>533 71324</t>
  </si>
  <si>
    <t>DS-2CD2086G2-IU(2.8mm)(C) Venkovní IP kamera 8MPx mini bullet, IR přísvit, AcuSense</t>
  </si>
  <si>
    <t>559 15932</t>
  </si>
  <si>
    <t>DS-1280ZJ-XS (WCB-1280-ZJXS) Montážna box k bullet kamerám</t>
  </si>
  <si>
    <t>92503020130020.S</t>
  </si>
  <si>
    <t>Montáž a zapojenie kamery IP fixnej box na strop</t>
  </si>
  <si>
    <t>533 71220</t>
  </si>
  <si>
    <t>DS-2CD2186G2-I(2.8mm)(C) Venkovní IP kamera 8MPx dome, IR přísvit, AcuSense</t>
  </si>
  <si>
    <t>559 15701</t>
  </si>
  <si>
    <t>DS-1280ZJ-DM46 Montážna box pre dome kamery</t>
  </si>
  <si>
    <t>SO 01-1-8 - Kabeláž silnoprúd pre chladenie a VZT</t>
  </si>
  <si>
    <t>91080104010021.S</t>
  </si>
  <si>
    <t>Kábel odolný voči zvýšeným teplotám, medený uložený voľne V05SS-F (CSSS) 300/500 V  5x1,5</t>
  </si>
  <si>
    <t>341610006200.S</t>
  </si>
  <si>
    <t>Kábel medený odolný voči zvýšeným teplotám V05SS-F 5x1,5 mm2</t>
  </si>
  <si>
    <t>SO 01-1-9 - Kabeláž silnoprúd 2.n.p.</t>
  </si>
  <si>
    <t>SO 01-1-10 - Kabeláž slaboprúd 2.n.p.</t>
  </si>
  <si>
    <t>SO 01-1-11 - Zásuvky,vypínače 2.n.p.</t>
  </si>
  <si>
    <t>91011101010006.S</t>
  </si>
  <si>
    <t>Krabica prístrojová KU 68/71 L1, KU 68 LA/1, do dutých stien,bez zapojenia</t>
  </si>
  <si>
    <t>345410015020.S</t>
  </si>
  <si>
    <t>Krabica prístrojová KP 64/LD HF bezhalogénová, z PVC</t>
  </si>
  <si>
    <t>EV100001--</t>
  </si>
  <si>
    <t>Vypínač č.1, 1-pólový, 10A, pružinové svorky</t>
  </si>
  <si>
    <t>EV102001--</t>
  </si>
  <si>
    <t>Kolíska pre vypínač č.1,2,6,7,tlačidlo, biela</t>
  </si>
  <si>
    <t>EV105001--</t>
  </si>
  <si>
    <t>Rámik jednoduchý biela farba</t>
  </si>
  <si>
    <t>91110503030043.S</t>
  </si>
  <si>
    <t>Spínač KNX</t>
  </si>
  <si>
    <t>BE-TAL55T1.01</t>
  </si>
  <si>
    <t>KNX 2tlačítko 55x55 mm, RGBW LED, bílá, měření teploty</t>
  </si>
  <si>
    <t>EV105021--</t>
  </si>
  <si>
    <t>Rámik 55mm, jednoduchý, biely</t>
  </si>
  <si>
    <t>91111002010012.S</t>
  </si>
  <si>
    <t>Zásuvka vstavaná 230 V / 16A vrátane zapojenia, vyhotovenie 3P</t>
  </si>
  <si>
    <t>EV101049--</t>
  </si>
  <si>
    <t>Zásuvka STN, biela, pružinové svorky</t>
  </si>
  <si>
    <t>EV105005--</t>
  </si>
  <si>
    <t>Rámik päťnásobný, biely</t>
  </si>
  <si>
    <t>EV105002--</t>
  </si>
  <si>
    <t>Rámik dvojitý, biela farba</t>
  </si>
  <si>
    <t>SO 01-1-12 - Svietidlá, snímače 2.n.p.</t>
  </si>
  <si>
    <t>91200201042000.S</t>
  </si>
  <si>
    <t>Zapojenie LED svietidla IP20, stropného - nástenného</t>
  </si>
  <si>
    <t>LITP0013--</t>
  </si>
  <si>
    <t>LED Lano 4 40W 840 4000lm 1000mA M600 s opál. difúzorom</t>
  </si>
  <si>
    <t>LIMK001---</t>
  </si>
  <si>
    <t>Stropný montážny rám pre LED panely série Lano 4 M600</t>
  </si>
  <si>
    <t>LITP0031-A</t>
  </si>
  <si>
    <t>LED napájač DALI-2 40W 1000mA stmievateľný pre Lano 4</t>
  </si>
  <si>
    <t>SCN-P360K3.03</t>
  </si>
  <si>
    <t>čidlo přítomnosti 360°, 3 Pyro, regulace na konstantní osvit, matná bílá</t>
  </si>
  <si>
    <t>SO 01-1-13 - Dátové zásuvky 2.n.p.</t>
  </si>
  <si>
    <t>92050801010020.S</t>
  </si>
  <si>
    <t>Montáž zásuvky 2xRJ45 pod omietku</t>
  </si>
  <si>
    <t>EV104005--</t>
  </si>
  <si>
    <t>Vložka pre RJ45 Toolless Line modul</t>
  </si>
  <si>
    <t>EV104012--</t>
  </si>
  <si>
    <t>Kryt pre zásuvku 2xRJ45 s popisným poľom, biely</t>
  </si>
  <si>
    <t>SO 01-1-14 - Osadenie kamier 2.n.p.</t>
  </si>
  <si>
    <t>SO 01-1-15 - Kúrenie 2.n.p.</t>
  </si>
  <si>
    <t>94 - Montáž prevádzkových, meracích a regulačných zariadení</t>
  </si>
  <si>
    <t xml:space="preserve">    9407 - Vyhodnocovacie regulačné prístroje</t>
  </si>
  <si>
    <t>92050306010110.S</t>
  </si>
  <si>
    <t>El.zabezpečovacie a strážiace zariadenie, montáž signaliz.prvkov,magnetického spínača MAM 201-3</t>
  </si>
  <si>
    <t>S 290/11</t>
  </si>
  <si>
    <t>dvere/okno kontakt S 290 w</t>
  </si>
  <si>
    <t>Montáž prevádzkových, meracích a regulačných zariadení</t>
  </si>
  <si>
    <t>9407</t>
  </si>
  <si>
    <t>Vyhodnocovacie regulačné prístroje</t>
  </si>
  <si>
    <t>94070500002542.S</t>
  </si>
  <si>
    <t>Montáž pohonu na guľové ventily</t>
  </si>
  <si>
    <t>STA321</t>
  </si>
  <si>
    <t>Termický pohon pre ventily radiátorové, zónové a kombiventily, 2-pol. 230 V AC, kábel 1 m, poloha bez napätia viď.katalógový list; Náhrada za STA23 a STA23HD, NOVINKA!</t>
  </si>
  <si>
    <t>SO 01-1-16 - Dátová rozvádzač mäsovýroba</t>
  </si>
  <si>
    <t>HS - Hodinové zúčtovacie sadzby</t>
  </si>
  <si>
    <t xml:space="preserve">    HS00 - Stavebno montážne práce</t>
  </si>
  <si>
    <t>92050801030120.S</t>
  </si>
  <si>
    <t>Montáž stojanového rozvadzača 19", výšky od 1970 do 2105 mm, hĺbky 600-800 mm</t>
  </si>
  <si>
    <t>DT368060--</t>
  </si>
  <si>
    <t>Stojanový rozvádzač S-RACK, Š800 V1744 H600, 19", 36U</t>
  </si>
  <si>
    <t>92050801030210.S</t>
  </si>
  <si>
    <t>Montáž stropného ventilátora</t>
  </si>
  <si>
    <t>DTLTR02A--</t>
  </si>
  <si>
    <t>Stropná vent. jednotka 2 vent. pre S-RACK analóg. termostat</t>
  </si>
  <si>
    <t>92050801030240.S</t>
  </si>
  <si>
    <t>Montáž police do rozvadzača, so zadnými podperami</t>
  </si>
  <si>
    <t>DTFF1370--</t>
  </si>
  <si>
    <t>19" pevná polica, max. nosnosť 50kg, H=370mm, 1U, RAL7035</t>
  </si>
  <si>
    <t>92050801030250.S</t>
  </si>
  <si>
    <t>Montáž kolieska pre stojanový rozvadzač</t>
  </si>
  <si>
    <t>DTZR0005--</t>
  </si>
  <si>
    <t>Súprava koliesok (2 s blokovaním, 2 bez b.) pre S-RACK</t>
  </si>
  <si>
    <t>bal</t>
  </si>
  <si>
    <t>92050801050110.S</t>
  </si>
  <si>
    <t>Montáž tieneného patch panelu, 24xRJ45</t>
  </si>
  <si>
    <t>HSER0240GS</t>
  </si>
  <si>
    <t>19" patchpanel pre 24 modulov (SFA/SFB) neosadený 1U RAL7035</t>
  </si>
  <si>
    <t>92050801050140.S</t>
  </si>
  <si>
    <t>Zapojenie jedneho portu do patch panelu - 1xRJ45</t>
  </si>
  <si>
    <t>HSEMRJ6GWS</t>
  </si>
  <si>
    <t>TOOLLESS LINE keystone RJ45 tienený Cat.6 (SFA)</t>
  </si>
  <si>
    <t>92503120100030.S</t>
  </si>
  <si>
    <t>Montáž a zapojenie IP záznammového zariadenia XRN do 64 kanálov, Nastavenie, spustenie do prevádzky</t>
  </si>
  <si>
    <t>575 01389</t>
  </si>
  <si>
    <t>DS-7732NXI-I4/S(C) NVR, 32 kanálů, až 12MPx, AcuSense, (bez HDD)</t>
  </si>
  <si>
    <t>HDD_4TB</t>
  </si>
  <si>
    <t>Seagate HDD 4TB</t>
  </si>
  <si>
    <t>HS</t>
  </si>
  <si>
    <t>Hodinové zúčtovacie sadzby</t>
  </si>
  <si>
    <t>HS00</t>
  </si>
  <si>
    <t>Stavebno montážne práce</t>
  </si>
  <si>
    <t>HS000000001120.S</t>
  </si>
  <si>
    <t>Príprava kabeláže</t>
  </si>
  <si>
    <t>hod</t>
  </si>
  <si>
    <t>SO 01-1-17 - Rozvádzač RH mäsovýroba</t>
  </si>
  <si>
    <t xml:space="preserve">    9112 - Prístroje istiace</t>
  </si>
  <si>
    <t xml:space="preserve">    9113 - Stykače, relé, istiace transformátorčeky</t>
  </si>
  <si>
    <t xml:space="preserve">    9115 - Relé a ochrany</t>
  </si>
  <si>
    <t xml:space="preserve">    9119 - Rozvádzače</t>
  </si>
  <si>
    <t xml:space="preserve">    9204 - Slaboprúdové rozvody</t>
  </si>
  <si>
    <t>M - Práce a dodávky M</t>
  </si>
  <si>
    <t xml:space="preserve">    21-M - Elektromontáže</t>
  </si>
  <si>
    <t>9112</t>
  </si>
  <si>
    <t>Prístroje istiace</t>
  </si>
  <si>
    <t>91120401010010.S</t>
  </si>
  <si>
    <t>Istič vzduchový jednopólový + N do 63 A</t>
  </si>
  <si>
    <t>BO618516--</t>
  </si>
  <si>
    <t>Pr.chránič s ističom, char. B, 16A, 30mA, 1+N, typ AC, 10kA</t>
  </si>
  <si>
    <t>BO618510--</t>
  </si>
  <si>
    <t>Pr.chránič s ističom, char. B, 10A, 30mA, 1+N, typ AC, 10kA</t>
  </si>
  <si>
    <t>91120401010030.S</t>
  </si>
  <si>
    <t>Istič vzduchový jednopólový do 63 A</t>
  </si>
  <si>
    <t>BM018102--</t>
  </si>
  <si>
    <t>Istič B2/1 10kA, charakteristika B, 2A, 1-pólový</t>
  </si>
  <si>
    <t>BM018104--</t>
  </si>
  <si>
    <t>Istič B4/1 10kA, charakteristika B, 4A, 1-pólový</t>
  </si>
  <si>
    <t>BM018116--</t>
  </si>
  <si>
    <t>Istič B16/1 10kA, charakteristika B, 16A, 1-pólový</t>
  </si>
  <si>
    <t>91120401010065.S</t>
  </si>
  <si>
    <t>Istič vzduchový štvorpólový do 63 A</t>
  </si>
  <si>
    <t>AR004103--</t>
  </si>
  <si>
    <t>Prúdový chránič AMPARO, 40A, 4-pólový, 30mA typ AC, 10kA</t>
  </si>
  <si>
    <t>AR006103--</t>
  </si>
  <si>
    <t>Prúdový chránič AMPARO 10kA, 63A, 4-pólový, 30mA, typ AC</t>
  </si>
  <si>
    <t>BM018306--</t>
  </si>
  <si>
    <t>Istič B6/3 10kA, charakteristika B, 6A, 3-pólový</t>
  </si>
  <si>
    <t>BM018340--</t>
  </si>
  <si>
    <t>Istič B40/3 10kA, charakteristika B, 40A, 3-pólový</t>
  </si>
  <si>
    <t>BM018332--</t>
  </si>
  <si>
    <t>Istič B32/3 10kA, charakteristika B, 32A, 3-pólový</t>
  </si>
  <si>
    <t>BM018310--</t>
  </si>
  <si>
    <t>Istič B10/3 10kA, charakteristika B, 10A, 3-pólový</t>
  </si>
  <si>
    <t>BM018316--</t>
  </si>
  <si>
    <t>Istič B16/3 10kA, charakteristika B, 16A, 3-pólový</t>
  </si>
  <si>
    <t>BM018363--</t>
  </si>
  <si>
    <t>Istič B63/3 10kA, charakteristika B, 63A, 3-pólový</t>
  </si>
  <si>
    <t>91120401010115.S</t>
  </si>
  <si>
    <t>Výkonové ističe vzduchové do 250 A, 4P</t>
  </si>
  <si>
    <t>MC225131S-</t>
  </si>
  <si>
    <t>Výkonový istič 3-pólový, 250A, 25kA, MC2B-A250+SVE</t>
  </si>
  <si>
    <t>9113</t>
  </si>
  <si>
    <t>Stykače, relé, istiace transformátorčeky</t>
  </si>
  <si>
    <t>91130101010050.S</t>
  </si>
  <si>
    <t>Stýkač trojpólový na DIN lištu do 63 A</t>
  </si>
  <si>
    <t>BZ326461--</t>
  </si>
  <si>
    <t>Inštalačný stýkač 25A, 4 zapínacie, 230VAC, 2TE</t>
  </si>
  <si>
    <t>9115</t>
  </si>
  <si>
    <t>Relé a ochrany</t>
  </si>
  <si>
    <t>91150203021181.S</t>
  </si>
  <si>
    <t>Montáž prepäťovej ochrany</t>
  </si>
  <si>
    <t>IS211340-A</t>
  </si>
  <si>
    <t>Zvodič PROTEC T1+2/B+C TNS, 4p, 25kA/275V</t>
  </si>
  <si>
    <t>9119</t>
  </si>
  <si>
    <t>Rozvádzače</t>
  </si>
  <si>
    <t>91190101010020.S</t>
  </si>
  <si>
    <t>Montáž rozvádzača skriňového, panelového za l pole - delený rozvádzač do váhy 300 kg</t>
  </si>
  <si>
    <t>AC201040--</t>
  </si>
  <si>
    <t>Radová skriňa AC 1-krídlová IP55 V=2000 Š=1000 H=400 mm</t>
  </si>
  <si>
    <t>AC206040--</t>
  </si>
  <si>
    <t>Radová skriňa AC 1-krídlová IP55 V=2000 Š=600 H=400 mm</t>
  </si>
  <si>
    <t>ATSW2004--</t>
  </si>
  <si>
    <t>Bočnice (pár) V=2000 H=400mm RAL7035, hrúbka 1,2mm</t>
  </si>
  <si>
    <t>ATSOC204--</t>
  </si>
  <si>
    <t>Rohové diely podstavca V=200 mm ABS RAL7012, 4ks</t>
  </si>
  <si>
    <t>ATSOT041--</t>
  </si>
  <si>
    <t>Podstavec, hĺbkový diel (pár) H=400 V=100mm RAL7012</t>
  </si>
  <si>
    <t>ATSOB061--</t>
  </si>
  <si>
    <t>Podstavec, šírkový diel (pár) Š=600 V=100mm RAL9005</t>
  </si>
  <si>
    <t>ATSOB101--</t>
  </si>
  <si>
    <t>Podstavec, šírkový diel (pár) Š=1000 V=100mm RAL9005</t>
  </si>
  <si>
    <t>ATCCI060--</t>
  </si>
  <si>
    <t>Súprava pre spájanie skríň, vnútorná a vonkajšia, 4 uholníky</t>
  </si>
  <si>
    <t>IL046541-G</t>
  </si>
  <si>
    <t>Postrannica 3S pre žľab 41 modulových jednotiek</t>
  </si>
  <si>
    <t>IG714815--</t>
  </si>
  <si>
    <t>Adaptér pre vložku Modul 2000, do skrine AC, KC</t>
  </si>
  <si>
    <t>IL053204--</t>
  </si>
  <si>
    <t>Čelný panel 2G4 pre kanál</t>
  </si>
  <si>
    <t>IL053404--</t>
  </si>
  <si>
    <t>Čelný panel 4G4 pre kanál</t>
  </si>
  <si>
    <t>BK14005--A</t>
  </si>
  <si>
    <t>Montážna lišta dierovaná, 2000x35x7.5</t>
  </si>
  <si>
    <t>SKWSTBT51-</t>
  </si>
  <si>
    <t>Príruba izolačná LMC 51 (IP54), RAL7035, vrátane nitov</t>
  </si>
  <si>
    <t>Mat</t>
  </si>
  <si>
    <t>Drobný montážny materiál</t>
  </si>
  <si>
    <t>91190103010298.S</t>
  </si>
  <si>
    <t>Radová svorkovnica s poistkou vrátane zapojenia na jednej strane a popis.štítku pre vodič do 4 mm2</t>
  </si>
  <si>
    <t>IP3038338-</t>
  </si>
  <si>
    <t>Viacúrovňová svorka ST 4-PE/3L</t>
  </si>
  <si>
    <t>91190104010220.S</t>
  </si>
  <si>
    <t>Stupačková svorkovnica 4-pólová vrátane zapojenia 16 - 95 mm2</t>
  </si>
  <si>
    <t>345610010200.S</t>
  </si>
  <si>
    <t>Svorkovnica pre hlavné stúpacie vedenie 6323-95 P bez krytu, 500 V, max. prierez 95 mm2, 4 póly</t>
  </si>
  <si>
    <t>9204</t>
  </si>
  <si>
    <t>Slaboprúdové rozvody</t>
  </si>
  <si>
    <t>92040303030020.S</t>
  </si>
  <si>
    <t>Vodič (lano) silnoprúdový CY, CYA 1,5 uložený do rúrkovodu alebo líšt,bez ukončenia a zapojenia</t>
  </si>
  <si>
    <t>341110012000.S</t>
  </si>
  <si>
    <t>Vodič medený H07V-U 1,5 mm2</t>
  </si>
  <si>
    <t>92040303030030.S</t>
  </si>
  <si>
    <t>Vodič (lano) silnoprúdový CY, CYA 2,5 uložený do rúrkovodu alebo líšt,bez ukončenia a zapojenia</t>
  </si>
  <si>
    <t>341110012100.S</t>
  </si>
  <si>
    <t>Vodič medený H07V-U 2,5 mm2</t>
  </si>
  <si>
    <t>92040303030040.S</t>
  </si>
  <si>
    <t>Vodič (lano) silnoprúdový CY, CYA 4,0 uložený do rúrkovodu alebo líšt,bez ukončenia a zapojenia</t>
  </si>
  <si>
    <t>341110012200.S</t>
  </si>
  <si>
    <t>Vodič medený H07V-U 4 mm2</t>
  </si>
  <si>
    <t>92040303030050.S</t>
  </si>
  <si>
    <t>Vodič (lano) silnoprúdový CY, CYA 6,0 uložený do rúrkovodu alebo líšt,bez ukončenia a zapojenia</t>
  </si>
  <si>
    <t>341110012300.S</t>
  </si>
  <si>
    <t>Vodič medený H07V-U 6 mm2</t>
  </si>
  <si>
    <t>92040303030060.S</t>
  </si>
  <si>
    <t>Vodič (lano) silnoprúdový CY, CYA 10,0 uložený do rúrkovodu alebo líšt,bez ukončenia a zapojenia</t>
  </si>
  <si>
    <t>341110012400.S</t>
  </si>
  <si>
    <t>Vodič medený H07V-U 10 mm2</t>
  </si>
  <si>
    <t>Práce a dodávky M</t>
  </si>
  <si>
    <t>21-M</t>
  </si>
  <si>
    <t>Elektromontáže</t>
  </si>
  <si>
    <t>210411001.S</t>
  </si>
  <si>
    <t>Montáž systémovej jednotky</t>
  </si>
  <si>
    <t>STV-0640.02</t>
  </si>
  <si>
    <t>Napájací zdroj KNX</t>
  </si>
  <si>
    <t>256</t>
  </si>
  <si>
    <t>CN-IP100.03</t>
  </si>
  <si>
    <t>IP Router KNX</t>
  </si>
  <si>
    <t>210411011.S</t>
  </si>
  <si>
    <t>Montáž spínacieho aktora, drôtové riešenie</t>
  </si>
  <si>
    <t>AKI-0816.04</t>
  </si>
  <si>
    <t>Spínací aktor</t>
  </si>
  <si>
    <t>210411012.S</t>
  </si>
  <si>
    <t>Montáž stmievacieho aktora, drôtové riešenie</t>
  </si>
  <si>
    <t>SCN-DA642.04</t>
  </si>
  <si>
    <t>KNX brána DALI</t>
  </si>
  <si>
    <t>SO 01-1-18 - Rozvádzač RK 2.n.p.</t>
  </si>
  <si>
    <t>91190104013073.S</t>
  </si>
  <si>
    <t>Domova rozvodnica do 72 M pre zapustenú montáž bez sekacích prác</t>
  </si>
  <si>
    <t>357150000400</t>
  </si>
  <si>
    <t>Rozvodnicová skriňa oceľoplechová RZB-Z-3S72-B, pre zapustenú montáž, OEZ</t>
  </si>
  <si>
    <t>AKH-0800.03</t>
  </si>
  <si>
    <t>Topný aktor</t>
  </si>
  <si>
    <t>BE-16000.02</t>
  </si>
  <si>
    <t>Binárne vstupy 16x</t>
  </si>
  <si>
    <t>SO 01-2 - Zdravotechnika</t>
  </si>
  <si>
    <t xml:space="preserve">    713 - Izolácie tepelné-ležaté potrubie studenej vody pod stropom</t>
  </si>
  <si>
    <t xml:space="preserve">    D1 - Izolácie tepelné-ležaté potrubie teplej vody a cirkulácie  pod stropom</t>
  </si>
  <si>
    <t xml:space="preserve">    D2 - Izolácie tepelné-stúpacie  potrubie stedenej,teplej vody a cirkulácie</t>
  </si>
  <si>
    <t xml:space="preserve">    721 - Zdravotechnika -  vnútorná kanalizácia</t>
  </si>
  <si>
    <t xml:space="preserve">    722 - Zdravotechnika - vnútorný vodovod</t>
  </si>
  <si>
    <t xml:space="preserve">    725 - Zdravotechnika - zariaď. predmety</t>
  </si>
  <si>
    <t xml:space="preserve">    727 - Zdravotechnika-uloženie,uchytenie  potrubia</t>
  </si>
  <si>
    <t xml:space="preserve">    732 - Ústredné kúrenie - strojovne</t>
  </si>
  <si>
    <t xml:space="preserve">    734 - Ústredné kúrenie - armatúry</t>
  </si>
  <si>
    <t>HZS - Hodinové zúčtovacie sadzby</t>
  </si>
  <si>
    <t>Izolácie tepelné-ležaté potrubie studenej vody pod stropom</t>
  </si>
  <si>
    <t>713482121.S</t>
  </si>
  <si>
    <t>Montáž trubíc z PE, hr.15-20 mm,vnút.priemer do 38 mm</t>
  </si>
  <si>
    <t>283310004600.S</t>
  </si>
  <si>
    <t>Izolačná PE trubica dxhr. 18x20 mm,  na izolovanie rozvodov vody, kúrenia, zdravotechniky</t>
  </si>
  <si>
    <t>283310004700.S</t>
  </si>
  <si>
    <t>Izolačná PE trubica dxhr. 22x20 mm,  na izolovanie rozvodov vody, kúrenia, zdravotechniky</t>
  </si>
  <si>
    <t>283310004800.S</t>
  </si>
  <si>
    <t>Izolačná PE trubica dxhr. 28x20 mm, na izolovanie rozvodov vody, kúrenia, zdravotechniky</t>
  </si>
  <si>
    <t>283310004900.S</t>
  </si>
  <si>
    <t>Izolačná PE trubica dxhr. 35x20 mm, na izolovanie rozvodov vody, kúrenia, zdravotechniky</t>
  </si>
  <si>
    <t>713482122.S</t>
  </si>
  <si>
    <t>Montáž trubíc z PE, hr.15-20 mm,vnút.priemer 39-70 mm</t>
  </si>
  <si>
    <t>283310005000.S</t>
  </si>
  <si>
    <t>Izolačná PE trubica dxhr. 42x20 mm,  na izolovanie rozvodov vody, kúrenia, zdravotechniky</t>
  </si>
  <si>
    <t>283310005200.S</t>
  </si>
  <si>
    <t>Izolačná PE trubica dxhr. 54x20 mm, na izolovanie rozvodov vody, kúrenia, zdravotechniky</t>
  </si>
  <si>
    <t>D1</t>
  </si>
  <si>
    <t>Izolácie tepelné-ležaté potrubie teplej vody a cirkulácie  pod stropom</t>
  </si>
  <si>
    <t>713482131.S</t>
  </si>
  <si>
    <t>Montáž trubíc z PE, hr.30 mm,vnút.priemer do 38 mm</t>
  </si>
  <si>
    <t>283310006300.S</t>
  </si>
  <si>
    <t>Izolačná PE trubica dxhr. 28x30 mm,  na izolovanie rozvodov vody, kúrenia, zdravotechniky</t>
  </si>
  <si>
    <t>283310006400.S</t>
  </si>
  <si>
    <t>Izolačná PE trubica dxhr. 35x30 mm, na izolovanie rozvodov vody, kúrenia, zdravotechniky</t>
  </si>
  <si>
    <t>713482152.S</t>
  </si>
  <si>
    <t>Montáž trubíc  z PE, hr.38-50,vnút.priemer 39-73 mm</t>
  </si>
  <si>
    <t>2833100065pc</t>
  </si>
  <si>
    <t>Izolačná PE trubica dxhr. 42x40 mm,  na izolovanie rozvodov vody, kúrenia, zdravotechniky</t>
  </si>
  <si>
    <t>998713a202.S</t>
  </si>
  <si>
    <t>D2</t>
  </si>
  <si>
    <t>Izolácie tepelné-stúpacie  potrubie stedenej,teplej vody a cirkulácie</t>
  </si>
  <si>
    <t>713482111.S</t>
  </si>
  <si>
    <t>Montáž trubíc z PE, hr.do 10 mm,vnút.priemer do 38 mm</t>
  </si>
  <si>
    <t>283310000300.S</t>
  </si>
  <si>
    <t>Izolačná PE trubica dxhr. 18x5 mm,  na izolovanie rozvodov vody, kúrenia, zdravotechniky</t>
  </si>
  <si>
    <t>283310000500.S</t>
  </si>
  <si>
    <t>Izolačná PE trubica dxhr. 22x5 mm,  na izolovanie rozvodov vody, kúrenia, zdravotechniky</t>
  </si>
  <si>
    <t>998713b202.S</t>
  </si>
  <si>
    <t>721</t>
  </si>
  <si>
    <t>Zdravotechnika -  vnútorná kanalizácia</t>
  </si>
  <si>
    <t>721171109.S</t>
  </si>
  <si>
    <t>Potrubie z PVC - U,KG SN 4, odpadové ležaté hrdlové D 110 x3 mm</t>
  </si>
  <si>
    <t>721171110.S</t>
  </si>
  <si>
    <t>Potrubie z PVC - U ,KG-SN4 odpadové ležaté hrdlové D 125x3,0  mm</t>
  </si>
  <si>
    <t>72117155pc</t>
  </si>
  <si>
    <t>Potrubie z rúr PP  Dxt 110x3,4 mm</t>
  </si>
  <si>
    <t>721171551PC</t>
  </si>
  <si>
    <t>Potrubie z rúr PP  Dxt 125x3,9 mm</t>
  </si>
  <si>
    <t>721171552pc</t>
  </si>
  <si>
    <t>Potrubie z rúr PP Dxt 160x4,9 mm</t>
  </si>
  <si>
    <t>721172351.S</t>
  </si>
  <si>
    <t>Montáž čistiaceho kusu HT potrubia DN 50</t>
  </si>
  <si>
    <t>286540018900.S</t>
  </si>
  <si>
    <t>Čistiaci kus HT DN 50, PP systém pre beztlakový rozvod vnútorného odpadu</t>
  </si>
  <si>
    <t>721172354.S</t>
  </si>
  <si>
    <t>Montáž čistiaceho kusu HT potrubia DN 75</t>
  </si>
  <si>
    <t>286540019000.S</t>
  </si>
  <si>
    <t>Čistiaci kus HT DN 75PP systém pre beztlakový rozvod vnútorného odpadu</t>
  </si>
  <si>
    <t>7211732040HT</t>
  </si>
  <si>
    <t>Potrubie z rúr  Wavin PP HT  D 40x1,8 mm odpadné prípojné</t>
  </si>
  <si>
    <t>72117150HT</t>
  </si>
  <si>
    <t>Potrubie z rúrWavin PP HT D 50x1,8 mm odpadné prípojné</t>
  </si>
  <si>
    <t>7211715080pc</t>
  </si>
  <si>
    <t>Potrubie z rúr Wavin PP -HT 110x2,7</t>
  </si>
  <si>
    <t>7211723pc</t>
  </si>
  <si>
    <t>Montáž čistiaceho kusu  potrubia DN 110</t>
  </si>
  <si>
    <t>286510021300.S</t>
  </si>
  <si>
    <t>Čistiaca tvarovka PVC-U, DN 110 pre hladký, kanalizačný, gravitačný systém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</si>
  <si>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</si>
  <si>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</si>
  <si>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</si>
  <si>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</si>
  <si>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</si>
  <si>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</si>
  <si>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721194110</t>
  </si>
  <si>
    <t>Osadenie a napojenie hygienických žľabov</t>
  </si>
  <si>
    <t>2001096320</t>
  </si>
  <si>
    <t>416649</t>
  </si>
  <si>
    <t>Hyg. žlab 400x630mm,H=60,odtok 142mm,standard,1.4404</t>
  </si>
  <si>
    <t>-2009731234</t>
  </si>
  <si>
    <t>416662</t>
  </si>
  <si>
    <t>Hyg. žlab 500x1030mm,H=65,odtok 142mm,standard,1.4404</t>
  </si>
  <si>
    <t>-1804748061</t>
  </si>
  <si>
    <t>416826</t>
  </si>
  <si>
    <t>Hyg. rošt příčkový 368x598mm,M125,protiskluz R11,1.4301</t>
  </si>
  <si>
    <t>2045327721</t>
  </si>
  <si>
    <t>416828</t>
  </si>
  <si>
    <t>Hyg. rošt příčkový 468x499mm,R50,protiskluz R11,1.4301</t>
  </si>
  <si>
    <t>-1167655645</t>
  </si>
  <si>
    <t>408081</t>
  </si>
  <si>
    <t>Hyg. vpust 157, DN 100 boční, tavná přír.,sif.,1.4301</t>
  </si>
  <si>
    <t>27362658</t>
  </si>
  <si>
    <t>416904</t>
  </si>
  <si>
    <t>Kalový koš VP 157 pevná/svislá a teleskop,O=0,6 l,1.4301</t>
  </si>
  <si>
    <t>-1345306345</t>
  </si>
  <si>
    <t>7212212pc</t>
  </si>
  <si>
    <t>Zápachová uzávierka HL 21</t>
  </si>
  <si>
    <t>72122199pc</t>
  </si>
  <si>
    <t>Suchý zápachový uzáver pre chladiace jednotky</t>
  </si>
  <si>
    <t>7212741pc</t>
  </si>
  <si>
    <t>Ventilačná hlavica strešná plastová HL 810</t>
  </si>
  <si>
    <t>7212741pc1</t>
  </si>
  <si>
    <t>Ventilačná hlavica strešná plastová HL 807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</si>
  <si>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</si>
  <si>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</si>
  <si>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</si>
  <si>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</si>
  <si>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998721202.S</t>
  </si>
  <si>
    <t>Presun hmôt pre vnútornú kanalizáciu v objektoch výšky nad 6 do 12 m</t>
  </si>
  <si>
    <t>722</t>
  </si>
  <si>
    <t>Zdravotechnika - vnútorný vodovod</t>
  </si>
  <si>
    <t>722161003.R</t>
  </si>
  <si>
    <t>Potrubie z nerezových rúrok  Viega Sanpress Inox spájaných lisovaním D 18 mm</t>
  </si>
  <si>
    <t>722161006.R</t>
  </si>
  <si>
    <t>Potrubie z nerezových rúrok  Viega Sanpress Inox spájaných lisovaním D 22 mm</t>
  </si>
  <si>
    <t>722161009.R</t>
  </si>
  <si>
    <t>Potrubie z nerezových rúrok  Viega Sanpress Inox spájaných lisovaním D 28 mm</t>
  </si>
  <si>
    <t>722161012.R</t>
  </si>
  <si>
    <t>Potrubie z nerezových rúrok Viega Sanpress Inox spájaných lisovaním D 35 mm</t>
  </si>
  <si>
    <t>722161015.R</t>
  </si>
  <si>
    <t>Potrubie z nerezových rúrok Viega Sanpress Inox spájaných lisovaním D 42 mm</t>
  </si>
  <si>
    <t>722161018.R</t>
  </si>
  <si>
    <t>Potrubie z nerezových rúrok Viega Sanpress Inox spájaných lisovaním D 54 mm</t>
  </si>
  <si>
    <t>722190403.S</t>
  </si>
  <si>
    <t>Vyvedenie a upevnenie výpustky DN 25</t>
  </si>
  <si>
    <t>722220111.R</t>
  </si>
  <si>
    <t>Závitová armatúra  s jedným závitom, nástenka pre výtokový ventil G 1/2</t>
  </si>
  <si>
    <t>722220121.R</t>
  </si>
  <si>
    <t>Zvitová armatúra  s jedným závitom, nástenka pre batériu G 1/2</t>
  </si>
  <si>
    <t>pár</t>
  </si>
  <si>
    <t>722221010.S</t>
  </si>
  <si>
    <t>Montáž guľového kohúta závitového priameho pre vodu G 1/2</t>
  </si>
  <si>
    <t>551110004900.S</t>
  </si>
  <si>
    <t>Guľový uzáver pre vodu 1/2", niklovaná mosadz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</si>
  <si>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</si>
  <si>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</si>
  <si>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</si>
  <si>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</si>
  <si>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</si>
  <si>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</si>
  <si>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</si>
  <si>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</si>
  <si>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722221030.S</t>
  </si>
  <si>
    <t>Montáž guľového kohúta závitového priameho pre vodu G 6/4</t>
  </si>
  <si>
    <t>551110005900.S</t>
  </si>
  <si>
    <t>Guľový uzáver pre vodu 6/4", niklovaná mosadz</t>
  </si>
  <si>
    <t>722221035.S</t>
  </si>
  <si>
    <t>Montáž guľového kohúta závitového priameho pre vodu G 2</t>
  </si>
  <si>
    <t>551110006000.S</t>
  </si>
  <si>
    <t>Guľový uzáver pre vodu 2", niklovaná mosadz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</si>
  <si>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</si>
  <si>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</si>
  <si>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</si>
  <si>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</si>
  <si>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722221175.S</t>
  </si>
  <si>
    <t>Montáž poistného ventilu závitového pre vodu G 3/4</t>
  </si>
  <si>
    <t>5512100216pc</t>
  </si>
  <si>
    <t>Ventil poistný DN 20</t>
  </si>
  <si>
    <t>722221315.S</t>
  </si>
  <si>
    <t>Montáž spätnej klapky závitovej pre vodu G 1</t>
  </si>
  <si>
    <t>551190001000.S</t>
  </si>
  <si>
    <t>Spätná klapka závitová 1", PN 10, pre vodu, mosadz</t>
  </si>
  <si>
    <t>722221325.S</t>
  </si>
  <si>
    <t>Montáž spätnej klapky závitovej pre vodu G 6/4</t>
  </si>
  <si>
    <t>551190001200.S</t>
  </si>
  <si>
    <t>Spätná klapka  závitová 6/4", PN 10, pre vodu, mosadz</t>
  </si>
  <si>
    <t>722221370.S</t>
  </si>
  <si>
    <t>Montáž vodovodného filtra závitového G 1</t>
  </si>
  <si>
    <t>422010003100.S</t>
  </si>
  <si>
    <t>Filter závitový na vodu 1", FF, PN 20, mosadz</t>
  </si>
  <si>
    <t>722221380.S</t>
  </si>
  <si>
    <t>Montáž vodovodného filtra závitového G 6/4</t>
  </si>
  <si>
    <t>422010003300.S</t>
  </si>
  <si>
    <t>Filter závitový na vodu 6/4", FF, PN 20, mosadz</t>
  </si>
  <si>
    <t>154</t>
  </si>
  <si>
    <t>72222199pc</t>
  </si>
  <si>
    <t>Filter na mechanické nečistoty  1"</t>
  </si>
  <si>
    <t>156</t>
  </si>
  <si>
    <t>722250005.S</t>
  </si>
  <si>
    <t>Montáž hydrantového systému s tvarovo stálou hadicou D 25</t>
  </si>
  <si>
    <t>súb.</t>
  </si>
  <si>
    <t>158</t>
  </si>
  <si>
    <t>4491500030pc</t>
  </si>
  <si>
    <t>Hydrantový systém s tvarovo stálou hadicou D 25, hadica 30 m, / NOHA 25/30/</t>
  </si>
  <si>
    <t>160</t>
  </si>
  <si>
    <t>722290226.R</t>
  </si>
  <si>
    <t>Tlaková skúška vodovodného potrubia  do DN 50</t>
  </si>
  <si>
    <t>162</t>
  </si>
  <si>
    <t>722290234.S</t>
  </si>
  <si>
    <t>Prepláchnutie a dezinfekcia vodovodného potrubia do DN 80</t>
  </si>
  <si>
    <t>164</t>
  </si>
  <si>
    <t>998722202.S</t>
  </si>
  <si>
    <t>Presun hmôt pre vnútorný vodovod v objektoch výšky nad 6 do 12 m</t>
  </si>
  <si>
    <t>166</t>
  </si>
  <si>
    <t>725</t>
  </si>
  <si>
    <t>Zdravotechnika - zariaď. predmety</t>
  </si>
  <si>
    <t>725119308.S</t>
  </si>
  <si>
    <t>Montáž záchodovej misy keramickej kombinovanej s zvislým odpadom</t>
  </si>
  <si>
    <t>168</t>
  </si>
  <si>
    <t>642340001225</t>
  </si>
  <si>
    <t>Kombinované WC keramické, zvislý odpad, vrátane inštalačnej sady, JIKA</t>
  </si>
  <si>
    <t>-1522458983</t>
  </si>
  <si>
    <t>725219401.S</t>
  </si>
  <si>
    <t>Montáž umývadla keramického na skrutky do muriva, bez výtokovej armatúry</t>
  </si>
  <si>
    <t>180</t>
  </si>
  <si>
    <t>642210000500.S</t>
  </si>
  <si>
    <t>Umývadielko keramické stenové</t>
  </si>
  <si>
    <t>1317014235</t>
  </si>
  <si>
    <t>725241113.S</t>
  </si>
  <si>
    <t>Montáž sprchovej vaničky akrylátovej štvorcovej 1000x1000 mm</t>
  </si>
  <si>
    <t>-1911335906</t>
  </si>
  <si>
    <t>554230000900.S</t>
  </si>
  <si>
    <t>Sprchová vanička štvorcová akrylátová s nožičkami rozmer 1000x1000 mm</t>
  </si>
  <si>
    <t>160193515</t>
  </si>
  <si>
    <t>725245114.S</t>
  </si>
  <si>
    <t>Montáž sprchovej zásteny pevnej, na vaničku, so sklenenou výplňou, výšky do 2000 mm a šírky 1000 mm</t>
  </si>
  <si>
    <t>-997246350</t>
  </si>
  <si>
    <t>552260001100</t>
  </si>
  <si>
    <t>Sprchové dvere posúvne dvojdielne rozmer 1000x1950 mm, 6 mm bezpečnostné sklo</t>
  </si>
  <si>
    <t>1294247774</t>
  </si>
  <si>
    <t>725333360.S</t>
  </si>
  <si>
    <t>Montáž výlevky keramickej voľne stojacej bez výtokovej armatúry</t>
  </si>
  <si>
    <t>192</t>
  </si>
  <si>
    <t>642710000200</t>
  </si>
  <si>
    <t>Výlevka stojatá keramická MIRA, vxšxl 460x500x435 mm, plastová mreža, JIKA</t>
  </si>
  <si>
    <t>194</t>
  </si>
  <si>
    <t>725819402</t>
  </si>
  <si>
    <t>Montáž ventilu bez pripojovacej rúrky G 1/2</t>
  </si>
  <si>
    <t>196</t>
  </si>
  <si>
    <t>551110020800.S</t>
  </si>
  <si>
    <t>Ventil rohový 1/2" - 3/8" s maticou, chrómovaná mosadz</t>
  </si>
  <si>
    <t>198</t>
  </si>
  <si>
    <t>551110020400.S</t>
  </si>
  <si>
    <t>Guľový ventil rohový, 1/2" - 3/4",</t>
  </si>
  <si>
    <t>200</t>
  </si>
  <si>
    <t>725829601.S</t>
  </si>
  <si>
    <t>Montáž batérie umývadlovej a drezovej stojankovej, pákovej alebo klasickej s mechanickým ovládaním</t>
  </si>
  <si>
    <t>204</t>
  </si>
  <si>
    <t>551450003900</t>
  </si>
  <si>
    <t>Batéria umývadlová stojanková páková ,chróm, JIKA</t>
  </si>
  <si>
    <t>206</t>
  </si>
  <si>
    <t>72582960pc</t>
  </si>
  <si>
    <t>Montáž batérie pre výlevku , pákovej alebo klasickej s mechanickým ovládaním</t>
  </si>
  <si>
    <t>208</t>
  </si>
  <si>
    <t>5514500039pc</t>
  </si>
  <si>
    <t>Batéria pre výlevku  stojanková páková ,chróm, JIKA</t>
  </si>
  <si>
    <t>210</t>
  </si>
  <si>
    <t>725849201.S</t>
  </si>
  <si>
    <t>Montáž batérie sprchovej nástennej pákovej, klasickej</t>
  </si>
  <si>
    <t>212</t>
  </si>
  <si>
    <t>551450002600.S</t>
  </si>
  <si>
    <t>Batéria sprchová nástenná páková</t>
  </si>
  <si>
    <t>214</t>
  </si>
  <si>
    <t>725849205.1</t>
  </si>
  <si>
    <t>Montáž batérie sprchovej  súpravy</t>
  </si>
  <si>
    <t>216</t>
  </si>
  <si>
    <t>5522600024pc</t>
  </si>
  <si>
    <t>Sprchová   súprava</t>
  </si>
  <si>
    <t>218</t>
  </si>
  <si>
    <t>725869301</t>
  </si>
  <si>
    <t>Montáž zápachovej uzávierky pre zariaďovacie predmety, umývadlová do D 40</t>
  </si>
  <si>
    <t>220</t>
  </si>
  <si>
    <t>551620008400</t>
  </si>
  <si>
    <t>Zápachová uzávierka pre umývadlá a bidety HL135/30, DN 32x 5/4", s výškovou nastaviteľnou rúrkou a závitom, čistiacim kusom a rozetou, otočný odtok, PP</t>
  </si>
  <si>
    <t>222</t>
  </si>
  <si>
    <t>725869310.S</t>
  </si>
  <si>
    <t>Montáž zápachovej uzávierky pre zariaďovacie predmety, drezovej do D 40 mm (pre jeden drez)</t>
  </si>
  <si>
    <t>-892621873</t>
  </si>
  <si>
    <t>551620006800.S</t>
  </si>
  <si>
    <t>Zápachová uzávierka- sifón pre jednodielne drezy DN 40</t>
  </si>
  <si>
    <t>114321632</t>
  </si>
  <si>
    <t>725869340.S</t>
  </si>
  <si>
    <t>Montáž zápachovej uzávierky pre zariaďovacie predmety, sprchovej do D 50 mm</t>
  </si>
  <si>
    <t>224</t>
  </si>
  <si>
    <t>551620003400.S</t>
  </si>
  <si>
    <t>Zápachová uzávierka sprchových vaničiek DN 40/50</t>
  </si>
  <si>
    <t>226</t>
  </si>
  <si>
    <t>998725202.S</t>
  </si>
  <si>
    <t>Presun hmôt pre zariaďovacie predmety v objektoch výšky nad 6 do 12 m</t>
  </si>
  <si>
    <t>232</t>
  </si>
  <si>
    <t>727</t>
  </si>
  <si>
    <t>Zdravotechnika-uloženie,uchytenie  potrubia</t>
  </si>
  <si>
    <t>7270000pc</t>
  </si>
  <si>
    <t>Závesy pre ulož a uchytenie  potrubia+závit.tyče podľa potreby</t>
  </si>
  <si>
    <t>kpl</t>
  </si>
  <si>
    <t>234</t>
  </si>
  <si>
    <t>732</t>
  </si>
  <si>
    <t>Ústredné kúrenie - strojovne</t>
  </si>
  <si>
    <t>732199100.S</t>
  </si>
  <si>
    <t>Montáž orientačného štítka</t>
  </si>
  <si>
    <t>236</t>
  </si>
  <si>
    <t>548230000900.R</t>
  </si>
  <si>
    <t>Štítok orientačný</t>
  </si>
  <si>
    <t>238</t>
  </si>
  <si>
    <t>732429111.S</t>
  </si>
  <si>
    <t>Montáž čerpadla (do potrubia) obehového špirálového DN 25</t>
  </si>
  <si>
    <t>240</t>
  </si>
  <si>
    <t>426110002700</t>
  </si>
  <si>
    <t>Čerpadlo obehové ALPHA2 25-40 N 180, GRUNDFOS</t>
  </si>
  <si>
    <t>242</t>
  </si>
  <si>
    <t>998732202.S</t>
  </si>
  <si>
    <t>Presun hmôt pre strojovne v objektoch výšky nad 6 m do 12 m</t>
  </si>
  <si>
    <t>244</t>
  </si>
  <si>
    <t>734</t>
  </si>
  <si>
    <t>Ústredné kúrenie - armatúry</t>
  </si>
  <si>
    <t>73422301pc</t>
  </si>
  <si>
    <t>Montáž ventilu závitového regulačného G 1/2"+ nádstavca</t>
  </si>
  <si>
    <t>246</t>
  </si>
  <si>
    <t>5512100439pc2</t>
  </si>
  <si>
    <t>Regulačný ventil Honeywell-kombi-4,DN 15+termostatický nádstavec VA2400</t>
  </si>
  <si>
    <t>248</t>
  </si>
  <si>
    <t>734411111.S</t>
  </si>
  <si>
    <t>Teplomer technický s ochranným púzdrom - priamy typ 160 prev."A"</t>
  </si>
  <si>
    <t>250</t>
  </si>
  <si>
    <t>734421130.R</t>
  </si>
  <si>
    <t>Montáž tlakomeru kruhového 0-10 MPa priemer 160</t>
  </si>
  <si>
    <t>252</t>
  </si>
  <si>
    <t>388410000300.R</t>
  </si>
  <si>
    <t>Tlakomer  s trojcestným kohútom kruhový d 160 mm</t>
  </si>
  <si>
    <t>254</t>
  </si>
  <si>
    <t>998734203.S</t>
  </si>
  <si>
    <t>Presun hmôt pre armatúry v objektoch výšky nad 6 do 24 m</t>
  </si>
  <si>
    <t>HZS</t>
  </si>
  <si>
    <t>HZS000113p</t>
  </si>
  <si>
    <t>Stavebno montážne práce náročné ucelené - odborné...ostatné /ako stav.vysprav.otvorov .ostatné potrebné práce  nerozpočtované položkami  pod.../</t>
  </si>
  <si>
    <t>262144</t>
  </si>
  <si>
    <t>258</t>
  </si>
  <si>
    <t>HZS000114p</t>
  </si>
  <si>
    <t>Stavebno montážne práce najnáročnejšie na odbornosť - uvedenie zariadenie do prevádzky a vyskúšanie /v rozsahu viac ako 8 hodín/</t>
  </si>
  <si>
    <t>260</t>
  </si>
  <si>
    <t>SO 01-3 - Vykurovanie</t>
  </si>
  <si>
    <t xml:space="preserve">PSV - Práce a dodávky PSV   </t>
  </si>
  <si>
    <t xml:space="preserve">    713 - Izolácie tepelné   </t>
  </si>
  <si>
    <t xml:space="preserve">    731 - Ústredné kúrenie - kotolne   </t>
  </si>
  <si>
    <t xml:space="preserve">    733 - Ústredné kúrenie - rozvodné potrubie   </t>
  </si>
  <si>
    <t xml:space="preserve">    734 - Ústredné kúrenie - armatúry   </t>
  </si>
  <si>
    <t xml:space="preserve">    735 - Ústredné kúrenie - vykurovacie telesá   </t>
  </si>
  <si>
    <t xml:space="preserve">    738 - Ústredné kúrenie, -vykurovacia skúška   </t>
  </si>
  <si>
    <t xml:space="preserve">    739 - Ústredné kúrenie, -uloženie ,uchyt.potrubia   </t>
  </si>
  <si>
    <t xml:space="preserve">HZS - Hodinové zúčtovacie sadzby   </t>
  </si>
  <si>
    <t xml:space="preserve">OST - Ostatné   </t>
  </si>
  <si>
    <t xml:space="preserve">Práce a dodávky PSV   </t>
  </si>
  <si>
    <t xml:space="preserve">Izolácie tepelné   </t>
  </si>
  <si>
    <t>Izolačná PE trubica dxhr. 18x5 mm, pre izolovanie rozvodov vody, kúrenia, zdravotechniky</t>
  </si>
  <si>
    <t>731</t>
  </si>
  <si>
    <t xml:space="preserve">Ústredné kúrenie - kotolne   </t>
  </si>
  <si>
    <t>73126199pc</t>
  </si>
  <si>
    <t>Montáž  zdroja tepla vrátane príslušenstva-/podľa špecifikácie/</t>
  </si>
  <si>
    <t>4841200049pc</t>
  </si>
  <si>
    <t>Závesný kondenzačný kotol VIESSMANN Vitodens 200-W,typ B2HF 32 kW</t>
  </si>
  <si>
    <t>4841200049pc1</t>
  </si>
  <si>
    <t>Montažne diely na omietku pre plynové kotly,armatúry a plynový kohútik R3/4" so vstavaným poistným uzatváracím ventilom</t>
  </si>
  <si>
    <t>4841200099pc1</t>
  </si>
  <si>
    <t>Plynový filter Rp 3/4"</t>
  </si>
  <si>
    <t>4841200099pc2</t>
  </si>
  <si>
    <t>Snímač vonkajšej teploty</t>
  </si>
  <si>
    <t>4841200099pc3</t>
  </si>
  <si>
    <t>Diaľkové ovládanie Vitotrol 200-E</t>
  </si>
  <si>
    <t>4841200099pc4</t>
  </si>
  <si>
    <t>Snímač teploty zásobníka (NTC) s 3,75m dlhým prípojným vedením</t>
  </si>
  <si>
    <t>4841200099pc7</t>
  </si>
  <si>
    <t>Zásobníkový ohrievač VIESSMANN Vitocell 100-B Typ CVB 950L</t>
  </si>
  <si>
    <t>4841200099pc8</t>
  </si>
  <si>
    <t>Úpravňa vody VIESSMANN Aquaset 500-N</t>
  </si>
  <si>
    <t>4841200099pc9</t>
  </si>
  <si>
    <t>Regeneračná soľ,balenie 25 kg</t>
  </si>
  <si>
    <t>4841200099pc10</t>
  </si>
  <si>
    <t>Stenový držiak pre podstavnú sadu</t>
  </si>
  <si>
    <t>4841200099pc11</t>
  </si>
  <si>
    <t>Membránová expanzná nádoba REFLEX N12,objem 12 l</t>
  </si>
  <si>
    <t>4841200099pc12</t>
  </si>
  <si>
    <t>Ventil s klobúčikom R3/4" pre exp. nádoby</t>
  </si>
  <si>
    <t>73126199pc1</t>
  </si>
  <si>
    <t>Montáž odvodu spalín -/podľa špecifikácie/</t>
  </si>
  <si>
    <t>48412003pc13</t>
  </si>
  <si>
    <t>AZ adaptér 60/100 na 80/125</t>
  </si>
  <si>
    <t>48412003pc14</t>
  </si>
  <si>
    <t>AZ  revízný kus priamy PP 80/125mm</t>
  </si>
  <si>
    <t>48412003pc15</t>
  </si>
  <si>
    <t>AZ  rúra L=1,95m,tvarovateľná pp 80/125 mm</t>
  </si>
  <si>
    <t>48412003pc16</t>
  </si>
  <si>
    <t>AZ  rúra L=1m tvarovateľná ,PP 80/125 mm</t>
  </si>
  <si>
    <t>48412003pc17</t>
  </si>
  <si>
    <t>Univerzálna krycia doska D = 125mm</t>
  </si>
  <si>
    <t>48412003pc18</t>
  </si>
  <si>
    <t>AZ prechod strechou</t>
  </si>
  <si>
    <t>48412003pc19</t>
  </si>
  <si>
    <t>Univerzálna strešná taška</t>
  </si>
  <si>
    <t>998731202.S</t>
  </si>
  <si>
    <t>Presun hmôt pre kotolne umiestnené vo výške (hĺbke) nad 6 do 12 m</t>
  </si>
  <si>
    <t>733</t>
  </si>
  <si>
    <t xml:space="preserve">Ústredné kúrenie - rozvodné potrubie   </t>
  </si>
  <si>
    <t>733113113.S</t>
  </si>
  <si>
    <t>Príplatok k cene za zhotovenie prípojky  k vyk,teles.DN 15</t>
  </si>
  <si>
    <t>73311311pc</t>
  </si>
  <si>
    <t>Zvarovaná prípojka 16,5 mm</t>
  </si>
  <si>
    <t>733125006.S</t>
  </si>
  <si>
    <t>Potrubie z uhlíkovej ocele Víega  Prestábo spájané lisovaním 18x1,2</t>
  </si>
  <si>
    <t>733125009.S</t>
  </si>
  <si>
    <t>Potrubie z uhlíkovej ocele Viega Prestabo spájané lisovaním 22x1,5</t>
  </si>
  <si>
    <t>733125012.S</t>
  </si>
  <si>
    <t>Potrubie z uhlíkovej ocele Viega Prestabo spájané lisovaním 28x1,5</t>
  </si>
  <si>
    <t>73312599pc</t>
  </si>
  <si>
    <t>Príplatok pre tvarovky potrubia z uhlíkovej ocele Viega Prestabo spájané lisovaním</t>
  </si>
  <si>
    <t>733191201.1</t>
  </si>
  <si>
    <t>Tlaková skúška potrubia  z neleg.ocele Prestabo a Sanpress Inoxdo D 35 mm</t>
  </si>
  <si>
    <t>998733203.S</t>
  </si>
  <si>
    <t>Presun hmôt pre rozvody potrubia v objektoch výšky nad 6 do 24 m</t>
  </si>
  <si>
    <t xml:space="preserve">Ústredné kúrenie - armatúry   </t>
  </si>
  <si>
    <t>734209114.S</t>
  </si>
  <si>
    <t>Montáž závitovej armatúry s 2 závitmi G 3/4</t>
  </si>
  <si>
    <t>55142284519pc</t>
  </si>
  <si>
    <t>Kúželový prstenec G 3/4"</t>
  </si>
  <si>
    <t>734209124.S</t>
  </si>
  <si>
    <t>Montáž závitovej armatúry s 3 závitmi</t>
  </si>
  <si>
    <t>55142284619pc</t>
  </si>
  <si>
    <t>Pripájací diel  HERZ  3000 1/2"</t>
  </si>
  <si>
    <t>734213250.S</t>
  </si>
  <si>
    <t>Montáž ventilu odvzdušňovacieho závitového automatického G 1/2</t>
  </si>
  <si>
    <t>551210009500.S</t>
  </si>
  <si>
    <t>Ventil odvzdušňovací automatický, 1/2"</t>
  </si>
  <si>
    <t>734222102.S</t>
  </si>
  <si>
    <t>Montáž regulačnéhoventilu DN 20</t>
  </si>
  <si>
    <t>5512100445pc1</t>
  </si>
  <si>
    <t>Regulačný ventil HERZ STRÖMAX -M DN 20</t>
  </si>
  <si>
    <t>734223230.S</t>
  </si>
  <si>
    <t>Montáž termostatickej hlavice</t>
  </si>
  <si>
    <t>551280001400.R</t>
  </si>
  <si>
    <t>Termostatická hlavica</t>
  </si>
  <si>
    <t>734224012.S</t>
  </si>
  <si>
    <t>Montáž guľového kohúta závitového G 1</t>
  </si>
  <si>
    <t>551210044800.S</t>
  </si>
  <si>
    <t>Guľový ventil 1”, páčka chróm</t>
  </si>
  <si>
    <t>734240010.S</t>
  </si>
  <si>
    <t>Montáž spätnej klapky závitovej G 1</t>
  </si>
  <si>
    <t>Spätná klapka  závitová 1", PN 10, pre vodu, mosadz</t>
  </si>
  <si>
    <t>734291113.S</t>
  </si>
  <si>
    <t>Ostané armatúry, kohútik plniaci a vypúšťací normy 13 7061, PN 1,0/100st. C G 1/2</t>
  </si>
  <si>
    <t>734291340.S</t>
  </si>
  <si>
    <t>Montáž filtra závitového G 1</t>
  </si>
  <si>
    <t>Filter závitový  1", FF, PN 20, mosadz</t>
  </si>
  <si>
    <t>735</t>
  </si>
  <si>
    <t xml:space="preserve">Ústredné kúrenie - vykurovacie telesá   </t>
  </si>
  <si>
    <t>735000912</t>
  </si>
  <si>
    <t>Vyregulovanie dvojregulačného ventilu s termostatickým ovládaním</t>
  </si>
  <si>
    <t>735153300.S</t>
  </si>
  <si>
    <t>Príplatok k cene za odvzdušňovací ventil telies panelových oceľových</t>
  </si>
  <si>
    <t>735154040.S</t>
  </si>
  <si>
    <t>Montáž vykurovacieho telesa panelového jednoradového 600 mm/ dĺžky 400-600 mm</t>
  </si>
  <si>
    <t>484530008200.S</t>
  </si>
  <si>
    <t>Teleso vykurovacie doskové jednoradové oceľové, vxlxhĺ 300x500x63 mm, pripojenie pravé spodné</t>
  </si>
  <si>
    <t>-1396175735</t>
  </si>
  <si>
    <t>735154140.S</t>
  </si>
  <si>
    <t>Montáž vykurovacieho telesa panelového dvojradového výšky 600 mm/ dĺžky 400-600 mm</t>
  </si>
  <si>
    <t>484530013000.S</t>
  </si>
  <si>
    <t>Teleso vykurovacie doskové jednoradové oceľové, vxlxhĺ 600x500x63 mm, pripojenie pravé spodné</t>
  </si>
  <si>
    <t>-2002993185</t>
  </si>
  <si>
    <t>484530013100.S</t>
  </si>
  <si>
    <t>Teleso vykurovacie doskové jednoradové oceľové, vxlxhĺ 600x600x63 mm, pripojenie pravé spodné</t>
  </si>
  <si>
    <t>-839720579</t>
  </si>
  <si>
    <t>484530021100.S</t>
  </si>
  <si>
    <t>Teleso vykurovacie doskové dvojradové oceľové, vxlxhĺ 600x600x100 mm, pripojenie pravé spodné</t>
  </si>
  <si>
    <t>-1663929503</t>
  </si>
  <si>
    <t>735154141.S</t>
  </si>
  <si>
    <t>Montáž vykurovacieho telesa panelového dvojradového výšky 600 mm/ dĺžky 700-900 mm</t>
  </si>
  <si>
    <t>484530013200.S</t>
  </si>
  <si>
    <t>Teleso vykurovacie doskové jednoradové oceľové, vxlxhĺ 600x700x63 mm, pripojenie pravé spodné</t>
  </si>
  <si>
    <t>-713186073</t>
  </si>
  <si>
    <t>484530021200.S</t>
  </si>
  <si>
    <t>Teleso vykurovacie doskové dvojradové oceľové, vxlxhĺ 600x700x100 mm, pripojenie pravé spodné</t>
  </si>
  <si>
    <t>1437364881</t>
  </si>
  <si>
    <t>484530021300.S</t>
  </si>
  <si>
    <t>Teleso vykurovacie doskové dvojradové oceľové, vxlxhĺ 600x800x100 mm, pripojenie pravé spodné</t>
  </si>
  <si>
    <t>642486067</t>
  </si>
  <si>
    <t>735154142.S</t>
  </si>
  <si>
    <t>Montáž vykurovacieho telesa panelového dvojradového výšky 600 mm/ dĺžky 1000-1200 mm</t>
  </si>
  <si>
    <t>484530021500.S</t>
  </si>
  <si>
    <t>Teleso vykurovacie doskové dvojradové oceľové, vxlxhĺ 600x1000x100 mm, pripojenie pravé spodné</t>
  </si>
  <si>
    <t>1988450553</t>
  </si>
  <si>
    <t>48453854pc</t>
  </si>
  <si>
    <t>Ocelový držiak + konzola + odvzdušňov.zátky pre telesá KORÁD</t>
  </si>
  <si>
    <t>sád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</si>
  <si>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</si>
  <si>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</si>
  <si>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</si>
  <si>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</si>
  <si>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998735202.S</t>
  </si>
  <si>
    <t>Presun hmôt pre vykurovacie telesá v objektoch výšky nad 6 do 12 m</t>
  </si>
  <si>
    <t>738</t>
  </si>
  <si>
    <t xml:space="preserve">Ústredné kúrenie, -vykurovacia skúška   </t>
  </si>
  <si>
    <t>7380000pc</t>
  </si>
  <si>
    <t>Vykurovacia skúška,skúška tesnosti...</t>
  </si>
  <si>
    <t>7380001pc</t>
  </si>
  <si>
    <t>Preplach potrubia</t>
  </si>
  <si>
    <t>7380002pc</t>
  </si>
  <si>
    <t>Vypustenie a napustenie systému</t>
  </si>
  <si>
    <t>739</t>
  </si>
  <si>
    <t xml:space="preserve">Ústredné kúrenie, -uloženie ,uchyt.potrubia   </t>
  </si>
  <si>
    <t>7390000pc</t>
  </si>
  <si>
    <t>Závesy pre ulož a uchytenie  potrubia  / napr..Larf/</t>
  </si>
  <si>
    <t>311720000800.S</t>
  </si>
  <si>
    <t>Tyč závitová M 10, dĺžka 1000 mm</t>
  </si>
  <si>
    <t xml:space="preserve">Hodinové zúčtovacie sadzby   </t>
  </si>
  <si>
    <t>Stavebno montážne práce náročné ucelené - odborné...ostatné ..ako uprava otvorov,napoj.na jestv.potrubia a pod.../a ostatné nerozpočtované položkami  .../</t>
  </si>
  <si>
    <t>OST</t>
  </si>
  <si>
    <t xml:space="preserve">Ostatné   </t>
  </si>
  <si>
    <t>OSTS000213.2</t>
  </si>
  <si>
    <t>Stavebno montážne práce náročné ucelené - odborné, -/protokoly o skúškach  ..../</t>
  </si>
  <si>
    <t>170</t>
  </si>
  <si>
    <t>SO 02 - Areálová splašková kanalizácia</t>
  </si>
  <si>
    <t xml:space="preserve">HSV - Práce a dodávky HSV   </t>
  </si>
  <si>
    <t xml:space="preserve">    1 - Zemné práce   </t>
  </si>
  <si>
    <t xml:space="preserve">    3 - Zvislé a kompletné konštrukcie   </t>
  </si>
  <si>
    <t xml:space="preserve">    4 - Vodorovné konštrukcie   </t>
  </si>
  <si>
    <t xml:space="preserve">    8 - Rúrové vedenie   </t>
  </si>
  <si>
    <t xml:space="preserve">    99 - Presun hmôt HSV   </t>
  </si>
  <si>
    <t xml:space="preserve">Práce a dodávky HSV   </t>
  </si>
  <si>
    <t xml:space="preserve">Zemné práce   </t>
  </si>
  <si>
    <t>131201101.S</t>
  </si>
  <si>
    <t>Výkop nezapaženej jamy v hornine 3, do 100 m3</t>
  </si>
  <si>
    <t>-1812826148</t>
  </si>
  <si>
    <t>162301102.S</t>
  </si>
  <si>
    <t>Vodorovné premiestnenie výkopku po spevnenej ceste z horniny tr.1-4, do 100 m3 na vzdialenosť do 1000 m</t>
  </si>
  <si>
    <t>-1058089836</t>
  </si>
  <si>
    <t>175101101.S</t>
  </si>
  <si>
    <t>Obsyp potrubia sypaninou z vhodných hornín 1 až 4 bez prehodenia sypaniny</t>
  </si>
  <si>
    <t>583310003200.S</t>
  </si>
  <si>
    <t>Štrkopiesok frakcia 0-32 mm</t>
  </si>
  <si>
    <t xml:space="preserve">Zvislé a kompletné konštrukcie   </t>
  </si>
  <si>
    <t>386942112.R</t>
  </si>
  <si>
    <t>Montáž odlučovača tukov</t>
  </si>
  <si>
    <t>594330002100.S</t>
  </si>
  <si>
    <t>Odlučovač tukov 4 l/s</t>
  </si>
  <si>
    <t>-1846070057</t>
  </si>
  <si>
    <t xml:space="preserve">Vodorovné konštrukcie   </t>
  </si>
  <si>
    <t>451573111.S</t>
  </si>
  <si>
    <t>Lôžko pod potrubie, stoky a drobné objekty, v otvorenom výkope z piesku a štrkopiesku do 63 mm</t>
  </si>
  <si>
    <t>-90975872</t>
  </si>
  <si>
    <t>452311151.S</t>
  </si>
  <si>
    <t>Dosky, bloky, sedlá z betónu v otvorenom výkope tr. C 25/30</t>
  </si>
  <si>
    <t xml:space="preserve">Rúrové vedenie   </t>
  </si>
  <si>
    <t>871324204.S</t>
  </si>
  <si>
    <t>Potrubie kanalizačné hladké plnostenné PP SN 10 DN 150</t>
  </si>
  <si>
    <t>73068351</t>
  </si>
  <si>
    <t>899103111.S</t>
  </si>
  <si>
    <t>Osadenie poklopu liatinového a oceľového vrátane rámu hmotn. nad 100 do 150 kg</t>
  </si>
  <si>
    <t>552410000180.S</t>
  </si>
  <si>
    <t>Poklop kanalizačný  liatinový, rám liatina-betón, výška 160 mm, trieda zaťaženia D400</t>
  </si>
  <si>
    <t>-1340589806</t>
  </si>
  <si>
    <t xml:space="preserve">Presun hmôt HSV   </t>
  </si>
  <si>
    <t>998276101.S</t>
  </si>
  <si>
    <t>Presun hmôt pre rúrové vedenie hĺbené z rúr z plast., hmôt alebo sklolamin. v otvorenom výkope</t>
  </si>
  <si>
    <t>-432033430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</si>
</sst>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/>
    <xf numFmtId="0" fontId="8" fillId="0" borderId="20" xfId="0" applyFont="1" applyBorder="1" applyAlignment="1" applyProtection="1"/>
    <xf numFmtId="166" fontId="8" fillId="0" borderId="20" xfId="0" applyNumberFormat="1" applyFont="1" applyBorder="1" applyAlignment="1" applyProtection="1"/>
    <xf numFmtId="166" fontId="8" fillId="0" borderId="21" xfId="0" applyNumberFormat="1" applyFont="1" applyBorder="1" applyAlignment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7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64" fontId="15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20"/>
  <sheetViews>
    <sheetView showGridLines="0" topLeftCell="A2" workbookViewId="0">
      <selection activeCell="K6" sqref="K6:AO6"/>
    </sheetView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19"/>
      <c r="AQ5" s="19"/>
      <c r="AR5" s="17"/>
      <c r="BE5" s="262" t="s">
        <v>15</v>
      </c>
      <c r="BS5" s="14" t="s">
        <v>6</v>
      </c>
    </row>
    <row r="6" spans="1:74" s="1" customFormat="1" ht="36.9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P6" s="19"/>
      <c r="AQ6" s="19"/>
      <c r="AR6" s="17"/>
      <c r="BE6" s="263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63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30</v>
      </c>
      <c r="AO8" s="19"/>
      <c r="AP8" s="19"/>
      <c r="AQ8" s="19"/>
      <c r="AR8" s="17"/>
      <c r="BE8" s="263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63"/>
      <c r="BS9" s="14" t="s">
        <v>6</v>
      </c>
    </row>
    <row r="10" spans="1:74" s="1" customFormat="1" ht="12" customHeight="1">
      <c r="B10" s="18"/>
      <c r="C10" s="19"/>
      <c r="D10" s="26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63"/>
      <c r="BS10" s="14" t="s">
        <v>6</v>
      </c>
    </row>
    <row r="11" spans="1:74" s="1" customFormat="1" ht="18.45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63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63"/>
      <c r="BS12" s="14" t="s">
        <v>6</v>
      </c>
    </row>
    <row r="13" spans="1:74" s="1" customFormat="1" ht="12" customHeight="1">
      <c r="B13" s="18"/>
      <c r="C13" s="19"/>
      <c r="D13" s="26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24</v>
      </c>
      <c r="AL13" s="19"/>
      <c r="AM13" s="19"/>
      <c r="AN13" s="28" t="s">
        <v>30</v>
      </c>
      <c r="AO13" s="19"/>
      <c r="AP13" s="19"/>
      <c r="AQ13" s="19"/>
      <c r="AR13" s="17"/>
      <c r="BE13" s="263"/>
      <c r="BS13" s="14" t="s">
        <v>6</v>
      </c>
    </row>
    <row r="14" spans="1:74" ht="13.2">
      <c r="B14" s="18"/>
      <c r="C14" s="19"/>
      <c r="D14" s="19"/>
      <c r="E14" s="268" t="s">
        <v>30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" t="s">
        <v>27</v>
      </c>
      <c r="AL14" s="19"/>
      <c r="AM14" s="19"/>
      <c r="AN14" s="28" t="s">
        <v>30</v>
      </c>
      <c r="AO14" s="19"/>
      <c r="AP14" s="19"/>
      <c r="AQ14" s="19"/>
      <c r="AR14" s="17"/>
      <c r="BE14" s="263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63"/>
      <c r="BS15" s="14" t="s">
        <v>4</v>
      </c>
    </row>
    <row r="16" spans="1:74" s="1" customFormat="1" ht="12" customHeight="1">
      <c r="B16" s="18"/>
      <c r="C16" s="19"/>
      <c r="D16" s="26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24</v>
      </c>
      <c r="AL16" s="19"/>
      <c r="AM16" s="19"/>
      <c r="AN16" s="24" t="s">
        <v>32</v>
      </c>
      <c r="AO16" s="19"/>
      <c r="AP16" s="19"/>
      <c r="AQ16" s="19"/>
      <c r="AR16" s="17"/>
      <c r="BE16" s="263"/>
      <c r="BS16" s="14" t="s">
        <v>4</v>
      </c>
    </row>
    <row r="17" spans="1:71" s="1" customFormat="1" ht="18.45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34</v>
      </c>
      <c r="AO17" s="19"/>
      <c r="AP17" s="19"/>
      <c r="AQ17" s="19"/>
      <c r="AR17" s="17"/>
      <c r="BE17" s="263"/>
      <c r="BS17" s="14" t="s">
        <v>35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63"/>
      <c r="BS18" s="14" t="s">
        <v>6</v>
      </c>
    </row>
    <row r="19" spans="1:71" s="1" customFormat="1" ht="12" customHeight="1">
      <c r="B19" s="18"/>
      <c r="C19" s="19"/>
      <c r="D19" s="26" t="s">
        <v>36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63"/>
      <c r="BS19" s="14" t="s">
        <v>6</v>
      </c>
    </row>
    <row r="20" spans="1:71" s="1" customFormat="1" ht="18.45" customHeight="1">
      <c r="B20" s="18"/>
      <c r="C20" s="19"/>
      <c r="D20" s="19"/>
      <c r="E20" s="24" t="s">
        <v>37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63"/>
      <c r="BS20" s="14" t="s">
        <v>35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63"/>
    </row>
    <row r="22" spans="1:71" s="1" customFormat="1" ht="12" customHeight="1">
      <c r="B22" s="18"/>
      <c r="C22" s="19"/>
      <c r="D22" s="26" t="s">
        <v>38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63"/>
    </row>
    <row r="23" spans="1:71" s="1" customFormat="1" ht="16.5" customHeight="1">
      <c r="B23" s="18"/>
      <c r="C23" s="19"/>
      <c r="D23" s="19"/>
      <c r="E23" s="270" t="s">
        <v>1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19"/>
      <c r="AP23" s="19"/>
      <c r="AQ23" s="19"/>
      <c r="AR23" s="17"/>
      <c r="BE23" s="263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63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63"/>
    </row>
    <row r="26" spans="1:71" s="2" customFormat="1" ht="25.95" customHeight="1">
      <c r="A26" s="31"/>
      <c r="B26" s="32"/>
      <c r="C26" s="33"/>
      <c r="D26" s="34" t="s">
        <v>39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1">
        <f>ROUND(AG94,2)</f>
        <v>0</v>
      </c>
      <c r="AL26" s="272"/>
      <c r="AM26" s="272"/>
      <c r="AN26" s="272"/>
      <c r="AO26" s="272"/>
      <c r="AP26" s="33"/>
      <c r="AQ26" s="33"/>
      <c r="AR26" s="36"/>
      <c r="BE26" s="263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63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73" t="s">
        <v>40</v>
      </c>
      <c r="M28" s="273"/>
      <c r="N28" s="273"/>
      <c r="O28" s="273"/>
      <c r="P28" s="273"/>
      <c r="Q28" s="33"/>
      <c r="R28" s="33"/>
      <c r="S28" s="33"/>
      <c r="T28" s="33"/>
      <c r="U28" s="33"/>
      <c r="V28" s="33"/>
      <c r="W28" s="273" t="s">
        <v>41</v>
      </c>
      <c r="X28" s="273"/>
      <c r="Y28" s="273"/>
      <c r="Z28" s="273"/>
      <c r="AA28" s="273"/>
      <c r="AB28" s="273"/>
      <c r="AC28" s="273"/>
      <c r="AD28" s="273"/>
      <c r="AE28" s="273"/>
      <c r="AF28" s="33"/>
      <c r="AG28" s="33"/>
      <c r="AH28" s="33"/>
      <c r="AI28" s="33"/>
      <c r="AJ28" s="33"/>
      <c r="AK28" s="273" t="s">
        <v>42</v>
      </c>
      <c r="AL28" s="273"/>
      <c r="AM28" s="273"/>
      <c r="AN28" s="273"/>
      <c r="AO28" s="273"/>
      <c r="AP28" s="33"/>
      <c r="AQ28" s="33"/>
      <c r="AR28" s="36"/>
      <c r="BE28" s="263"/>
    </row>
    <row r="29" spans="1:71" s="3" customFormat="1" ht="14.4" customHeight="1">
      <c r="B29" s="37"/>
      <c r="C29" s="38"/>
      <c r="D29" s="26" t="s">
        <v>43</v>
      </c>
      <c r="E29" s="38"/>
      <c r="F29" s="39" t="s">
        <v>44</v>
      </c>
      <c r="G29" s="38"/>
      <c r="H29" s="38"/>
      <c r="I29" s="38"/>
      <c r="J29" s="38"/>
      <c r="K29" s="38"/>
      <c r="L29" s="276">
        <v>0</v>
      </c>
      <c r="M29" s="275"/>
      <c r="N29" s="275"/>
      <c r="O29" s="275"/>
      <c r="P29" s="275"/>
      <c r="Q29" s="40"/>
      <c r="R29" s="40"/>
      <c r="S29" s="40"/>
      <c r="T29" s="40"/>
      <c r="U29" s="40"/>
      <c r="V29" s="40"/>
      <c r="W29" s="274">
        <f>ROUND(AZ94, 2)</f>
        <v>0</v>
      </c>
      <c r="X29" s="275"/>
      <c r="Y29" s="275"/>
      <c r="Z29" s="275"/>
      <c r="AA29" s="275"/>
      <c r="AB29" s="275"/>
      <c r="AC29" s="275"/>
      <c r="AD29" s="275"/>
      <c r="AE29" s="275"/>
      <c r="AF29" s="40"/>
      <c r="AG29" s="40"/>
      <c r="AH29" s="40"/>
      <c r="AI29" s="40"/>
      <c r="AJ29" s="40"/>
      <c r="AK29" s="274">
        <f>ROUND(AV94, 2)</f>
        <v>0</v>
      </c>
      <c r="AL29" s="275"/>
      <c r="AM29" s="275"/>
      <c r="AN29" s="275"/>
      <c r="AO29" s="275"/>
      <c r="AP29" s="40"/>
      <c r="AQ29" s="40"/>
      <c r="AR29" s="41"/>
      <c r="AS29" s="42"/>
      <c r="AT29" s="42"/>
      <c r="AU29" s="42"/>
      <c r="AV29" s="42"/>
      <c r="AW29" s="42"/>
      <c r="AX29" s="42"/>
      <c r="AY29" s="42"/>
      <c r="AZ29" s="42"/>
      <c r="BE29" s="264"/>
    </row>
    <row r="30" spans="1:71" s="3" customFormat="1" ht="14.4" customHeight="1">
      <c r="B30" s="37"/>
      <c r="C30" s="38"/>
      <c r="D30" s="38"/>
      <c r="E30" s="38"/>
      <c r="F30" s="39" t="s">
        <v>45</v>
      </c>
      <c r="G30" s="38"/>
      <c r="H30" s="38"/>
      <c r="I30" s="38"/>
      <c r="J30" s="38"/>
      <c r="K30" s="38"/>
      <c r="L30" s="276">
        <v>0.2</v>
      </c>
      <c r="M30" s="275"/>
      <c r="N30" s="275"/>
      <c r="O30" s="275"/>
      <c r="P30" s="275"/>
      <c r="Q30" s="40"/>
      <c r="R30" s="40"/>
      <c r="S30" s="40"/>
      <c r="T30" s="40"/>
      <c r="U30" s="40"/>
      <c r="V30" s="40"/>
      <c r="W30" s="274">
        <f>ROUND(BA94, 2)</f>
        <v>0</v>
      </c>
      <c r="X30" s="275"/>
      <c r="Y30" s="275"/>
      <c r="Z30" s="275"/>
      <c r="AA30" s="275"/>
      <c r="AB30" s="275"/>
      <c r="AC30" s="275"/>
      <c r="AD30" s="275"/>
      <c r="AE30" s="275"/>
      <c r="AF30" s="40"/>
      <c r="AG30" s="40"/>
      <c r="AH30" s="40"/>
      <c r="AI30" s="40"/>
      <c r="AJ30" s="40"/>
      <c r="AK30" s="274">
        <f>ROUND(AW94, 2)</f>
        <v>0</v>
      </c>
      <c r="AL30" s="275"/>
      <c r="AM30" s="275"/>
      <c r="AN30" s="275"/>
      <c r="AO30" s="275"/>
      <c r="AP30" s="40"/>
      <c r="AQ30" s="40"/>
      <c r="AR30" s="41"/>
      <c r="AS30" s="42"/>
      <c r="AT30" s="42"/>
      <c r="AU30" s="42"/>
      <c r="AV30" s="42"/>
      <c r="AW30" s="42"/>
      <c r="AX30" s="42"/>
      <c r="AY30" s="42"/>
      <c r="AZ30" s="42"/>
      <c r="BE30" s="264"/>
    </row>
    <row r="31" spans="1:71" s="3" customFormat="1" ht="14.4" hidden="1" customHeight="1">
      <c r="B31" s="37"/>
      <c r="C31" s="38"/>
      <c r="D31" s="38"/>
      <c r="E31" s="38"/>
      <c r="F31" s="26" t="s">
        <v>46</v>
      </c>
      <c r="G31" s="38"/>
      <c r="H31" s="38"/>
      <c r="I31" s="38"/>
      <c r="J31" s="38"/>
      <c r="K31" s="38"/>
      <c r="L31" s="279">
        <v>0</v>
      </c>
      <c r="M31" s="278"/>
      <c r="N31" s="278"/>
      <c r="O31" s="278"/>
      <c r="P31" s="278"/>
      <c r="Q31" s="38"/>
      <c r="R31" s="38"/>
      <c r="S31" s="38"/>
      <c r="T31" s="38"/>
      <c r="U31" s="38"/>
      <c r="V31" s="38"/>
      <c r="W31" s="277">
        <f>ROUND(BB94, 2)</f>
        <v>0</v>
      </c>
      <c r="X31" s="278"/>
      <c r="Y31" s="278"/>
      <c r="Z31" s="278"/>
      <c r="AA31" s="278"/>
      <c r="AB31" s="278"/>
      <c r="AC31" s="278"/>
      <c r="AD31" s="278"/>
      <c r="AE31" s="278"/>
      <c r="AF31" s="38"/>
      <c r="AG31" s="38"/>
      <c r="AH31" s="38"/>
      <c r="AI31" s="38"/>
      <c r="AJ31" s="38"/>
      <c r="AK31" s="277">
        <v>0</v>
      </c>
      <c r="AL31" s="278"/>
      <c r="AM31" s="278"/>
      <c r="AN31" s="278"/>
      <c r="AO31" s="278"/>
      <c r="AP31" s="38"/>
      <c r="AQ31" s="38"/>
      <c r="AR31" s="43"/>
      <c r="BE31" s="264"/>
    </row>
    <row r="32" spans="1:71" s="3" customFormat="1" ht="14.4" hidden="1" customHeight="1">
      <c r="B32" s="37"/>
      <c r="C32" s="38"/>
      <c r="D32" s="38"/>
      <c r="E32" s="38"/>
      <c r="F32" s="26" t="s">
        <v>47</v>
      </c>
      <c r="G32" s="38"/>
      <c r="H32" s="38"/>
      <c r="I32" s="38"/>
      <c r="J32" s="38"/>
      <c r="K32" s="38"/>
      <c r="L32" s="279">
        <v>0.2</v>
      </c>
      <c r="M32" s="278"/>
      <c r="N32" s="278"/>
      <c r="O32" s="278"/>
      <c r="P32" s="278"/>
      <c r="Q32" s="38"/>
      <c r="R32" s="38"/>
      <c r="S32" s="38"/>
      <c r="T32" s="38"/>
      <c r="U32" s="38"/>
      <c r="V32" s="38"/>
      <c r="W32" s="277">
        <f>ROUND(BC94, 2)</f>
        <v>0</v>
      </c>
      <c r="X32" s="278"/>
      <c r="Y32" s="278"/>
      <c r="Z32" s="278"/>
      <c r="AA32" s="278"/>
      <c r="AB32" s="278"/>
      <c r="AC32" s="278"/>
      <c r="AD32" s="278"/>
      <c r="AE32" s="278"/>
      <c r="AF32" s="38"/>
      <c r="AG32" s="38"/>
      <c r="AH32" s="38"/>
      <c r="AI32" s="38"/>
      <c r="AJ32" s="38"/>
      <c r="AK32" s="277">
        <v>0</v>
      </c>
      <c r="AL32" s="278"/>
      <c r="AM32" s="278"/>
      <c r="AN32" s="278"/>
      <c r="AO32" s="278"/>
      <c r="AP32" s="38"/>
      <c r="AQ32" s="38"/>
      <c r="AR32" s="43"/>
      <c r="BE32" s="264"/>
    </row>
    <row r="33" spans="1:57" s="3" customFormat="1" ht="14.4" hidden="1" customHeight="1">
      <c r="B33" s="37"/>
      <c r="C33" s="38"/>
      <c r="D33" s="38"/>
      <c r="E33" s="38"/>
      <c r="F33" s="39" t="s">
        <v>48</v>
      </c>
      <c r="G33" s="38"/>
      <c r="H33" s="38"/>
      <c r="I33" s="38"/>
      <c r="J33" s="38"/>
      <c r="K33" s="38"/>
      <c r="L33" s="276">
        <v>0</v>
      </c>
      <c r="M33" s="275"/>
      <c r="N33" s="275"/>
      <c r="O33" s="275"/>
      <c r="P33" s="275"/>
      <c r="Q33" s="40"/>
      <c r="R33" s="40"/>
      <c r="S33" s="40"/>
      <c r="T33" s="40"/>
      <c r="U33" s="40"/>
      <c r="V33" s="40"/>
      <c r="W33" s="274">
        <f>ROUND(BD94, 2)</f>
        <v>0</v>
      </c>
      <c r="X33" s="275"/>
      <c r="Y33" s="275"/>
      <c r="Z33" s="275"/>
      <c r="AA33" s="275"/>
      <c r="AB33" s="275"/>
      <c r="AC33" s="275"/>
      <c r="AD33" s="275"/>
      <c r="AE33" s="275"/>
      <c r="AF33" s="40"/>
      <c r="AG33" s="40"/>
      <c r="AH33" s="40"/>
      <c r="AI33" s="40"/>
      <c r="AJ33" s="40"/>
      <c r="AK33" s="274">
        <v>0</v>
      </c>
      <c r="AL33" s="275"/>
      <c r="AM33" s="275"/>
      <c r="AN33" s="275"/>
      <c r="AO33" s="275"/>
      <c r="AP33" s="40"/>
      <c r="AQ33" s="40"/>
      <c r="AR33" s="41"/>
      <c r="AS33" s="42"/>
      <c r="AT33" s="42"/>
      <c r="AU33" s="42"/>
      <c r="AV33" s="42"/>
      <c r="AW33" s="42"/>
      <c r="AX33" s="42"/>
      <c r="AY33" s="42"/>
      <c r="AZ33" s="42"/>
      <c r="BE33" s="264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63"/>
    </row>
    <row r="35" spans="1:57" s="2" customFormat="1" ht="25.95" customHeight="1">
      <c r="A35" s="31"/>
      <c r="B35" s="32"/>
      <c r="C35" s="44"/>
      <c r="D35" s="45" t="s">
        <v>49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50</v>
      </c>
      <c r="U35" s="46"/>
      <c r="V35" s="46"/>
      <c r="W35" s="46"/>
      <c r="X35" s="283" t="s">
        <v>51</v>
      </c>
      <c r="Y35" s="281"/>
      <c r="Z35" s="281"/>
      <c r="AA35" s="281"/>
      <c r="AB35" s="281"/>
      <c r="AC35" s="46"/>
      <c r="AD35" s="46"/>
      <c r="AE35" s="46"/>
      <c r="AF35" s="46"/>
      <c r="AG35" s="46"/>
      <c r="AH35" s="46"/>
      <c r="AI35" s="46"/>
      <c r="AJ35" s="46"/>
      <c r="AK35" s="280">
        <f>SUM(AK26:AK33)</f>
        <v>0</v>
      </c>
      <c r="AL35" s="281"/>
      <c r="AM35" s="281"/>
      <c r="AN35" s="281"/>
      <c r="AO35" s="282"/>
      <c r="AP35" s="44"/>
      <c r="AQ35" s="44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8"/>
      <c r="C49" s="49"/>
      <c r="D49" s="50" t="s">
        <v>52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53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0.199999999999999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0.199999999999999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0.199999999999999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0.199999999999999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0.199999999999999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0.199999999999999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0.199999999999999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0.199999999999999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0.199999999999999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0.19999999999999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53" t="s">
        <v>54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53" t="s">
        <v>55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53" t="s">
        <v>54</v>
      </c>
      <c r="AI60" s="35"/>
      <c r="AJ60" s="35"/>
      <c r="AK60" s="35"/>
      <c r="AL60" s="35"/>
      <c r="AM60" s="53" t="s">
        <v>55</v>
      </c>
      <c r="AN60" s="35"/>
      <c r="AO60" s="35"/>
      <c r="AP60" s="33"/>
      <c r="AQ60" s="33"/>
      <c r="AR60" s="36"/>
      <c r="BE60" s="31"/>
    </row>
    <row r="61" spans="1:57" ht="10.199999999999999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0.199999999999999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0.199999999999999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50" t="s">
        <v>56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57</v>
      </c>
      <c r="AI64" s="54"/>
      <c r="AJ64" s="54"/>
      <c r="AK64" s="54"/>
      <c r="AL64" s="54"/>
      <c r="AM64" s="54"/>
      <c r="AN64" s="54"/>
      <c r="AO64" s="54"/>
      <c r="AP64" s="33"/>
      <c r="AQ64" s="33"/>
      <c r="AR64" s="36"/>
      <c r="BE64" s="31"/>
    </row>
    <row r="65" spans="1:57" ht="10.199999999999999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0.199999999999999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0.199999999999999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0.199999999999999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0.19999999999999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0.199999999999999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0.199999999999999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0.199999999999999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0.199999999999999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0.199999999999999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53" t="s">
        <v>54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53" t="s">
        <v>55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53" t="s">
        <v>54</v>
      </c>
      <c r="AI75" s="35"/>
      <c r="AJ75" s="35"/>
      <c r="AK75" s="35"/>
      <c r="AL75" s="35"/>
      <c r="AM75" s="53" t="s">
        <v>55</v>
      </c>
      <c r="AN75" s="35"/>
      <c r="AO75" s="35"/>
      <c r="AP75" s="33"/>
      <c r="AQ75" s="33"/>
      <c r="AR75" s="36"/>
      <c r="BE75" s="31"/>
    </row>
    <row r="76" spans="1:57" s="2" customFormat="1" ht="10.199999999999999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36"/>
      <c r="BE77" s="31"/>
    </row>
    <row r="81" spans="1:91" s="2" customFormat="1" ht="6.9" customHeight="1">
      <c r="A81" s="31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36"/>
      <c r="BE81" s="31"/>
    </row>
    <row r="82" spans="1:91" s="2" customFormat="1" ht="24.9" customHeight="1">
      <c r="A82" s="31"/>
      <c r="B82" s="32"/>
      <c r="C82" s="20" t="s">
        <v>58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9"/>
      <c r="C84" s="26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202408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36" t="str">
        <f>K6</f>
        <v>Mäsovýroba, spracovanie mäsa a výroba regionálnych mäsových výrobkov</v>
      </c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64"/>
      <c r="AQ85" s="64"/>
      <c r="AR85" s="65"/>
    </row>
    <row r="86" spans="1:91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6" t="str">
        <f>IF(K8="","",K8)</f>
        <v>Vígľaš-Pstruša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43" t="str">
        <f>IF(AN8= "","",AN8)</f>
        <v>Vyplň údaj</v>
      </c>
      <c r="AN87" s="243"/>
      <c r="AO87" s="33"/>
      <c r="AP87" s="33"/>
      <c r="AQ87" s="33"/>
      <c r="AR87" s="36"/>
      <c r="BE87" s="31"/>
    </row>
    <row r="88" spans="1:91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15" customHeight="1">
      <c r="A89" s="31"/>
      <c r="B89" s="32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60" t="str">
        <f>IF(E11= "","",E11)</f>
        <v>AGROSEV, spol. s r.o.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31</v>
      </c>
      <c r="AJ89" s="33"/>
      <c r="AK89" s="33"/>
      <c r="AL89" s="33"/>
      <c r="AM89" s="244" t="str">
        <f>IF(E17="","",E17)</f>
        <v>architektúra, s.r.o.</v>
      </c>
      <c r="AN89" s="245"/>
      <c r="AO89" s="245"/>
      <c r="AP89" s="245"/>
      <c r="AQ89" s="33"/>
      <c r="AR89" s="36"/>
      <c r="AS89" s="246" t="s">
        <v>59</v>
      </c>
      <c r="AT89" s="247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1"/>
    </row>
    <row r="90" spans="1:91" s="2" customFormat="1" ht="15.15" customHeight="1">
      <c r="A90" s="31"/>
      <c r="B90" s="32"/>
      <c r="C90" s="26" t="s">
        <v>29</v>
      </c>
      <c r="D90" s="33"/>
      <c r="E90" s="33"/>
      <c r="F90" s="33"/>
      <c r="G90" s="33"/>
      <c r="H90" s="33"/>
      <c r="I90" s="33"/>
      <c r="J90" s="33"/>
      <c r="K90" s="33"/>
      <c r="L90" s="60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36</v>
      </c>
      <c r="AJ90" s="33"/>
      <c r="AK90" s="33"/>
      <c r="AL90" s="33"/>
      <c r="AM90" s="244" t="str">
        <f>IF(E20="","",E20)</f>
        <v xml:space="preserve"> </v>
      </c>
      <c r="AN90" s="245"/>
      <c r="AO90" s="245"/>
      <c r="AP90" s="245"/>
      <c r="AQ90" s="33"/>
      <c r="AR90" s="36"/>
      <c r="AS90" s="248"/>
      <c r="AT90" s="249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1"/>
    </row>
    <row r="91" spans="1:91" s="2" customFormat="1" ht="10.8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50"/>
      <c r="AT91" s="251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1"/>
    </row>
    <row r="92" spans="1:91" s="2" customFormat="1" ht="29.25" customHeight="1">
      <c r="A92" s="31"/>
      <c r="B92" s="32"/>
      <c r="C92" s="238" t="s">
        <v>60</v>
      </c>
      <c r="D92" s="239"/>
      <c r="E92" s="239"/>
      <c r="F92" s="239"/>
      <c r="G92" s="239"/>
      <c r="H92" s="74"/>
      <c r="I92" s="240" t="s">
        <v>61</v>
      </c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53" t="s">
        <v>62</v>
      </c>
      <c r="AH92" s="239"/>
      <c r="AI92" s="239"/>
      <c r="AJ92" s="239"/>
      <c r="AK92" s="239"/>
      <c r="AL92" s="239"/>
      <c r="AM92" s="239"/>
      <c r="AN92" s="240" t="s">
        <v>63</v>
      </c>
      <c r="AO92" s="239"/>
      <c r="AP92" s="252"/>
      <c r="AQ92" s="75" t="s">
        <v>64</v>
      </c>
      <c r="AR92" s="36"/>
      <c r="AS92" s="76" t="s">
        <v>65</v>
      </c>
      <c r="AT92" s="77" t="s">
        <v>66</v>
      </c>
      <c r="AU92" s="77" t="s">
        <v>67</v>
      </c>
      <c r="AV92" s="77" t="s">
        <v>68</v>
      </c>
      <c r="AW92" s="77" t="s">
        <v>69</v>
      </c>
      <c r="AX92" s="77" t="s">
        <v>70</v>
      </c>
      <c r="AY92" s="77" t="s">
        <v>71</v>
      </c>
      <c r="AZ92" s="77" t="s">
        <v>72</v>
      </c>
      <c r="BA92" s="77" t="s">
        <v>73</v>
      </c>
      <c r="BB92" s="77" t="s">
        <v>74</v>
      </c>
      <c r="BC92" s="77" t="s">
        <v>75</v>
      </c>
      <c r="BD92" s="78" t="s">
        <v>76</v>
      </c>
      <c r="BE92" s="31"/>
    </row>
    <row r="93" spans="1:91" s="2" customFormat="1" ht="10.8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1"/>
    </row>
    <row r="94" spans="1:91" s="6" customFormat="1" ht="32.4" customHeight="1">
      <c r="B94" s="82"/>
      <c r="C94" s="83" t="s">
        <v>77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260">
        <f>ROUND(AG95+AG118,2)</f>
        <v>0</v>
      </c>
      <c r="AH94" s="260"/>
      <c r="AI94" s="260"/>
      <c r="AJ94" s="260"/>
      <c r="AK94" s="260"/>
      <c r="AL94" s="260"/>
      <c r="AM94" s="260"/>
      <c r="AN94" s="261">
        <f t="shared" ref="AN94:AN118" si="0">SUM(AG94,AT94)</f>
        <v>0</v>
      </c>
      <c r="AO94" s="261"/>
      <c r="AP94" s="261"/>
      <c r="AQ94" s="86" t="s">
        <v>1</v>
      </c>
      <c r="AR94" s="87"/>
      <c r="AS94" s="88">
        <f>ROUND(AS95+AS118,2)</f>
        <v>0</v>
      </c>
      <c r="AT94" s="89">
        <f t="shared" ref="AT94:AT118" si="1">ROUND(SUM(AV94:AW94),2)</f>
        <v>0</v>
      </c>
      <c r="AU94" s="90">
        <f>ROUND(AU95+AU118,5)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ROUND(AZ95+AZ118,2)</f>
        <v>0</v>
      </c>
      <c r="BA94" s="89">
        <f>ROUND(BA95+BA118,2)</f>
        <v>0</v>
      </c>
      <c r="BB94" s="89">
        <f>ROUND(BB95+BB118,2)</f>
        <v>0</v>
      </c>
      <c r="BC94" s="89">
        <f>ROUND(BC95+BC118,2)</f>
        <v>0</v>
      </c>
      <c r="BD94" s="91">
        <f>ROUND(BD95+BD118,2)</f>
        <v>0</v>
      </c>
      <c r="BS94" s="92" t="s">
        <v>78</v>
      </c>
      <c r="BT94" s="92" t="s">
        <v>7</v>
      </c>
      <c r="BU94" s="93" t="s">
        <v>79</v>
      </c>
      <c r="BV94" s="92" t="s">
        <v>80</v>
      </c>
      <c r="BW94" s="92" t="s">
        <v>5</v>
      </c>
      <c r="BX94" s="92" t="s">
        <v>81</v>
      </c>
      <c r="CL94" s="92" t="s">
        <v>1</v>
      </c>
    </row>
    <row r="95" spans="1:91" s="7" customFormat="1" ht="16.5" customHeight="1">
      <c r="B95" s="94"/>
      <c r="C95" s="95"/>
      <c r="D95" s="241" t="s">
        <v>82</v>
      </c>
      <c r="E95" s="241"/>
      <c r="F95" s="241"/>
      <c r="G95" s="241"/>
      <c r="H95" s="241"/>
      <c r="I95" s="96"/>
      <c r="J95" s="241" t="s">
        <v>83</v>
      </c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  <c r="X95" s="241"/>
      <c r="Y95" s="241"/>
      <c r="Z95" s="241"/>
      <c r="AA95" s="241"/>
      <c r="AB95" s="241"/>
      <c r="AC95" s="241"/>
      <c r="AD95" s="241"/>
      <c r="AE95" s="241"/>
      <c r="AF95" s="241"/>
      <c r="AG95" s="256">
        <f>ROUND(AG96+AG97+AG116+AG117,2)</f>
        <v>0</v>
      </c>
      <c r="AH95" s="255"/>
      <c r="AI95" s="255"/>
      <c r="AJ95" s="255"/>
      <c r="AK95" s="255"/>
      <c r="AL95" s="255"/>
      <c r="AM95" s="255"/>
      <c r="AN95" s="254">
        <f t="shared" si="0"/>
        <v>0</v>
      </c>
      <c r="AO95" s="255"/>
      <c r="AP95" s="255"/>
      <c r="AQ95" s="97" t="s">
        <v>84</v>
      </c>
      <c r="AR95" s="98"/>
      <c r="AS95" s="99">
        <f>ROUND(AS96+AS97+AS116+AS117,2)</f>
        <v>0</v>
      </c>
      <c r="AT95" s="100">
        <f t="shared" si="1"/>
        <v>0</v>
      </c>
      <c r="AU95" s="101">
        <f>ROUND(AU96+AU97+AU116+AU117,5)</f>
        <v>0</v>
      </c>
      <c r="AV95" s="100">
        <f>ROUND(AZ95*L29,2)</f>
        <v>0</v>
      </c>
      <c r="AW95" s="100">
        <f>ROUND(BA95*L30,2)</f>
        <v>0</v>
      </c>
      <c r="AX95" s="100">
        <f>ROUND(BB95*L29,2)</f>
        <v>0</v>
      </c>
      <c r="AY95" s="100">
        <f>ROUND(BC95*L30,2)</f>
        <v>0</v>
      </c>
      <c r="AZ95" s="100">
        <f>ROUND(AZ96+AZ97+AZ116+AZ117,2)</f>
        <v>0</v>
      </c>
      <c r="BA95" s="100">
        <f>ROUND(BA96+BA97+BA116+BA117,2)</f>
        <v>0</v>
      </c>
      <c r="BB95" s="100">
        <f>ROUND(BB96+BB97+BB116+BB117,2)</f>
        <v>0</v>
      </c>
      <c r="BC95" s="100">
        <f>ROUND(BC96+BC97+BC116+BC117,2)</f>
        <v>0</v>
      </c>
      <c r="BD95" s="102">
        <f>ROUND(BD96+BD97+BD116+BD117,2)</f>
        <v>0</v>
      </c>
      <c r="BS95" s="103" t="s">
        <v>78</v>
      </c>
      <c r="BT95" s="103" t="s">
        <v>85</v>
      </c>
      <c r="BU95" s="103" t="s">
        <v>79</v>
      </c>
      <c r="BV95" s="103" t="s">
        <v>80</v>
      </c>
      <c r="BW95" s="103" t="s">
        <v>86</v>
      </c>
      <c r="BX95" s="103" t="s">
        <v>5</v>
      </c>
      <c r="CL95" s="103" t="s">
        <v>1</v>
      </c>
      <c r="CM95" s="103" t="s">
        <v>7</v>
      </c>
    </row>
    <row r="96" spans="1:91" s="4" customFormat="1" ht="16.5" customHeight="1">
      <c r="A96" s="104" t="s">
        <v>87</v>
      </c>
      <c r="B96" s="59"/>
      <c r="C96" s="105"/>
      <c r="D96" s="105"/>
      <c r="E96" s="242" t="s">
        <v>82</v>
      </c>
      <c r="F96" s="242"/>
      <c r="G96" s="242"/>
      <c r="H96" s="242"/>
      <c r="I96" s="242"/>
      <c r="J96" s="105"/>
      <c r="K96" s="242" t="s">
        <v>88</v>
      </c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57">
        <f>'SO 01 - Stavebné práce'!J32</f>
        <v>0</v>
      </c>
      <c r="AH96" s="258"/>
      <c r="AI96" s="258"/>
      <c r="AJ96" s="258"/>
      <c r="AK96" s="258"/>
      <c r="AL96" s="258"/>
      <c r="AM96" s="258"/>
      <c r="AN96" s="257">
        <f t="shared" si="0"/>
        <v>0</v>
      </c>
      <c r="AO96" s="258"/>
      <c r="AP96" s="258"/>
      <c r="AQ96" s="106" t="s">
        <v>89</v>
      </c>
      <c r="AR96" s="61"/>
      <c r="AS96" s="107">
        <v>0</v>
      </c>
      <c r="AT96" s="108">
        <f t="shared" si="1"/>
        <v>0</v>
      </c>
      <c r="AU96" s="109">
        <f>'SO 01 - Stavebné práce'!P137</f>
        <v>0</v>
      </c>
      <c r="AV96" s="108">
        <f>'SO 01 - Stavebné práce'!J35</f>
        <v>0</v>
      </c>
      <c r="AW96" s="108">
        <f>'SO 01 - Stavebné práce'!J36</f>
        <v>0</v>
      </c>
      <c r="AX96" s="108">
        <f>'SO 01 - Stavebné práce'!J37</f>
        <v>0</v>
      </c>
      <c r="AY96" s="108">
        <f>'SO 01 - Stavebné práce'!J38</f>
        <v>0</v>
      </c>
      <c r="AZ96" s="108">
        <f>'SO 01 - Stavebné práce'!F35</f>
        <v>0</v>
      </c>
      <c r="BA96" s="108">
        <f>'SO 01 - Stavebné práce'!F36</f>
        <v>0</v>
      </c>
      <c r="BB96" s="108">
        <f>'SO 01 - Stavebné práce'!F37</f>
        <v>0</v>
      </c>
      <c r="BC96" s="108">
        <f>'SO 01 - Stavebné práce'!F38</f>
        <v>0</v>
      </c>
      <c r="BD96" s="110">
        <f>'SO 01 - Stavebné práce'!F39</f>
        <v>0</v>
      </c>
      <c r="BT96" s="111" t="s">
        <v>90</v>
      </c>
      <c r="BV96" s="111" t="s">
        <v>80</v>
      </c>
      <c r="BW96" s="111" t="s">
        <v>91</v>
      </c>
      <c r="BX96" s="111" t="s">
        <v>86</v>
      </c>
      <c r="CL96" s="111" t="s">
        <v>92</v>
      </c>
    </row>
    <row r="97" spans="1:90" s="4" customFormat="1" ht="16.5" customHeight="1">
      <c r="B97" s="59"/>
      <c r="C97" s="105"/>
      <c r="D97" s="105"/>
      <c r="E97" s="242" t="s">
        <v>93</v>
      </c>
      <c r="F97" s="242"/>
      <c r="G97" s="242"/>
      <c r="H97" s="242"/>
      <c r="I97" s="242"/>
      <c r="J97" s="105"/>
      <c r="K97" s="242" t="s">
        <v>94</v>
      </c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59">
        <f>ROUND(SUM(AG98:AG115),2)</f>
        <v>0</v>
      </c>
      <c r="AH97" s="258"/>
      <c r="AI97" s="258"/>
      <c r="AJ97" s="258"/>
      <c r="AK97" s="258"/>
      <c r="AL97" s="258"/>
      <c r="AM97" s="258"/>
      <c r="AN97" s="257">
        <f t="shared" si="0"/>
        <v>0</v>
      </c>
      <c r="AO97" s="258"/>
      <c r="AP97" s="258"/>
      <c r="AQ97" s="106" t="s">
        <v>89</v>
      </c>
      <c r="AR97" s="61"/>
      <c r="AS97" s="107">
        <f>ROUND(SUM(AS98:AS115),2)</f>
        <v>0</v>
      </c>
      <c r="AT97" s="108">
        <f t="shared" si="1"/>
        <v>0</v>
      </c>
      <c r="AU97" s="109">
        <f>ROUND(SUM(AU98:AU115),5)</f>
        <v>0</v>
      </c>
      <c r="AV97" s="108">
        <f>ROUND(AZ97*L29,2)</f>
        <v>0</v>
      </c>
      <c r="AW97" s="108">
        <f>ROUND(BA97*L30,2)</f>
        <v>0</v>
      </c>
      <c r="AX97" s="108">
        <f>ROUND(BB97*L29,2)</f>
        <v>0</v>
      </c>
      <c r="AY97" s="108">
        <f>ROUND(BC97*L30,2)</f>
        <v>0</v>
      </c>
      <c r="AZ97" s="108">
        <f>ROUND(SUM(AZ98:AZ115),2)</f>
        <v>0</v>
      </c>
      <c r="BA97" s="108">
        <f>ROUND(SUM(BA98:BA115),2)</f>
        <v>0</v>
      </c>
      <c r="BB97" s="108">
        <f>ROUND(SUM(BB98:BB115),2)</f>
        <v>0</v>
      </c>
      <c r="BC97" s="108">
        <f>ROUND(SUM(BC98:BC115),2)</f>
        <v>0</v>
      </c>
      <c r="BD97" s="110">
        <f>ROUND(SUM(BD98:BD115),2)</f>
        <v>0</v>
      </c>
      <c r="BS97" s="111" t="s">
        <v>78</v>
      </c>
      <c r="BT97" s="111" t="s">
        <v>90</v>
      </c>
      <c r="BU97" s="111" t="s">
        <v>79</v>
      </c>
      <c r="BV97" s="111" t="s">
        <v>80</v>
      </c>
      <c r="BW97" s="111" t="s">
        <v>95</v>
      </c>
      <c r="BX97" s="111" t="s">
        <v>86</v>
      </c>
      <c r="CL97" s="111" t="s">
        <v>92</v>
      </c>
    </row>
    <row r="98" spans="1:90" s="4" customFormat="1" ht="23.25" customHeight="1">
      <c r="A98" s="104" t="s">
        <v>87</v>
      </c>
      <c r="B98" s="59"/>
      <c r="C98" s="105"/>
      <c r="D98" s="105"/>
      <c r="E98" s="105"/>
      <c r="F98" s="242" t="s">
        <v>93</v>
      </c>
      <c r="G98" s="242"/>
      <c r="H98" s="242"/>
      <c r="I98" s="242"/>
      <c r="J98" s="242"/>
      <c r="K98" s="105"/>
      <c r="L98" s="242" t="s">
        <v>96</v>
      </c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57">
        <f>'SO 01-1 - HZS - invest.ná...'!J34</f>
        <v>0</v>
      </c>
      <c r="AH98" s="258"/>
      <c r="AI98" s="258"/>
      <c r="AJ98" s="258"/>
      <c r="AK98" s="258"/>
      <c r="AL98" s="258"/>
      <c r="AM98" s="258"/>
      <c r="AN98" s="257">
        <f t="shared" si="0"/>
        <v>0</v>
      </c>
      <c r="AO98" s="258"/>
      <c r="AP98" s="258"/>
      <c r="AQ98" s="106" t="s">
        <v>89</v>
      </c>
      <c r="AR98" s="61"/>
      <c r="AS98" s="107">
        <v>0</v>
      </c>
      <c r="AT98" s="108">
        <f t="shared" si="1"/>
        <v>0</v>
      </c>
      <c r="AU98" s="109">
        <f>'SO 01-1 - HZS - invest.ná...'!P127</f>
        <v>0</v>
      </c>
      <c r="AV98" s="108">
        <f>'SO 01-1 - HZS - invest.ná...'!J37</f>
        <v>0</v>
      </c>
      <c r="AW98" s="108">
        <f>'SO 01-1 - HZS - invest.ná...'!J38</f>
        <v>0</v>
      </c>
      <c r="AX98" s="108">
        <f>'SO 01-1 - HZS - invest.ná...'!J39</f>
        <v>0</v>
      </c>
      <c r="AY98" s="108">
        <f>'SO 01-1 - HZS - invest.ná...'!J40</f>
        <v>0</v>
      </c>
      <c r="AZ98" s="108">
        <f>'SO 01-1 - HZS - invest.ná...'!F37</f>
        <v>0</v>
      </c>
      <c r="BA98" s="108">
        <f>'SO 01-1 - HZS - invest.ná...'!F38</f>
        <v>0</v>
      </c>
      <c r="BB98" s="108">
        <f>'SO 01-1 - HZS - invest.ná...'!F39</f>
        <v>0</v>
      </c>
      <c r="BC98" s="108">
        <f>'SO 01-1 - HZS - invest.ná...'!F40</f>
        <v>0</v>
      </c>
      <c r="BD98" s="110">
        <f>'SO 01-1 - HZS - invest.ná...'!F41</f>
        <v>0</v>
      </c>
      <c r="BT98" s="111" t="s">
        <v>97</v>
      </c>
      <c r="BV98" s="111" t="s">
        <v>80</v>
      </c>
      <c r="BW98" s="111" t="s">
        <v>98</v>
      </c>
      <c r="BX98" s="111" t="s">
        <v>95</v>
      </c>
      <c r="CL98" s="111" t="s">
        <v>1</v>
      </c>
    </row>
    <row r="99" spans="1:90" s="4" customFormat="1" ht="23.25" customHeight="1">
      <c r="A99" s="104" t="s">
        <v>87</v>
      </c>
      <c r="B99" s="59"/>
      <c r="C99" s="105"/>
      <c r="D99" s="105"/>
      <c r="E99" s="105"/>
      <c r="F99" s="242" t="s">
        <v>99</v>
      </c>
      <c r="G99" s="242"/>
      <c r="H99" s="242"/>
      <c r="I99" s="242"/>
      <c r="J99" s="242"/>
      <c r="K99" s="105"/>
      <c r="L99" s="242" t="s">
        <v>100</v>
      </c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57">
        <f>'SO 01-1-2 - Kabeláž silno...'!J34</f>
        <v>0</v>
      </c>
      <c r="AH99" s="258"/>
      <c r="AI99" s="258"/>
      <c r="AJ99" s="258"/>
      <c r="AK99" s="258"/>
      <c r="AL99" s="258"/>
      <c r="AM99" s="258"/>
      <c r="AN99" s="257">
        <f t="shared" si="0"/>
        <v>0</v>
      </c>
      <c r="AO99" s="258"/>
      <c r="AP99" s="258"/>
      <c r="AQ99" s="106" t="s">
        <v>89</v>
      </c>
      <c r="AR99" s="61"/>
      <c r="AS99" s="107">
        <v>0</v>
      </c>
      <c r="AT99" s="108">
        <f t="shared" si="1"/>
        <v>0</v>
      </c>
      <c r="AU99" s="109">
        <f>'SO 01-1-2 - Kabeláž silno...'!P128</f>
        <v>0</v>
      </c>
      <c r="AV99" s="108">
        <f>'SO 01-1-2 - Kabeláž silno...'!J37</f>
        <v>0</v>
      </c>
      <c r="AW99" s="108">
        <f>'SO 01-1-2 - Kabeláž silno...'!J38</f>
        <v>0</v>
      </c>
      <c r="AX99" s="108">
        <f>'SO 01-1-2 - Kabeláž silno...'!J39</f>
        <v>0</v>
      </c>
      <c r="AY99" s="108">
        <f>'SO 01-1-2 - Kabeláž silno...'!J40</f>
        <v>0</v>
      </c>
      <c r="AZ99" s="108">
        <f>'SO 01-1-2 - Kabeláž silno...'!F37</f>
        <v>0</v>
      </c>
      <c r="BA99" s="108">
        <f>'SO 01-1-2 - Kabeláž silno...'!F38</f>
        <v>0</v>
      </c>
      <c r="BB99" s="108">
        <f>'SO 01-1-2 - Kabeláž silno...'!F39</f>
        <v>0</v>
      </c>
      <c r="BC99" s="108">
        <f>'SO 01-1-2 - Kabeláž silno...'!F40</f>
        <v>0</v>
      </c>
      <c r="BD99" s="110">
        <f>'SO 01-1-2 - Kabeláž silno...'!F41</f>
        <v>0</v>
      </c>
      <c r="BT99" s="111" t="s">
        <v>97</v>
      </c>
      <c r="BV99" s="111" t="s">
        <v>80</v>
      </c>
      <c r="BW99" s="111" t="s">
        <v>101</v>
      </c>
      <c r="BX99" s="111" t="s">
        <v>95</v>
      </c>
      <c r="CL99" s="111" t="s">
        <v>1</v>
      </c>
    </row>
    <row r="100" spans="1:90" s="4" customFormat="1" ht="23.25" customHeight="1">
      <c r="A100" s="104" t="s">
        <v>87</v>
      </c>
      <c r="B100" s="59"/>
      <c r="C100" s="105"/>
      <c r="D100" s="105"/>
      <c r="E100" s="105"/>
      <c r="F100" s="242" t="s">
        <v>102</v>
      </c>
      <c r="G100" s="242"/>
      <c r="H100" s="242"/>
      <c r="I100" s="242"/>
      <c r="J100" s="242"/>
      <c r="K100" s="105"/>
      <c r="L100" s="242" t="s">
        <v>103</v>
      </c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57">
        <f>'SO 01-1-3 - Kabeláž slabo...'!J34</f>
        <v>0</v>
      </c>
      <c r="AH100" s="258"/>
      <c r="AI100" s="258"/>
      <c r="AJ100" s="258"/>
      <c r="AK100" s="258"/>
      <c r="AL100" s="258"/>
      <c r="AM100" s="258"/>
      <c r="AN100" s="257">
        <f t="shared" si="0"/>
        <v>0</v>
      </c>
      <c r="AO100" s="258"/>
      <c r="AP100" s="258"/>
      <c r="AQ100" s="106" t="s">
        <v>89</v>
      </c>
      <c r="AR100" s="61"/>
      <c r="AS100" s="107">
        <v>0</v>
      </c>
      <c r="AT100" s="108">
        <f t="shared" si="1"/>
        <v>0</v>
      </c>
      <c r="AU100" s="109">
        <f>'SO 01-1-3 - Kabeláž slabo...'!P129</f>
        <v>0</v>
      </c>
      <c r="AV100" s="108">
        <f>'SO 01-1-3 - Kabeláž slabo...'!J37</f>
        <v>0</v>
      </c>
      <c r="AW100" s="108">
        <f>'SO 01-1-3 - Kabeláž slabo...'!J38</f>
        <v>0</v>
      </c>
      <c r="AX100" s="108">
        <f>'SO 01-1-3 - Kabeláž slabo...'!J39</f>
        <v>0</v>
      </c>
      <c r="AY100" s="108">
        <f>'SO 01-1-3 - Kabeláž slabo...'!J40</f>
        <v>0</v>
      </c>
      <c r="AZ100" s="108">
        <f>'SO 01-1-3 - Kabeláž slabo...'!F37</f>
        <v>0</v>
      </c>
      <c r="BA100" s="108">
        <f>'SO 01-1-3 - Kabeláž slabo...'!F38</f>
        <v>0</v>
      </c>
      <c r="BB100" s="108">
        <f>'SO 01-1-3 - Kabeláž slabo...'!F39</f>
        <v>0</v>
      </c>
      <c r="BC100" s="108">
        <f>'SO 01-1-3 - Kabeláž slabo...'!F40</f>
        <v>0</v>
      </c>
      <c r="BD100" s="110">
        <f>'SO 01-1-3 - Kabeláž slabo...'!F41</f>
        <v>0</v>
      </c>
      <c r="BT100" s="111" t="s">
        <v>97</v>
      </c>
      <c r="BV100" s="111" t="s">
        <v>80</v>
      </c>
      <c r="BW100" s="111" t="s">
        <v>104</v>
      </c>
      <c r="BX100" s="111" t="s">
        <v>95</v>
      </c>
      <c r="CL100" s="111" t="s">
        <v>1</v>
      </c>
    </row>
    <row r="101" spans="1:90" s="4" customFormat="1" ht="23.25" customHeight="1">
      <c r="A101" s="104" t="s">
        <v>87</v>
      </c>
      <c r="B101" s="59"/>
      <c r="C101" s="105"/>
      <c r="D101" s="105"/>
      <c r="E101" s="105"/>
      <c r="F101" s="242" t="s">
        <v>105</v>
      </c>
      <c r="G101" s="242"/>
      <c r="H101" s="242"/>
      <c r="I101" s="242"/>
      <c r="J101" s="242"/>
      <c r="K101" s="105"/>
      <c r="L101" s="242" t="s">
        <v>106</v>
      </c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57">
        <f>'SO 01-1-4 - Zásuvky, vypí...'!J34</f>
        <v>0</v>
      </c>
      <c r="AH101" s="258"/>
      <c r="AI101" s="258"/>
      <c r="AJ101" s="258"/>
      <c r="AK101" s="258"/>
      <c r="AL101" s="258"/>
      <c r="AM101" s="258"/>
      <c r="AN101" s="257">
        <f t="shared" si="0"/>
        <v>0</v>
      </c>
      <c r="AO101" s="258"/>
      <c r="AP101" s="258"/>
      <c r="AQ101" s="106" t="s">
        <v>89</v>
      </c>
      <c r="AR101" s="61"/>
      <c r="AS101" s="107">
        <v>0</v>
      </c>
      <c r="AT101" s="108">
        <f t="shared" si="1"/>
        <v>0</v>
      </c>
      <c r="AU101" s="109">
        <f>'SO 01-1-4 - Zásuvky, vypí...'!P128</f>
        <v>0</v>
      </c>
      <c r="AV101" s="108">
        <f>'SO 01-1-4 - Zásuvky, vypí...'!J37</f>
        <v>0</v>
      </c>
      <c r="AW101" s="108">
        <f>'SO 01-1-4 - Zásuvky, vypí...'!J38</f>
        <v>0</v>
      </c>
      <c r="AX101" s="108">
        <f>'SO 01-1-4 - Zásuvky, vypí...'!J39</f>
        <v>0</v>
      </c>
      <c r="AY101" s="108">
        <f>'SO 01-1-4 - Zásuvky, vypí...'!J40</f>
        <v>0</v>
      </c>
      <c r="AZ101" s="108">
        <f>'SO 01-1-4 - Zásuvky, vypí...'!F37</f>
        <v>0</v>
      </c>
      <c r="BA101" s="108">
        <f>'SO 01-1-4 - Zásuvky, vypí...'!F38</f>
        <v>0</v>
      </c>
      <c r="BB101" s="108">
        <f>'SO 01-1-4 - Zásuvky, vypí...'!F39</f>
        <v>0</v>
      </c>
      <c r="BC101" s="108">
        <f>'SO 01-1-4 - Zásuvky, vypí...'!F40</f>
        <v>0</v>
      </c>
      <c r="BD101" s="110">
        <f>'SO 01-1-4 - Zásuvky, vypí...'!F41</f>
        <v>0</v>
      </c>
      <c r="BT101" s="111" t="s">
        <v>97</v>
      </c>
      <c r="BV101" s="111" t="s">
        <v>80</v>
      </c>
      <c r="BW101" s="111" t="s">
        <v>107</v>
      </c>
      <c r="BX101" s="111" t="s">
        <v>95</v>
      </c>
      <c r="CL101" s="111" t="s">
        <v>1</v>
      </c>
    </row>
    <row r="102" spans="1:90" s="4" customFormat="1" ht="23.25" customHeight="1">
      <c r="A102" s="104" t="s">
        <v>87</v>
      </c>
      <c r="B102" s="59"/>
      <c r="C102" s="105"/>
      <c r="D102" s="105"/>
      <c r="E102" s="105"/>
      <c r="F102" s="242" t="s">
        <v>108</v>
      </c>
      <c r="G102" s="242"/>
      <c r="H102" s="242"/>
      <c r="I102" s="242"/>
      <c r="J102" s="242"/>
      <c r="K102" s="105"/>
      <c r="L102" s="242" t="s">
        <v>109</v>
      </c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57">
        <f>'SO 01-1-5 - Svietidlá, sn...'!J34</f>
        <v>0</v>
      </c>
      <c r="AH102" s="258"/>
      <c r="AI102" s="258"/>
      <c r="AJ102" s="258"/>
      <c r="AK102" s="258"/>
      <c r="AL102" s="258"/>
      <c r="AM102" s="258"/>
      <c r="AN102" s="257">
        <f t="shared" si="0"/>
        <v>0</v>
      </c>
      <c r="AO102" s="258"/>
      <c r="AP102" s="258"/>
      <c r="AQ102" s="106" t="s">
        <v>89</v>
      </c>
      <c r="AR102" s="61"/>
      <c r="AS102" s="107">
        <v>0</v>
      </c>
      <c r="AT102" s="108">
        <f t="shared" si="1"/>
        <v>0</v>
      </c>
      <c r="AU102" s="109">
        <f>'SO 01-1-5 - Svietidlá, sn...'!P128</f>
        <v>0</v>
      </c>
      <c r="AV102" s="108">
        <f>'SO 01-1-5 - Svietidlá, sn...'!J37</f>
        <v>0</v>
      </c>
      <c r="AW102" s="108">
        <f>'SO 01-1-5 - Svietidlá, sn...'!J38</f>
        <v>0</v>
      </c>
      <c r="AX102" s="108">
        <f>'SO 01-1-5 - Svietidlá, sn...'!J39</f>
        <v>0</v>
      </c>
      <c r="AY102" s="108">
        <f>'SO 01-1-5 - Svietidlá, sn...'!J40</f>
        <v>0</v>
      </c>
      <c r="AZ102" s="108">
        <f>'SO 01-1-5 - Svietidlá, sn...'!F37</f>
        <v>0</v>
      </c>
      <c r="BA102" s="108">
        <f>'SO 01-1-5 - Svietidlá, sn...'!F38</f>
        <v>0</v>
      </c>
      <c r="BB102" s="108">
        <f>'SO 01-1-5 - Svietidlá, sn...'!F39</f>
        <v>0</v>
      </c>
      <c r="BC102" s="108">
        <f>'SO 01-1-5 - Svietidlá, sn...'!F40</f>
        <v>0</v>
      </c>
      <c r="BD102" s="110">
        <f>'SO 01-1-5 - Svietidlá, sn...'!F41</f>
        <v>0</v>
      </c>
      <c r="BT102" s="111" t="s">
        <v>97</v>
      </c>
      <c r="BV102" s="111" t="s">
        <v>80</v>
      </c>
      <c r="BW102" s="111" t="s">
        <v>110</v>
      </c>
      <c r="BX102" s="111" t="s">
        <v>95</v>
      </c>
      <c r="CL102" s="111" t="s">
        <v>1</v>
      </c>
    </row>
    <row r="103" spans="1:90" s="4" customFormat="1" ht="23.25" customHeight="1">
      <c r="A103" s="104" t="s">
        <v>87</v>
      </c>
      <c r="B103" s="59"/>
      <c r="C103" s="105"/>
      <c r="D103" s="105"/>
      <c r="E103" s="105"/>
      <c r="F103" s="242" t="s">
        <v>111</v>
      </c>
      <c r="G103" s="242"/>
      <c r="H103" s="242"/>
      <c r="I103" s="242"/>
      <c r="J103" s="242"/>
      <c r="K103" s="105"/>
      <c r="L103" s="242" t="s">
        <v>112</v>
      </c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57">
        <f>'SO 01-1-6 - Dátové zásuvk...'!J34</f>
        <v>0</v>
      </c>
      <c r="AH103" s="258"/>
      <c r="AI103" s="258"/>
      <c r="AJ103" s="258"/>
      <c r="AK103" s="258"/>
      <c r="AL103" s="258"/>
      <c r="AM103" s="258"/>
      <c r="AN103" s="257">
        <f t="shared" si="0"/>
        <v>0</v>
      </c>
      <c r="AO103" s="258"/>
      <c r="AP103" s="258"/>
      <c r="AQ103" s="106" t="s">
        <v>89</v>
      </c>
      <c r="AR103" s="61"/>
      <c r="AS103" s="107">
        <v>0</v>
      </c>
      <c r="AT103" s="108">
        <f t="shared" si="1"/>
        <v>0</v>
      </c>
      <c r="AU103" s="109">
        <f>'SO 01-1-6 - Dátové zásuvk...'!P126</f>
        <v>0</v>
      </c>
      <c r="AV103" s="108">
        <f>'SO 01-1-6 - Dátové zásuvk...'!J37</f>
        <v>0</v>
      </c>
      <c r="AW103" s="108">
        <f>'SO 01-1-6 - Dátové zásuvk...'!J38</f>
        <v>0</v>
      </c>
      <c r="AX103" s="108">
        <f>'SO 01-1-6 - Dátové zásuvk...'!J39</f>
        <v>0</v>
      </c>
      <c r="AY103" s="108">
        <f>'SO 01-1-6 - Dátové zásuvk...'!J40</f>
        <v>0</v>
      </c>
      <c r="AZ103" s="108">
        <f>'SO 01-1-6 - Dátové zásuvk...'!F37</f>
        <v>0</v>
      </c>
      <c r="BA103" s="108">
        <f>'SO 01-1-6 - Dátové zásuvk...'!F38</f>
        <v>0</v>
      </c>
      <c r="BB103" s="108">
        <f>'SO 01-1-6 - Dátové zásuvk...'!F39</f>
        <v>0</v>
      </c>
      <c r="BC103" s="108">
        <f>'SO 01-1-6 - Dátové zásuvk...'!F40</f>
        <v>0</v>
      </c>
      <c r="BD103" s="110">
        <f>'SO 01-1-6 - Dátové zásuvk...'!F41</f>
        <v>0</v>
      </c>
      <c r="BT103" s="111" t="s">
        <v>97</v>
      </c>
      <c r="BV103" s="111" t="s">
        <v>80</v>
      </c>
      <c r="BW103" s="111" t="s">
        <v>113</v>
      </c>
      <c r="BX103" s="111" t="s">
        <v>95</v>
      </c>
      <c r="CL103" s="111" t="s">
        <v>1</v>
      </c>
    </row>
    <row r="104" spans="1:90" s="4" customFormat="1" ht="23.25" customHeight="1">
      <c r="A104" s="104" t="s">
        <v>87</v>
      </c>
      <c r="B104" s="59"/>
      <c r="C104" s="105"/>
      <c r="D104" s="105"/>
      <c r="E104" s="105"/>
      <c r="F104" s="242" t="s">
        <v>114</v>
      </c>
      <c r="G104" s="242"/>
      <c r="H104" s="242"/>
      <c r="I104" s="242"/>
      <c r="J104" s="242"/>
      <c r="K104" s="105"/>
      <c r="L104" s="242" t="s">
        <v>115</v>
      </c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57">
        <f>'SO 01-1-7 - Osadenie kami...'!J34</f>
        <v>0</v>
      </c>
      <c r="AH104" s="258"/>
      <c r="AI104" s="258"/>
      <c r="AJ104" s="258"/>
      <c r="AK104" s="258"/>
      <c r="AL104" s="258"/>
      <c r="AM104" s="258"/>
      <c r="AN104" s="257">
        <f t="shared" si="0"/>
        <v>0</v>
      </c>
      <c r="AO104" s="258"/>
      <c r="AP104" s="258"/>
      <c r="AQ104" s="106" t="s">
        <v>89</v>
      </c>
      <c r="AR104" s="61"/>
      <c r="AS104" s="107">
        <v>0</v>
      </c>
      <c r="AT104" s="108">
        <f t="shared" si="1"/>
        <v>0</v>
      </c>
      <c r="AU104" s="109">
        <f>'SO 01-1-7 - Osadenie kami...'!P127</f>
        <v>0</v>
      </c>
      <c r="AV104" s="108">
        <f>'SO 01-1-7 - Osadenie kami...'!J37</f>
        <v>0</v>
      </c>
      <c r="AW104" s="108">
        <f>'SO 01-1-7 - Osadenie kami...'!J38</f>
        <v>0</v>
      </c>
      <c r="AX104" s="108">
        <f>'SO 01-1-7 - Osadenie kami...'!J39</f>
        <v>0</v>
      </c>
      <c r="AY104" s="108">
        <f>'SO 01-1-7 - Osadenie kami...'!J40</f>
        <v>0</v>
      </c>
      <c r="AZ104" s="108">
        <f>'SO 01-1-7 - Osadenie kami...'!F37</f>
        <v>0</v>
      </c>
      <c r="BA104" s="108">
        <f>'SO 01-1-7 - Osadenie kami...'!F38</f>
        <v>0</v>
      </c>
      <c r="BB104" s="108">
        <f>'SO 01-1-7 - Osadenie kami...'!F39</f>
        <v>0</v>
      </c>
      <c r="BC104" s="108">
        <f>'SO 01-1-7 - Osadenie kami...'!F40</f>
        <v>0</v>
      </c>
      <c r="BD104" s="110">
        <f>'SO 01-1-7 - Osadenie kami...'!F41</f>
        <v>0</v>
      </c>
      <c r="BT104" s="111" t="s">
        <v>97</v>
      </c>
      <c r="BV104" s="111" t="s">
        <v>80</v>
      </c>
      <c r="BW104" s="111" t="s">
        <v>116</v>
      </c>
      <c r="BX104" s="111" t="s">
        <v>95</v>
      </c>
      <c r="CL104" s="111" t="s">
        <v>1</v>
      </c>
    </row>
    <row r="105" spans="1:90" s="4" customFormat="1" ht="23.25" customHeight="1">
      <c r="A105" s="104" t="s">
        <v>87</v>
      </c>
      <c r="B105" s="59"/>
      <c r="C105" s="105"/>
      <c r="D105" s="105"/>
      <c r="E105" s="105"/>
      <c r="F105" s="242" t="s">
        <v>117</v>
      </c>
      <c r="G105" s="242"/>
      <c r="H105" s="242"/>
      <c r="I105" s="242"/>
      <c r="J105" s="242"/>
      <c r="K105" s="105"/>
      <c r="L105" s="242" t="s">
        <v>118</v>
      </c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57">
        <f>'SO 01-1-8 - Kabeláž silno...'!J34</f>
        <v>0</v>
      </c>
      <c r="AH105" s="258"/>
      <c r="AI105" s="258"/>
      <c r="AJ105" s="258"/>
      <c r="AK105" s="258"/>
      <c r="AL105" s="258"/>
      <c r="AM105" s="258"/>
      <c r="AN105" s="257">
        <f t="shared" si="0"/>
        <v>0</v>
      </c>
      <c r="AO105" s="258"/>
      <c r="AP105" s="258"/>
      <c r="AQ105" s="106" t="s">
        <v>89</v>
      </c>
      <c r="AR105" s="61"/>
      <c r="AS105" s="107">
        <v>0</v>
      </c>
      <c r="AT105" s="108">
        <f t="shared" si="1"/>
        <v>0</v>
      </c>
      <c r="AU105" s="109">
        <f>'SO 01-1-8 - Kabeláž silno...'!P127</f>
        <v>0</v>
      </c>
      <c r="AV105" s="108">
        <f>'SO 01-1-8 - Kabeláž silno...'!J37</f>
        <v>0</v>
      </c>
      <c r="AW105" s="108">
        <f>'SO 01-1-8 - Kabeláž silno...'!J38</f>
        <v>0</v>
      </c>
      <c r="AX105" s="108">
        <f>'SO 01-1-8 - Kabeláž silno...'!J39</f>
        <v>0</v>
      </c>
      <c r="AY105" s="108">
        <f>'SO 01-1-8 - Kabeláž silno...'!J40</f>
        <v>0</v>
      </c>
      <c r="AZ105" s="108">
        <f>'SO 01-1-8 - Kabeláž silno...'!F37</f>
        <v>0</v>
      </c>
      <c r="BA105" s="108">
        <f>'SO 01-1-8 - Kabeláž silno...'!F38</f>
        <v>0</v>
      </c>
      <c r="BB105" s="108">
        <f>'SO 01-1-8 - Kabeláž silno...'!F39</f>
        <v>0</v>
      </c>
      <c r="BC105" s="108">
        <f>'SO 01-1-8 - Kabeláž silno...'!F40</f>
        <v>0</v>
      </c>
      <c r="BD105" s="110">
        <f>'SO 01-1-8 - Kabeláž silno...'!F41</f>
        <v>0</v>
      </c>
      <c r="BT105" s="111" t="s">
        <v>97</v>
      </c>
      <c r="BV105" s="111" t="s">
        <v>80</v>
      </c>
      <c r="BW105" s="111" t="s">
        <v>119</v>
      </c>
      <c r="BX105" s="111" t="s">
        <v>95</v>
      </c>
      <c r="CL105" s="111" t="s">
        <v>1</v>
      </c>
    </row>
    <row r="106" spans="1:90" s="4" customFormat="1" ht="23.25" customHeight="1">
      <c r="A106" s="104" t="s">
        <v>87</v>
      </c>
      <c r="B106" s="59"/>
      <c r="C106" s="105"/>
      <c r="D106" s="105"/>
      <c r="E106" s="105"/>
      <c r="F106" s="242" t="s">
        <v>120</v>
      </c>
      <c r="G106" s="242"/>
      <c r="H106" s="242"/>
      <c r="I106" s="242"/>
      <c r="J106" s="242"/>
      <c r="K106" s="105"/>
      <c r="L106" s="242" t="s">
        <v>121</v>
      </c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57">
        <f>'SO 01-1-9 - Kabeláž silno...'!J34</f>
        <v>0</v>
      </c>
      <c r="AH106" s="258"/>
      <c r="AI106" s="258"/>
      <c r="AJ106" s="258"/>
      <c r="AK106" s="258"/>
      <c r="AL106" s="258"/>
      <c r="AM106" s="258"/>
      <c r="AN106" s="257">
        <f t="shared" si="0"/>
        <v>0</v>
      </c>
      <c r="AO106" s="258"/>
      <c r="AP106" s="258"/>
      <c r="AQ106" s="106" t="s">
        <v>89</v>
      </c>
      <c r="AR106" s="61"/>
      <c r="AS106" s="107">
        <v>0</v>
      </c>
      <c r="AT106" s="108">
        <f t="shared" si="1"/>
        <v>0</v>
      </c>
      <c r="AU106" s="109">
        <f>'SO 01-1-9 - Kabeláž silno...'!P128</f>
        <v>0</v>
      </c>
      <c r="AV106" s="108">
        <f>'SO 01-1-9 - Kabeláž silno...'!J37</f>
        <v>0</v>
      </c>
      <c r="AW106" s="108">
        <f>'SO 01-1-9 - Kabeláž silno...'!J38</f>
        <v>0</v>
      </c>
      <c r="AX106" s="108">
        <f>'SO 01-1-9 - Kabeláž silno...'!J39</f>
        <v>0</v>
      </c>
      <c r="AY106" s="108">
        <f>'SO 01-1-9 - Kabeláž silno...'!J40</f>
        <v>0</v>
      </c>
      <c r="AZ106" s="108">
        <f>'SO 01-1-9 - Kabeláž silno...'!F37</f>
        <v>0</v>
      </c>
      <c r="BA106" s="108">
        <f>'SO 01-1-9 - Kabeláž silno...'!F38</f>
        <v>0</v>
      </c>
      <c r="BB106" s="108">
        <f>'SO 01-1-9 - Kabeláž silno...'!F39</f>
        <v>0</v>
      </c>
      <c r="BC106" s="108">
        <f>'SO 01-1-9 - Kabeláž silno...'!F40</f>
        <v>0</v>
      </c>
      <c r="BD106" s="110">
        <f>'SO 01-1-9 - Kabeláž silno...'!F41</f>
        <v>0</v>
      </c>
      <c r="BT106" s="111" t="s">
        <v>97</v>
      </c>
      <c r="BV106" s="111" t="s">
        <v>80</v>
      </c>
      <c r="BW106" s="111" t="s">
        <v>122</v>
      </c>
      <c r="BX106" s="111" t="s">
        <v>95</v>
      </c>
      <c r="CL106" s="111" t="s">
        <v>1</v>
      </c>
    </row>
    <row r="107" spans="1:90" s="4" customFormat="1" ht="23.25" customHeight="1">
      <c r="A107" s="104" t="s">
        <v>87</v>
      </c>
      <c r="B107" s="59"/>
      <c r="C107" s="105"/>
      <c r="D107" s="105"/>
      <c r="E107" s="105"/>
      <c r="F107" s="242" t="s">
        <v>123</v>
      </c>
      <c r="G107" s="242"/>
      <c r="H107" s="242"/>
      <c r="I107" s="242"/>
      <c r="J107" s="242"/>
      <c r="K107" s="105"/>
      <c r="L107" s="242" t="s">
        <v>124</v>
      </c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57">
        <f>'SO 01-1-10 - Kabeláž slab...'!J34</f>
        <v>0</v>
      </c>
      <c r="AH107" s="258"/>
      <c r="AI107" s="258"/>
      <c r="AJ107" s="258"/>
      <c r="AK107" s="258"/>
      <c r="AL107" s="258"/>
      <c r="AM107" s="258"/>
      <c r="AN107" s="257">
        <f t="shared" si="0"/>
        <v>0</v>
      </c>
      <c r="AO107" s="258"/>
      <c r="AP107" s="258"/>
      <c r="AQ107" s="106" t="s">
        <v>89</v>
      </c>
      <c r="AR107" s="61"/>
      <c r="AS107" s="107">
        <v>0</v>
      </c>
      <c r="AT107" s="108">
        <f t="shared" si="1"/>
        <v>0</v>
      </c>
      <c r="AU107" s="109">
        <f>'SO 01-1-10 - Kabeláž slab...'!P129</f>
        <v>0</v>
      </c>
      <c r="AV107" s="108">
        <f>'SO 01-1-10 - Kabeláž slab...'!J37</f>
        <v>0</v>
      </c>
      <c r="AW107" s="108">
        <f>'SO 01-1-10 - Kabeláž slab...'!J38</f>
        <v>0</v>
      </c>
      <c r="AX107" s="108">
        <f>'SO 01-1-10 - Kabeláž slab...'!J39</f>
        <v>0</v>
      </c>
      <c r="AY107" s="108">
        <f>'SO 01-1-10 - Kabeláž slab...'!J40</f>
        <v>0</v>
      </c>
      <c r="AZ107" s="108">
        <f>'SO 01-1-10 - Kabeláž slab...'!F37</f>
        <v>0</v>
      </c>
      <c r="BA107" s="108">
        <f>'SO 01-1-10 - Kabeláž slab...'!F38</f>
        <v>0</v>
      </c>
      <c r="BB107" s="108">
        <f>'SO 01-1-10 - Kabeláž slab...'!F39</f>
        <v>0</v>
      </c>
      <c r="BC107" s="108">
        <f>'SO 01-1-10 - Kabeláž slab...'!F40</f>
        <v>0</v>
      </c>
      <c r="BD107" s="110">
        <f>'SO 01-1-10 - Kabeláž slab...'!F41</f>
        <v>0</v>
      </c>
      <c r="BT107" s="111" t="s">
        <v>97</v>
      </c>
      <c r="BV107" s="111" t="s">
        <v>80</v>
      </c>
      <c r="BW107" s="111" t="s">
        <v>125</v>
      </c>
      <c r="BX107" s="111" t="s">
        <v>95</v>
      </c>
      <c r="CL107" s="111" t="s">
        <v>1</v>
      </c>
    </row>
    <row r="108" spans="1:90" s="4" customFormat="1" ht="23.25" customHeight="1">
      <c r="A108" s="104" t="s">
        <v>87</v>
      </c>
      <c r="B108" s="59"/>
      <c r="C108" s="105"/>
      <c r="D108" s="105"/>
      <c r="E108" s="105"/>
      <c r="F108" s="242" t="s">
        <v>126</v>
      </c>
      <c r="G108" s="242"/>
      <c r="H108" s="242"/>
      <c r="I108" s="242"/>
      <c r="J108" s="242"/>
      <c r="K108" s="105"/>
      <c r="L108" s="242" t="s">
        <v>127</v>
      </c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57">
        <f>'SO 01-1-11 - Zásuvky,vypí...'!J34</f>
        <v>0</v>
      </c>
      <c r="AH108" s="258"/>
      <c r="AI108" s="258"/>
      <c r="AJ108" s="258"/>
      <c r="AK108" s="258"/>
      <c r="AL108" s="258"/>
      <c r="AM108" s="258"/>
      <c r="AN108" s="257">
        <f t="shared" si="0"/>
        <v>0</v>
      </c>
      <c r="AO108" s="258"/>
      <c r="AP108" s="258"/>
      <c r="AQ108" s="106" t="s">
        <v>89</v>
      </c>
      <c r="AR108" s="61"/>
      <c r="AS108" s="107">
        <v>0</v>
      </c>
      <c r="AT108" s="108">
        <f t="shared" si="1"/>
        <v>0</v>
      </c>
      <c r="AU108" s="109">
        <f>'SO 01-1-11 - Zásuvky,vypí...'!P127</f>
        <v>0</v>
      </c>
      <c r="AV108" s="108">
        <f>'SO 01-1-11 - Zásuvky,vypí...'!J37</f>
        <v>0</v>
      </c>
      <c r="AW108" s="108">
        <f>'SO 01-1-11 - Zásuvky,vypí...'!J38</f>
        <v>0</v>
      </c>
      <c r="AX108" s="108">
        <f>'SO 01-1-11 - Zásuvky,vypí...'!J39</f>
        <v>0</v>
      </c>
      <c r="AY108" s="108">
        <f>'SO 01-1-11 - Zásuvky,vypí...'!J40</f>
        <v>0</v>
      </c>
      <c r="AZ108" s="108">
        <f>'SO 01-1-11 - Zásuvky,vypí...'!F37</f>
        <v>0</v>
      </c>
      <c r="BA108" s="108">
        <f>'SO 01-1-11 - Zásuvky,vypí...'!F38</f>
        <v>0</v>
      </c>
      <c r="BB108" s="108">
        <f>'SO 01-1-11 - Zásuvky,vypí...'!F39</f>
        <v>0</v>
      </c>
      <c r="BC108" s="108">
        <f>'SO 01-1-11 - Zásuvky,vypí...'!F40</f>
        <v>0</v>
      </c>
      <c r="BD108" s="110">
        <f>'SO 01-1-11 - Zásuvky,vypí...'!F41</f>
        <v>0</v>
      </c>
      <c r="BT108" s="111" t="s">
        <v>97</v>
      </c>
      <c r="BV108" s="111" t="s">
        <v>80</v>
      </c>
      <c r="BW108" s="111" t="s">
        <v>128</v>
      </c>
      <c r="BX108" s="111" t="s">
        <v>95</v>
      </c>
      <c r="CL108" s="111" t="s">
        <v>1</v>
      </c>
    </row>
    <row r="109" spans="1:90" s="4" customFormat="1" ht="23.25" customHeight="1">
      <c r="A109" s="104" t="s">
        <v>87</v>
      </c>
      <c r="B109" s="59"/>
      <c r="C109" s="105"/>
      <c r="D109" s="105"/>
      <c r="E109" s="105"/>
      <c r="F109" s="242" t="s">
        <v>129</v>
      </c>
      <c r="G109" s="242"/>
      <c r="H109" s="242"/>
      <c r="I109" s="242"/>
      <c r="J109" s="242"/>
      <c r="K109" s="105"/>
      <c r="L109" s="242" t="s">
        <v>130</v>
      </c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57">
        <f>'SO 01-1-12 - Svietidlá, s...'!J34</f>
        <v>0</v>
      </c>
      <c r="AH109" s="258"/>
      <c r="AI109" s="258"/>
      <c r="AJ109" s="258"/>
      <c r="AK109" s="258"/>
      <c r="AL109" s="258"/>
      <c r="AM109" s="258"/>
      <c r="AN109" s="257">
        <f t="shared" si="0"/>
        <v>0</v>
      </c>
      <c r="AO109" s="258"/>
      <c r="AP109" s="258"/>
      <c r="AQ109" s="106" t="s">
        <v>89</v>
      </c>
      <c r="AR109" s="61"/>
      <c r="AS109" s="107">
        <v>0</v>
      </c>
      <c r="AT109" s="108">
        <f t="shared" si="1"/>
        <v>0</v>
      </c>
      <c r="AU109" s="109">
        <f>'SO 01-1-12 - Svietidlá, s...'!P128</f>
        <v>0</v>
      </c>
      <c r="AV109" s="108">
        <f>'SO 01-1-12 - Svietidlá, s...'!J37</f>
        <v>0</v>
      </c>
      <c r="AW109" s="108">
        <f>'SO 01-1-12 - Svietidlá, s...'!J38</f>
        <v>0</v>
      </c>
      <c r="AX109" s="108">
        <f>'SO 01-1-12 - Svietidlá, s...'!J39</f>
        <v>0</v>
      </c>
      <c r="AY109" s="108">
        <f>'SO 01-1-12 - Svietidlá, s...'!J40</f>
        <v>0</v>
      </c>
      <c r="AZ109" s="108">
        <f>'SO 01-1-12 - Svietidlá, s...'!F37</f>
        <v>0</v>
      </c>
      <c r="BA109" s="108">
        <f>'SO 01-1-12 - Svietidlá, s...'!F38</f>
        <v>0</v>
      </c>
      <c r="BB109" s="108">
        <f>'SO 01-1-12 - Svietidlá, s...'!F39</f>
        <v>0</v>
      </c>
      <c r="BC109" s="108">
        <f>'SO 01-1-12 - Svietidlá, s...'!F40</f>
        <v>0</v>
      </c>
      <c r="BD109" s="110">
        <f>'SO 01-1-12 - Svietidlá, s...'!F41</f>
        <v>0</v>
      </c>
      <c r="BT109" s="111" t="s">
        <v>97</v>
      </c>
      <c r="BV109" s="111" t="s">
        <v>80</v>
      </c>
      <c r="BW109" s="111" t="s">
        <v>131</v>
      </c>
      <c r="BX109" s="111" t="s">
        <v>95</v>
      </c>
      <c r="CL109" s="111" t="s">
        <v>1</v>
      </c>
    </row>
    <row r="110" spans="1:90" s="4" customFormat="1" ht="23.25" customHeight="1">
      <c r="A110" s="104" t="s">
        <v>87</v>
      </c>
      <c r="B110" s="59"/>
      <c r="C110" s="105"/>
      <c r="D110" s="105"/>
      <c r="E110" s="105"/>
      <c r="F110" s="242" t="s">
        <v>132</v>
      </c>
      <c r="G110" s="242"/>
      <c r="H110" s="242"/>
      <c r="I110" s="242"/>
      <c r="J110" s="242"/>
      <c r="K110" s="105"/>
      <c r="L110" s="242" t="s">
        <v>133</v>
      </c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57">
        <f>'SO 01-1-13 - Dátové zásuv...'!J34</f>
        <v>0</v>
      </c>
      <c r="AH110" s="258"/>
      <c r="AI110" s="258"/>
      <c r="AJ110" s="258"/>
      <c r="AK110" s="258"/>
      <c r="AL110" s="258"/>
      <c r="AM110" s="258"/>
      <c r="AN110" s="257">
        <f t="shared" si="0"/>
        <v>0</v>
      </c>
      <c r="AO110" s="258"/>
      <c r="AP110" s="258"/>
      <c r="AQ110" s="106" t="s">
        <v>89</v>
      </c>
      <c r="AR110" s="61"/>
      <c r="AS110" s="107">
        <v>0</v>
      </c>
      <c r="AT110" s="108">
        <f t="shared" si="1"/>
        <v>0</v>
      </c>
      <c r="AU110" s="109">
        <f>'SO 01-1-13 - Dátové zásuv...'!P126</f>
        <v>0</v>
      </c>
      <c r="AV110" s="108">
        <f>'SO 01-1-13 - Dátové zásuv...'!J37</f>
        <v>0</v>
      </c>
      <c r="AW110" s="108">
        <f>'SO 01-1-13 - Dátové zásuv...'!J38</f>
        <v>0</v>
      </c>
      <c r="AX110" s="108">
        <f>'SO 01-1-13 - Dátové zásuv...'!J39</f>
        <v>0</v>
      </c>
      <c r="AY110" s="108">
        <f>'SO 01-1-13 - Dátové zásuv...'!J40</f>
        <v>0</v>
      </c>
      <c r="AZ110" s="108">
        <f>'SO 01-1-13 - Dátové zásuv...'!F37</f>
        <v>0</v>
      </c>
      <c r="BA110" s="108">
        <f>'SO 01-1-13 - Dátové zásuv...'!F38</f>
        <v>0</v>
      </c>
      <c r="BB110" s="108">
        <f>'SO 01-1-13 - Dátové zásuv...'!F39</f>
        <v>0</v>
      </c>
      <c r="BC110" s="108">
        <f>'SO 01-1-13 - Dátové zásuv...'!F40</f>
        <v>0</v>
      </c>
      <c r="BD110" s="110">
        <f>'SO 01-1-13 - Dátové zásuv...'!F41</f>
        <v>0</v>
      </c>
      <c r="BT110" s="111" t="s">
        <v>97</v>
      </c>
      <c r="BV110" s="111" t="s">
        <v>80</v>
      </c>
      <c r="BW110" s="111" t="s">
        <v>134</v>
      </c>
      <c r="BX110" s="111" t="s">
        <v>95</v>
      </c>
      <c r="CL110" s="111" t="s">
        <v>1</v>
      </c>
    </row>
    <row r="111" spans="1:90" s="4" customFormat="1" ht="23.25" customHeight="1">
      <c r="A111" s="104" t="s">
        <v>87</v>
      </c>
      <c r="B111" s="59"/>
      <c r="C111" s="105"/>
      <c r="D111" s="105"/>
      <c r="E111" s="105"/>
      <c r="F111" s="242" t="s">
        <v>135</v>
      </c>
      <c r="G111" s="242"/>
      <c r="H111" s="242"/>
      <c r="I111" s="242"/>
      <c r="J111" s="242"/>
      <c r="K111" s="105"/>
      <c r="L111" s="242" t="s">
        <v>136</v>
      </c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57">
        <f>'SO 01-1-14 - Osadenie kam...'!J34</f>
        <v>0</v>
      </c>
      <c r="AH111" s="258"/>
      <c r="AI111" s="258"/>
      <c r="AJ111" s="258"/>
      <c r="AK111" s="258"/>
      <c r="AL111" s="258"/>
      <c r="AM111" s="258"/>
      <c r="AN111" s="257">
        <f t="shared" si="0"/>
        <v>0</v>
      </c>
      <c r="AO111" s="258"/>
      <c r="AP111" s="258"/>
      <c r="AQ111" s="106" t="s">
        <v>89</v>
      </c>
      <c r="AR111" s="61"/>
      <c r="AS111" s="107">
        <v>0</v>
      </c>
      <c r="AT111" s="108">
        <f t="shared" si="1"/>
        <v>0</v>
      </c>
      <c r="AU111" s="109">
        <f>'SO 01-1-14 - Osadenie kam...'!P127</f>
        <v>0</v>
      </c>
      <c r="AV111" s="108">
        <f>'SO 01-1-14 - Osadenie kam...'!J37</f>
        <v>0</v>
      </c>
      <c r="AW111" s="108">
        <f>'SO 01-1-14 - Osadenie kam...'!J38</f>
        <v>0</v>
      </c>
      <c r="AX111" s="108">
        <f>'SO 01-1-14 - Osadenie kam...'!J39</f>
        <v>0</v>
      </c>
      <c r="AY111" s="108">
        <f>'SO 01-1-14 - Osadenie kam...'!J40</f>
        <v>0</v>
      </c>
      <c r="AZ111" s="108">
        <f>'SO 01-1-14 - Osadenie kam...'!F37</f>
        <v>0</v>
      </c>
      <c r="BA111" s="108">
        <f>'SO 01-1-14 - Osadenie kam...'!F38</f>
        <v>0</v>
      </c>
      <c r="BB111" s="108">
        <f>'SO 01-1-14 - Osadenie kam...'!F39</f>
        <v>0</v>
      </c>
      <c r="BC111" s="108">
        <f>'SO 01-1-14 - Osadenie kam...'!F40</f>
        <v>0</v>
      </c>
      <c r="BD111" s="110">
        <f>'SO 01-1-14 - Osadenie kam...'!F41</f>
        <v>0</v>
      </c>
      <c r="BT111" s="111" t="s">
        <v>97</v>
      </c>
      <c r="BV111" s="111" t="s">
        <v>80</v>
      </c>
      <c r="BW111" s="111" t="s">
        <v>137</v>
      </c>
      <c r="BX111" s="111" t="s">
        <v>95</v>
      </c>
      <c r="CL111" s="111" t="s">
        <v>1</v>
      </c>
    </row>
    <row r="112" spans="1:90" s="4" customFormat="1" ht="23.25" customHeight="1">
      <c r="A112" s="104" t="s">
        <v>87</v>
      </c>
      <c r="B112" s="59"/>
      <c r="C112" s="105"/>
      <c r="D112" s="105"/>
      <c r="E112" s="105"/>
      <c r="F112" s="242" t="s">
        <v>138</v>
      </c>
      <c r="G112" s="242"/>
      <c r="H112" s="242"/>
      <c r="I112" s="242"/>
      <c r="J112" s="242"/>
      <c r="K112" s="105"/>
      <c r="L112" s="242" t="s">
        <v>139</v>
      </c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57">
        <f>'SO 01-1-15 - Kúrenie 2.n.p.'!J34</f>
        <v>0</v>
      </c>
      <c r="AH112" s="258"/>
      <c r="AI112" s="258"/>
      <c r="AJ112" s="258"/>
      <c r="AK112" s="258"/>
      <c r="AL112" s="258"/>
      <c r="AM112" s="258"/>
      <c r="AN112" s="257">
        <f t="shared" si="0"/>
        <v>0</v>
      </c>
      <c r="AO112" s="258"/>
      <c r="AP112" s="258"/>
      <c r="AQ112" s="106" t="s">
        <v>89</v>
      </c>
      <c r="AR112" s="61"/>
      <c r="AS112" s="107">
        <v>0</v>
      </c>
      <c r="AT112" s="108">
        <f t="shared" si="1"/>
        <v>0</v>
      </c>
      <c r="AU112" s="109">
        <f>'SO 01-1-15 - Kúrenie 2.n.p.'!P128</f>
        <v>0</v>
      </c>
      <c r="AV112" s="108">
        <f>'SO 01-1-15 - Kúrenie 2.n.p.'!J37</f>
        <v>0</v>
      </c>
      <c r="AW112" s="108">
        <f>'SO 01-1-15 - Kúrenie 2.n.p.'!J38</f>
        <v>0</v>
      </c>
      <c r="AX112" s="108">
        <f>'SO 01-1-15 - Kúrenie 2.n.p.'!J39</f>
        <v>0</v>
      </c>
      <c r="AY112" s="108">
        <f>'SO 01-1-15 - Kúrenie 2.n.p.'!J40</f>
        <v>0</v>
      </c>
      <c r="AZ112" s="108">
        <f>'SO 01-1-15 - Kúrenie 2.n.p.'!F37</f>
        <v>0</v>
      </c>
      <c r="BA112" s="108">
        <f>'SO 01-1-15 - Kúrenie 2.n.p.'!F38</f>
        <v>0</v>
      </c>
      <c r="BB112" s="108">
        <f>'SO 01-1-15 - Kúrenie 2.n.p.'!F39</f>
        <v>0</v>
      </c>
      <c r="BC112" s="108">
        <f>'SO 01-1-15 - Kúrenie 2.n.p.'!F40</f>
        <v>0</v>
      </c>
      <c r="BD112" s="110">
        <f>'SO 01-1-15 - Kúrenie 2.n.p.'!F41</f>
        <v>0</v>
      </c>
      <c r="BT112" s="111" t="s">
        <v>97</v>
      </c>
      <c r="BV112" s="111" t="s">
        <v>80</v>
      </c>
      <c r="BW112" s="111" t="s">
        <v>140</v>
      </c>
      <c r="BX112" s="111" t="s">
        <v>95</v>
      </c>
      <c r="CL112" s="111" t="s">
        <v>1</v>
      </c>
    </row>
    <row r="113" spans="1:91" s="4" customFormat="1" ht="23.25" customHeight="1">
      <c r="A113" s="104" t="s">
        <v>87</v>
      </c>
      <c r="B113" s="59"/>
      <c r="C113" s="105"/>
      <c r="D113" s="105"/>
      <c r="E113" s="105"/>
      <c r="F113" s="242" t="s">
        <v>141</v>
      </c>
      <c r="G113" s="242"/>
      <c r="H113" s="242"/>
      <c r="I113" s="242"/>
      <c r="J113" s="242"/>
      <c r="K113" s="105"/>
      <c r="L113" s="242" t="s">
        <v>142</v>
      </c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57">
        <f>'SO 01-1-16 - Dátová rozvá...'!J34</f>
        <v>0</v>
      </c>
      <c r="AH113" s="258"/>
      <c r="AI113" s="258"/>
      <c r="AJ113" s="258"/>
      <c r="AK113" s="258"/>
      <c r="AL113" s="258"/>
      <c r="AM113" s="258"/>
      <c r="AN113" s="257">
        <f t="shared" si="0"/>
        <v>0</v>
      </c>
      <c r="AO113" s="258"/>
      <c r="AP113" s="258"/>
      <c r="AQ113" s="106" t="s">
        <v>89</v>
      </c>
      <c r="AR113" s="61"/>
      <c r="AS113" s="107">
        <v>0</v>
      </c>
      <c r="AT113" s="108">
        <f t="shared" si="1"/>
        <v>0</v>
      </c>
      <c r="AU113" s="109">
        <f>'SO 01-1-16 - Dátová rozvá...'!P129</f>
        <v>0</v>
      </c>
      <c r="AV113" s="108">
        <f>'SO 01-1-16 - Dátová rozvá...'!J37</f>
        <v>0</v>
      </c>
      <c r="AW113" s="108">
        <f>'SO 01-1-16 - Dátová rozvá...'!J38</f>
        <v>0</v>
      </c>
      <c r="AX113" s="108">
        <f>'SO 01-1-16 - Dátová rozvá...'!J39</f>
        <v>0</v>
      </c>
      <c r="AY113" s="108">
        <f>'SO 01-1-16 - Dátová rozvá...'!J40</f>
        <v>0</v>
      </c>
      <c r="AZ113" s="108">
        <f>'SO 01-1-16 - Dátová rozvá...'!F37</f>
        <v>0</v>
      </c>
      <c r="BA113" s="108">
        <f>'SO 01-1-16 - Dátová rozvá...'!F38</f>
        <v>0</v>
      </c>
      <c r="BB113" s="108">
        <f>'SO 01-1-16 - Dátová rozvá...'!F39</f>
        <v>0</v>
      </c>
      <c r="BC113" s="108">
        <f>'SO 01-1-16 - Dátová rozvá...'!F40</f>
        <v>0</v>
      </c>
      <c r="BD113" s="110">
        <f>'SO 01-1-16 - Dátová rozvá...'!F41</f>
        <v>0</v>
      </c>
      <c r="BT113" s="111" t="s">
        <v>97</v>
      </c>
      <c r="BV113" s="111" t="s">
        <v>80</v>
      </c>
      <c r="BW113" s="111" t="s">
        <v>143</v>
      </c>
      <c r="BX113" s="111" t="s">
        <v>95</v>
      </c>
      <c r="CL113" s="111" t="s">
        <v>1</v>
      </c>
    </row>
    <row r="114" spans="1:91" s="4" customFormat="1" ht="23.25" customHeight="1">
      <c r="A114" s="104" t="s">
        <v>87</v>
      </c>
      <c r="B114" s="59"/>
      <c r="C114" s="105"/>
      <c r="D114" s="105"/>
      <c r="E114" s="105"/>
      <c r="F114" s="242" t="s">
        <v>144</v>
      </c>
      <c r="G114" s="242"/>
      <c r="H114" s="242"/>
      <c r="I114" s="242"/>
      <c r="J114" s="242"/>
      <c r="K114" s="105"/>
      <c r="L114" s="242" t="s">
        <v>145</v>
      </c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57">
        <f>'SO 01-1-17 - Rozvádzač RH...'!J34</f>
        <v>0</v>
      </c>
      <c r="AH114" s="258"/>
      <c r="AI114" s="258"/>
      <c r="AJ114" s="258"/>
      <c r="AK114" s="258"/>
      <c r="AL114" s="258"/>
      <c r="AM114" s="258"/>
      <c r="AN114" s="257">
        <f t="shared" si="0"/>
        <v>0</v>
      </c>
      <c r="AO114" s="258"/>
      <c r="AP114" s="258"/>
      <c r="AQ114" s="106" t="s">
        <v>89</v>
      </c>
      <c r="AR114" s="61"/>
      <c r="AS114" s="107">
        <v>0</v>
      </c>
      <c r="AT114" s="108">
        <f t="shared" si="1"/>
        <v>0</v>
      </c>
      <c r="AU114" s="109">
        <f>'SO 01-1-17 - Rozvádzač RH...'!P133</f>
        <v>0</v>
      </c>
      <c r="AV114" s="108">
        <f>'SO 01-1-17 - Rozvádzač RH...'!J37</f>
        <v>0</v>
      </c>
      <c r="AW114" s="108">
        <f>'SO 01-1-17 - Rozvádzač RH...'!J38</f>
        <v>0</v>
      </c>
      <c r="AX114" s="108">
        <f>'SO 01-1-17 - Rozvádzač RH...'!J39</f>
        <v>0</v>
      </c>
      <c r="AY114" s="108">
        <f>'SO 01-1-17 - Rozvádzač RH...'!J40</f>
        <v>0</v>
      </c>
      <c r="AZ114" s="108">
        <f>'SO 01-1-17 - Rozvádzač RH...'!F37</f>
        <v>0</v>
      </c>
      <c r="BA114" s="108">
        <f>'SO 01-1-17 - Rozvádzač RH...'!F38</f>
        <v>0</v>
      </c>
      <c r="BB114" s="108">
        <f>'SO 01-1-17 - Rozvádzač RH...'!F39</f>
        <v>0</v>
      </c>
      <c r="BC114" s="108">
        <f>'SO 01-1-17 - Rozvádzač RH...'!F40</f>
        <v>0</v>
      </c>
      <c r="BD114" s="110">
        <f>'SO 01-1-17 - Rozvádzač RH...'!F41</f>
        <v>0</v>
      </c>
      <c r="BT114" s="111" t="s">
        <v>97</v>
      </c>
      <c r="BV114" s="111" t="s">
        <v>80</v>
      </c>
      <c r="BW114" s="111" t="s">
        <v>146</v>
      </c>
      <c r="BX114" s="111" t="s">
        <v>95</v>
      </c>
      <c r="CL114" s="111" t="s">
        <v>1</v>
      </c>
    </row>
    <row r="115" spans="1:91" s="4" customFormat="1" ht="23.25" customHeight="1">
      <c r="A115" s="104" t="s">
        <v>87</v>
      </c>
      <c r="B115" s="59"/>
      <c r="C115" s="105"/>
      <c r="D115" s="105"/>
      <c r="E115" s="105"/>
      <c r="F115" s="242" t="s">
        <v>147</v>
      </c>
      <c r="G115" s="242"/>
      <c r="H115" s="242"/>
      <c r="I115" s="242"/>
      <c r="J115" s="242"/>
      <c r="K115" s="105"/>
      <c r="L115" s="242" t="s">
        <v>148</v>
      </c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57">
        <f>'SO 01-1-18 - Rozvádzač RK...'!J34</f>
        <v>0</v>
      </c>
      <c r="AH115" s="258"/>
      <c r="AI115" s="258"/>
      <c r="AJ115" s="258"/>
      <c r="AK115" s="258"/>
      <c r="AL115" s="258"/>
      <c r="AM115" s="258"/>
      <c r="AN115" s="257">
        <f t="shared" si="0"/>
        <v>0</v>
      </c>
      <c r="AO115" s="258"/>
      <c r="AP115" s="258"/>
      <c r="AQ115" s="106" t="s">
        <v>89</v>
      </c>
      <c r="AR115" s="61"/>
      <c r="AS115" s="107">
        <v>0</v>
      </c>
      <c r="AT115" s="108">
        <f t="shared" si="1"/>
        <v>0</v>
      </c>
      <c r="AU115" s="109">
        <f>'SO 01-1-18 - Rozvádzač RK...'!P126</f>
        <v>0</v>
      </c>
      <c r="AV115" s="108">
        <f>'SO 01-1-18 - Rozvádzač RK...'!J37</f>
        <v>0</v>
      </c>
      <c r="AW115" s="108">
        <f>'SO 01-1-18 - Rozvádzač RK...'!J38</f>
        <v>0</v>
      </c>
      <c r="AX115" s="108">
        <f>'SO 01-1-18 - Rozvádzač RK...'!J39</f>
        <v>0</v>
      </c>
      <c r="AY115" s="108">
        <f>'SO 01-1-18 - Rozvádzač RK...'!J40</f>
        <v>0</v>
      </c>
      <c r="AZ115" s="108">
        <f>'SO 01-1-18 - Rozvádzač RK...'!F37</f>
        <v>0</v>
      </c>
      <c r="BA115" s="108">
        <f>'SO 01-1-18 - Rozvádzač RK...'!F38</f>
        <v>0</v>
      </c>
      <c r="BB115" s="108">
        <f>'SO 01-1-18 - Rozvádzač RK...'!F39</f>
        <v>0</v>
      </c>
      <c r="BC115" s="108">
        <f>'SO 01-1-18 - Rozvádzač RK...'!F40</f>
        <v>0</v>
      </c>
      <c r="BD115" s="110">
        <f>'SO 01-1-18 - Rozvádzač RK...'!F41</f>
        <v>0</v>
      </c>
      <c r="BT115" s="111" t="s">
        <v>97</v>
      </c>
      <c r="BV115" s="111" t="s">
        <v>80</v>
      </c>
      <c r="BW115" s="111" t="s">
        <v>149</v>
      </c>
      <c r="BX115" s="111" t="s">
        <v>95</v>
      </c>
      <c r="CL115" s="111" t="s">
        <v>1</v>
      </c>
    </row>
    <row r="116" spans="1:91" s="4" customFormat="1" ht="16.5" customHeight="1">
      <c r="A116" s="104" t="s">
        <v>87</v>
      </c>
      <c r="B116" s="59"/>
      <c r="C116" s="105"/>
      <c r="D116" s="105"/>
      <c r="E116" s="242" t="s">
        <v>150</v>
      </c>
      <c r="F116" s="242"/>
      <c r="G116" s="242"/>
      <c r="H116" s="242"/>
      <c r="I116" s="242"/>
      <c r="J116" s="105"/>
      <c r="K116" s="242" t="s">
        <v>151</v>
      </c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57">
        <f>'SO 01-2 - Zdravotechnika'!J32</f>
        <v>0</v>
      </c>
      <c r="AH116" s="258"/>
      <c r="AI116" s="258"/>
      <c r="AJ116" s="258"/>
      <c r="AK116" s="258"/>
      <c r="AL116" s="258"/>
      <c r="AM116" s="258"/>
      <c r="AN116" s="257">
        <f t="shared" si="0"/>
        <v>0</v>
      </c>
      <c r="AO116" s="258"/>
      <c r="AP116" s="258"/>
      <c r="AQ116" s="106" t="s">
        <v>89</v>
      </c>
      <c r="AR116" s="61"/>
      <c r="AS116" s="107">
        <v>0</v>
      </c>
      <c r="AT116" s="108">
        <f t="shared" si="1"/>
        <v>0</v>
      </c>
      <c r="AU116" s="109">
        <f>'SO 01-2 - Zdravotechnika'!P131</f>
        <v>0</v>
      </c>
      <c r="AV116" s="108">
        <f>'SO 01-2 - Zdravotechnika'!J35</f>
        <v>0</v>
      </c>
      <c r="AW116" s="108">
        <f>'SO 01-2 - Zdravotechnika'!J36</f>
        <v>0</v>
      </c>
      <c r="AX116" s="108">
        <f>'SO 01-2 - Zdravotechnika'!J37</f>
        <v>0</v>
      </c>
      <c r="AY116" s="108">
        <f>'SO 01-2 - Zdravotechnika'!J38</f>
        <v>0</v>
      </c>
      <c r="AZ116" s="108">
        <f>'SO 01-2 - Zdravotechnika'!F35</f>
        <v>0</v>
      </c>
      <c r="BA116" s="108">
        <f>'SO 01-2 - Zdravotechnika'!F36</f>
        <v>0</v>
      </c>
      <c r="BB116" s="108">
        <f>'SO 01-2 - Zdravotechnika'!F37</f>
        <v>0</v>
      </c>
      <c r="BC116" s="108">
        <f>'SO 01-2 - Zdravotechnika'!F38</f>
        <v>0</v>
      </c>
      <c r="BD116" s="110">
        <f>'SO 01-2 - Zdravotechnika'!F39</f>
        <v>0</v>
      </c>
      <c r="BT116" s="111" t="s">
        <v>90</v>
      </c>
      <c r="BV116" s="111" t="s">
        <v>80</v>
      </c>
      <c r="BW116" s="111" t="s">
        <v>152</v>
      </c>
      <c r="BX116" s="111" t="s">
        <v>86</v>
      </c>
      <c r="CL116" s="111" t="s">
        <v>1</v>
      </c>
    </row>
    <row r="117" spans="1:91" s="4" customFormat="1" ht="16.5" customHeight="1">
      <c r="A117" s="104" t="s">
        <v>87</v>
      </c>
      <c r="B117" s="59"/>
      <c r="C117" s="105"/>
      <c r="D117" s="105"/>
      <c r="E117" s="242" t="s">
        <v>153</v>
      </c>
      <c r="F117" s="242"/>
      <c r="G117" s="242"/>
      <c r="H117" s="242"/>
      <c r="I117" s="242"/>
      <c r="J117" s="105"/>
      <c r="K117" s="242" t="s">
        <v>154</v>
      </c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57">
        <f>'SO 01-3 - Vykurovanie'!J32</f>
        <v>0</v>
      </c>
      <c r="AH117" s="258"/>
      <c r="AI117" s="258"/>
      <c r="AJ117" s="258"/>
      <c r="AK117" s="258"/>
      <c r="AL117" s="258"/>
      <c r="AM117" s="258"/>
      <c r="AN117" s="257">
        <f t="shared" si="0"/>
        <v>0</v>
      </c>
      <c r="AO117" s="258"/>
      <c r="AP117" s="258"/>
      <c r="AQ117" s="106" t="s">
        <v>89</v>
      </c>
      <c r="AR117" s="61"/>
      <c r="AS117" s="107">
        <v>0</v>
      </c>
      <c r="AT117" s="108">
        <f t="shared" si="1"/>
        <v>0</v>
      </c>
      <c r="AU117" s="109">
        <f>'SO 01-3 - Vykurovanie'!P130</f>
        <v>0</v>
      </c>
      <c r="AV117" s="108">
        <f>'SO 01-3 - Vykurovanie'!J35</f>
        <v>0</v>
      </c>
      <c r="AW117" s="108">
        <f>'SO 01-3 - Vykurovanie'!J36</f>
        <v>0</v>
      </c>
      <c r="AX117" s="108">
        <f>'SO 01-3 - Vykurovanie'!J37</f>
        <v>0</v>
      </c>
      <c r="AY117" s="108">
        <f>'SO 01-3 - Vykurovanie'!J38</f>
        <v>0</v>
      </c>
      <c r="AZ117" s="108">
        <f>'SO 01-3 - Vykurovanie'!F35</f>
        <v>0</v>
      </c>
      <c r="BA117" s="108">
        <f>'SO 01-3 - Vykurovanie'!F36</f>
        <v>0</v>
      </c>
      <c r="BB117" s="108">
        <f>'SO 01-3 - Vykurovanie'!F37</f>
        <v>0</v>
      </c>
      <c r="BC117" s="108">
        <f>'SO 01-3 - Vykurovanie'!F38</f>
        <v>0</v>
      </c>
      <c r="BD117" s="110">
        <f>'SO 01-3 - Vykurovanie'!F39</f>
        <v>0</v>
      </c>
      <c r="BT117" s="111" t="s">
        <v>90</v>
      </c>
      <c r="BV117" s="111" t="s">
        <v>80</v>
      </c>
      <c r="BW117" s="111" t="s">
        <v>155</v>
      </c>
      <c r="BX117" s="111" t="s">
        <v>86</v>
      </c>
      <c r="CL117" s="111" t="s">
        <v>1</v>
      </c>
    </row>
    <row r="118" spans="1:91" s="7" customFormat="1" ht="16.5" customHeight="1">
      <c r="A118" s="104" t="s">
        <v>87</v>
      </c>
      <c r="B118" s="94"/>
      <c r="C118" s="95"/>
      <c r="D118" s="241" t="s">
        <v>156</v>
      </c>
      <c r="E118" s="241"/>
      <c r="F118" s="241"/>
      <c r="G118" s="241"/>
      <c r="H118" s="241"/>
      <c r="I118" s="96"/>
      <c r="J118" s="241" t="s">
        <v>157</v>
      </c>
      <c r="K118" s="241"/>
      <c r="L118" s="241"/>
      <c r="M118" s="241"/>
      <c r="N118" s="241"/>
      <c r="O118" s="241"/>
      <c r="P118" s="241"/>
      <c r="Q118" s="241"/>
      <c r="R118" s="241"/>
      <c r="S118" s="241"/>
      <c r="T118" s="241"/>
      <c r="U118" s="241"/>
      <c r="V118" s="241"/>
      <c r="W118" s="241"/>
      <c r="X118" s="241"/>
      <c r="Y118" s="241"/>
      <c r="Z118" s="241"/>
      <c r="AA118" s="241"/>
      <c r="AB118" s="241"/>
      <c r="AC118" s="241"/>
      <c r="AD118" s="241"/>
      <c r="AE118" s="241"/>
      <c r="AF118" s="241"/>
      <c r="AG118" s="254">
        <f>'SO 02 - Areálová splaškov...'!J30</f>
        <v>0</v>
      </c>
      <c r="AH118" s="255"/>
      <c r="AI118" s="255"/>
      <c r="AJ118" s="255"/>
      <c r="AK118" s="255"/>
      <c r="AL118" s="255"/>
      <c r="AM118" s="255"/>
      <c r="AN118" s="254">
        <f t="shared" si="0"/>
        <v>0</v>
      </c>
      <c r="AO118" s="255"/>
      <c r="AP118" s="255"/>
      <c r="AQ118" s="97" t="s">
        <v>84</v>
      </c>
      <c r="AR118" s="98"/>
      <c r="AS118" s="112">
        <v>0</v>
      </c>
      <c r="AT118" s="113">
        <f t="shared" si="1"/>
        <v>0</v>
      </c>
      <c r="AU118" s="114">
        <f>'SO 02 - Areálová splaškov...'!P125</f>
        <v>0</v>
      </c>
      <c r="AV118" s="113">
        <f>'SO 02 - Areálová splaškov...'!J33</f>
        <v>0</v>
      </c>
      <c r="AW118" s="113">
        <f>'SO 02 - Areálová splaškov...'!J34</f>
        <v>0</v>
      </c>
      <c r="AX118" s="113">
        <f>'SO 02 - Areálová splaškov...'!J35</f>
        <v>0</v>
      </c>
      <c r="AY118" s="113">
        <f>'SO 02 - Areálová splaškov...'!J36</f>
        <v>0</v>
      </c>
      <c r="AZ118" s="113">
        <f>'SO 02 - Areálová splaškov...'!F33</f>
        <v>0</v>
      </c>
      <c r="BA118" s="113">
        <f>'SO 02 - Areálová splaškov...'!F34</f>
        <v>0</v>
      </c>
      <c r="BB118" s="113">
        <f>'SO 02 - Areálová splaškov...'!F35</f>
        <v>0</v>
      </c>
      <c r="BC118" s="113">
        <f>'SO 02 - Areálová splaškov...'!F36</f>
        <v>0</v>
      </c>
      <c r="BD118" s="115">
        <f>'SO 02 - Areálová splaškov...'!F37</f>
        <v>0</v>
      </c>
      <c r="BT118" s="103" t="s">
        <v>85</v>
      </c>
      <c r="BV118" s="103" t="s">
        <v>80</v>
      </c>
      <c r="BW118" s="103" t="s">
        <v>158</v>
      </c>
      <c r="BX118" s="103" t="s">
        <v>5</v>
      </c>
      <c r="CL118" s="103" t="s">
        <v>1</v>
      </c>
      <c r="CM118" s="103" t="s">
        <v>7</v>
      </c>
    </row>
    <row r="119" spans="1:91" s="2" customFormat="1" ht="30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6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91" s="2" customFormat="1" ht="6.9" customHeight="1">
      <c r="A120" s="31"/>
      <c r="B120" s="55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36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</sheetData>
  <sheetProtection algorithmName="SHA-512" hashValue="yRtlzwSKM8hfbQGcuDY4Pu8/6CJWaNowm8huVK5dGhUzcC+n4A3UrRpUyxZnoqUTt2cBdOM/Ll7sqRomEBrnRQ==" saltValue="wm1fkwuAFDFVs9a0PaS75n4xY25kaHSjUX4hU1mLOIbD5xFIpNuTBoVruzRFz9E/C0oNQVDMjRM4q0ySHlxrMg==" spinCount="100000" sheet="1" objects="1" scenarios="1" formatColumns="0" formatRows="0"/>
  <mergeCells count="134">
    <mergeCell ref="L114:AF114"/>
    <mergeCell ref="F114:J114"/>
    <mergeCell ref="L115:AF115"/>
    <mergeCell ref="F115:J115"/>
    <mergeCell ref="K116:AF116"/>
    <mergeCell ref="E116:I116"/>
    <mergeCell ref="K117:AF117"/>
    <mergeCell ref="E117:I117"/>
    <mergeCell ref="J118:AF118"/>
    <mergeCell ref="D118:H118"/>
    <mergeCell ref="F109:J109"/>
    <mergeCell ref="L109:AF109"/>
    <mergeCell ref="L110:AF110"/>
    <mergeCell ref="F110:J110"/>
    <mergeCell ref="L111:AF111"/>
    <mergeCell ref="F111:J111"/>
    <mergeCell ref="L112:AF112"/>
    <mergeCell ref="F112:J112"/>
    <mergeCell ref="L113:AF113"/>
    <mergeCell ref="F113:J113"/>
    <mergeCell ref="L104:AF104"/>
    <mergeCell ref="F104:J104"/>
    <mergeCell ref="L105:AF105"/>
    <mergeCell ref="F105:J105"/>
    <mergeCell ref="F106:J106"/>
    <mergeCell ref="L106:AF106"/>
    <mergeCell ref="L107:AF107"/>
    <mergeCell ref="F107:J107"/>
    <mergeCell ref="F108:J108"/>
    <mergeCell ref="L108:AF108"/>
    <mergeCell ref="AN114:AP114"/>
    <mergeCell ref="AG114:AM114"/>
    <mergeCell ref="AG115:AM115"/>
    <mergeCell ref="AN115:AP115"/>
    <mergeCell ref="AN116:AP116"/>
    <mergeCell ref="AG116:AM116"/>
    <mergeCell ref="AN117:AP117"/>
    <mergeCell ref="AG117:AM117"/>
    <mergeCell ref="AN118:AP118"/>
    <mergeCell ref="AG118:AM118"/>
    <mergeCell ref="AG109:AM109"/>
    <mergeCell ref="AN109:AP109"/>
    <mergeCell ref="AN110:AP110"/>
    <mergeCell ref="AG110:AM110"/>
    <mergeCell ref="AN111:AP111"/>
    <mergeCell ref="AG111:AM111"/>
    <mergeCell ref="AN112:AP112"/>
    <mergeCell ref="AG112:AM112"/>
    <mergeCell ref="AG113:AM113"/>
    <mergeCell ref="AN113:AP113"/>
    <mergeCell ref="AG104:AM104"/>
    <mergeCell ref="AN104:AP104"/>
    <mergeCell ref="AG105:AM105"/>
    <mergeCell ref="AN105:AP105"/>
    <mergeCell ref="AG106:AM106"/>
    <mergeCell ref="AN106:AP106"/>
    <mergeCell ref="AG107:AM107"/>
    <mergeCell ref="AN107:AP107"/>
    <mergeCell ref="AG108:AM108"/>
    <mergeCell ref="AN108:AP108"/>
    <mergeCell ref="AK35:AO35"/>
    <mergeCell ref="X35:AB35"/>
    <mergeCell ref="AR2:BE2"/>
    <mergeCell ref="AN101:AP101"/>
    <mergeCell ref="AG101:AM101"/>
    <mergeCell ref="AN102:AP102"/>
    <mergeCell ref="AG102:AM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L103:AF103"/>
    <mergeCell ref="F103:J103"/>
    <mergeCell ref="AM87:AN87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G97:AM97"/>
    <mergeCell ref="AN97:AP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F98:J98"/>
    <mergeCell ref="L98:AF98"/>
    <mergeCell ref="F99:J99"/>
    <mergeCell ref="L99:AF99"/>
    <mergeCell ref="F100:J100"/>
    <mergeCell ref="L100:AF100"/>
    <mergeCell ref="F101:J101"/>
    <mergeCell ref="L101:AF101"/>
    <mergeCell ref="F102:J102"/>
    <mergeCell ref="L102:AF102"/>
    <mergeCell ref="L85:AO85"/>
    <mergeCell ref="C92:G92"/>
    <mergeCell ref="I92:AF92"/>
    <mergeCell ref="J95:AF95"/>
    <mergeCell ref="D95:H95"/>
    <mergeCell ref="E96:I96"/>
    <mergeCell ref="K96:AF96"/>
    <mergeCell ref="K97:AF97"/>
    <mergeCell ref="E97:I97"/>
  </mergeCells>
  <hyperlinks>
    <hyperlink ref="A96" location="'SO 01 - Stavebné práce'!C2" display="/"/>
    <hyperlink ref="A98" location="'SO 01-1 - HZS - invest.ná...'!C2" display="/"/>
    <hyperlink ref="A99" location="'SO 01-1-2 - Kabeláž silno...'!C2" display="/"/>
    <hyperlink ref="A100" location="'SO 01-1-3 - Kabeláž slabo...'!C2" display="/"/>
    <hyperlink ref="A101" location="'SO 01-1-4 - Zásuvky, vypí...'!C2" display="/"/>
    <hyperlink ref="A102" location="'SO 01-1-5 - Svietidlá, sn...'!C2" display="/"/>
    <hyperlink ref="A103" location="'SO 01-1-6 - Dátové zásuvk...'!C2" display="/"/>
    <hyperlink ref="A104" location="'SO 01-1-7 - Osadenie kami...'!C2" display="/"/>
    <hyperlink ref="A105" location="'SO 01-1-8 - Kabeláž silno...'!C2" display="/"/>
    <hyperlink ref="A106" location="'SO 01-1-9 - Kabeláž silno...'!C2" display="/"/>
    <hyperlink ref="A107" location="'SO 01-1-10 - Kabeláž slab...'!C2" display="/"/>
    <hyperlink ref="A108" location="'SO 01-1-11 - Zásuvky,vypí...'!C2" display="/"/>
    <hyperlink ref="A109" location="'SO 01-1-12 - Svietidlá, s...'!C2" display="/"/>
    <hyperlink ref="A110" location="'SO 01-1-13 - Dátové zásuv...'!C2" display="/"/>
    <hyperlink ref="A111" location="'SO 01-1-14 - Osadenie kam...'!C2" display="/"/>
    <hyperlink ref="A112" location="'SO 01-1-15 - Kúrenie 2.n.p.'!C2" display="/"/>
    <hyperlink ref="A113" location="'SO 01-1-16 - Dátová rozvá...'!C2" display="/"/>
    <hyperlink ref="A114" location="'SO 01-1-17 - Rozvádzač RH...'!C2" display="/"/>
    <hyperlink ref="A115" location="'SO 01-1-18 - Rozvádzač RK...'!C2" display="/"/>
    <hyperlink ref="A116" location="'SO 01-2 - Zdravotechnika'!C2" display="/"/>
    <hyperlink ref="A117" location="'SO 01-3 - Vykurovanie'!C2" display="/"/>
    <hyperlink ref="A118" location="'SO 02 - Areálová splaškov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119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1052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ROUND(J127,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ROUND((SUM(BE127:BE146)),  2)</f>
        <v>0</v>
      </c>
      <c r="G37" s="134"/>
      <c r="H37" s="134"/>
      <c r="I37" s="135">
        <v>0</v>
      </c>
      <c r="J37" s="133">
        <f>ROUND(((SUM(BE127:BE146))*I37),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ROUND((SUM(BF127:BF146)),  2)</f>
        <v>0</v>
      </c>
      <c r="G38" s="134"/>
      <c r="H38" s="134"/>
      <c r="I38" s="135">
        <v>0.2</v>
      </c>
      <c r="J38" s="133">
        <f>ROUND(((SUM(BF127:BF146))*I38),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ROUND((SUM(BG127:BG146)),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ROUND((SUM(BH127:BH146)),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ROUND((SUM(BI127:BI146)),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01-1-8 - Kabeláž silnoprúd pre chladenie a VZT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J127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J128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865</v>
      </c>
      <c r="E102" s="168"/>
      <c r="F102" s="168"/>
      <c r="G102" s="168"/>
      <c r="H102" s="168"/>
      <c r="I102" s="168"/>
      <c r="J102" s="169">
        <f>J129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866</v>
      </c>
      <c r="E103" s="168"/>
      <c r="F103" s="168"/>
      <c r="G103" s="168"/>
      <c r="H103" s="168"/>
      <c r="I103" s="168"/>
      <c r="J103" s="169">
        <f>J138</f>
        <v>0</v>
      </c>
      <c r="K103" s="105"/>
      <c r="L103" s="170"/>
    </row>
    <row r="104" spans="1:47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" customHeight="1">
      <c r="A105" s="31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47" s="2" customFormat="1" ht="6.9" customHeight="1">
      <c r="A109" s="31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24.9" customHeight="1">
      <c r="A110" s="31"/>
      <c r="B110" s="32"/>
      <c r="C110" s="20" t="s">
        <v>191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12" customHeight="1">
      <c r="A112" s="31"/>
      <c r="B112" s="32"/>
      <c r="C112" s="26" t="s">
        <v>16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6.25" customHeight="1">
      <c r="A113" s="31"/>
      <c r="B113" s="32"/>
      <c r="C113" s="33"/>
      <c r="D113" s="33"/>
      <c r="E113" s="292" t="str">
        <f>E7</f>
        <v>Mäsovýroba, spracovanie mäsa a výroba regionálnych mäsových výrobkov</v>
      </c>
      <c r="F113" s="293"/>
      <c r="G113" s="293"/>
      <c r="H113" s="29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1" customFormat="1" ht="12" customHeight="1">
      <c r="B114" s="18"/>
      <c r="C114" s="26" t="s">
        <v>160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pans="1:63" s="1" customFormat="1" ht="16.5" customHeight="1">
      <c r="B115" s="18"/>
      <c r="C115" s="19"/>
      <c r="D115" s="19"/>
      <c r="E115" s="292" t="s">
        <v>161</v>
      </c>
      <c r="F115" s="266"/>
      <c r="G115" s="266"/>
      <c r="H115" s="266"/>
      <c r="I115" s="19"/>
      <c r="J115" s="19"/>
      <c r="K115" s="19"/>
      <c r="L115" s="17"/>
    </row>
    <row r="116" spans="1:63" s="1" customFormat="1" ht="12" customHeight="1">
      <c r="B116" s="18"/>
      <c r="C116" s="26" t="s">
        <v>162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63" s="2" customFormat="1" ht="16.5" customHeight="1">
      <c r="A117" s="31"/>
      <c r="B117" s="32"/>
      <c r="C117" s="33"/>
      <c r="D117" s="33"/>
      <c r="E117" s="296" t="s">
        <v>847</v>
      </c>
      <c r="F117" s="294"/>
      <c r="G117" s="294"/>
      <c r="H117" s="294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848</v>
      </c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6" t="str">
        <f>E13</f>
        <v>SO 01-1-8 - Kabeláž silnoprúd pre chladenie a VZT</v>
      </c>
      <c r="F119" s="294"/>
      <c r="G119" s="294"/>
      <c r="H119" s="294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F16</f>
        <v>Vígľaš-Pstruša</v>
      </c>
      <c r="G121" s="33"/>
      <c r="H121" s="33"/>
      <c r="I121" s="26" t="s">
        <v>22</v>
      </c>
      <c r="J121" s="67" t="str">
        <f>IF(J16="","",J16)</f>
        <v>Vyplň údaj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23</v>
      </c>
      <c r="D123" s="33"/>
      <c r="E123" s="33"/>
      <c r="F123" s="24" t="str">
        <f>E19</f>
        <v>AGROSEV, spol. s r.o.</v>
      </c>
      <c r="G123" s="33"/>
      <c r="H123" s="33"/>
      <c r="I123" s="26" t="s">
        <v>31</v>
      </c>
      <c r="J123" s="29" t="str">
        <f>E25</f>
        <v>architektúra, s.r.o.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29</v>
      </c>
      <c r="D124" s="33"/>
      <c r="E124" s="33"/>
      <c r="F124" s="24" t="str">
        <f>IF(E22="","",E22)</f>
        <v>Vyplň údaj</v>
      </c>
      <c r="G124" s="33"/>
      <c r="H124" s="33"/>
      <c r="I124" s="26" t="s">
        <v>36</v>
      </c>
      <c r="J124" s="29" t="str">
        <f>E28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71"/>
      <c r="B126" s="172"/>
      <c r="C126" s="173" t="s">
        <v>192</v>
      </c>
      <c r="D126" s="174" t="s">
        <v>64</v>
      </c>
      <c r="E126" s="174" t="s">
        <v>60</v>
      </c>
      <c r="F126" s="174" t="s">
        <v>61</v>
      </c>
      <c r="G126" s="174" t="s">
        <v>193</v>
      </c>
      <c r="H126" s="174" t="s">
        <v>194</v>
      </c>
      <c r="I126" s="174" t="s">
        <v>195</v>
      </c>
      <c r="J126" s="175" t="s">
        <v>170</v>
      </c>
      <c r="K126" s="176" t="s">
        <v>196</v>
      </c>
      <c r="L126" s="177"/>
      <c r="M126" s="76" t="s">
        <v>1</v>
      </c>
      <c r="N126" s="77" t="s">
        <v>43</v>
      </c>
      <c r="O126" s="77" t="s">
        <v>197</v>
      </c>
      <c r="P126" s="77" t="s">
        <v>198</v>
      </c>
      <c r="Q126" s="77" t="s">
        <v>199</v>
      </c>
      <c r="R126" s="77" t="s">
        <v>200</v>
      </c>
      <c r="S126" s="77" t="s">
        <v>201</v>
      </c>
      <c r="T126" s="78" t="s">
        <v>202</v>
      </c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</row>
    <row r="127" spans="1:63" s="2" customFormat="1" ht="22.8" customHeight="1">
      <c r="A127" s="31"/>
      <c r="B127" s="32"/>
      <c r="C127" s="83" t="s">
        <v>171</v>
      </c>
      <c r="D127" s="33"/>
      <c r="E127" s="33"/>
      <c r="F127" s="33"/>
      <c r="G127" s="33"/>
      <c r="H127" s="33"/>
      <c r="I127" s="33"/>
      <c r="J127" s="178">
        <f>BK127</f>
        <v>0</v>
      </c>
      <c r="K127" s="33"/>
      <c r="L127" s="36"/>
      <c r="M127" s="79"/>
      <c r="N127" s="179"/>
      <c r="O127" s="80"/>
      <c r="P127" s="180">
        <f>P128</f>
        <v>0</v>
      </c>
      <c r="Q127" s="80"/>
      <c r="R127" s="180">
        <f>R128</f>
        <v>0</v>
      </c>
      <c r="S127" s="80"/>
      <c r="T127" s="181">
        <f>T128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78</v>
      </c>
      <c r="AU127" s="14" t="s">
        <v>172</v>
      </c>
      <c r="BK127" s="182">
        <f>BK128</f>
        <v>0</v>
      </c>
    </row>
    <row r="128" spans="1:63" s="12" customFormat="1" ht="25.95" customHeight="1">
      <c r="B128" s="183"/>
      <c r="C128" s="184"/>
      <c r="D128" s="185" t="s">
        <v>78</v>
      </c>
      <c r="E128" s="186" t="s">
        <v>582</v>
      </c>
      <c r="F128" s="186" t="s">
        <v>868</v>
      </c>
      <c r="G128" s="184"/>
      <c r="H128" s="184"/>
      <c r="I128" s="187"/>
      <c r="J128" s="188">
        <f>BK128</f>
        <v>0</v>
      </c>
      <c r="K128" s="184"/>
      <c r="L128" s="189"/>
      <c r="M128" s="190"/>
      <c r="N128" s="191"/>
      <c r="O128" s="191"/>
      <c r="P128" s="192">
        <f>P129+P138</f>
        <v>0</v>
      </c>
      <c r="Q128" s="191"/>
      <c r="R128" s="192">
        <f>R129+R138</f>
        <v>0</v>
      </c>
      <c r="S128" s="191"/>
      <c r="T128" s="193">
        <f>T129+T138</f>
        <v>0</v>
      </c>
      <c r="AR128" s="194" t="s">
        <v>85</v>
      </c>
      <c r="AT128" s="195" t="s">
        <v>78</v>
      </c>
      <c r="AU128" s="195" t="s">
        <v>7</v>
      </c>
      <c r="AY128" s="194" t="s">
        <v>205</v>
      </c>
      <c r="BK128" s="196">
        <f>BK129+BK138</f>
        <v>0</v>
      </c>
    </row>
    <row r="129" spans="1:65" s="12" customFormat="1" ht="22.8" customHeight="1">
      <c r="B129" s="183"/>
      <c r="C129" s="184"/>
      <c r="D129" s="185" t="s">
        <v>78</v>
      </c>
      <c r="E129" s="197" t="s">
        <v>869</v>
      </c>
      <c r="F129" s="197" t="s">
        <v>870</v>
      </c>
      <c r="G129" s="184"/>
      <c r="H129" s="184"/>
      <c r="I129" s="187"/>
      <c r="J129" s="198">
        <f>BK129</f>
        <v>0</v>
      </c>
      <c r="K129" s="184"/>
      <c r="L129" s="189"/>
      <c r="M129" s="190"/>
      <c r="N129" s="191"/>
      <c r="O129" s="191"/>
      <c r="P129" s="192">
        <f>SUM(P130:P137)</f>
        <v>0</v>
      </c>
      <c r="Q129" s="191"/>
      <c r="R129" s="192">
        <f>SUM(R130:R137)</f>
        <v>0</v>
      </c>
      <c r="S129" s="191"/>
      <c r="T129" s="193">
        <f>SUM(T130:T137)</f>
        <v>0</v>
      </c>
      <c r="AR129" s="194" t="s">
        <v>85</v>
      </c>
      <c r="AT129" s="195" t="s">
        <v>78</v>
      </c>
      <c r="AU129" s="195" t="s">
        <v>85</v>
      </c>
      <c r="AY129" s="194" t="s">
        <v>205</v>
      </c>
      <c r="BK129" s="196">
        <f>SUM(BK130:BK137)</f>
        <v>0</v>
      </c>
    </row>
    <row r="130" spans="1:65" s="2" customFormat="1" ht="24.15" customHeight="1">
      <c r="A130" s="31"/>
      <c r="B130" s="32"/>
      <c r="C130" s="199" t="s">
        <v>85</v>
      </c>
      <c r="D130" s="199" t="s">
        <v>207</v>
      </c>
      <c r="E130" s="200" t="s">
        <v>871</v>
      </c>
      <c r="F130" s="201" t="s">
        <v>872</v>
      </c>
      <c r="G130" s="202" t="s">
        <v>302</v>
      </c>
      <c r="H130" s="203">
        <v>350</v>
      </c>
      <c r="I130" s="204"/>
      <c r="J130" s="205">
        <f t="shared" ref="J130:J137" si="0">ROUND(I130*H130,2)</f>
        <v>0</v>
      </c>
      <c r="K130" s="206"/>
      <c r="L130" s="36"/>
      <c r="M130" s="207" t="s">
        <v>1</v>
      </c>
      <c r="N130" s="208" t="s">
        <v>45</v>
      </c>
      <c r="O130" s="72"/>
      <c r="P130" s="209">
        <f t="shared" ref="P130:P137" si="1">O130*H130</f>
        <v>0</v>
      </c>
      <c r="Q130" s="209">
        <v>0</v>
      </c>
      <c r="R130" s="209">
        <f t="shared" ref="R130:R137" si="2">Q130*H130</f>
        <v>0</v>
      </c>
      <c r="S130" s="209">
        <v>0</v>
      </c>
      <c r="T130" s="210">
        <f t="shared" ref="T130:T137" si="3"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1" t="s">
        <v>211</v>
      </c>
      <c r="AT130" s="211" t="s">
        <v>207</v>
      </c>
      <c r="AU130" s="211" t="s">
        <v>90</v>
      </c>
      <c r="AY130" s="14" t="s">
        <v>205</v>
      </c>
      <c r="BE130" s="212">
        <f t="shared" ref="BE130:BE137" si="4">IF(N130="základná",J130,0)</f>
        <v>0</v>
      </c>
      <c r="BF130" s="212">
        <f t="shared" ref="BF130:BF137" si="5">IF(N130="znížená",J130,0)</f>
        <v>0</v>
      </c>
      <c r="BG130" s="212">
        <f t="shared" ref="BG130:BG137" si="6">IF(N130="zákl. prenesená",J130,0)</f>
        <v>0</v>
      </c>
      <c r="BH130" s="212">
        <f t="shared" ref="BH130:BH137" si="7">IF(N130="zníž. prenesená",J130,0)</f>
        <v>0</v>
      </c>
      <c r="BI130" s="212">
        <f t="shared" ref="BI130:BI137" si="8">IF(N130="nulová",J130,0)</f>
        <v>0</v>
      </c>
      <c r="BJ130" s="14" t="s">
        <v>90</v>
      </c>
      <c r="BK130" s="212">
        <f t="shared" ref="BK130:BK137" si="9">ROUND(I130*H130,2)</f>
        <v>0</v>
      </c>
      <c r="BL130" s="14" t="s">
        <v>211</v>
      </c>
      <c r="BM130" s="211" t="s">
        <v>90</v>
      </c>
    </row>
    <row r="131" spans="1:65" s="2" customFormat="1" ht="21.75" customHeight="1">
      <c r="A131" s="31"/>
      <c r="B131" s="32"/>
      <c r="C131" s="213" t="s">
        <v>90</v>
      </c>
      <c r="D131" s="213" t="s">
        <v>223</v>
      </c>
      <c r="E131" s="214" t="s">
        <v>873</v>
      </c>
      <c r="F131" s="215" t="s">
        <v>874</v>
      </c>
      <c r="G131" s="216" t="s">
        <v>302</v>
      </c>
      <c r="H131" s="217">
        <v>350</v>
      </c>
      <c r="I131" s="218"/>
      <c r="J131" s="219">
        <f t="shared" si="0"/>
        <v>0</v>
      </c>
      <c r="K131" s="220"/>
      <c r="L131" s="221"/>
      <c r="M131" s="222" t="s">
        <v>1</v>
      </c>
      <c r="N131" s="223" t="s">
        <v>45</v>
      </c>
      <c r="O131" s="72"/>
      <c r="P131" s="209">
        <f t="shared" si="1"/>
        <v>0</v>
      </c>
      <c r="Q131" s="209">
        <v>0</v>
      </c>
      <c r="R131" s="209">
        <f t="shared" si="2"/>
        <v>0</v>
      </c>
      <c r="S131" s="209">
        <v>0</v>
      </c>
      <c r="T131" s="210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227</v>
      </c>
      <c r="AT131" s="211" t="s">
        <v>223</v>
      </c>
      <c r="AU131" s="211" t="s">
        <v>90</v>
      </c>
      <c r="AY131" s="14" t="s">
        <v>205</v>
      </c>
      <c r="BE131" s="212">
        <f t="shared" si="4"/>
        <v>0</v>
      </c>
      <c r="BF131" s="212">
        <f t="shared" si="5"/>
        <v>0</v>
      </c>
      <c r="BG131" s="212">
        <f t="shared" si="6"/>
        <v>0</v>
      </c>
      <c r="BH131" s="212">
        <f t="shared" si="7"/>
        <v>0</v>
      </c>
      <c r="BI131" s="212">
        <f t="shared" si="8"/>
        <v>0</v>
      </c>
      <c r="BJ131" s="14" t="s">
        <v>90</v>
      </c>
      <c r="BK131" s="212">
        <f t="shared" si="9"/>
        <v>0</v>
      </c>
      <c r="BL131" s="14" t="s">
        <v>211</v>
      </c>
      <c r="BM131" s="211" t="s">
        <v>211</v>
      </c>
    </row>
    <row r="132" spans="1:65" s="2" customFormat="1" ht="24.15" customHeight="1">
      <c r="A132" s="31"/>
      <c r="B132" s="32"/>
      <c r="C132" s="213" t="s">
        <v>97</v>
      </c>
      <c r="D132" s="213" t="s">
        <v>223</v>
      </c>
      <c r="E132" s="214" t="s">
        <v>875</v>
      </c>
      <c r="F132" s="215" t="s">
        <v>876</v>
      </c>
      <c r="G132" s="216" t="s">
        <v>278</v>
      </c>
      <c r="H132" s="217">
        <v>350</v>
      </c>
      <c r="I132" s="218"/>
      <c r="J132" s="219">
        <f t="shared" si="0"/>
        <v>0</v>
      </c>
      <c r="K132" s="220"/>
      <c r="L132" s="221"/>
      <c r="M132" s="222" t="s">
        <v>1</v>
      </c>
      <c r="N132" s="223" t="s">
        <v>45</v>
      </c>
      <c r="O132" s="72"/>
      <c r="P132" s="209">
        <f t="shared" si="1"/>
        <v>0</v>
      </c>
      <c r="Q132" s="209">
        <v>0</v>
      </c>
      <c r="R132" s="209">
        <f t="shared" si="2"/>
        <v>0</v>
      </c>
      <c r="S132" s="209">
        <v>0</v>
      </c>
      <c r="T132" s="21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227</v>
      </c>
      <c r="AT132" s="211" t="s">
        <v>223</v>
      </c>
      <c r="AU132" s="211" t="s">
        <v>90</v>
      </c>
      <c r="AY132" s="14" t="s">
        <v>205</v>
      </c>
      <c r="BE132" s="212">
        <f t="shared" si="4"/>
        <v>0</v>
      </c>
      <c r="BF132" s="212">
        <f t="shared" si="5"/>
        <v>0</v>
      </c>
      <c r="BG132" s="212">
        <f t="shared" si="6"/>
        <v>0</v>
      </c>
      <c r="BH132" s="212">
        <f t="shared" si="7"/>
        <v>0</v>
      </c>
      <c r="BI132" s="212">
        <f t="shared" si="8"/>
        <v>0</v>
      </c>
      <c r="BJ132" s="14" t="s">
        <v>90</v>
      </c>
      <c r="BK132" s="212">
        <f t="shared" si="9"/>
        <v>0</v>
      </c>
      <c r="BL132" s="14" t="s">
        <v>211</v>
      </c>
      <c r="BM132" s="211" t="s">
        <v>229</v>
      </c>
    </row>
    <row r="133" spans="1:65" s="2" customFormat="1" ht="16.5" customHeight="1">
      <c r="A133" s="31"/>
      <c r="B133" s="32"/>
      <c r="C133" s="213" t="s">
        <v>211</v>
      </c>
      <c r="D133" s="213" t="s">
        <v>223</v>
      </c>
      <c r="E133" s="214" t="s">
        <v>877</v>
      </c>
      <c r="F133" s="215" t="s">
        <v>878</v>
      </c>
      <c r="G133" s="216" t="s">
        <v>879</v>
      </c>
      <c r="H133" s="217">
        <v>350</v>
      </c>
      <c r="I133" s="218"/>
      <c r="J133" s="219">
        <f t="shared" si="0"/>
        <v>0</v>
      </c>
      <c r="K133" s="220"/>
      <c r="L133" s="221"/>
      <c r="M133" s="222" t="s">
        <v>1</v>
      </c>
      <c r="N133" s="223" t="s">
        <v>45</v>
      </c>
      <c r="O133" s="72"/>
      <c r="P133" s="209">
        <f t="shared" si="1"/>
        <v>0</v>
      </c>
      <c r="Q133" s="209">
        <v>0</v>
      </c>
      <c r="R133" s="209">
        <f t="shared" si="2"/>
        <v>0</v>
      </c>
      <c r="S133" s="209">
        <v>0</v>
      </c>
      <c r="T133" s="21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 t="shared" si="4"/>
        <v>0</v>
      </c>
      <c r="BF133" s="212">
        <f t="shared" si="5"/>
        <v>0</v>
      </c>
      <c r="BG133" s="212">
        <f t="shared" si="6"/>
        <v>0</v>
      </c>
      <c r="BH133" s="212">
        <f t="shared" si="7"/>
        <v>0</v>
      </c>
      <c r="BI133" s="212">
        <f t="shared" si="8"/>
        <v>0</v>
      </c>
      <c r="BJ133" s="14" t="s">
        <v>90</v>
      </c>
      <c r="BK133" s="212">
        <f t="shared" si="9"/>
        <v>0</v>
      </c>
      <c r="BL133" s="14" t="s">
        <v>211</v>
      </c>
      <c r="BM133" s="211" t="s">
        <v>227</v>
      </c>
    </row>
    <row r="134" spans="1:65" s="2" customFormat="1" ht="24.15" customHeight="1">
      <c r="A134" s="31"/>
      <c r="B134" s="32"/>
      <c r="C134" s="199" t="s">
        <v>222</v>
      </c>
      <c r="D134" s="199" t="s">
        <v>207</v>
      </c>
      <c r="E134" s="200" t="s">
        <v>880</v>
      </c>
      <c r="F134" s="201" t="s">
        <v>881</v>
      </c>
      <c r="G134" s="202" t="s">
        <v>302</v>
      </c>
      <c r="H134" s="203">
        <v>150</v>
      </c>
      <c r="I134" s="204"/>
      <c r="J134" s="205">
        <f t="shared" si="0"/>
        <v>0</v>
      </c>
      <c r="K134" s="206"/>
      <c r="L134" s="36"/>
      <c r="M134" s="207" t="s">
        <v>1</v>
      </c>
      <c r="N134" s="208" t="s">
        <v>45</v>
      </c>
      <c r="O134" s="72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211</v>
      </c>
      <c r="AT134" s="211" t="s">
        <v>207</v>
      </c>
      <c r="AU134" s="211" t="s">
        <v>90</v>
      </c>
      <c r="AY134" s="14" t="s">
        <v>205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4" t="s">
        <v>90</v>
      </c>
      <c r="BK134" s="212">
        <f t="shared" si="9"/>
        <v>0</v>
      </c>
      <c r="BL134" s="14" t="s">
        <v>211</v>
      </c>
      <c r="BM134" s="211" t="s">
        <v>245</v>
      </c>
    </row>
    <row r="135" spans="1:65" s="2" customFormat="1" ht="21.75" customHeight="1">
      <c r="A135" s="31"/>
      <c r="B135" s="32"/>
      <c r="C135" s="213" t="s">
        <v>229</v>
      </c>
      <c r="D135" s="213" t="s">
        <v>223</v>
      </c>
      <c r="E135" s="214" t="s">
        <v>882</v>
      </c>
      <c r="F135" s="215" t="s">
        <v>883</v>
      </c>
      <c r="G135" s="216" t="s">
        <v>302</v>
      </c>
      <c r="H135" s="217">
        <v>150</v>
      </c>
      <c r="I135" s="218"/>
      <c r="J135" s="219">
        <f t="shared" si="0"/>
        <v>0</v>
      </c>
      <c r="K135" s="220"/>
      <c r="L135" s="221"/>
      <c r="M135" s="222" t="s">
        <v>1</v>
      </c>
      <c r="N135" s="223" t="s">
        <v>45</v>
      </c>
      <c r="O135" s="72"/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227</v>
      </c>
      <c r="AT135" s="211" t="s">
        <v>223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211</v>
      </c>
      <c r="BM135" s="211" t="s">
        <v>254</v>
      </c>
    </row>
    <row r="136" spans="1:65" s="2" customFormat="1" ht="24.15" customHeight="1">
      <c r="A136" s="31"/>
      <c r="B136" s="32"/>
      <c r="C136" s="213" t="s">
        <v>234</v>
      </c>
      <c r="D136" s="213" t="s">
        <v>223</v>
      </c>
      <c r="E136" s="214" t="s">
        <v>884</v>
      </c>
      <c r="F136" s="215" t="s">
        <v>885</v>
      </c>
      <c r="G136" s="216" t="s">
        <v>278</v>
      </c>
      <c r="H136" s="217">
        <v>150</v>
      </c>
      <c r="I136" s="218"/>
      <c r="J136" s="219">
        <f t="shared" si="0"/>
        <v>0</v>
      </c>
      <c r="K136" s="220"/>
      <c r="L136" s="221"/>
      <c r="M136" s="222" t="s">
        <v>1</v>
      </c>
      <c r="N136" s="223" t="s">
        <v>45</v>
      </c>
      <c r="O136" s="72"/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227</v>
      </c>
      <c r="AT136" s="211" t="s">
        <v>223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211</v>
      </c>
      <c r="BM136" s="211" t="s">
        <v>262</v>
      </c>
    </row>
    <row r="137" spans="1:65" s="2" customFormat="1" ht="16.5" customHeight="1">
      <c r="A137" s="31"/>
      <c r="B137" s="32"/>
      <c r="C137" s="213" t="s">
        <v>227</v>
      </c>
      <c r="D137" s="213" t="s">
        <v>223</v>
      </c>
      <c r="E137" s="214" t="s">
        <v>886</v>
      </c>
      <c r="F137" s="215" t="s">
        <v>887</v>
      </c>
      <c r="G137" s="216" t="s">
        <v>278</v>
      </c>
      <c r="H137" s="217">
        <v>150</v>
      </c>
      <c r="I137" s="218"/>
      <c r="J137" s="219">
        <f t="shared" si="0"/>
        <v>0</v>
      </c>
      <c r="K137" s="220"/>
      <c r="L137" s="221"/>
      <c r="M137" s="222" t="s">
        <v>1</v>
      </c>
      <c r="N137" s="223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227</v>
      </c>
      <c r="AT137" s="211" t="s">
        <v>223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211</v>
      </c>
      <c r="BM137" s="211" t="s">
        <v>271</v>
      </c>
    </row>
    <row r="138" spans="1:65" s="12" customFormat="1" ht="22.8" customHeight="1">
      <c r="B138" s="183"/>
      <c r="C138" s="184"/>
      <c r="D138" s="185" t="s">
        <v>78</v>
      </c>
      <c r="E138" s="197" t="s">
        <v>908</v>
      </c>
      <c r="F138" s="197" t="s">
        <v>909</v>
      </c>
      <c r="G138" s="184"/>
      <c r="H138" s="184"/>
      <c r="I138" s="187"/>
      <c r="J138" s="198">
        <f>BK138</f>
        <v>0</v>
      </c>
      <c r="K138" s="184"/>
      <c r="L138" s="189"/>
      <c r="M138" s="190"/>
      <c r="N138" s="191"/>
      <c r="O138" s="191"/>
      <c r="P138" s="192">
        <f>SUM(P139:P146)</f>
        <v>0</v>
      </c>
      <c r="Q138" s="191"/>
      <c r="R138" s="192">
        <f>SUM(R139:R146)</f>
        <v>0</v>
      </c>
      <c r="S138" s="191"/>
      <c r="T138" s="193">
        <f>SUM(T139:T146)</f>
        <v>0</v>
      </c>
      <c r="AR138" s="194" t="s">
        <v>85</v>
      </c>
      <c r="AT138" s="195" t="s">
        <v>78</v>
      </c>
      <c r="AU138" s="195" t="s">
        <v>85</v>
      </c>
      <c r="AY138" s="194" t="s">
        <v>205</v>
      </c>
      <c r="BK138" s="196">
        <f>SUM(BK139:BK146)</f>
        <v>0</v>
      </c>
    </row>
    <row r="139" spans="1:65" s="2" customFormat="1" ht="33" customHeight="1">
      <c r="A139" s="31"/>
      <c r="B139" s="32"/>
      <c r="C139" s="199" t="s">
        <v>241</v>
      </c>
      <c r="D139" s="199" t="s">
        <v>207</v>
      </c>
      <c r="E139" s="200" t="s">
        <v>1053</v>
      </c>
      <c r="F139" s="201" t="s">
        <v>1054</v>
      </c>
      <c r="G139" s="202" t="s">
        <v>302</v>
      </c>
      <c r="H139" s="203">
        <v>200</v>
      </c>
      <c r="I139" s="204"/>
      <c r="J139" s="205">
        <f t="shared" ref="J139:J146" si="10">ROUND(I139*H139,2)</f>
        <v>0</v>
      </c>
      <c r="K139" s="206"/>
      <c r="L139" s="36"/>
      <c r="M139" s="207" t="s">
        <v>1</v>
      </c>
      <c r="N139" s="208" t="s">
        <v>45</v>
      </c>
      <c r="O139" s="72"/>
      <c r="P139" s="209">
        <f t="shared" ref="P139:P146" si="11">O139*H139</f>
        <v>0</v>
      </c>
      <c r="Q139" s="209">
        <v>0</v>
      </c>
      <c r="R139" s="209">
        <f t="shared" ref="R139:R146" si="12">Q139*H139</f>
        <v>0</v>
      </c>
      <c r="S139" s="209">
        <v>0</v>
      </c>
      <c r="T139" s="210">
        <f t="shared" ref="T139:T146" si="13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211</v>
      </c>
      <c r="AT139" s="211" t="s">
        <v>207</v>
      </c>
      <c r="AU139" s="211" t="s">
        <v>90</v>
      </c>
      <c r="AY139" s="14" t="s">
        <v>205</v>
      </c>
      <c r="BE139" s="212">
        <f t="shared" ref="BE139:BE146" si="14">IF(N139="základná",J139,0)</f>
        <v>0</v>
      </c>
      <c r="BF139" s="212">
        <f t="shared" ref="BF139:BF146" si="15">IF(N139="znížená",J139,0)</f>
        <v>0</v>
      </c>
      <c r="BG139" s="212">
        <f t="shared" ref="BG139:BG146" si="16">IF(N139="zákl. prenesená",J139,0)</f>
        <v>0</v>
      </c>
      <c r="BH139" s="212">
        <f t="shared" ref="BH139:BH146" si="17">IF(N139="zníž. prenesená",J139,0)</f>
        <v>0</v>
      </c>
      <c r="BI139" s="212">
        <f t="shared" ref="BI139:BI146" si="18">IF(N139="nulová",J139,0)</f>
        <v>0</v>
      </c>
      <c r="BJ139" s="14" t="s">
        <v>90</v>
      </c>
      <c r="BK139" s="212">
        <f t="shared" ref="BK139:BK146" si="19">ROUND(I139*H139,2)</f>
        <v>0</v>
      </c>
      <c r="BL139" s="14" t="s">
        <v>211</v>
      </c>
      <c r="BM139" s="211" t="s">
        <v>280</v>
      </c>
    </row>
    <row r="140" spans="1:65" s="2" customFormat="1" ht="24.15" customHeight="1">
      <c r="A140" s="31"/>
      <c r="B140" s="32"/>
      <c r="C140" s="213" t="s">
        <v>245</v>
      </c>
      <c r="D140" s="213" t="s">
        <v>223</v>
      </c>
      <c r="E140" s="214" t="s">
        <v>1055</v>
      </c>
      <c r="F140" s="215" t="s">
        <v>1056</v>
      </c>
      <c r="G140" s="216" t="s">
        <v>302</v>
      </c>
      <c r="H140" s="217">
        <v>200</v>
      </c>
      <c r="I140" s="218"/>
      <c r="J140" s="219">
        <f t="shared" si="10"/>
        <v>0</v>
      </c>
      <c r="K140" s="220"/>
      <c r="L140" s="221"/>
      <c r="M140" s="222" t="s">
        <v>1</v>
      </c>
      <c r="N140" s="223" t="s">
        <v>45</v>
      </c>
      <c r="O140" s="72"/>
      <c r="P140" s="209">
        <f t="shared" si="11"/>
        <v>0</v>
      </c>
      <c r="Q140" s="209">
        <v>0</v>
      </c>
      <c r="R140" s="209">
        <f t="shared" si="12"/>
        <v>0</v>
      </c>
      <c r="S140" s="209">
        <v>0</v>
      </c>
      <c r="T140" s="210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227</v>
      </c>
      <c r="AT140" s="211" t="s">
        <v>223</v>
      </c>
      <c r="AU140" s="211" t="s">
        <v>90</v>
      </c>
      <c r="AY140" s="14" t="s">
        <v>205</v>
      </c>
      <c r="BE140" s="212">
        <f t="shared" si="14"/>
        <v>0</v>
      </c>
      <c r="BF140" s="212">
        <f t="shared" si="15"/>
        <v>0</v>
      </c>
      <c r="BG140" s="212">
        <f t="shared" si="16"/>
        <v>0</v>
      </c>
      <c r="BH140" s="212">
        <f t="shared" si="17"/>
        <v>0</v>
      </c>
      <c r="BI140" s="212">
        <f t="shared" si="18"/>
        <v>0</v>
      </c>
      <c r="BJ140" s="14" t="s">
        <v>90</v>
      </c>
      <c r="BK140" s="212">
        <f t="shared" si="19"/>
        <v>0</v>
      </c>
      <c r="BL140" s="14" t="s">
        <v>211</v>
      </c>
      <c r="BM140" s="211" t="s">
        <v>8</v>
      </c>
    </row>
    <row r="141" spans="1:65" s="2" customFormat="1" ht="24.15" customHeight="1">
      <c r="A141" s="31"/>
      <c r="B141" s="32"/>
      <c r="C141" s="199" t="s">
        <v>250</v>
      </c>
      <c r="D141" s="199" t="s">
        <v>207</v>
      </c>
      <c r="E141" s="200" t="s">
        <v>910</v>
      </c>
      <c r="F141" s="201" t="s">
        <v>911</v>
      </c>
      <c r="G141" s="202" t="s">
        <v>302</v>
      </c>
      <c r="H141" s="203">
        <v>150</v>
      </c>
      <c r="I141" s="204"/>
      <c r="J141" s="205">
        <f t="shared" si="10"/>
        <v>0</v>
      </c>
      <c r="K141" s="206"/>
      <c r="L141" s="36"/>
      <c r="M141" s="207" t="s">
        <v>1</v>
      </c>
      <c r="N141" s="208" t="s">
        <v>45</v>
      </c>
      <c r="O141" s="72"/>
      <c r="P141" s="209">
        <f t="shared" si="11"/>
        <v>0</v>
      </c>
      <c r="Q141" s="209">
        <v>0</v>
      </c>
      <c r="R141" s="209">
        <f t="shared" si="12"/>
        <v>0</v>
      </c>
      <c r="S141" s="209">
        <v>0</v>
      </c>
      <c r="T141" s="210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211</v>
      </c>
      <c r="AT141" s="211" t="s">
        <v>207</v>
      </c>
      <c r="AU141" s="211" t="s">
        <v>90</v>
      </c>
      <c r="AY141" s="14" t="s">
        <v>205</v>
      </c>
      <c r="BE141" s="212">
        <f t="shared" si="14"/>
        <v>0</v>
      </c>
      <c r="BF141" s="212">
        <f t="shared" si="15"/>
        <v>0</v>
      </c>
      <c r="BG141" s="212">
        <f t="shared" si="16"/>
        <v>0</v>
      </c>
      <c r="BH141" s="212">
        <f t="shared" si="17"/>
        <v>0</v>
      </c>
      <c r="BI141" s="212">
        <f t="shared" si="18"/>
        <v>0</v>
      </c>
      <c r="BJ141" s="14" t="s">
        <v>90</v>
      </c>
      <c r="BK141" s="212">
        <f t="shared" si="19"/>
        <v>0</v>
      </c>
      <c r="BL141" s="14" t="s">
        <v>211</v>
      </c>
      <c r="BM141" s="211" t="s">
        <v>295</v>
      </c>
    </row>
    <row r="142" spans="1:65" s="2" customFormat="1" ht="21.75" customHeight="1">
      <c r="A142" s="31"/>
      <c r="B142" s="32"/>
      <c r="C142" s="213" t="s">
        <v>254</v>
      </c>
      <c r="D142" s="213" t="s">
        <v>223</v>
      </c>
      <c r="E142" s="214" t="s">
        <v>912</v>
      </c>
      <c r="F142" s="215" t="s">
        <v>913</v>
      </c>
      <c r="G142" s="216" t="s">
        <v>302</v>
      </c>
      <c r="H142" s="217">
        <v>150</v>
      </c>
      <c r="I142" s="218"/>
      <c r="J142" s="219">
        <f t="shared" si="10"/>
        <v>0</v>
      </c>
      <c r="K142" s="220"/>
      <c r="L142" s="221"/>
      <c r="M142" s="222" t="s">
        <v>1</v>
      </c>
      <c r="N142" s="223" t="s">
        <v>45</v>
      </c>
      <c r="O142" s="72"/>
      <c r="P142" s="209">
        <f t="shared" si="11"/>
        <v>0</v>
      </c>
      <c r="Q142" s="209">
        <v>0</v>
      </c>
      <c r="R142" s="209">
        <f t="shared" si="12"/>
        <v>0</v>
      </c>
      <c r="S142" s="209">
        <v>0</v>
      </c>
      <c r="T142" s="210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227</v>
      </c>
      <c r="AT142" s="211" t="s">
        <v>223</v>
      </c>
      <c r="AU142" s="211" t="s">
        <v>90</v>
      </c>
      <c r="AY142" s="14" t="s">
        <v>205</v>
      </c>
      <c r="BE142" s="212">
        <f t="shared" si="14"/>
        <v>0</v>
      </c>
      <c r="BF142" s="212">
        <f t="shared" si="15"/>
        <v>0</v>
      </c>
      <c r="BG142" s="212">
        <f t="shared" si="16"/>
        <v>0</v>
      </c>
      <c r="BH142" s="212">
        <f t="shared" si="17"/>
        <v>0</v>
      </c>
      <c r="BI142" s="212">
        <f t="shared" si="18"/>
        <v>0</v>
      </c>
      <c r="BJ142" s="14" t="s">
        <v>90</v>
      </c>
      <c r="BK142" s="212">
        <f t="shared" si="19"/>
        <v>0</v>
      </c>
      <c r="BL142" s="14" t="s">
        <v>211</v>
      </c>
      <c r="BM142" s="211" t="s">
        <v>305</v>
      </c>
    </row>
    <row r="143" spans="1:65" s="2" customFormat="1" ht="24.15" customHeight="1">
      <c r="A143" s="31"/>
      <c r="B143" s="32"/>
      <c r="C143" s="199" t="s">
        <v>258</v>
      </c>
      <c r="D143" s="199" t="s">
        <v>207</v>
      </c>
      <c r="E143" s="200" t="s">
        <v>918</v>
      </c>
      <c r="F143" s="201" t="s">
        <v>919</v>
      </c>
      <c r="G143" s="202" t="s">
        <v>302</v>
      </c>
      <c r="H143" s="203">
        <v>50</v>
      </c>
      <c r="I143" s="204"/>
      <c r="J143" s="205">
        <f t="shared" si="10"/>
        <v>0</v>
      </c>
      <c r="K143" s="206"/>
      <c r="L143" s="36"/>
      <c r="M143" s="207" t="s">
        <v>1</v>
      </c>
      <c r="N143" s="208" t="s">
        <v>45</v>
      </c>
      <c r="O143" s="72"/>
      <c r="P143" s="209">
        <f t="shared" si="11"/>
        <v>0</v>
      </c>
      <c r="Q143" s="209">
        <v>0</v>
      </c>
      <c r="R143" s="209">
        <f t="shared" si="12"/>
        <v>0</v>
      </c>
      <c r="S143" s="209">
        <v>0</v>
      </c>
      <c r="T143" s="210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211</v>
      </c>
      <c r="AT143" s="211" t="s">
        <v>207</v>
      </c>
      <c r="AU143" s="211" t="s">
        <v>90</v>
      </c>
      <c r="AY143" s="14" t="s">
        <v>205</v>
      </c>
      <c r="BE143" s="212">
        <f t="shared" si="14"/>
        <v>0</v>
      </c>
      <c r="BF143" s="212">
        <f t="shared" si="15"/>
        <v>0</v>
      </c>
      <c r="BG143" s="212">
        <f t="shared" si="16"/>
        <v>0</v>
      </c>
      <c r="BH143" s="212">
        <f t="shared" si="17"/>
        <v>0</v>
      </c>
      <c r="BI143" s="212">
        <f t="shared" si="18"/>
        <v>0</v>
      </c>
      <c r="BJ143" s="14" t="s">
        <v>90</v>
      </c>
      <c r="BK143" s="212">
        <f t="shared" si="19"/>
        <v>0</v>
      </c>
      <c r="BL143" s="14" t="s">
        <v>211</v>
      </c>
      <c r="BM143" s="211" t="s">
        <v>313</v>
      </c>
    </row>
    <row r="144" spans="1:65" s="2" customFormat="1" ht="21.75" customHeight="1">
      <c r="A144" s="31"/>
      <c r="B144" s="32"/>
      <c r="C144" s="213" t="s">
        <v>262</v>
      </c>
      <c r="D144" s="213" t="s">
        <v>223</v>
      </c>
      <c r="E144" s="214" t="s">
        <v>920</v>
      </c>
      <c r="F144" s="215" t="s">
        <v>921</v>
      </c>
      <c r="G144" s="216" t="s">
        <v>302</v>
      </c>
      <c r="H144" s="217">
        <v>50</v>
      </c>
      <c r="I144" s="218"/>
      <c r="J144" s="219">
        <f t="shared" si="10"/>
        <v>0</v>
      </c>
      <c r="K144" s="220"/>
      <c r="L144" s="221"/>
      <c r="M144" s="222" t="s">
        <v>1</v>
      </c>
      <c r="N144" s="223" t="s">
        <v>45</v>
      </c>
      <c r="O144" s="72"/>
      <c r="P144" s="209">
        <f t="shared" si="11"/>
        <v>0</v>
      </c>
      <c r="Q144" s="209">
        <v>0</v>
      </c>
      <c r="R144" s="209">
        <f t="shared" si="12"/>
        <v>0</v>
      </c>
      <c r="S144" s="209">
        <v>0</v>
      </c>
      <c r="T144" s="210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227</v>
      </c>
      <c r="AT144" s="211" t="s">
        <v>223</v>
      </c>
      <c r="AU144" s="211" t="s">
        <v>90</v>
      </c>
      <c r="AY144" s="14" t="s">
        <v>205</v>
      </c>
      <c r="BE144" s="212">
        <f t="shared" si="14"/>
        <v>0</v>
      </c>
      <c r="BF144" s="212">
        <f t="shared" si="15"/>
        <v>0</v>
      </c>
      <c r="BG144" s="212">
        <f t="shared" si="16"/>
        <v>0</v>
      </c>
      <c r="BH144" s="212">
        <f t="shared" si="17"/>
        <v>0</v>
      </c>
      <c r="BI144" s="212">
        <f t="shared" si="18"/>
        <v>0</v>
      </c>
      <c r="BJ144" s="14" t="s">
        <v>90</v>
      </c>
      <c r="BK144" s="212">
        <f t="shared" si="19"/>
        <v>0</v>
      </c>
      <c r="BL144" s="14" t="s">
        <v>211</v>
      </c>
      <c r="BM144" s="211" t="s">
        <v>321</v>
      </c>
    </row>
    <row r="145" spans="1:65" s="2" customFormat="1" ht="24.15" customHeight="1">
      <c r="A145" s="31"/>
      <c r="B145" s="32"/>
      <c r="C145" s="199" t="s">
        <v>266</v>
      </c>
      <c r="D145" s="199" t="s">
        <v>207</v>
      </c>
      <c r="E145" s="200" t="s">
        <v>926</v>
      </c>
      <c r="F145" s="201" t="s">
        <v>927</v>
      </c>
      <c r="G145" s="202" t="s">
        <v>302</v>
      </c>
      <c r="H145" s="203">
        <v>100</v>
      </c>
      <c r="I145" s="204"/>
      <c r="J145" s="205">
        <f t="shared" si="10"/>
        <v>0</v>
      </c>
      <c r="K145" s="206"/>
      <c r="L145" s="36"/>
      <c r="M145" s="207" t="s">
        <v>1</v>
      </c>
      <c r="N145" s="208" t="s">
        <v>45</v>
      </c>
      <c r="O145" s="72"/>
      <c r="P145" s="209">
        <f t="shared" si="11"/>
        <v>0</v>
      </c>
      <c r="Q145" s="209">
        <v>0</v>
      </c>
      <c r="R145" s="209">
        <f t="shared" si="12"/>
        <v>0</v>
      </c>
      <c r="S145" s="209">
        <v>0</v>
      </c>
      <c r="T145" s="210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211</v>
      </c>
      <c r="AT145" s="211" t="s">
        <v>207</v>
      </c>
      <c r="AU145" s="211" t="s">
        <v>90</v>
      </c>
      <c r="AY145" s="14" t="s">
        <v>205</v>
      </c>
      <c r="BE145" s="212">
        <f t="shared" si="14"/>
        <v>0</v>
      </c>
      <c r="BF145" s="212">
        <f t="shared" si="15"/>
        <v>0</v>
      </c>
      <c r="BG145" s="212">
        <f t="shared" si="16"/>
        <v>0</v>
      </c>
      <c r="BH145" s="212">
        <f t="shared" si="17"/>
        <v>0</v>
      </c>
      <c r="BI145" s="212">
        <f t="shared" si="18"/>
        <v>0</v>
      </c>
      <c r="BJ145" s="14" t="s">
        <v>90</v>
      </c>
      <c r="BK145" s="212">
        <f t="shared" si="19"/>
        <v>0</v>
      </c>
      <c r="BL145" s="14" t="s">
        <v>211</v>
      </c>
      <c r="BM145" s="211" t="s">
        <v>329</v>
      </c>
    </row>
    <row r="146" spans="1:65" s="2" customFormat="1" ht="21.75" customHeight="1">
      <c r="A146" s="31"/>
      <c r="B146" s="32"/>
      <c r="C146" s="213" t="s">
        <v>271</v>
      </c>
      <c r="D146" s="213" t="s">
        <v>223</v>
      </c>
      <c r="E146" s="214" t="s">
        <v>928</v>
      </c>
      <c r="F146" s="215" t="s">
        <v>929</v>
      </c>
      <c r="G146" s="216" t="s">
        <v>302</v>
      </c>
      <c r="H146" s="217">
        <v>100</v>
      </c>
      <c r="I146" s="218"/>
      <c r="J146" s="219">
        <f t="shared" si="10"/>
        <v>0</v>
      </c>
      <c r="K146" s="220"/>
      <c r="L146" s="221"/>
      <c r="M146" s="230" t="s">
        <v>1</v>
      </c>
      <c r="N146" s="231" t="s">
        <v>45</v>
      </c>
      <c r="O146" s="227"/>
      <c r="P146" s="228">
        <f t="shared" si="11"/>
        <v>0</v>
      </c>
      <c r="Q146" s="228">
        <v>0</v>
      </c>
      <c r="R146" s="228">
        <f t="shared" si="12"/>
        <v>0</v>
      </c>
      <c r="S146" s="228">
        <v>0</v>
      </c>
      <c r="T146" s="229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1" t="s">
        <v>227</v>
      </c>
      <c r="AT146" s="211" t="s">
        <v>223</v>
      </c>
      <c r="AU146" s="211" t="s">
        <v>90</v>
      </c>
      <c r="AY146" s="14" t="s">
        <v>205</v>
      </c>
      <c r="BE146" s="212">
        <f t="shared" si="14"/>
        <v>0</v>
      </c>
      <c r="BF146" s="212">
        <f t="shared" si="15"/>
        <v>0</v>
      </c>
      <c r="BG146" s="212">
        <f t="shared" si="16"/>
        <v>0</v>
      </c>
      <c r="BH146" s="212">
        <f t="shared" si="17"/>
        <v>0</v>
      </c>
      <c r="BI146" s="212">
        <f t="shared" si="18"/>
        <v>0</v>
      </c>
      <c r="BJ146" s="14" t="s">
        <v>90</v>
      </c>
      <c r="BK146" s="212">
        <f t="shared" si="19"/>
        <v>0</v>
      </c>
      <c r="BL146" s="14" t="s">
        <v>211</v>
      </c>
      <c r="BM146" s="211" t="s">
        <v>337</v>
      </c>
    </row>
    <row r="147" spans="1:65" s="2" customFormat="1" ht="6.9" customHeight="1">
      <c r="A147" s="31"/>
      <c r="B147" s="55"/>
      <c r="C147" s="56"/>
      <c r="D147" s="56"/>
      <c r="E147" s="56"/>
      <c r="F147" s="56"/>
      <c r="G147" s="56"/>
      <c r="H147" s="56"/>
      <c r="I147" s="56"/>
      <c r="J147" s="56"/>
      <c r="K147" s="56"/>
      <c r="L147" s="36"/>
      <c r="M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</row>
  </sheetData>
  <sheetProtection algorithmName="SHA-512" hashValue="gpg2IIj6phKEHF3lPVgez/Bx3nnh9gaFBr1Hz/6B733d/BPKadBaS/IGoIr8qmC8jEj9rOaBgdQAXmMtlLTl9g==" saltValue="oTY6OZCvH8+IT7PnjXr/2DMQsRN9mrQig3vPG/25rsEJPIcnV9lzM7hVsPN8+Z4rrZ3HjqIMUBcTeHydOvW8lA==" spinCount="100000" sheet="1" objects="1" scenarios="1" formatColumns="0" formatRows="0" autoFilter="0"/>
  <autoFilter ref="C126:K146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122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1057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ROUND(J128,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ROUND((SUM(BE128:BE148)),  2)</f>
        <v>0</v>
      </c>
      <c r="G37" s="134"/>
      <c r="H37" s="134"/>
      <c r="I37" s="135">
        <v>0</v>
      </c>
      <c r="J37" s="133">
        <f>ROUND(((SUM(BE128:BE148))*I37),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ROUND((SUM(BF128:BF148)),  2)</f>
        <v>0</v>
      </c>
      <c r="G38" s="134"/>
      <c r="H38" s="134"/>
      <c r="I38" s="135">
        <v>0.2</v>
      </c>
      <c r="J38" s="133">
        <f>ROUND(((SUM(BF128:BF148))*I38),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ROUND((SUM(BG128:BG148)),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ROUND((SUM(BH128:BH148)),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ROUND((SUM(BI128:BI148)),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01-1-9 - Kabeláž silnoprúd 2.n.p.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J128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J129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865</v>
      </c>
      <c r="E102" s="168"/>
      <c r="F102" s="168"/>
      <c r="G102" s="168"/>
      <c r="H102" s="168"/>
      <c r="I102" s="168"/>
      <c r="J102" s="169">
        <f>J130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866</v>
      </c>
      <c r="E103" s="168"/>
      <c r="F103" s="168"/>
      <c r="G103" s="168"/>
      <c r="H103" s="168"/>
      <c r="I103" s="168"/>
      <c r="J103" s="169">
        <f>J135</f>
        <v>0</v>
      </c>
      <c r="K103" s="105"/>
      <c r="L103" s="170"/>
    </row>
    <row r="104" spans="1:47" s="10" customFormat="1" ht="19.95" customHeight="1">
      <c r="B104" s="166"/>
      <c r="C104" s="105"/>
      <c r="D104" s="167" t="s">
        <v>867</v>
      </c>
      <c r="E104" s="168"/>
      <c r="F104" s="168"/>
      <c r="G104" s="168"/>
      <c r="H104" s="168"/>
      <c r="I104" s="168"/>
      <c r="J104" s="169">
        <f>J146</f>
        <v>0</v>
      </c>
      <c r="K104" s="105"/>
      <c r="L104" s="170"/>
    </row>
    <row r="105" spans="1:47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47" s="2" customFormat="1" ht="6.9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4.9" customHeight="1">
      <c r="A111" s="31"/>
      <c r="B111" s="32"/>
      <c r="C111" s="20" t="s">
        <v>191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6.25" customHeight="1">
      <c r="A114" s="31"/>
      <c r="B114" s="32"/>
      <c r="C114" s="33"/>
      <c r="D114" s="33"/>
      <c r="E114" s="292" t="str">
        <f>E7</f>
        <v>Mäsovýroba, spracovanie mäsa a výroba regionálnych mäsových výrobkov</v>
      </c>
      <c r="F114" s="293"/>
      <c r="G114" s="293"/>
      <c r="H114" s="29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1" customFormat="1" ht="12" customHeight="1">
      <c r="B115" s="18"/>
      <c r="C115" s="26" t="s">
        <v>160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92" t="s">
        <v>161</v>
      </c>
      <c r="F116" s="266"/>
      <c r="G116" s="266"/>
      <c r="H116" s="266"/>
      <c r="I116" s="19"/>
      <c r="J116" s="19"/>
      <c r="K116" s="19"/>
      <c r="L116" s="17"/>
    </row>
    <row r="117" spans="1:63" s="1" customFormat="1" ht="12" customHeight="1">
      <c r="B117" s="18"/>
      <c r="C117" s="26" t="s">
        <v>162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31"/>
      <c r="B118" s="32"/>
      <c r="C118" s="33"/>
      <c r="D118" s="33"/>
      <c r="E118" s="296" t="s">
        <v>847</v>
      </c>
      <c r="F118" s="294"/>
      <c r="G118" s="294"/>
      <c r="H118" s="29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848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36" t="str">
        <f>E13</f>
        <v>SO 01-1-9 - Kabeláž silnoprúd 2.n.p.</v>
      </c>
      <c r="F120" s="294"/>
      <c r="G120" s="294"/>
      <c r="H120" s="294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20</v>
      </c>
      <c r="D122" s="33"/>
      <c r="E122" s="33"/>
      <c r="F122" s="24" t="str">
        <f>F16</f>
        <v>Vígľaš-Pstruša</v>
      </c>
      <c r="G122" s="33"/>
      <c r="H122" s="33"/>
      <c r="I122" s="26" t="s">
        <v>22</v>
      </c>
      <c r="J122" s="67" t="str">
        <f>IF(J16="","",J16)</f>
        <v>Vyplň údaj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23</v>
      </c>
      <c r="D124" s="33"/>
      <c r="E124" s="33"/>
      <c r="F124" s="24" t="str">
        <f>E19</f>
        <v>AGROSEV, spol. s r.o.</v>
      </c>
      <c r="G124" s="33"/>
      <c r="H124" s="33"/>
      <c r="I124" s="26" t="s">
        <v>31</v>
      </c>
      <c r="J124" s="29" t="str">
        <f>E25</f>
        <v>architektúra, s.r.o.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15" customHeight="1">
      <c r="A125" s="31"/>
      <c r="B125" s="32"/>
      <c r="C125" s="26" t="s">
        <v>29</v>
      </c>
      <c r="D125" s="33"/>
      <c r="E125" s="33"/>
      <c r="F125" s="24" t="str">
        <f>IF(E22="","",E22)</f>
        <v>Vyplň údaj</v>
      </c>
      <c r="G125" s="33"/>
      <c r="H125" s="33"/>
      <c r="I125" s="26" t="s">
        <v>36</v>
      </c>
      <c r="J125" s="29" t="str">
        <f>E28</f>
        <v xml:space="preserve"> 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71"/>
      <c r="B127" s="172"/>
      <c r="C127" s="173" t="s">
        <v>192</v>
      </c>
      <c r="D127" s="174" t="s">
        <v>64</v>
      </c>
      <c r="E127" s="174" t="s">
        <v>60</v>
      </c>
      <c r="F127" s="174" t="s">
        <v>61</v>
      </c>
      <c r="G127" s="174" t="s">
        <v>193</v>
      </c>
      <c r="H127" s="174" t="s">
        <v>194</v>
      </c>
      <c r="I127" s="174" t="s">
        <v>195</v>
      </c>
      <c r="J127" s="175" t="s">
        <v>170</v>
      </c>
      <c r="K127" s="176" t="s">
        <v>196</v>
      </c>
      <c r="L127" s="177"/>
      <c r="M127" s="76" t="s">
        <v>1</v>
      </c>
      <c r="N127" s="77" t="s">
        <v>43</v>
      </c>
      <c r="O127" s="77" t="s">
        <v>197</v>
      </c>
      <c r="P127" s="77" t="s">
        <v>198</v>
      </c>
      <c r="Q127" s="77" t="s">
        <v>199</v>
      </c>
      <c r="R127" s="77" t="s">
        <v>200</v>
      </c>
      <c r="S127" s="77" t="s">
        <v>201</v>
      </c>
      <c r="T127" s="78" t="s">
        <v>202</v>
      </c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</row>
    <row r="128" spans="1:63" s="2" customFormat="1" ht="22.8" customHeight="1">
      <c r="A128" s="31"/>
      <c r="B128" s="32"/>
      <c r="C128" s="83" t="s">
        <v>171</v>
      </c>
      <c r="D128" s="33"/>
      <c r="E128" s="33"/>
      <c r="F128" s="33"/>
      <c r="G128" s="33"/>
      <c r="H128" s="33"/>
      <c r="I128" s="33"/>
      <c r="J128" s="178">
        <f>BK128</f>
        <v>0</v>
      </c>
      <c r="K128" s="33"/>
      <c r="L128" s="36"/>
      <c r="M128" s="79"/>
      <c r="N128" s="179"/>
      <c r="O128" s="80"/>
      <c r="P128" s="180">
        <f>P129</f>
        <v>0</v>
      </c>
      <c r="Q128" s="80"/>
      <c r="R128" s="180">
        <f>R129</f>
        <v>0</v>
      </c>
      <c r="S128" s="80"/>
      <c r="T128" s="181">
        <f>T129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78</v>
      </c>
      <c r="AU128" s="14" t="s">
        <v>172</v>
      </c>
      <c r="BK128" s="182">
        <f>BK129</f>
        <v>0</v>
      </c>
    </row>
    <row r="129" spans="1:65" s="12" customFormat="1" ht="25.95" customHeight="1">
      <c r="B129" s="183"/>
      <c r="C129" s="184"/>
      <c r="D129" s="185" t="s">
        <v>78</v>
      </c>
      <c r="E129" s="186" t="s">
        <v>582</v>
      </c>
      <c r="F129" s="186" t="s">
        <v>868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P130+P135+P146</f>
        <v>0</v>
      </c>
      <c r="Q129" s="191"/>
      <c r="R129" s="192">
        <f>R130+R135+R146</f>
        <v>0</v>
      </c>
      <c r="S129" s="191"/>
      <c r="T129" s="193">
        <f>T130+T135+T146</f>
        <v>0</v>
      </c>
      <c r="AR129" s="194" t="s">
        <v>85</v>
      </c>
      <c r="AT129" s="195" t="s">
        <v>78</v>
      </c>
      <c r="AU129" s="195" t="s">
        <v>7</v>
      </c>
      <c r="AY129" s="194" t="s">
        <v>205</v>
      </c>
      <c r="BK129" s="196">
        <f>BK130+BK135+BK146</f>
        <v>0</v>
      </c>
    </row>
    <row r="130" spans="1:65" s="12" customFormat="1" ht="22.8" customHeight="1">
      <c r="B130" s="183"/>
      <c r="C130" s="184"/>
      <c r="D130" s="185" t="s">
        <v>78</v>
      </c>
      <c r="E130" s="197" t="s">
        <v>869</v>
      </c>
      <c r="F130" s="197" t="s">
        <v>870</v>
      </c>
      <c r="G130" s="184"/>
      <c r="H130" s="184"/>
      <c r="I130" s="187"/>
      <c r="J130" s="198">
        <f>BK130</f>
        <v>0</v>
      </c>
      <c r="K130" s="184"/>
      <c r="L130" s="189"/>
      <c r="M130" s="190"/>
      <c r="N130" s="191"/>
      <c r="O130" s="191"/>
      <c r="P130" s="192">
        <f>SUM(P131:P134)</f>
        <v>0</v>
      </c>
      <c r="Q130" s="191"/>
      <c r="R130" s="192">
        <f>SUM(R131:R134)</f>
        <v>0</v>
      </c>
      <c r="S130" s="191"/>
      <c r="T130" s="193">
        <f>SUM(T131:T134)</f>
        <v>0</v>
      </c>
      <c r="AR130" s="194" t="s">
        <v>85</v>
      </c>
      <c r="AT130" s="195" t="s">
        <v>78</v>
      </c>
      <c r="AU130" s="195" t="s">
        <v>85</v>
      </c>
      <c r="AY130" s="194" t="s">
        <v>205</v>
      </c>
      <c r="BK130" s="196">
        <f>SUM(BK131:BK134)</f>
        <v>0</v>
      </c>
    </row>
    <row r="131" spans="1:65" s="2" customFormat="1" ht="24.15" customHeight="1">
      <c r="A131" s="31"/>
      <c r="B131" s="32"/>
      <c r="C131" s="199" t="s">
        <v>85</v>
      </c>
      <c r="D131" s="199" t="s">
        <v>207</v>
      </c>
      <c r="E131" s="200" t="s">
        <v>871</v>
      </c>
      <c r="F131" s="201" t="s">
        <v>872</v>
      </c>
      <c r="G131" s="202" t="s">
        <v>302</v>
      </c>
      <c r="H131" s="203">
        <v>300</v>
      </c>
      <c r="I131" s="204"/>
      <c r="J131" s="205">
        <f>ROUND(I131*H131,2)</f>
        <v>0</v>
      </c>
      <c r="K131" s="206"/>
      <c r="L131" s="36"/>
      <c r="M131" s="207" t="s">
        <v>1</v>
      </c>
      <c r="N131" s="208" t="s">
        <v>45</v>
      </c>
      <c r="O131" s="72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211</v>
      </c>
      <c r="AT131" s="211" t="s">
        <v>207</v>
      </c>
      <c r="AU131" s="211" t="s">
        <v>90</v>
      </c>
      <c r="AY131" s="14" t="s">
        <v>205</v>
      </c>
      <c r="BE131" s="212">
        <f>IF(N131="základná",J131,0)</f>
        <v>0</v>
      </c>
      <c r="BF131" s="212">
        <f>IF(N131="znížená",J131,0)</f>
        <v>0</v>
      </c>
      <c r="BG131" s="212">
        <f>IF(N131="zákl. prenesená",J131,0)</f>
        <v>0</v>
      </c>
      <c r="BH131" s="212">
        <f>IF(N131="zníž. prenesená",J131,0)</f>
        <v>0</v>
      </c>
      <c r="BI131" s="212">
        <f>IF(N131="nulová",J131,0)</f>
        <v>0</v>
      </c>
      <c r="BJ131" s="14" t="s">
        <v>90</v>
      </c>
      <c r="BK131" s="212">
        <f>ROUND(I131*H131,2)</f>
        <v>0</v>
      </c>
      <c r="BL131" s="14" t="s">
        <v>211</v>
      </c>
      <c r="BM131" s="211" t="s">
        <v>90</v>
      </c>
    </row>
    <row r="132" spans="1:65" s="2" customFormat="1" ht="21.75" customHeight="1">
      <c r="A132" s="31"/>
      <c r="B132" s="32"/>
      <c r="C132" s="213" t="s">
        <v>90</v>
      </c>
      <c r="D132" s="213" t="s">
        <v>223</v>
      </c>
      <c r="E132" s="214" t="s">
        <v>873</v>
      </c>
      <c r="F132" s="215" t="s">
        <v>874</v>
      </c>
      <c r="G132" s="216" t="s">
        <v>302</v>
      </c>
      <c r="H132" s="217">
        <v>300</v>
      </c>
      <c r="I132" s="218"/>
      <c r="J132" s="219">
        <f>ROUND(I132*H132,2)</f>
        <v>0</v>
      </c>
      <c r="K132" s="220"/>
      <c r="L132" s="221"/>
      <c r="M132" s="222" t="s">
        <v>1</v>
      </c>
      <c r="N132" s="223" t="s">
        <v>45</v>
      </c>
      <c r="O132" s="72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227</v>
      </c>
      <c r="AT132" s="211" t="s">
        <v>223</v>
      </c>
      <c r="AU132" s="211" t="s">
        <v>90</v>
      </c>
      <c r="AY132" s="14" t="s">
        <v>205</v>
      </c>
      <c r="BE132" s="212">
        <f>IF(N132="základná",J132,0)</f>
        <v>0</v>
      </c>
      <c r="BF132" s="212">
        <f>IF(N132="znížená",J132,0)</f>
        <v>0</v>
      </c>
      <c r="BG132" s="212">
        <f>IF(N132="zákl. prenesená",J132,0)</f>
        <v>0</v>
      </c>
      <c r="BH132" s="212">
        <f>IF(N132="zníž. prenesená",J132,0)</f>
        <v>0</v>
      </c>
      <c r="BI132" s="212">
        <f>IF(N132="nulová",J132,0)</f>
        <v>0</v>
      </c>
      <c r="BJ132" s="14" t="s">
        <v>90</v>
      </c>
      <c r="BK132" s="212">
        <f>ROUND(I132*H132,2)</f>
        <v>0</v>
      </c>
      <c r="BL132" s="14" t="s">
        <v>211</v>
      </c>
      <c r="BM132" s="211" t="s">
        <v>211</v>
      </c>
    </row>
    <row r="133" spans="1:65" s="2" customFormat="1" ht="24.15" customHeight="1">
      <c r="A133" s="31"/>
      <c r="B133" s="32"/>
      <c r="C133" s="213" t="s">
        <v>97</v>
      </c>
      <c r="D133" s="213" t="s">
        <v>223</v>
      </c>
      <c r="E133" s="214" t="s">
        <v>875</v>
      </c>
      <c r="F133" s="215" t="s">
        <v>876</v>
      </c>
      <c r="G133" s="216" t="s">
        <v>278</v>
      </c>
      <c r="H133" s="217">
        <v>300</v>
      </c>
      <c r="I133" s="218"/>
      <c r="J133" s="219">
        <f>ROUND(I133*H133,2)</f>
        <v>0</v>
      </c>
      <c r="K133" s="220"/>
      <c r="L133" s="221"/>
      <c r="M133" s="222" t="s">
        <v>1</v>
      </c>
      <c r="N133" s="223" t="s">
        <v>45</v>
      </c>
      <c r="O133" s="72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>IF(N133="základná",J133,0)</f>
        <v>0</v>
      </c>
      <c r="BF133" s="212">
        <f>IF(N133="znížená",J133,0)</f>
        <v>0</v>
      </c>
      <c r="BG133" s="212">
        <f>IF(N133="zákl. prenesená",J133,0)</f>
        <v>0</v>
      </c>
      <c r="BH133" s="212">
        <f>IF(N133="zníž. prenesená",J133,0)</f>
        <v>0</v>
      </c>
      <c r="BI133" s="212">
        <f>IF(N133="nulová",J133,0)</f>
        <v>0</v>
      </c>
      <c r="BJ133" s="14" t="s">
        <v>90</v>
      </c>
      <c r="BK133" s="212">
        <f>ROUND(I133*H133,2)</f>
        <v>0</v>
      </c>
      <c r="BL133" s="14" t="s">
        <v>211</v>
      </c>
      <c r="BM133" s="211" t="s">
        <v>229</v>
      </c>
    </row>
    <row r="134" spans="1:65" s="2" customFormat="1" ht="16.5" customHeight="1">
      <c r="A134" s="31"/>
      <c r="B134" s="32"/>
      <c r="C134" s="213" t="s">
        <v>211</v>
      </c>
      <c r="D134" s="213" t="s">
        <v>223</v>
      </c>
      <c r="E134" s="214" t="s">
        <v>877</v>
      </c>
      <c r="F134" s="215" t="s">
        <v>878</v>
      </c>
      <c r="G134" s="216" t="s">
        <v>879</v>
      </c>
      <c r="H134" s="217">
        <v>300</v>
      </c>
      <c r="I134" s="218"/>
      <c r="J134" s="219">
        <f>ROUND(I134*H134,2)</f>
        <v>0</v>
      </c>
      <c r="K134" s="220"/>
      <c r="L134" s="221"/>
      <c r="M134" s="222" t="s">
        <v>1</v>
      </c>
      <c r="N134" s="223" t="s">
        <v>45</v>
      </c>
      <c r="O134" s="72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>IF(N134="základná",J134,0)</f>
        <v>0</v>
      </c>
      <c r="BF134" s="212">
        <f>IF(N134="znížená",J134,0)</f>
        <v>0</v>
      </c>
      <c r="BG134" s="212">
        <f>IF(N134="zákl. prenesená",J134,0)</f>
        <v>0</v>
      </c>
      <c r="BH134" s="212">
        <f>IF(N134="zníž. prenesená",J134,0)</f>
        <v>0</v>
      </c>
      <c r="BI134" s="212">
        <f>IF(N134="nulová",J134,0)</f>
        <v>0</v>
      </c>
      <c r="BJ134" s="14" t="s">
        <v>90</v>
      </c>
      <c r="BK134" s="212">
        <f>ROUND(I134*H134,2)</f>
        <v>0</v>
      </c>
      <c r="BL134" s="14" t="s">
        <v>211</v>
      </c>
      <c r="BM134" s="211" t="s">
        <v>227</v>
      </c>
    </row>
    <row r="135" spans="1:65" s="12" customFormat="1" ht="22.8" customHeight="1">
      <c r="B135" s="183"/>
      <c r="C135" s="184"/>
      <c r="D135" s="185" t="s">
        <v>78</v>
      </c>
      <c r="E135" s="197" t="s">
        <v>908</v>
      </c>
      <c r="F135" s="197" t="s">
        <v>909</v>
      </c>
      <c r="G135" s="184"/>
      <c r="H135" s="184"/>
      <c r="I135" s="187"/>
      <c r="J135" s="198">
        <f>BK135</f>
        <v>0</v>
      </c>
      <c r="K135" s="184"/>
      <c r="L135" s="189"/>
      <c r="M135" s="190"/>
      <c r="N135" s="191"/>
      <c r="O135" s="191"/>
      <c r="P135" s="192">
        <f>SUM(P136:P145)</f>
        <v>0</v>
      </c>
      <c r="Q135" s="191"/>
      <c r="R135" s="192">
        <f>SUM(R136:R145)</f>
        <v>0</v>
      </c>
      <c r="S135" s="191"/>
      <c r="T135" s="193">
        <f>SUM(T136:T145)</f>
        <v>0</v>
      </c>
      <c r="AR135" s="194" t="s">
        <v>85</v>
      </c>
      <c r="AT135" s="195" t="s">
        <v>78</v>
      </c>
      <c r="AU135" s="195" t="s">
        <v>85</v>
      </c>
      <c r="AY135" s="194" t="s">
        <v>205</v>
      </c>
      <c r="BK135" s="196">
        <f>SUM(BK136:BK145)</f>
        <v>0</v>
      </c>
    </row>
    <row r="136" spans="1:65" s="2" customFormat="1" ht="24.15" customHeight="1">
      <c r="A136" s="31"/>
      <c r="B136" s="32"/>
      <c r="C136" s="199" t="s">
        <v>222</v>
      </c>
      <c r="D136" s="199" t="s">
        <v>207</v>
      </c>
      <c r="E136" s="200" t="s">
        <v>910</v>
      </c>
      <c r="F136" s="201" t="s">
        <v>911</v>
      </c>
      <c r="G136" s="202" t="s">
        <v>302</v>
      </c>
      <c r="H136" s="203">
        <v>150</v>
      </c>
      <c r="I136" s="204"/>
      <c r="J136" s="205">
        <f t="shared" ref="J136:J145" si="0">ROUND(I136*H136,2)</f>
        <v>0</v>
      </c>
      <c r="K136" s="206"/>
      <c r="L136" s="36"/>
      <c r="M136" s="207" t="s">
        <v>1</v>
      </c>
      <c r="N136" s="208" t="s">
        <v>45</v>
      </c>
      <c r="O136" s="72"/>
      <c r="P136" s="209">
        <f t="shared" ref="P136:P145" si="1">O136*H136</f>
        <v>0</v>
      </c>
      <c r="Q136" s="209">
        <v>0</v>
      </c>
      <c r="R136" s="209">
        <f t="shared" ref="R136:R145" si="2">Q136*H136</f>
        <v>0</v>
      </c>
      <c r="S136" s="209">
        <v>0</v>
      </c>
      <c r="T136" s="210">
        <f t="shared" ref="T136:T145" si="3"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211</v>
      </c>
      <c r="AT136" s="211" t="s">
        <v>207</v>
      </c>
      <c r="AU136" s="211" t="s">
        <v>90</v>
      </c>
      <c r="AY136" s="14" t="s">
        <v>205</v>
      </c>
      <c r="BE136" s="212">
        <f t="shared" ref="BE136:BE145" si="4">IF(N136="základná",J136,0)</f>
        <v>0</v>
      </c>
      <c r="BF136" s="212">
        <f t="shared" ref="BF136:BF145" si="5">IF(N136="znížená",J136,0)</f>
        <v>0</v>
      </c>
      <c r="BG136" s="212">
        <f t="shared" ref="BG136:BG145" si="6">IF(N136="zákl. prenesená",J136,0)</f>
        <v>0</v>
      </c>
      <c r="BH136" s="212">
        <f t="shared" ref="BH136:BH145" si="7">IF(N136="zníž. prenesená",J136,0)</f>
        <v>0</v>
      </c>
      <c r="BI136" s="212">
        <f t="shared" ref="BI136:BI145" si="8">IF(N136="nulová",J136,0)</f>
        <v>0</v>
      </c>
      <c r="BJ136" s="14" t="s">
        <v>90</v>
      </c>
      <c r="BK136" s="212">
        <f t="shared" ref="BK136:BK145" si="9">ROUND(I136*H136,2)</f>
        <v>0</v>
      </c>
      <c r="BL136" s="14" t="s">
        <v>211</v>
      </c>
      <c r="BM136" s="211" t="s">
        <v>245</v>
      </c>
    </row>
    <row r="137" spans="1:65" s="2" customFormat="1" ht="21.75" customHeight="1">
      <c r="A137" s="31"/>
      <c r="B137" s="32"/>
      <c r="C137" s="213" t="s">
        <v>229</v>
      </c>
      <c r="D137" s="213" t="s">
        <v>223</v>
      </c>
      <c r="E137" s="214" t="s">
        <v>912</v>
      </c>
      <c r="F137" s="215" t="s">
        <v>913</v>
      </c>
      <c r="G137" s="216" t="s">
        <v>302</v>
      </c>
      <c r="H137" s="217">
        <v>150</v>
      </c>
      <c r="I137" s="218"/>
      <c r="J137" s="219">
        <f t="shared" si="0"/>
        <v>0</v>
      </c>
      <c r="K137" s="220"/>
      <c r="L137" s="221"/>
      <c r="M137" s="222" t="s">
        <v>1</v>
      </c>
      <c r="N137" s="223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227</v>
      </c>
      <c r="AT137" s="211" t="s">
        <v>223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211</v>
      </c>
      <c r="BM137" s="211" t="s">
        <v>254</v>
      </c>
    </row>
    <row r="138" spans="1:65" s="2" customFormat="1" ht="24.15" customHeight="1">
      <c r="A138" s="31"/>
      <c r="B138" s="32"/>
      <c r="C138" s="199" t="s">
        <v>234</v>
      </c>
      <c r="D138" s="199" t="s">
        <v>207</v>
      </c>
      <c r="E138" s="200" t="s">
        <v>914</v>
      </c>
      <c r="F138" s="201" t="s">
        <v>915</v>
      </c>
      <c r="G138" s="202" t="s">
        <v>302</v>
      </c>
      <c r="H138" s="203">
        <v>300</v>
      </c>
      <c r="I138" s="204"/>
      <c r="J138" s="205">
        <f t="shared" si="0"/>
        <v>0</v>
      </c>
      <c r="K138" s="206"/>
      <c r="L138" s="36"/>
      <c r="M138" s="207" t="s">
        <v>1</v>
      </c>
      <c r="N138" s="208" t="s">
        <v>45</v>
      </c>
      <c r="O138" s="72"/>
      <c r="P138" s="209">
        <f t="shared" si="1"/>
        <v>0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211</v>
      </c>
      <c r="AT138" s="211" t="s">
        <v>207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211</v>
      </c>
      <c r="BM138" s="211" t="s">
        <v>262</v>
      </c>
    </row>
    <row r="139" spans="1:65" s="2" customFormat="1" ht="21.75" customHeight="1">
      <c r="A139" s="31"/>
      <c r="B139" s="32"/>
      <c r="C139" s="213" t="s">
        <v>227</v>
      </c>
      <c r="D139" s="213" t="s">
        <v>223</v>
      </c>
      <c r="E139" s="214" t="s">
        <v>916</v>
      </c>
      <c r="F139" s="215" t="s">
        <v>917</v>
      </c>
      <c r="G139" s="216" t="s">
        <v>302</v>
      </c>
      <c r="H139" s="217">
        <v>300</v>
      </c>
      <c r="I139" s="218"/>
      <c r="J139" s="219">
        <f t="shared" si="0"/>
        <v>0</v>
      </c>
      <c r="K139" s="220"/>
      <c r="L139" s="221"/>
      <c r="M139" s="222" t="s">
        <v>1</v>
      </c>
      <c r="N139" s="223" t="s">
        <v>45</v>
      </c>
      <c r="O139" s="72"/>
      <c r="P139" s="209">
        <f t="shared" si="1"/>
        <v>0</v>
      </c>
      <c r="Q139" s="209">
        <v>0</v>
      </c>
      <c r="R139" s="209">
        <f t="shared" si="2"/>
        <v>0</v>
      </c>
      <c r="S139" s="209">
        <v>0</v>
      </c>
      <c r="T139" s="210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227</v>
      </c>
      <c r="AT139" s="211" t="s">
        <v>223</v>
      </c>
      <c r="AU139" s="211" t="s">
        <v>90</v>
      </c>
      <c r="AY139" s="14" t="s">
        <v>205</v>
      </c>
      <c r="BE139" s="212">
        <f t="shared" si="4"/>
        <v>0</v>
      </c>
      <c r="BF139" s="212">
        <f t="shared" si="5"/>
        <v>0</v>
      </c>
      <c r="BG139" s="212">
        <f t="shared" si="6"/>
        <v>0</v>
      </c>
      <c r="BH139" s="212">
        <f t="shared" si="7"/>
        <v>0</v>
      </c>
      <c r="BI139" s="212">
        <f t="shared" si="8"/>
        <v>0</v>
      </c>
      <c r="BJ139" s="14" t="s">
        <v>90</v>
      </c>
      <c r="BK139" s="212">
        <f t="shared" si="9"/>
        <v>0</v>
      </c>
      <c r="BL139" s="14" t="s">
        <v>211</v>
      </c>
      <c r="BM139" s="211" t="s">
        <v>271</v>
      </c>
    </row>
    <row r="140" spans="1:65" s="2" customFormat="1" ht="24.15" customHeight="1">
      <c r="A140" s="31"/>
      <c r="B140" s="32"/>
      <c r="C140" s="199" t="s">
        <v>241</v>
      </c>
      <c r="D140" s="199" t="s">
        <v>207</v>
      </c>
      <c r="E140" s="200" t="s">
        <v>918</v>
      </c>
      <c r="F140" s="201" t="s">
        <v>919</v>
      </c>
      <c r="G140" s="202" t="s">
        <v>302</v>
      </c>
      <c r="H140" s="203">
        <v>25</v>
      </c>
      <c r="I140" s="204"/>
      <c r="J140" s="205">
        <f t="shared" si="0"/>
        <v>0</v>
      </c>
      <c r="K140" s="206"/>
      <c r="L140" s="36"/>
      <c r="M140" s="207" t="s">
        <v>1</v>
      </c>
      <c r="N140" s="208" t="s">
        <v>45</v>
      </c>
      <c r="O140" s="72"/>
      <c r="P140" s="209">
        <f t="shared" si="1"/>
        <v>0</v>
      </c>
      <c r="Q140" s="209">
        <v>0</v>
      </c>
      <c r="R140" s="209">
        <f t="shared" si="2"/>
        <v>0</v>
      </c>
      <c r="S140" s="209">
        <v>0</v>
      </c>
      <c r="T140" s="210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211</v>
      </c>
      <c r="AT140" s="211" t="s">
        <v>207</v>
      </c>
      <c r="AU140" s="211" t="s">
        <v>90</v>
      </c>
      <c r="AY140" s="14" t="s">
        <v>205</v>
      </c>
      <c r="BE140" s="212">
        <f t="shared" si="4"/>
        <v>0</v>
      </c>
      <c r="BF140" s="212">
        <f t="shared" si="5"/>
        <v>0</v>
      </c>
      <c r="BG140" s="212">
        <f t="shared" si="6"/>
        <v>0</v>
      </c>
      <c r="BH140" s="212">
        <f t="shared" si="7"/>
        <v>0</v>
      </c>
      <c r="BI140" s="212">
        <f t="shared" si="8"/>
        <v>0</v>
      </c>
      <c r="BJ140" s="14" t="s">
        <v>90</v>
      </c>
      <c r="BK140" s="212">
        <f t="shared" si="9"/>
        <v>0</v>
      </c>
      <c r="BL140" s="14" t="s">
        <v>211</v>
      </c>
      <c r="BM140" s="211" t="s">
        <v>280</v>
      </c>
    </row>
    <row r="141" spans="1:65" s="2" customFormat="1" ht="21.75" customHeight="1">
      <c r="A141" s="31"/>
      <c r="B141" s="32"/>
      <c r="C141" s="213" t="s">
        <v>245</v>
      </c>
      <c r="D141" s="213" t="s">
        <v>223</v>
      </c>
      <c r="E141" s="214" t="s">
        <v>920</v>
      </c>
      <c r="F141" s="215" t="s">
        <v>921</v>
      </c>
      <c r="G141" s="216" t="s">
        <v>302</v>
      </c>
      <c r="H141" s="217">
        <v>25</v>
      </c>
      <c r="I141" s="218"/>
      <c r="J141" s="219">
        <f t="shared" si="0"/>
        <v>0</v>
      </c>
      <c r="K141" s="220"/>
      <c r="L141" s="221"/>
      <c r="M141" s="222" t="s">
        <v>1</v>
      </c>
      <c r="N141" s="223" t="s">
        <v>45</v>
      </c>
      <c r="O141" s="72"/>
      <c r="P141" s="209">
        <f t="shared" si="1"/>
        <v>0</v>
      </c>
      <c r="Q141" s="209">
        <v>0</v>
      </c>
      <c r="R141" s="209">
        <f t="shared" si="2"/>
        <v>0</v>
      </c>
      <c r="S141" s="209">
        <v>0</v>
      </c>
      <c r="T141" s="210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227</v>
      </c>
      <c r="AT141" s="211" t="s">
        <v>223</v>
      </c>
      <c r="AU141" s="211" t="s">
        <v>90</v>
      </c>
      <c r="AY141" s="14" t="s">
        <v>205</v>
      </c>
      <c r="BE141" s="212">
        <f t="shared" si="4"/>
        <v>0</v>
      </c>
      <c r="BF141" s="212">
        <f t="shared" si="5"/>
        <v>0</v>
      </c>
      <c r="BG141" s="212">
        <f t="shared" si="6"/>
        <v>0</v>
      </c>
      <c r="BH141" s="212">
        <f t="shared" si="7"/>
        <v>0</v>
      </c>
      <c r="BI141" s="212">
        <f t="shared" si="8"/>
        <v>0</v>
      </c>
      <c r="BJ141" s="14" t="s">
        <v>90</v>
      </c>
      <c r="BK141" s="212">
        <f t="shared" si="9"/>
        <v>0</v>
      </c>
      <c r="BL141" s="14" t="s">
        <v>211</v>
      </c>
      <c r="BM141" s="211" t="s">
        <v>8</v>
      </c>
    </row>
    <row r="142" spans="1:65" s="2" customFormat="1" ht="24.15" customHeight="1">
      <c r="A142" s="31"/>
      <c r="B142" s="32"/>
      <c r="C142" s="199" t="s">
        <v>250</v>
      </c>
      <c r="D142" s="199" t="s">
        <v>207</v>
      </c>
      <c r="E142" s="200" t="s">
        <v>934</v>
      </c>
      <c r="F142" s="201" t="s">
        <v>935</v>
      </c>
      <c r="G142" s="202" t="s">
        <v>302</v>
      </c>
      <c r="H142" s="203">
        <v>150</v>
      </c>
      <c r="I142" s="204"/>
      <c r="J142" s="205">
        <f t="shared" si="0"/>
        <v>0</v>
      </c>
      <c r="K142" s="206"/>
      <c r="L142" s="36"/>
      <c r="M142" s="207" t="s">
        <v>1</v>
      </c>
      <c r="N142" s="208" t="s">
        <v>45</v>
      </c>
      <c r="O142" s="72"/>
      <c r="P142" s="209">
        <f t="shared" si="1"/>
        <v>0</v>
      </c>
      <c r="Q142" s="209">
        <v>0</v>
      </c>
      <c r="R142" s="209">
        <f t="shared" si="2"/>
        <v>0</v>
      </c>
      <c r="S142" s="209">
        <v>0</v>
      </c>
      <c r="T142" s="210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211</v>
      </c>
      <c r="AT142" s="211" t="s">
        <v>207</v>
      </c>
      <c r="AU142" s="211" t="s">
        <v>90</v>
      </c>
      <c r="AY142" s="14" t="s">
        <v>205</v>
      </c>
      <c r="BE142" s="212">
        <f t="shared" si="4"/>
        <v>0</v>
      </c>
      <c r="BF142" s="212">
        <f t="shared" si="5"/>
        <v>0</v>
      </c>
      <c r="BG142" s="212">
        <f t="shared" si="6"/>
        <v>0</v>
      </c>
      <c r="BH142" s="212">
        <f t="shared" si="7"/>
        <v>0</v>
      </c>
      <c r="BI142" s="212">
        <f t="shared" si="8"/>
        <v>0</v>
      </c>
      <c r="BJ142" s="14" t="s">
        <v>90</v>
      </c>
      <c r="BK142" s="212">
        <f t="shared" si="9"/>
        <v>0</v>
      </c>
      <c r="BL142" s="14" t="s">
        <v>211</v>
      </c>
      <c r="BM142" s="211" t="s">
        <v>295</v>
      </c>
    </row>
    <row r="143" spans="1:65" s="2" customFormat="1" ht="16.5" customHeight="1">
      <c r="A143" s="31"/>
      <c r="B143" s="32"/>
      <c r="C143" s="213" t="s">
        <v>254</v>
      </c>
      <c r="D143" s="213" t="s">
        <v>223</v>
      </c>
      <c r="E143" s="214" t="s">
        <v>936</v>
      </c>
      <c r="F143" s="215" t="s">
        <v>937</v>
      </c>
      <c r="G143" s="216" t="s">
        <v>302</v>
      </c>
      <c r="H143" s="217">
        <v>150</v>
      </c>
      <c r="I143" s="218"/>
      <c r="J143" s="219">
        <f t="shared" si="0"/>
        <v>0</v>
      </c>
      <c r="K143" s="220"/>
      <c r="L143" s="221"/>
      <c r="M143" s="222" t="s">
        <v>1</v>
      </c>
      <c r="N143" s="223" t="s">
        <v>45</v>
      </c>
      <c r="O143" s="72"/>
      <c r="P143" s="209">
        <f t="shared" si="1"/>
        <v>0</v>
      </c>
      <c r="Q143" s="209">
        <v>0</v>
      </c>
      <c r="R143" s="209">
        <f t="shared" si="2"/>
        <v>0</v>
      </c>
      <c r="S143" s="209">
        <v>0</v>
      </c>
      <c r="T143" s="210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227</v>
      </c>
      <c r="AT143" s="211" t="s">
        <v>223</v>
      </c>
      <c r="AU143" s="211" t="s">
        <v>90</v>
      </c>
      <c r="AY143" s="14" t="s">
        <v>205</v>
      </c>
      <c r="BE143" s="212">
        <f t="shared" si="4"/>
        <v>0</v>
      </c>
      <c r="BF143" s="212">
        <f t="shared" si="5"/>
        <v>0</v>
      </c>
      <c r="BG143" s="212">
        <f t="shared" si="6"/>
        <v>0</v>
      </c>
      <c r="BH143" s="212">
        <f t="shared" si="7"/>
        <v>0</v>
      </c>
      <c r="BI143" s="212">
        <f t="shared" si="8"/>
        <v>0</v>
      </c>
      <c r="BJ143" s="14" t="s">
        <v>90</v>
      </c>
      <c r="BK143" s="212">
        <f t="shared" si="9"/>
        <v>0</v>
      </c>
      <c r="BL143" s="14" t="s">
        <v>211</v>
      </c>
      <c r="BM143" s="211" t="s">
        <v>305</v>
      </c>
    </row>
    <row r="144" spans="1:65" s="2" customFormat="1" ht="24.15" customHeight="1">
      <c r="A144" s="31"/>
      <c r="B144" s="32"/>
      <c r="C144" s="199" t="s">
        <v>258</v>
      </c>
      <c r="D144" s="199" t="s">
        <v>207</v>
      </c>
      <c r="E144" s="200" t="s">
        <v>938</v>
      </c>
      <c r="F144" s="201" t="s">
        <v>939</v>
      </c>
      <c r="G144" s="202" t="s">
        <v>302</v>
      </c>
      <c r="H144" s="203">
        <v>50</v>
      </c>
      <c r="I144" s="204"/>
      <c r="J144" s="205">
        <f t="shared" si="0"/>
        <v>0</v>
      </c>
      <c r="K144" s="206"/>
      <c r="L144" s="36"/>
      <c r="M144" s="207" t="s">
        <v>1</v>
      </c>
      <c r="N144" s="208" t="s">
        <v>45</v>
      </c>
      <c r="O144" s="72"/>
      <c r="P144" s="209">
        <f t="shared" si="1"/>
        <v>0</v>
      </c>
      <c r="Q144" s="209">
        <v>0</v>
      </c>
      <c r="R144" s="209">
        <f t="shared" si="2"/>
        <v>0</v>
      </c>
      <c r="S144" s="209">
        <v>0</v>
      </c>
      <c r="T144" s="210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211</v>
      </c>
      <c r="AT144" s="211" t="s">
        <v>207</v>
      </c>
      <c r="AU144" s="211" t="s">
        <v>90</v>
      </c>
      <c r="AY144" s="14" t="s">
        <v>205</v>
      </c>
      <c r="BE144" s="212">
        <f t="shared" si="4"/>
        <v>0</v>
      </c>
      <c r="BF144" s="212">
        <f t="shared" si="5"/>
        <v>0</v>
      </c>
      <c r="BG144" s="212">
        <f t="shared" si="6"/>
        <v>0</v>
      </c>
      <c r="BH144" s="212">
        <f t="shared" si="7"/>
        <v>0</v>
      </c>
      <c r="BI144" s="212">
        <f t="shared" si="8"/>
        <v>0</v>
      </c>
      <c r="BJ144" s="14" t="s">
        <v>90</v>
      </c>
      <c r="BK144" s="212">
        <f t="shared" si="9"/>
        <v>0</v>
      </c>
      <c r="BL144" s="14" t="s">
        <v>211</v>
      </c>
      <c r="BM144" s="211" t="s">
        <v>313</v>
      </c>
    </row>
    <row r="145" spans="1:65" s="2" customFormat="1" ht="16.5" customHeight="1">
      <c r="A145" s="31"/>
      <c r="B145" s="32"/>
      <c r="C145" s="213" t="s">
        <v>262</v>
      </c>
      <c r="D145" s="213" t="s">
        <v>223</v>
      </c>
      <c r="E145" s="214" t="s">
        <v>940</v>
      </c>
      <c r="F145" s="215" t="s">
        <v>941</v>
      </c>
      <c r="G145" s="216" t="s">
        <v>302</v>
      </c>
      <c r="H145" s="217">
        <v>50</v>
      </c>
      <c r="I145" s="218"/>
      <c r="J145" s="219">
        <f t="shared" si="0"/>
        <v>0</v>
      </c>
      <c r="K145" s="220"/>
      <c r="L145" s="221"/>
      <c r="M145" s="222" t="s">
        <v>1</v>
      </c>
      <c r="N145" s="223" t="s">
        <v>45</v>
      </c>
      <c r="O145" s="72"/>
      <c r="P145" s="209">
        <f t="shared" si="1"/>
        <v>0</v>
      </c>
      <c r="Q145" s="209">
        <v>0</v>
      </c>
      <c r="R145" s="209">
        <f t="shared" si="2"/>
        <v>0</v>
      </c>
      <c r="S145" s="209">
        <v>0</v>
      </c>
      <c r="T145" s="210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227</v>
      </c>
      <c r="AT145" s="211" t="s">
        <v>223</v>
      </c>
      <c r="AU145" s="211" t="s">
        <v>90</v>
      </c>
      <c r="AY145" s="14" t="s">
        <v>205</v>
      </c>
      <c r="BE145" s="212">
        <f t="shared" si="4"/>
        <v>0</v>
      </c>
      <c r="BF145" s="212">
        <f t="shared" si="5"/>
        <v>0</v>
      </c>
      <c r="BG145" s="212">
        <f t="shared" si="6"/>
        <v>0</v>
      </c>
      <c r="BH145" s="212">
        <f t="shared" si="7"/>
        <v>0</v>
      </c>
      <c r="BI145" s="212">
        <f t="shared" si="8"/>
        <v>0</v>
      </c>
      <c r="BJ145" s="14" t="s">
        <v>90</v>
      </c>
      <c r="BK145" s="212">
        <f t="shared" si="9"/>
        <v>0</v>
      </c>
      <c r="BL145" s="14" t="s">
        <v>211</v>
      </c>
      <c r="BM145" s="211" t="s">
        <v>321</v>
      </c>
    </row>
    <row r="146" spans="1:65" s="12" customFormat="1" ht="22.8" customHeight="1">
      <c r="B146" s="183"/>
      <c r="C146" s="184"/>
      <c r="D146" s="185" t="s">
        <v>78</v>
      </c>
      <c r="E146" s="197" t="s">
        <v>942</v>
      </c>
      <c r="F146" s="197" t="s">
        <v>943</v>
      </c>
      <c r="G146" s="184"/>
      <c r="H146" s="184"/>
      <c r="I146" s="187"/>
      <c r="J146" s="198">
        <f>BK146</f>
        <v>0</v>
      </c>
      <c r="K146" s="184"/>
      <c r="L146" s="189"/>
      <c r="M146" s="190"/>
      <c r="N146" s="191"/>
      <c r="O146" s="191"/>
      <c r="P146" s="192">
        <f>SUM(P147:P148)</f>
        <v>0</v>
      </c>
      <c r="Q146" s="191"/>
      <c r="R146" s="192">
        <f>SUM(R147:R148)</f>
        <v>0</v>
      </c>
      <c r="S146" s="191"/>
      <c r="T146" s="193">
        <f>SUM(T147:T148)</f>
        <v>0</v>
      </c>
      <c r="AR146" s="194" t="s">
        <v>85</v>
      </c>
      <c r="AT146" s="195" t="s">
        <v>78</v>
      </c>
      <c r="AU146" s="195" t="s">
        <v>85</v>
      </c>
      <c r="AY146" s="194" t="s">
        <v>205</v>
      </c>
      <c r="BK146" s="196">
        <f>SUM(BK147:BK148)</f>
        <v>0</v>
      </c>
    </row>
    <row r="147" spans="1:65" s="2" customFormat="1" ht="24.15" customHeight="1">
      <c r="A147" s="31"/>
      <c r="B147" s="32"/>
      <c r="C147" s="199" t="s">
        <v>266</v>
      </c>
      <c r="D147" s="199" t="s">
        <v>207</v>
      </c>
      <c r="E147" s="200" t="s">
        <v>952</v>
      </c>
      <c r="F147" s="201" t="s">
        <v>953</v>
      </c>
      <c r="G147" s="202" t="s">
        <v>278</v>
      </c>
      <c r="H147" s="203">
        <v>12</v>
      </c>
      <c r="I147" s="204"/>
      <c r="J147" s="205">
        <f>ROUND(I147*H147,2)</f>
        <v>0</v>
      </c>
      <c r="K147" s="206"/>
      <c r="L147" s="36"/>
      <c r="M147" s="207" t="s">
        <v>1</v>
      </c>
      <c r="N147" s="208" t="s">
        <v>45</v>
      </c>
      <c r="O147" s="72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1" t="s">
        <v>211</v>
      </c>
      <c r="AT147" s="211" t="s">
        <v>207</v>
      </c>
      <c r="AU147" s="211" t="s">
        <v>90</v>
      </c>
      <c r="AY147" s="14" t="s">
        <v>205</v>
      </c>
      <c r="BE147" s="212">
        <f>IF(N147="základná",J147,0)</f>
        <v>0</v>
      </c>
      <c r="BF147" s="212">
        <f>IF(N147="znížená",J147,0)</f>
        <v>0</v>
      </c>
      <c r="BG147" s="212">
        <f>IF(N147="zákl. prenesená",J147,0)</f>
        <v>0</v>
      </c>
      <c r="BH147" s="212">
        <f>IF(N147="zníž. prenesená",J147,0)</f>
        <v>0</v>
      </c>
      <c r="BI147" s="212">
        <f>IF(N147="nulová",J147,0)</f>
        <v>0</v>
      </c>
      <c r="BJ147" s="14" t="s">
        <v>90</v>
      </c>
      <c r="BK147" s="212">
        <f>ROUND(I147*H147,2)</f>
        <v>0</v>
      </c>
      <c r="BL147" s="14" t="s">
        <v>211</v>
      </c>
      <c r="BM147" s="211" t="s">
        <v>329</v>
      </c>
    </row>
    <row r="148" spans="1:65" s="2" customFormat="1" ht="16.5" customHeight="1">
      <c r="A148" s="31"/>
      <c r="B148" s="32"/>
      <c r="C148" s="213" t="s">
        <v>271</v>
      </c>
      <c r="D148" s="213" t="s">
        <v>223</v>
      </c>
      <c r="E148" s="214" t="s">
        <v>954</v>
      </c>
      <c r="F148" s="215" t="s">
        <v>955</v>
      </c>
      <c r="G148" s="216" t="s">
        <v>278</v>
      </c>
      <c r="H148" s="217">
        <v>12</v>
      </c>
      <c r="I148" s="218"/>
      <c r="J148" s="219">
        <f>ROUND(I148*H148,2)</f>
        <v>0</v>
      </c>
      <c r="K148" s="220"/>
      <c r="L148" s="221"/>
      <c r="M148" s="230" t="s">
        <v>1</v>
      </c>
      <c r="N148" s="231" t="s">
        <v>45</v>
      </c>
      <c r="O148" s="227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1" t="s">
        <v>227</v>
      </c>
      <c r="AT148" s="211" t="s">
        <v>223</v>
      </c>
      <c r="AU148" s="211" t="s">
        <v>90</v>
      </c>
      <c r="AY148" s="14" t="s">
        <v>205</v>
      </c>
      <c r="BE148" s="212">
        <f>IF(N148="základná",J148,0)</f>
        <v>0</v>
      </c>
      <c r="BF148" s="212">
        <f>IF(N148="znížená",J148,0)</f>
        <v>0</v>
      </c>
      <c r="BG148" s="212">
        <f>IF(N148="zákl. prenesená",J148,0)</f>
        <v>0</v>
      </c>
      <c r="BH148" s="212">
        <f>IF(N148="zníž. prenesená",J148,0)</f>
        <v>0</v>
      </c>
      <c r="BI148" s="212">
        <f>IF(N148="nulová",J148,0)</f>
        <v>0</v>
      </c>
      <c r="BJ148" s="14" t="s">
        <v>90</v>
      </c>
      <c r="BK148" s="212">
        <f>ROUND(I148*H148,2)</f>
        <v>0</v>
      </c>
      <c r="BL148" s="14" t="s">
        <v>211</v>
      </c>
      <c r="BM148" s="211" t="s">
        <v>337</v>
      </c>
    </row>
    <row r="149" spans="1:65" s="2" customFormat="1" ht="6.9" customHeight="1">
      <c r="A149" s="31"/>
      <c r="B149" s="55"/>
      <c r="C149" s="56"/>
      <c r="D149" s="56"/>
      <c r="E149" s="56"/>
      <c r="F149" s="56"/>
      <c r="G149" s="56"/>
      <c r="H149" s="56"/>
      <c r="I149" s="56"/>
      <c r="J149" s="56"/>
      <c r="K149" s="56"/>
      <c r="L149" s="36"/>
      <c r="M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</sheetData>
  <sheetProtection algorithmName="SHA-512" hashValue="Yh/UhHp6l7E4OGO/JF99gux8k2+GT9LY/rrSCfIc9opTgeystorpw0uHmXO3piWxPmixGlxBbBooq3W8bWIKhQ==" saltValue="DeMyUNRAlTUOZoq8Ku43enEbanTSn2a+OHwsv6ang01yKfxKqm8Vv8Wc3u5UkrTKF5sbv2MP2T62cWzXo8/Baw==" spinCount="100000" sheet="1" objects="1" scenarios="1" formatColumns="0" formatRows="0" autoFilter="0"/>
  <autoFilter ref="C127:K148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6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125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1058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ROUND(J129,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ROUND((SUM(BE129:BE145)),  2)</f>
        <v>0</v>
      </c>
      <c r="G37" s="134"/>
      <c r="H37" s="134"/>
      <c r="I37" s="135">
        <v>0</v>
      </c>
      <c r="J37" s="133">
        <f>ROUND(((SUM(BE129:BE145))*I37),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ROUND((SUM(BF129:BF145)),  2)</f>
        <v>0</v>
      </c>
      <c r="G38" s="134"/>
      <c r="H38" s="134"/>
      <c r="I38" s="135">
        <v>0.2</v>
      </c>
      <c r="J38" s="133">
        <f>ROUND(((SUM(BF129:BF145))*I38),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ROUND((SUM(BG129:BG145)),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ROUND((SUM(BH129:BH145)),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ROUND((SUM(BI129:BI145)),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01-1-10 - Kabeláž slaboprúd 2.n.p.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J129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J130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865</v>
      </c>
      <c r="E102" s="168"/>
      <c r="F102" s="168"/>
      <c r="G102" s="168"/>
      <c r="H102" s="168"/>
      <c r="I102" s="168"/>
      <c r="J102" s="169">
        <f>J131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866</v>
      </c>
      <c r="E103" s="168"/>
      <c r="F103" s="168"/>
      <c r="G103" s="168"/>
      <c r="H103" s="168"/>
      <c r="I103" s="168"/>
      <c r="J103" s="169">
        <f>J136</f>
        <v>0</v>
      </c>
      <c r="K103" s="105"/>
      <c r="L103" s="170"/>
    </row>
    <row r="104" spans="1:47" s="9" customFormat="1" ht="24.9" customHeight="1">
      <c r="B104" s="160"/>
      <c r="C104" s="161"/>
      <c r="D104" s="162" t="s">
        <v>959</v>
      </c>
      <c r="E104" s="163"/>
      <c r="F104" s="163"/>
      <c r="G104" s="163"/>
      <c r="H104" s="163"/>
      <c r="I104" s="163"/>
      <c r="J104" s="164">
        <f>J141</f>
        <v>0</v>
      </c>
      <c r="K104" s="161"/>
      <c r="L104" s="165"/>
    </row>
    <row r="105" spans="1:47" s="10" customFormat="1" ht="19.95" customHeight="1">
      <c r="B105" s="166"/>
      <c r="C105" s="105"/>
      <c r="D105" s="167" t="s">
        <v>960</v>
      </c>
      <c r="E105" s="168"/>
      <c r="F105" s="168"/>
      <c r="G105" s="168"/>
      <c r="H105" s="168"/>
      <c r="I105" s="168"/>
      <c r="J105" s="169">
        <f>J142</f>
        <v>0</v>
      </c>
      <c r="K105" s="105"/>
      <c r="L105" s="170"/>
    </row>
    <row r="106" spans="1:47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6.9" customHeight="1">
      <c r="A107" s="31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47" s="2" customFormat="1" ht="6.9" customHeight="1">
      <c r="A111" s="31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4.9" customHeight="1">
      <c r="A112" s="31"/>
      <c r="B112" s="32"/>
      <c r="C112" s="20" t="s">
        <v>191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12" customHeight="1">
      <c r="A114" s="31"/>
      <c r="B114" s="32"/>
      <c r="C114" s="26" t="s">
        <v>16</v>
      </c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26.25" customHeight="1">
      <c r="A115" s="31"/>
      <c r="B115" s="32"/>
      <c r="C115" s="33"/>
      <c r="D115" s="33"/>
      <c r="E115" s="292" t="str">
        <f>E7</f>
        <v>Mäsovýroba, spracovanie mäsa a výroba regionálnych mäsových výrobkov</v>
      </c>
      <c r="F115" s="293"/>
      <c r="G115" s="293"/>
      <c r="H115" s="29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1" customFormat="1" ht="12" customHeight="1">
      <c r="B116" s="18"/>
      <c r="C116" s="26" t="s">
        <v>160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31" s="1" customFormat="1" ht="16.5" customHeight="1">
      <c r="B117" s="18"/>
      <c r="C117" s="19"/>
      <c r="D117" s="19"/>
      <c r="E117" s="292" t="s">
        <v>161</v>
      </c>
      <c r="F117" s="266"/>
      <c r="G117" s="266"/>
      <c r="H117" s="266"/>
      <c r="I117" s="19"/>
      <c r="J117" s="19"/>
      <c r="K117" s="19"/>
      <c r="L117" s="17"/>
    </row>
    <row r="118" spans="1:31" s="1" customFormat="1" ht="12" customHeight="1">
      <c r="B118" s="18"/>
      <c r="C118" s="26" t="s">
        <v>162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pans="1:31" s="2" customFormat="1" ht="16.5" customHeight="1">
      <c r="A119" s="31"/>
      <c r="B119" s="32"/>
      <c r="C119" s="33"/>
      <c r="D119" s="33"/>
      <c r="E119" s="296" t="s">
        <v>847</v>
      </c>
      <c r="F119" s="294"/>
      <c r="G119" s="294"/>
      <c r="H119" s="294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848</v>
      </c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236" t="str">
        <f>E13</f>
        <v>SO 01-1-10 - Kabeláž slaboprúd 2.n.p.</v>
      </c>
      <c r="F121" s="294"/>
      <c r="G121" s="294"/>
      <c r="H121" s="294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20</v>
      </c>
      <c r="D123" s="33"/>
      <c r="E123" s="33"/>
      <c r="F123" s="24" t="str">
        <f>F16</f>
        <v>Vígľaš-Pstruša</v>
      </c>
      <c r="G123" s="33"/>
      <c r="H123" s="33"/>
      <c r="I123" s="26" t="s">
        <v>22</v>
      </c>
      <c r="J123" s="67" t="str">
        <f>IF(J16="","",J16)</f>
        <v>Vyplň údaj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15" customHeight="1">
      <c r="A125" s="31"/>
      <c r="B125" s="32"/>
      <c r="C125" s="26" t="s">
        <v>23</v>
      </c>
      <c r="D125" s="33"/>
      <c r="E125" s="33"/>
      <c r="F125" s="24" t="str">
        <f>E19</f>
        <v>AGROSEV, spol. s r.o.</v>
      </c>
      <c r="G125" s="33"/>
      <c r="H125" s="33"/>
      <c r="I125" s="26" t="s">
        <v>31</v>
      </c>
      <c r="J125" s="29" t="str">
        <f>E25</f>
        <v>architektúra, s.r.o.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15" customHeight="1">
      <c r="A126" s="31"/>
      <c r="B126" s="32"/>
      <c r="C126" s="26" t="s">
        <v>29</v>
      </c>
      <c r="D126" s="33"/>
      <c r="E126" s="33"/>
      <c r="F126" s="24" t="str">
        <f>IF(E22="","",E22)</f>
        <v>Vyplň údaj</v>
      </c>
      <c r="G126" s="33"/>
      <c r="H126" s="33"/>
      <c r="I126" s="26" t="s">
        <v>36</v>
      </c>
      <c r="J126" s="29" t="str">
        <f>E28</f>
        <v xml:space="preserve"> </v>
      </c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71"/>
      <c r="B128" s="172"/>
      <c r="C128" s="173" t="s">
        <v>192</v>
      </c>
      <c r="D128" s="174" t="s">
        <v>64</v>
      </c>
      <c r="E128" s="174" t="s">
        <v>60</v>
      </c>
      <c r="F128" s="174" t="s">
        <v>61</v>
      </c>
      <c r="G128" s="174" t="s">
        <v>193</v>
      </c>
      <c r="H128" s="174" t="s">
        <v>194</v>
      </c>
      <c r="I128" s="174" t="s">
        <v>195</v>
      </c>
      <c r="J128" s="175" t="s">
        <v>170</v>
      </c>
      <c r="K128" s="176" t="s">
        <v>196</v>
      </c>
      <c r="L128" s="177"/>
      <c r="M128" s="76" t="s">
        <v>1</v>
      </c>
      <c r="N128" s="77" t="s">
        <v>43</v>
      </c>
      <c r="O128" s="77" t="s">
        <v>197</v>
      </c>
      <c r="P128" s="77" t="s">
        <v>198</v>
      </c>
      <c r="Q128" s="77" t="s">
        <v>199</v>
      </c>
      <c r="R128" s="77" t="s">
        <v>200</v>
      </c>
      <c r="S128" s="77" t="s">
        <v>201</v>
      </c>
      <c r="T128" s="78" t="s">
        <v>202</v>
      </c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</row>
    <row r="129" spans="1:65" s="2" customFormat="1" ht="22.8" customHeight="1">
      <c r="A129" s="31"/>
      <c r="B129" s="32"/>
      <c r="C129" s="83" t="s">
        <v>171</v>
      </c>
      <c r="D129" s="33"/>
      <c r="E129" s="33"/>
      <c r="F129" s="33"/>
      <c r="G129" s="33"/>
      <c r="H129" s="33"/>
      <c r="I129" s="33"/>
      <c r="J129" s="178">
        <f>BK129</f>
        <v>0</v>
      </c>
      <c r="K129" s="33"/>
      <c r="L129" s="36"/>
      <c r="M129" s="79"/>
      <c r="N129" s="179"/>
      <c r="O129" s="80"/>
      <c r="P129" s="180">
        <f>P130+P141</f>
        <v>0</v>
      </c>
      <c r="Q129" s="80"/>
      <c r="R129" s="180">
        <f>R130+R141</f>
        <v>0</v>
      </c>
      <c r="S129" s="80"/>
      <c r="T129" s="181">
        <f>T130+T141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78</v>
      </c>
      <c r="AU129" s="14" t="s">
        <v>172</v>
      </c>
      <c r="BK129" s="182">
        <f>BK130+BK141</f>
        <v>0</v>
      </c>
    </row>
    <row r="130" spans="1:65" s="12" customFormat="1" ht="25.95" customHeight="1">
      <c r="B130" s="183"/>
      <c r="C130" s="184"/>
      <c r="D130" s="185" t="s">
        <v>78</v>
      </c>
      <c r="E130" s="186" t="s">
        <v>582</v>
      </c>
      <c r="F130" s="186" t="s">
        <v>868</v>
      </c>
      <c r="G130" s="184"/>
      <c r="H130" s="184"/>
      <c r="I130" s="187"/>
      <c r="J130" s="188">
        <f>BK130</f>
        <v>0</v>
      </c>
      <c r="K130" s="184"/>
      <c r="L130" s="189"/>
      <c r="M130" s="190"/>
      <c r="N130" s="191"/>
      <c r="O130" s="191"/>
      <c r="P130" s="192">
        <f>P131+P136</f>
        <v>0</v>
      </c>
      <c r="Q130" s="191"/>
      <c r="R130" s="192">
        <f>R131+R136</f>
        <v>0</v>
      </c>
      <c r="S130" s="191"/>
      <c r="T130" s="193">
        <f>T131+T136</f>
        <v>0</v>
      </c>
      <c r="AR130" s="194" t="s">
        <v>85</v>
      </c>
      <c r="AT130" s="195" t="s">
        <v>78</v>
      </c>
      <c r="AU130" s="195" t="s">
        <v>7</v>
      </c>
      <c r="AY130" s="194" t="s">
        <v>205</v>
      </c>
      <c r="BK130" s="196">
        <f>BK131+BK136</f>
        <v>0</v>
      </c>
    </row>
    <row r="131" spans="1:65" s="12" customFormat="1" ht="22.8" customHeight="1">
      <c r="B131" s="183"/>
      <c r="C131" s="184"/>
      <c r="D131" s="185" t="s">
        <v>78</v>
      </c>
      <c r="E131" s="197" t="s">
        <v>869</v>
      </c>
      <c r="F131" s="197" t="s">
        <v>870</v>
      </c>
      <c r="G131" s="184"/>
      <c r="H131" s="184"/>
      <c r="I131" s="187"/>
      <c r="J131" s="198">
        <f>BK131</f>
        <v>0</v>
      </c>
      <c r="K131" s="184"/>
      <c r="L131" s="189"/>
      <c r="M131" s="190"/>
      <c r="N131" s="191"/>
      <c r="O131" s="191"/>
      <c r="P131" s="192">
        <f>SUM(P132:P135)</f>
        <v>0</v>
      </c>
      <c r="Q131" s="191"/>
      <c r="R131" s="192">
        <f>SUM(R132:R135)</f>
        <v>0</v>
      </c>
      <c r="S131" s="191"/>
      <c r="T131" s="193">
        <f>SUM(T132:T135)</f>
        <v>0</v>
      </c>
      <c r="AR131" s="194" t="s">
        <v>85</v>
      </c>
      <c r="AT131" s="195" t="s">
        <v>78</v>
      </c>
      <c r="AU131" s="195" t="s">
        <v>85</v>
      </c>
      <c r="AY131" s="194" t="s">
        <v>205</v>
      </c>
      <c r="BK131" s="196">
        <f>SUM(BK132:BK135)</f>
        <v>0</v>
      </c>
    </row>
    <row r="132" spans="1:65" s="2" customFormat="1" ht="24.15" customHeight="1">
      <c r="A132" s="31"/>
      <c r="B132" s="32"/>
      <c r="C132" s="199" t="s">
        <v>85</v>
      </c>
      <c r="D132" s="199" t="s">
        <v>207</v>
      </c>
      <c r="E132" s="200" t="s">
        <v>871</v>
      </c>
      <c r="F132" s="201" t="s">
        <v>872</v>
      </c>
      <c r="G132" s="202" t="s">
        <v>302</v>
      </c>
      <c r="H132" s="203">
        <v>700</v>
      </c>
      <c r="I132" s="204"/>
      <c r="J132" s="205">
        <f>ROUND(I132*H132,2)</f>
        <v>0</v>
      </c>
      <c r="K132" s="206"/>
      <c r="L132" s="36"/>
      <c r="M132" s="207" t="s">
        <v>1</v>
      </c>
      <c r="N132" s="208" t="s">
        <v>45</v>
      </c>
      <c r="O132" s="72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211</v>
      </c>
      <c r="AT132" s="211" t="s">
        <v>207</v>
      </c>
      <c r="AU132" s="211" t="s">
        <v>90</v>
      </c>
      <c r="AY132" s="14" t="s">
        <v>205</v>
      </c>
      <c r="BE132" s="212">
        <f>IF(N132="základná",J132,0)</f>
        <v>0</v>
      </c>
      <c r="BF132" s="212">
        <f>IF(N132="znížená",J132,0)</f>
        <v>0</v>
      </c>
      <c r="BG132" s="212">
        <f>IF(N132="zákl. prenesená",J132,0)</f>
        <v>0</v>
      </c>
      <c r="BH132" s="212">
        <f>IF(N132="zníž. prenesená",J132,0)</f>
        <v>0</v>
      </c>
      <c r="BI132" s="212">
        <f>IF(N132="nulová",J132,0)</f>
        <v>0</v>
      </c>
      <c r="BJ132" s="14" t="s">
        <v>90</v>
      </c>
      <c r="BK132" s="212">
        <f>ROUND(I132*H132,2)</f>
        <v>0</v>
      </c>
      <c r="BL132" s="14" t="s">
        <v>211</v>
      </c>
      <c r="BM132" s="211" t="s">
        <v>90</v>
      </c>
    </row>
    <row r="133" spans="1:65" s="2" customFormat="1" ht="21.75" customHeight="1">
      <c r="A133" s="31"/>
      <c r="B133" s="32"/>
      <c r="C133" s="213" t="s">
        <v>90</v>
      </c>
      <c r="D133" s="213" t="s">
        <v>223</v>
      </c>
      <c r="E133" s="214" t="s">
        <v>873</v>
      </c>
      <c r="F133" s="215" t="s">
        <v>874</v>
      </c>
      <c r="G133" s="216" t="s">
        <v>302</v>
      </c>
      <c r="H133" s="217">
        <v>700</v>
      </c>
      <c r="I133" s="218"/>
      <c r="J133" s="219">
        <f>ROUND(I133*H133,2)</f>
        <v>0</v>
      </c>
      <c r="K133" s="220"/>
      <c r="L133" s="221"/>
      <c r="M133" s="222" t="s">
        <v>1</v>
      </c>
      <c r="N133" s="223" t="s">
        <v>45</v>
      </c>
      <c r="O133" s="72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>IF(N133="základná",J133,0)</f>
        <v>0</v>
      </c>
      <c r="BF133" s="212">
        <f>IF(N133="znížená",J133,0)</f>
        <v>0</v>
      </c>
      <c r="BG133" s="212">
        <f>IF(N133="zákl. prenesená",J133,0)</f>
        <v>0</v>
      </c>
      <c r="BH133" s="212">
        <f>IF(N133="zníž. prenesená",J133,0)</f>
        <v>0</v>
      </c>
      <c r="BI133" s="212">
        <f>IF(N133="nulová",J133,0)</f>
        <v>0</v>
      </c>
      <c r="BJ133" s="14" t="s">
        <v>90</v>
      </c>
      <c r="BK133" s="212">
        <f>ROUND(I133*H133,2)</f>
        <v>0</v>
      </c>
      <c r="BL133" s="14" t="s">
        <v>211</v>
      </c>
      <c r="BM133" s="211" t="s">
        <v>211</v>
      </c>
    </row>
    <row r="134" spans="1:65" s="2" customFormat="1" ht="24.15" customHeight="1">
      <c r="A134" s="31"/>
      <c r="B134" s="32"/>
      <c r="C134" s="213" t="s">
        <v>97</v>
      </c>
      <c r="D134" s="213" t="s">
        <v>223</v>
      </c>
      <c r="E134" s="214" t="s">
        <v>875</v>
      </c>
      <c r="F134" s="215" t="s">
        <v>876</v>
      </c>
      <c r="G134" s="216" t="s">
        <v>278</v>
      </c>
      <c r="H134" s="217">
        <v>40</v>
      </c>
      <c r="I134" s="218"/>
      <c r="J134" s="219">
        <f>ROUND(I134*H134,2)</f>
        <v>0</v>
      </c>
      <c r="K134" s="220"/>
      <c r="L134" s="221"/>
      <c r="M134" s="222" t="s">
        <v>1</v>
      </c>
      <c r="N134" s="223" t="s">
        <v>45</v>
      </c>
      <c r="O134" s="72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>IF(N134="základná",J134,0)</f>
        <v>0</v>
      </c>
      <c r="BF134" s="212">
        <f>IF(N134="znížená",J134,0)</f>
        <v>0</v>
      </c>
      <c r="BG134" s="212">
        <f>IF(N134="zákl. prenesená",J134,0)</f>
        <v>0</v>
      </c>
      <c r="BH134" s="212">
        <f>IF(N134="zníž. prenesená",J134,0)</f>
        <v>0</v>
      </c>
      <c r="BI134" s="212">
        <f>IF(N134="nulová",J134,0)</f>
        <v>0</v>
      </c>
      <c r="BJ134" s="14" t="s">
        <v>90</v>
      </c>
      <c r="BK134" s="212">
        <f>ROUND(I134*H134,2)</f>
        <v>0</v>
      </c>
      <c r="BL134" s="14" t="s">
        <v>211</v>
      </c>
      <c r="BM134" s="211" t="s">
        <v>229</v>
      </c>
    </row>
    <row r="135" spans="1:65" s="2" customFormat="1" ht="16.5" customHeight="1">
      <c r="A135" s="31"/>
      <c r="B135" s="32"/>
      <c r="C135" s="213" t="s">
        <v>211</v>
      </c>
      <c r="D135" s="213" t="s">
        <v>223</v>
      </c>
      <c r="E135" s="214" t="s">
        <v>877</v>
      </c>
      <c r="F135" s="215" t="s">
        <v>878</v>
      </c>
      <c r="G135" s="216" t="s">
        <v>879</v>
      </c>
      <c r="H135" s="217">
        <v>500</v>
      </c>
      <c r="I135" s="218"/>
      <c r="J135" s="219">
        <f>ROUND(I135*H135,2)</f>
        <v>0</v>
      </c>
      <c r="K135" s="220"/>
      <c r="L135" s="221"/>
      <c r="M135" s="222" t="s">
        <v>1</v>
      </c>
      <c r="N135" s="223" t="s">
        <v>45</v>
      </c>
      <c r="O135" s="72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227</v>
      </c>
      <c r="AT135" s="211" t="s">
        <v>223</v>
      </c>
      <c r="AU135" s="211" t="s">
        <v>90</v>
      </c>
      <c r="AY135" s="14" t="s">
        <v>205</v>
      </c>
      <c r="BE135" s="212">
        <f>IF(N135="základná",J135,0)</f>
        <v>0</v>
      </c>
      <c r="BF135" s="212">
        <f>IF(N135="znížená",J135,0)</f>
        <v>0</v>
      </c>
      <c r="BG135" s="212">
        <f>IF(N135="zákl. prenesená",J135,0)</f>
        <v>0</v>
      </c>
      <c r="BH135" s="212">
        <f>IF(N135="zníž. prenesená",J135,0)</f>
        <v>0</v>
      </c>
      <c r="BI135" s="212">
        <f>IF(N135="nulová",J135,0)</f>
        <v>0</v>
      </c>
      <c r="BJ135" s="14" t="s">
        <v>90</v>
      </c>
      <c r="BK135" s="212">
        <f>ROUND(I135*H135,2)</f>
        <v>0</v>
      </c>
      <c r="BL135" s="14" t="s">
        <v>211</v>
      </c>
      <c r="BM135" s="211" t="s">
        <v>227</v>
      </c>
    </row>
    <row r="136" spans="1:65" s="12" customFormat="1" ht="22.8" customHeight="1">
      <c r="B136" s="183"/>
      <c r="C136" s="184"/>
      <c r="D136" s="185" t="s">
        <v>78</v>
      </c>
      <c r="E136" s="197" t="s">
        <v>908</v>
      </c>
      <c r="F136" s="197" t="s">
        <v>909</v>
      </c>
      <c r="G136" s="184"/>
      <c r="H136" s="184"/>
      <c r="I136" s="187"/>
      <c r="J136" s="198">
        <f>BK136</f>
        <v>0</v>
      </c>
      <c r="K136" s="184"/>
      <c r="L136" s="189"/>
      <c r="M136" s="190"/>
      <c r="N136" s="191"/>
      <c r="O136" s="191"/>
      <c r="P136" s="192">
        <f>SUM(P137:P140)</f>
        <v>0</v>
      </c>
      <c r="Q136" s="191"/>
      <c r="R136" s="192">
        <f>SUM(R137:R140)</f>
        <v>0</v>
      </c>
      <c r="S136" s="191"/>
      <c r="T136" s="193">
        <f>SUM(T137:T140)</f>
        <v>0</v>
      </c>
      <c r="AR136" s="194" t="s">
        <v>85</v>
      </c>
      <c r="AT136" s="195" t="s">
        <v>78</v>
      </c>
      <c r="AU136" s="195" t="s">
        <v>85</v>
      </c>
      <c r="AY136" s="194" t="s">
        <v>205</v>
      </c>
      <c r="BK136" s="196">
        <f>SUM(BK137:BK140)</f>
        <v>0</v>
      </c>
    </row>
    <row r="137" spans="1:65" s="2" customFormat="1" ht="24.15" customHeight="1">
      <c r="A137" s="31"/>
      <c r="B137" s="32"/>
      <c r="C137" s="199" t="s">
        <v>222</v>
      </c>
      <c r="D137" s="199" t="s">
        <v>207</v>
      </c>
      <c r="E137" s="200" t="s">
        <v>934</v>
      </c>
      <c r="F137" s="201" t="s">
        <v>935</v>
      </c>
      <c r="G137" s="202" t="s">
        <v>302</v>
      </c>
      <c r="H137" s="203">
        <v>350</v>
      </c>
      <c r="I137" s="204"/>
      <c r="J137" s="205">
        <f>ROUND(I137*H137,2)</f>
        <v>0</v>
      </c>
      <c r="K137" s="206"/>
      <c r="L137" s="36"/>
      <c r="M137" s="207" t="s">
        <v>1</v>
      </c>
      <c r="N137" s="208" t="s">
        <v>45</v>
      </c>
      <c r="O137" s="72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211</v>
      </c>
      <c r="AT137" s="211" t="s">
        <v>207</v>
      </c>
      <c r="AU137" s="211" t="s">
        <v>90</v>
      </c>
      <c r="AY137" s="14" t="s">
        <v>205</v>
      </c>
      <c r="BE137" s="212">
        <f>IF(N137="základná",J137,0)</f>
        <v>0</v>
      </c>
      <c r="BF137" s="212">
        <f>IF(N137="znížená",J137,0)</f>
        <v>0</v>
      </c>
      <c r="BG137" s="212">
        <f>IF(N137="zákl. prenesená",J137,0)</f>
        <v>0</v>
      </c>
      <c r="BH137" s="212">
        <f>IF(N137="zníž. prenesená",J137,0)</f>
        <v>0</v>
      </c>
      <c r="BI137" s="212">
        <f>IF(N137="nulová",J137,0)</f>
        <v>0</v>
      </c>
      <c r="BJ137" s="14" t="s">
        <v>90</v>
      </c>
      <c r="BK137" s="212">
        <f>ROUND(I137*H137,2)</f>
        <v>0</v>
      </c>
      <c r="BL137" s="14" t="s">
        <v>211</v>
      </c>
      <c r="BM137" s="211" t="s">
        <v>245</v>
      </c>
    </row>
    <row r="138" spans="1:65" s="2" customFormat="1" ht="16.5" customHeight="1">
      <c r="A138" s="31"/>
      <c r="B138" s="32"/>
      <c r="C138" s="213" t="s">
        <v>229</v>
      </c>
      <c r="D138" s="213" t="s">
        <v>223</v>
      </c>
      <c r="E138" s="214" t="s">
        <v>936</v>
      </c>
      <c r="F138" s="215" t="s">
        <v>937</v>
      </c>
      <c r="G138" s="216" t="s">
        <v>302</v>
      </c>
      <c r="H138" s="217">
        <v>350</v>
      </c>
      <c r="I138" s="218"/>
      <c r="J138" s="219">
        <f>ROUND(I138*H138,2)</f>
        <v>0</v>
      </c>
      <c r="K138" s="220"/>
      <c r="L138" s="221"/>
      <c r="M138" s="222" t="s">
        <v>1</v>
      </c>
      <c r="N138" s="223" t="s">
        <v>45</v>
      </c>
      <c r="O138" s="72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227</v>
      </c>
      <c r="AT138" s="211" t="s">
        <v>223</v>
      </c>
      <c r="AU138" s="211" t="s">
        <v>90</v>
      </c>
      <c r="AY138" s="14" t="s">
        <v>205</v>
      </c>
      <c r="BE138" s="212">
        <f>IF(N138="základná",J138,0)</f>
        <v>0</v>
      </c>
      <c r="BF138" s="212">
        <f>IF(N138="znížená",J138,0)</f>
        <v>0</v>
      </c>
      <c r="BG138" s="212">
        <f>IF(N138="zákl. prenesená",J138,0)</f>
        <v>0</v>
      </c>
      <c r="BH138" s="212">
        <f>IF(N138="zníž. prenesená",J138,0)</f>
        <v>0</v>
      </c>
      <c r="BI138" s="212">
        <f>IF(N138="nulová",J138,0)</f>
        <v>0</v>
      </c>
      <c r="BJ138" s="14" t="s">
        <v>90</v>
      </c>
      <c r="BK138" s="212">
        <f>ROUND(I138*H138,2)</f>
        <v>0</v>
      </c>
      <c r="BL138" s="14" t="s">
        <v>211</v>
      </c>
      <c r="BM138" s="211" t="s">
        <v>254</v>
      </c>
    </row>
    <row r="139" spans="1:65" s="2" customFormat="1" ht="24.15" customHeight="1">
      <c r="A139" s="31"/>
      <c r="B139" s="32"/>
      <c r="C139" s="199" t="s">
        <v>234</v>
      </c>
      <c r="D139" s="199" t="s">
        <v>207</v>
      </c>
      <c r="E139" s="200" t="s">
        <v>961</v>
      </c>
      <c r="F139" s="201" t="s">
        <v>962</v>
      </c>
      <c r="G139" s="202" t="s">
        <v>302</v>
      </c>
      <c r="H139" s="203">
        <v>150</v>
      </c>
      <c r="I139" s="204"/>
      <c r="J139" s="205">
        <f>ROUND(I139*H139,2)</f>
        <v>0</v>
      </c>
      <c r="K139" s="206"/>
      <c r="L139" s="36"/>
      <c r="M139" s="207" t="s">
        <v>1</v>
      </c>
      <c r="N139" s="208" t="s">
        <v>45</v>
      </c>
      <c r="O139" s="72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211</v>
      </c>
      <c r="AT139" s="211" t="s">
        <v>207</v>
      </c>
      <c r="AU139" s="211" t="s">
        <v>90</v>
      </c>
      <c r="AY139" s="14" t="s">
        <v>205</v>
      </c>
      <c r="BE139" s="212">
        <f>IF(N139="základná",J139,0)</f>
        <v>0</v>
      </c>
      <c r="BF139" s="212">
        <f>IF(N139="znížená",J139,0)</f>
        <v>0</v>
      </c>
      <c r="BG139" s="212">
        <f>IF(N139="zákl. prenesená",J139,0)</f>
        <v>0</v>
      </c>
      <c r="BH139" s="212">
        <f>IF(N139="zníž. prenesená",J139,0)</f>
        <v>0</v>
      </c>
      <c r="BI139" s="212">
        <f>IF(N139="nulová",J139,0)</f>
        <v>0</v>
      </c>
      <c r="BJ139" s="14" t="s">
        <v>90</v>
      </c>
      <c r="BK139" s="212">
        <f>ROUND(I139*H139,2)</f>
        <v>0</v>
      </c>
      <c r="BL139" s="14" t="s">
        <v>211</v>
      </c>
      <c r="BM139" s="211" t="s">
        <v>262</v>
      </c>
    </row>
    <row r="140" spans="1:65" s="2" customFormat="1" ht="16.5" customHeight="1">
      <c r="A140" s="31"/>
      <c r="B140" s="32"/>
      <c r="C140" s="213" t="s">
        <v>227</v>
      </c>
      <c r="D140" s="213" t="s">
        <v>223</v>
      </c>
      <c r="E140" s="214" t="s">
        <v>963</v>
      </c>
      <c r="F140" s="215" t="s">
        <v>964</v>
      </c>
      <c r="G140" s="216" t="s">
        <v>278</v>
      </c>
      <c r="H140" s="217">
        <v>150</v>
      </c>
      <c r="I140" s="218"/>
      <c r="J140" s="219">
        <f>ROUND(I140*H140,2)</f>
        <v>0</v>
      </c>
      <c r="K140" s="220"/>
      <c r="L140" s="221"/>
      <c r="M140" s="222" t="s">
        <v>1</v>
      </c>
      <c r="N140" s="223" t="s">
        <v>45</v>
      </c>
      <c r="O140" s="72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227</v>
      </c>
      <c r="AT140" s="211" t="s">
        <v>223</v>
      </c>
      <c r="AU140" s="211" t="s">
        <v>90</v>
      </c>
      <c r="AY140" s="14" t="s">
        <v>205</v>
      </c>
      <c r="BE140" s="212">
        <f>IF(N140="základná",J140,0)</f>
        <v>0</v>
      </c>
      <c r="BF140" s="212">
        <f>IF(N140="znížená",J140,0)</f>
        <v>0</v>
      </c>
      <c r="BG140" s="212">
        <f>IF(N140="zákl. prenesená",J140,0)</f>
        <v>0</v>
      </c>
      <c r="BH140" s="212">
        <f>IF(N140="zníž. prenesená",J140,0)</f>
        <v>0</v>
      </c>
      <c r="BI140" s="212">
        <f>IF(N140="nulová",J140,0)</f>
        <v>0</v>
      </c>
      <c r="BJ140" s="14" t="s">
        <v>90</v>
      </c>
      <c r="BK140" s="212">
        <f>ROUND(I140*H140,2)</f>
        <v>0</v>
      </c>
      <c r="BL140" s="14" t="s">
        <v>211</v>
      </c>
      <c r="BM140" s="211" t="s">
        <v>271</v>
      </c>
    </row>
    <row r="141" spans="1:65" s="12" customFormat="1" ht="25.95" customHeight="1">
      <c r="B141" s="183"/>
      <c r="C141" s="184"/>
      <c r="D141" s="185" t="s">
        <v>78</v>
      </c>
      <c r="E141" s="186" t="s">
        <v>588</v>
      </c>
      <c r="F141" s="186" t="s">
        <v>965</v>
      </c>
      <c r="G141" s="184"/>
      <c r="H141" s="184"/>
      <c r="I141" s="187"/>
      <c r="J141" s="188">
        <f>BK141</f>
        <v>0</v>
      </c>
      <c r="K141" s="184"/>
      <c r="L141" s="189"/>
      <c r="M141" s="190"/>
      <c r="N141" s="191"/>
      <c r="O141" s="191"/>
      <c r="P141" s="192">
        <f>P142</f>
        <v>0</v>
      </c>
      <c r="Q141" s="191"/>
      <c r="R141" s="192">
        <f>R142</f>
        <v>0</v>
      </c>
      <c r="S141" s="191"/>
      <c r="T141" s="193">
        <f>T142</f>
        <v>0</v>
      </c>
      <c r="AR141" s="194" t="s">
        <v>85</v>
      </c>
      <c r="AT141" s="195" t="s">
        <v>78</v>
      </c>
      <c r="AU141" s="195" t="s">
        <v>7</v>
      </c>
      <c r="AY141" s="194" t="s">
        <v>205</v>
      </c>
      <c r="BK141" s="196">
        <f>BK142</f>
        <v>0</v>
      </c>
    </row>
    <row r="142" spans="1:65" s="12" customFormat="1" ht="22.8" customHeight="1">
      <c r="B142" s="183"/>
      <c r="C142" s="184"/>
      <c r="D142" s="185" t="s">
        <v>78</v>
      </c>
      <c r="E142" s="197" t="s">
        <v>966</v>
      </c>
      <c r="F142" s="197" t="s">
        <v>967</v>
      </c>
      <c r="G142" s="184"/>
      <c r="H142" s="184"/>
      <c r="I142" s="187"/>
      <c r="J142" s="198">
        <f>BK142</f>
        <v>0</v>
      </c>
      <c r="K142" s="184"/>
      <c r="L142" s="189"/>
      <c r="M142" s="190"/>
      <c r="N142" s="191"/>
      <c r="O142" s="191"/>
      <c r="P142" s="192">
        <f>SUM(P143:P145)</f>
        <v>0</v>
      </c>
      <c r="Q142" s="191"/>
      <c r="R142" s="192">
        <f>SUM(R143:R145)</f>
        <v>0</v>
      </c>
      <c r="S142" s="191"/>
      <c r="T142" s="193">
        <f>SUM(T143:T145)</f>
        <v>0</v>
      </c>
      <c r="AR142" s="194" t="s">
        <v>85</v>
      </c>
      <c r="AT142" s="195" t="s">
        <v>78</v>
      </c>
      <c r="AU142" s="195" t="s">
        <v>85</v>
      </c>
      <c r="AY142" s="194" t="s">
        <v>205</v>
      </c>
      <c r="BK142" s="196">
        <f>SUM(BK143:BK145)</f>
        <v>0</v>
      </c>
    </row>
    <row r="143" spans="1:65" s="2" customFormat="1" ht="24.15" customHeight="1">
      <c r="A143" s="31"/>
      <c r="B143" s="32"/>
      <c r="C143" s="199" t="s">
        <v>241</v>
      </c>
      <c r="D143" s="199" t="s">
        <v>207</v>
      </c>
      <c r="E143" s="200" t="s">
        <v>968</v>
      </c>
      <c r="F143" s="201" t="s">
        <v>969</v>
      </c>
      <c r="G143" s="202" t="s">
        <v>302</v>
      </c>
      <c r="H143" s="203">
        <v>430</v>
      </c>
      <c r="I143" s="204"/>
      <c r="J143" s="205">
        <f>ROUND(I143*H143,2)</f>
        <v>0</v>
      </c>
      <c r="K143" s="206"/>
      <c r="L143" s="36"/>
      <c r="M143" s="207" t="s">
        <v>1</v>
      </c>
      <c r="N143" s="208" t="s">
        <v>45</v>
      </c>
      <c r="O143" s="72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211</v>
      </c>
      <c r="AT143" s="211" t="s">
        <v>207</v>
      </c>
      <c r="AU143" s="211" t="s">
        <v>90</v>
      </c>
      <c r="AY143" s="14" t="s">
        <v>205</v>
      </c>
      <c r="BE143" s="212">
        <f>IF(N143="základná",J143,0)</f>
        <v>0</v>
      </c>
      <c r="BF143" s="212">
        <f>IF(N143="znížená",J143,0)</f>
        <v>0</v>
      </c>
      <c r="BG143" s="212">
        <f>IF(N143="zákl. prenesená",J143,0)</f>
        <v>0</v>
      </c>
      <c r="BH143" s="212">
        <f>IF(N143="zníž. prenesená",J143,0)</f>
        <v>0</v>
      </c>
      <c r="BI143" s="212">
        <f>IF(N143="nulová",J143,0)</f>
        <v>0</v>
      </c>
      <c r="BJ143" s="14" t="s">
        <v>90</v>
      </c>
      <c r="BK143" s="212">
        <f>ROUND(I143*H143,2)</f>
        <v>0</v>
      </c>
      <c r="BL143" s="14" t="s">
        <v>211</v>
      </c>
      <c r="BM143" s="211" t="s">
        <v>280</v>
      </c>
    </row>
    <row r="144" spans="1:65" s="2" customFormat="1" ht="24.15" customHeight="1">
      <c r="A144" s="31"/>
      <c r="B144" s="32"/>
      <c r="C144" s="213" t="s">
        <v>245</v>
      </c>
      <c r="D144" s="213" t="s">
        <v>223</v>
      </c>
      <c r="E144" s="214" t="s">
        <v>970</v>
      </c>
      <c r="F144" s="215" t="s">
        <v>971</v>
      </c>
      <c r="G144" s="216" t="s">
        <v>302</v>
      </c>
      <c r="H144" s="217">
        <v>50</v>
      </c>
      <c r="I144" s="218"/>
      <c r="J144" s="219">
        <f>ROUND(I144*H144,2)</f>
        <v>0</v>
      </c>
      <c r="K144" s="220"/>
      <c r="L144" s="221"/>
      <c r="M144" s="222" t="s">
        <v>1</v>
      </c>
      <c r="N144" s="223" t="s">
        <v>45</v>
      </c>
      <c r="O144" s="72"/>
      <c r="P144" s="209">
        <f>O144*H144</f>
        <v>0</v>
      </c>
      <c r="Q144" s="209">
        <v>0</v>
      </c>
      <c r="R144" s="209">
        <f>Q144*H144</f>
        <v>0</v>
      </c>
      <c r="S144" s="209">
        <v>0</v>
      </c>
      <c r="T144" s="210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227</v>
      </c>
      <c r="AT144" s="211" t="s">
        <v>223</v>
      </c>
      <c r="AU144" s="211" t="s">
        <v>90</v>
      </c>
      <c r="AY144" s="14" t="s">
        <v>205</v>
      </c>
      <c r="BE144" s="212">
        <f>IF(N144="základná",J144,0)</f>
        <v>0</v>
      </c>
      <c r="BF144" s="212">
        <f>IF(N144="znížená",J144,0)</f>
        <v>0</v>
      </c>
      <c r="BG144" s="212">
        <f>IF(N144="zákl. prenesená",J144,0)</f>
        <v>0</v>
      </c>
      <c r="BH144" s="212">
        <f>IF(N144="zníž. prenesená",J144,0)</f>
        <v>0</v>
      </c>
      <c r="BI144" s="212">
        <f>IF(N144="nulová",J144,0)</f>
        <v>0</v>
      </c>
      <c r="BJ144" s="14" t="s">
        <v>90</v>
      </c>
      <c r="BK144" s="212">
        <f>ROUND(I144*H144,2)</f>
        <v>0</v>
      </c>
      <c r="BL144" s="14" t="s">
        <v>211</v>
      </c>
      <c r="BM144" s="211" t="s">
        <v>8</v>
      </c>
    </row>
    <row r="145" spans="1:65" s="2" customFormat="1" ht="21.75" customHeight="1">
      <c r="A145" s="31"/>
      <c r="B145" s="32"/>
      <c r="C145" s="213" t="s">
        <v>250</v>
      </c>
      <c r="D145" s="213" t="s">
        <v>223</v>
      </c>
      <c r="E145" s="214" t="s">
        <v>972</v>
      </c>
      <c r="F145" s="215" t="s">
        <v>973</v>
      </c>
      <c r="G145" s="216" t="s">
        <v>302</v>
      </c>
      <c r="H145" s="217">
        <v>380</v>
      </c>
      <c r="I145" s="218"/>
      <c r="J145" s="219">
        <f>ROUND(I145*H145,2)</f>
        <v>0</v>
      </c>
      <c r="K145" s="220"/>
      <c r="L145" s="221"/>
      <c r="M145" s="230" t="s">
        <v>1</v>
      </c>
      <c r="N145" s="231" t="s">
        <v>45</v>
      </c>
      <c r="O145" s="227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227</v>
      </c>
      <c r="AT145" s="211" t="s">
        <v>223</v>
      </c>
      <c r="AU145" s="211" t="s">
        <v>90</v>
      </c>
      <c r="AY145" s="14" t="s">
        <v>205</v>
      </c>
      <c r="BE145" s="212">
        <f>IF(N145="základná",J145,0)</f>
        <v>0</v>
      </c>
      <c r="BF145" s="212">
        <f>IF(N145="znížená",J145,0)</f>
        <v>0</v>
      </c>
      <c r="BG145" s="212">
        <f>IF(N145="zákl. prenesená",J145,0)</f>
        <v>0</v>
      </c>
      <c r="BH145" s="212">
        <f>IF(N145="zníž. prenesená",J145,0)</f>
        <v>0</v>
      </c>
      <c r="BI145" s="212">
        <f>IF(N145="nulová",J145,0)</f>
        <v>0</v>
      </c>
      <c r="BJ145" s="14" t="s">
        <v>90</v>
      </c>
      <c r="BK145" s="212">
        <f>ROUND(I145*H145,2)</f>
        <v>0</v>
      </c>
      <c r="BL145" s="14" t="s">
        <v>211</v>
      </c>
      <c r="BM145" s="211" t="s">
        <v>295</v>
      </c>
    </row>
    <row r="146" spans="1:65" s="2" customFormat="1" ht="6.9" customHeight="1">
      <c r="A146" s="31"/>
      <c r="B146" s="55"/>
      <c r="C146" s="56"/>
      <c r="D146" s="56"/>
      <c r="E146" s="56"/>
      <c r="F146" s="56"/>
      <c r="G146" s="56"/>
      <c r="H146" s="56"/>
      <c r="I146" s="56"/>
      <c r="J146" s="56"/>
      <c r="K146" s="56"/>
      <c r="L146" s="36"/>
      <c r="M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</sheetData>
  <sheetProtection algorithmName="SHA-512" hashValue="660wpHaxVtGAa6JiukAsZS1jmAhIQnWUE4WIccxOU/v2tvODJW0fy6i45dn4dl994oOA5n85sM9Va+hzqry3Nw==" saltValue="/5g2HzJFqX6rRjWaE2cjJNi69514+xWYr1uEvBuJez3vNufC1GWNkU1u1oQoqFEjg89plo+NRY13KAY434htPA==" spinCount="100000" sheet="1" objects="1" scenarios="1" formatColumns="0" formatRows="0" autoFilter="0"/>
  <autoFilter ref="C128:K145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128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1059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ROUND(J127,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ROUND((SUM(BE127:BE144)),  2)</f>
        <v>0</v>
      </c>
      <c r="G37" s="134"/>
      <c r="H37" s="134"/>
      <c r="I37" s="135">
        <v>0</v>
      </c>
      <c r="J37" s="133">
        <f>ROUND(((SUM(BE127:BE144))*I37),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ROUND((SUM(BF127:BF144)),  2)</f>
        <v>0</v>
      </c>
      <c r="G38" s="134"/>
      <c r="H38" s="134"/>
      <c r="I38" s="135">
        <v>0.2</v>
      </c>
      <c r="J38" s="133">
        <f>ROUND(((SUM(BF127:BF144))*I38),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ROUND((SUM(BG127:BG144)),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ROUND((SUM(BH127:BH144)),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ROUND((SUM(BI127:BI144)),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01-1-11 - Zásuvky,vypínače 2.n.p.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J127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J128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865</v>
      </c>
      <c r="E102" s="168"/>
      <c r="F102" s="168"/>
      <c r="G102" s="168"/>
      <c r="H102" s="168"/>
      <c r="I102" s="168"/>
      <c r="J102" s="169">
        <f>J129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975</v>
      </c>
      <c r="E103" s="168"/>
      <c r="F103" s="168"/>
      <c r="G103" s="168"/>
      <c r="H103" s="168"/>
      <c r="I103" s="168"/>
      <c r="J103" s="169">
        <f>J132</f>
        <v>0</v>
      </c>
      <c r="K103" s="105"/>
      <c r="L103" s="170"/>
    </row>
    <row r="104" spans="1:47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" customHeight="1">
      <c r="A105" s="31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47" s="2" customFormat="1" ht="6.9" customHeight="1">
      <c r="A109" s="31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24.9" customHeight="1">
      <c r="A110" s="31"/>
      <c r="B110" s="32"/>
      <c r="C110" s="20" t="s">
        <v>191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12" customHeight="1">
      <c r="A112" s="31"/>
      <c r="B112" s="32"/>
      <c r="C112" s="26" t="s">
        <v>16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6.25" customHeight="1">
      <c r="A113" s="31"/>
      <c r="B113" s="32"/>
      <c r="C113" s="33"/>
      <c r="D113" s="33"/>
      <c r="E113" s="292" t="str">
        <f>E7</f>
        <v>Mäsovýroba, spracovanie mäsa a výroba regionálnych mäsových výrobkov</v>
      </c>
      <c r="F113" s="293"/>
      <c r="G113" s="293"/>
      <c r="H113" s="29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1" customFormat="1" ht="12" customHeight="1">
      <c r="B114" s="18"/>
      <c r="C114" s="26" t="s">
        <v>160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pans="1:63" s="1" customFormat="1" ht="16.5" customHeight="1">
      <c r="B115" s="18"/>
      <c r="C115" s="19"/>
      <c r="D115" s="19"/>
      <c r="E115" s="292" t="s">
        <v>161</v>
      </c>
      <c r="F115" s="266"/>
      <c r="G115" s="266"/>
      <c r="H115" s="266"/>
      <c r="I115" s="19"/>
      <c r="J115" s="19"/>
      <c r="K115" s="19"/>
      <c r="L115" s="17"/>
    </row>
    <row r="116" spans="1:63" s="1" customFormat="1" ht="12" customHeight="1">
      <c r="B116" s="18"/>
      <c r="C116" s="26" t="s">
        <v>162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63" s="2" customFormat="1" ht="16.5" customHeight="1">
      <c r="A117" s="31"/>
      <c r="B117" s="32"/>
      <c r="C117" s="33"/>
      <c r="D117" s="33"/>
      <c r="E117" s="296" t="s">
        <v>847</v>
      </c>
      <c r="F117" s="294"/>
      <c r="G117" s="294"/>
      <c r="H117" s="294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848</v>
      </c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6" t="str">
        <f>E13</f>
        <v>SO 01-1-11 - Zásuvky,vypínače 2.n.p.</v>
      </c>
      <c r="F119" s="294"/>
      <c r="G119" s="294"/>
      <c r="H119" s="294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F16</f>
        <v>Vígľaš-Pstruša</v>
      </c>
      <c r="G121" s="33"/>
      <c r="H121" s="33"/>
      <c r="I121" s="26" t="s">
        <v>22</v>
      </c>
      <c r="J121" s="67" t="str">
        <f>IF(J16="","",J16)</f>
        <v>Vyplň údaj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23</v>
      </c>
      <c r="D123" s="33"/>
      <c r="E123" s="33"/>
      <c r="F123" s="24" t="str">
        <f>E19</f>
        <v>AGROSEV, spol. s r.o.</v>
      </c>
      <c r="G123" s="33"/>
      <c r="H123" s="33"/>
      <c r="I123" s="26" t="s">
        <v>31</v>
      </c>
      <c r="J123" s="29" t="str">
        <f>E25</f>
        <v>architektúra, s.r.o.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29</v>
      </c>
      <c r="D124" s="33"/>
      <c r="E124" s="33"/>
      <c r="F124" s="24" t="str">
        <f>IF(E22="","",E22)</f>
        <v>Vyplň údaj</v>
      </c>
      <c r="G124" s="33"/>
      <c r="H124" s="33"/>
      <c r="I124" s="26" t="s">
        <v>36</v>
      </c>
      <c r="J124" s="29" t="str">
        <f>E28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71"/>
      <c r="B126" s="172"/>
      <c r="C126" s="173" t="s">
        <v>192</v>
      </c>
      <c r="D126" s="174" t="s">
        <v>64</v>
      </c>
      <c r="E126" s="174" t="s">
        <v>60</v>
      </c>
      <c r="F126" s="174" t="s">
        <v>61</v>
      </c>
      <c r="G126" s="174" t="s">
        <v>193</v>
      </c>
      <c r="H126" s="174" t="s">
        <v>194</v>
      </c>
      <c r="I126" s="174" t="s">
        <v>195</v>
      </c>
      <c r="J126" s="175" t="s">
        <v>170</v>
      </c>
      <c r="K126" s="176" t="s">
        <v>196</v>
      </c>
      <c r="L126" s="177"/>
      <c r="M126" s="76" t="s">
        <v>1</v>
      </c>
      <c r="N126" s="77" t="s">
        <v>43</v>
      </c>
      <c r="O126" s="77" t="s">
        <v>197</v>
      </c>
      <c r="P126" s="77" t="s">
        <v>198</v>
      </c>
      <c r="Q126" s="77" t="s">
        <v>199</v>
      </c>
      <c r="R126" s="77" t="s">
        <v>200</v>
      </c>
      <c r="S126" s="77" t="s">
        <v>201</v>
      </c>
      <c r="T126" s="78" t="s">
        <v>202</v>
      </c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</row>
    <row r="127" spans="1:63" s="2" customFormat="1" ht="22.8" customHeight="1">
      <c r="A127" s="31"/>
      <c r="B127" s="32"/>
      <c r="C127" s="83" t="s">
        <v>171</v>
      </c>
      <c r="D127" s="33"/>
      <c r="E127" s="33"/>
      <c r="F127" s="33"/>
      <c r="G127" s="33"/>
      <c r="H127" s="33"/>
      <c r="I127" s="33"/>
      <c r="J127" s="178">
        <f>BK127</f>
        <v>0</v>
      </c>
      <c r="K127" s="33"/>
      <c r="L127" s="36"/>
      <c r="M127" s="79"/>
      <c r="N127" s="179"/>
      <c r="O127" s="80"/>
      <c r="P127" s="180">
        <f>P128</f>
        <v>0</v>
      </c>
      <c r="Q127" s="80"/>
      <c r="R127" s="180">
        <f>R128</f>
        <v>0</v>
      </c>
      <c r="S127" s="80"/>
      <c r="T127" s="181">
        <f>T128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78</v>
      </c>
      <c r="AU127" s="14" t="s">
        <v>172</v>
      </c>
      <c r="BK127" s="182">
        <f>BK128</f>
        <v>0</v>
      </c>
    </row>
    <row r="128" spans="1:63" s="12" customFormat="1" ht="25.95" customHeight="1">
      <c r="B128" s="183"/>
      <c r="C128" s="184"/>
      <c r="D128" s="185" t="s">
        <v>78</v>
      </c>
      <c r="E128" s="186" t="s">
        <v>582</v>
      </c>
      <c r="F128" s="186" t="s">
        <v>868</v>
      </c>
      <c r="G128" s="184"/>
      <c r="H128" s="184"/>
      <c r="I128" s="187"/>
      <c r="J128" s="188">
        <f>BK128</f>
        <v>0</v>
      </c>
      <c r="K128" s="184"/>
      <c r="L128" s="189"/>
      <c r="M128" s="190"/>
      <c r="N128" s="191"/>
      <c r="O128" s="191"/>
      <c r="P128" s="192">
        <f>P129+P132</f>
        <v>0</v>
      </c>
      <c r="Q128" s="191"/>
      <c r="R128" s="192">
        <f>R129+R132</f>
        <v>0</v>
      </c>
      <c r="S128" s="191"/>
      <c r="T128" s="193">
        <f>T129+T132</f>
        <v>0</v>
      </c>
      <c r="AR128" s="194" t="s">
        <v>85</v>
      </c>
      <c r="AT128" s="195" t="s">
        <v>78</v>
      </c>
      <c r="AU128" s="195" t="s">
        <v>7</v>
      </c>
      <c r="AY128" s="194" t="s">
        <v>205</v>
      </c>
      <c r="BK128" s="196">
        <f>BK129+BK132</f>
        <v>0</v>
      </c>
    </row>
    <row r="129" spans="1:65" s="12" customFormat="1" ht="22.8" customHeight="1">
      <c r="B129" s="183"/>
      <c r="C129" s="184"/>
      <c r="D129" s="185" t="s">
        <v>78</v>
      </c>
      <c r="E129" s="197" t="s">
        <v>869</v>
      </c>
      <c r="F129" s="197" t="s">
        <v>870</v>
      </c>
      <c r="G129" s="184"/>
      <c r="H129" s="184"/>
      <c r="I129" s="187"/>
      <c r="J129" s="198">
        <f>BK129</f>
        <v>0</v>
      </c>
      <c r="K129" s="184"/>
      <c r="L129" s="189"/>
      <c r="M129" s="190"/>
      <c r="N129" s="191"/>
      <c r="O129" s="191"/>
      <c r="P129" s="192">
        <f>SUM(P130:P131)</f>
        <v>0</v>
      </c>
      <c r="Q129" s="191"/>
      <c r="R129" s="192">
        <f>SUM(R130:R131)</f>
        <v>0</v>
      </c>
      <c r="S129" s="191"/>
      <c r="T129" s="193">
        <f>SUM(T130:T131)</f>
        <v>0</v>
      </c>
      <c r="AR129" s="194" t="s">
        <v>85</v>
      </c>
      <c r="AT129" s="195" t="s">
        <v>78</v>
      </c>
      <c r="AU129" s="195" t="s">
        <v>85</v>
      </c>
      <c r="AY129" s="194" t="s">
        <v>205</v>
      </c>
      <c r="BK129" s="196">
        <f>SUM(BK130:BK131)</f>
        <v>0</v>
      </c>
    </row>
    <row r="130" spans="1:65" s="2" customFormat="1" ht="24.15" customHeight="1">
      <c r="A130" s="31"/>
      <c r="B130" s="32"/>
      <c r="C130" s="199" t="s">
        <v>85</v>
      </c>
      <c r="D130" s="199" t="s">
        <v>207</v>
      </c>
      <c r="E130" s="200" t="s">
        <v>1060</v>
      </c>
      <c r="F130" s="201" t="s">
        <v>1061</v>
      </c>
      <c r="G130" s="202" t="s">
        <v>278</v>
      </c>
      <c r="H130" s="203">
        <v>74</v>
      </c>
      <c r="I130" s="204"/>
      <c r="J130" s="205">
        <f>ROUND(I130*H130,2)</f>
        <v>0</v>
      </c>
      <c r="K130" s="206"/>
      <c r="L130" s="36"/>
      <c r="M130" s="207" t="s">
        <v>1</v>
      </c>
      <c r="N130" s="208" t="s">
        <v>45</v>
      </c>
      <c r="O130" s="72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1" t="s">
        <v>211</v>
      </c>
      <c r="AT130" s="211" t="s">
        <v>207</v>
      </c>
      <c r="AU130" s="211" t="s">
        <v>90</v>
      </c>
      <c r="AY130" s="14" t="s">
        <v>205</v>
      </c>
      <c r="BE130" s="212">
        <f>IF(N130="základná",J130,0)</f>
        <v>0</v>
      </c>
      <c r="BF130" s="212">
        <f>IF(N130="znížená",J130,0)</f>
        <v>0</v>
      </c>
      <c r="BG130" s="212">
        <f>IF(N130="zákl. prenesená",J130,0)</f>
        <v>0</v>
      </c>
      <c r="BH130" s="212">
        <f>IF(N130="zníž. prenesená",J130,0)</f>
        <v>0</v>
      </c>
      <c r="BI130" s="212">
        <f>IF(N130="nulová",J130,0)</f>
        <v>0</v>
      </c>
      <c r="BJ130" s="14" t="s">
        <v>90</v>
      </c>
      <c r="BK130" s="212">
        <f>ROUND(I130*H130,2)</f>
        <v>0</v>
      </c>
      <c r="BL130" s="14" t="s">
        <v>211</v>
      </c>
      <c r="BM130" s="211" t="s">
        <v>90</v>
      </c>
    </row>
    <row r="131" spans="1:65" s="2" customFormat="1" ht="21.75" customHeight="1">
      <c r="A131" s="31"/>
      <c r="B131" s="32"/>
      <c r="C131" s="213" t="s">
        <v>90</v>
      </c>
      <c r="D131" s="213" t="s">
        <v>223</v>
      </c>
      <c r="E131" s="214" t="s">
        <v>1062</v>
      </c>
      <c r="F131" s="215" t="s">
        <v>1063</v>
      </c>
      <c r="G131" s="216" t="s">
        <v>278</v>
      </c>
      <c r="H131" s="217">
        <v>74</v>
      </c>
      <c r="I131" s="218"/>
      <c r="J131" s="219">
        <f>ROUND(I131*H131,2)</f>
        <v>0</v>
      </c>
      <c r="K131" s="220"/>
      <c r="L131" s="221"/>
      <c r="M131" s="222" t="s">
        <v>1</v>
      </c>
      <c r="N131" s="223" t="s">
        <v>45</v>
      </c>
      <c r="O131" s="72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227</v>
      </c>
      <c r="AT131" s="211" t="s">
        <v>223</v>
      </c>
      <c r="AU131" s="211" t="s">
        <v>90</v>
      </c>
      <c r="AY131" s="14" t="s">
        <v>205</v>
      </c>
      <c r="BE131" s="212">
        <f>IF(N131="základná",J131,0)</f>
        <v>0</v>
      </c>
      <c r="BF131" s="212">
        <f>IF(N131="znížená",J131,0)</f>
        <v>0</v>
      </c>
      <c r="BG131" s="212">
        <f>IF(N131="zákl. prenesená",J131,0)</f>
        <v>0</v>
      </c>
      <c r="BH131" s="212">
        <f>IF(N131="zníž. prenesená",J131,0)</f>
        <v>0</v>
      </c>
      <c r="BI131" s="212">
        <f>IF(N131="nulová",J131,0)</f>
        <v>0</v>
      </c>
      <c r="BJ131" s="14" t="s">
        <v>90</v>
      </c>
      <c r="BK131" s="212">
        <f>ROUND(I131*H131,2)</f>
        <v>0</v>
      </c>
      <c r="BL131" s="14" t="s">
        <v>211</v>
      </c>
      <c r="BM131" s="211" t="s">
        <v>211</v>
      </c>
    </row>
    <row r="132" spans="1:65" s="12" customFormat="1" ht="22.8" customHeight="1">
      <c r="B132" s="183"/>
      <c r="C132" s="184"/>
      <c r="D132" s="185" t="s">
        <v>78</v>
      </c>
      <c r="E132" s="197" t="s">
        <v>976</v>
      </c>
      <c r="F132" s="197" t="s">
        <v>977</v>
      </c>
      <c r="G132" s="184"/>
      <c r="H132" s="184"/>
      <c r="I132" s="187"/>
      <c r="J132" s="198">
        <f>BK132</f>
        <v>0</v>
      </c>
      <c r="K132" s="184"/>
      <c r="L132" s="189"/>
      <c r="M132" s="190"/>
      <c r="N132" s="191"/>
      <c r="O132" s="191"/>
      <c r="P132" s="192">
        <f>SUM(P133:P144)</f>
        <v>0</v>
      </c>
      <c r="Q132" s="191"/>
      <c r="R132" s="192">
        <f>SUM(R133:R144)</f>
        <v>0</v>
      </c>
      <c r="S132" s="191"/>
      <c r="T132" s="193">
        <f>SUM(T133:T144)</f>
        <v>0</v>
      </c>
      <c r="AR132" s="194" t="s">
        <v>85</v>
      </c>
      <c r="AT132" s="195" t="s">
        <v>78</v>
      </c>
      <c r="AU132" s="195" t="s">
        <v>85</v>
      </c>
      <c r="AY132" s="194" t="s">
        <v>205</v>
      </c>
      <c r="BK132" s="196">
        <f>SUM(BK133:BK144)</f>
        <v>0</v>
      </c>
    </row>
    <row r="133" spans="1:65" s="2" customFormat="1" ht="24.15" customHeight="1">
      <c r="A133" s="31"/>
      <c r="B133" s="32"/>
      <c r="C133" s="199" t="s">
        <v>97</v>
      </c>
      <c r="D133" s="199" t="s">
        <v>207</v>
      </c>
      <c r="E133" s="200" t="s">
        <v>994</v>
      </c>
      <c r="F133" s="201" t="s">
        <v>995</v>
      </c>
      <c r="G133" s="202" t="s">
        <v>278</v>
      </c>
      <c r="H133" s="203">
        <v>3</v>
      </c>
      <c r="I133" s="204"/>
      <c r="J133" s="205">
        <f t="shared" ref="J133:J144" si="0">ROUND(I133*H133,2)</f>
        <v>0</v>
      </c>
      <c r="K133" s="206"/>
      <c r="L133" s="36"/>
      <c r="M133" s="207" t="s">
        <v>1</v>
      </c>
      <c r="N133" s="208" t="s">
        <v>45</v>
      </c>
      <c r="O133" s="72"/>
      <c r="P133" s="209">
        <f t="shared" ref="P133:P144" si="1">O133*H133</f>
        <v>0</v>
      </c>
      <c r="Q133" s="209">
        <v>0</v>
      </c>
      <c r="R133" s="209">
        <f t="shared" ref="R133:R144" si="2">Q133*H133</f>
        <v>0</v>
      </c>
      <c r="S133" s="209">
        <v>0</v>
      </c>
      <c r="T133" s="210">
        <f t="shared" ref="T133:T144" si="3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211</v>
      </c>
      <c r="AT133" s="211" t="s">
        <v>207</v>
      </c>
      <c r="AU133" s="211" t="s">
        <v>90</v>
      </c>
      <c r="AY133" s="14" t="s">
        <v>205</v>
      </c>
      <c r="BE133" s="212">
        <f t="shared" ref="BE133:BE144" si="4">IF(N133="základná",J133,0)</f>
        <v>0</v>
      </c>
      <c r="BF133" s="212">
        <f t="shared" ref="BF133:BF144" si="5">IF(N133="znížená",J133,0)</f>
        <v>0</v>
      </c>
      <c r="BG133" s="212">
        <f t="shared" ref="BG133:BG144" si="6">IF(N133="zákl. prenesená",J133,0)</f>
        <v>0</v>
      </c>
      <c r="BH133" s="212">
        <f t="shared" ref="BH133:BH144" si="7">IF(N133="zníž. prenesená",J133,0)</f>
        <v>0</v>
      </c>
      <c r="BI133" s="212">
        <f t="shared" ref="BI133:BI144" si="8">IF(N133="nulová",J133,0)</f>
        <v>0</v>
      </c>
      <c r="BJ133" s="14" t="s">
        <v>90</v>
      </c>
      <c r="BK133" s="212">
        <f t="shared" ref="BK133:BK144" si="9">ROUND(I133*H133,2)</f>
        <v>0</v>
      </c>
      <c r="BL133" s="14" t="s">
        <v>211</v>
      </c>
      <c r="BM133" s="211" t="s">
        <v>229</v>
      </c>
    </row>
    <row r="134" spans="1:65" s="2" customFormat="1" ht="16.5" customHeight="1">
      <c r="A134" s="31"/>
      <c r="B134" s="32"/>
      <c r="C134" s="213" t="s">
        <v>211</v>
      </c>
      <c r="D134" s="213" t="s">
        <v>223</v>
      </c>
      <c r="E134" s="214" t="s">
        <v>1064</v>
      </c>
      <c r="F134" s="215" t="s">
        <v>1065</v>
      </c>
      <c r="G134" s="216" t="s">
        <v>278</v>
      </c>
      <c r="H134" s="217">
        <v>3</v>
      </c>
      <c r="I134" s="218"/>
      <c r="J134" s="219">
        <f t="shared" si="0"/>
        <v>0</v>
      </c>
      <c r="K134" s="220"/>
      <c r="L134" s="221"/>
      <c r="M134" s="222" t="s">
        <v>1</v>
      </c>
      <c r="N134" s="223" t="s">
        <v>45</v>
      </c>
      <c r="O134" s="72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4" t="s">
        <v>90</v>
      </c>
      <c r="BK134" s="212">
        <f t="shared" si="9"/>
        <v>0</v>
      </c>
      <c r="BL134" s="14" t="s">
        <v>211</v>
      </c>
      <c r="BM134" s="211" t="s">
        <v>227</v>
      </c>
    </row>
    <row r="135" spans="1:65" s="2" customFormat="1" ht="16.5" customHeight="1">
      <c r="A135" s="31"/>
      <c r="B135" s="32"/>
      <c r="C135" s="213" t="s">
        <v>222</v>
      </c>
      <c r="D135" s="213" t="s">
        <v>223</v>
      </c>
      <c r="E135" s="214" t="s">
        <v>1066</v>
      </c>
      <c r="F135" s="215" t="s">
        <v>1067</v>
      </c>
      <c r="G135" s="216" t="s">
        <v>278</v>
      </c>
      <c r="H135" s="217">
        <v>3</v>
      </c>
      <c r="I135" s="218"/>
      <c r="J135" s="219">
        <f t="shared" si="0"/>
        <v>0</v>
      </c>
      <c r="K135" s="220"/>
      <c r="L135" s="221"/>
      <c r="M135" s="222" t="s">
        <v>1</v>
      </c>
      <c r="N135" s="223" t="s">
        <v>45</v>
      </c>
      <c r="O135" s="72"/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227</v>
      </c>
      <c r="AT135" s="211" t="s">
        <v>223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211</v>
      </c>
      <c r="BM135" s="211" t="s">
        <v>245</v>
      </c>
    </row>
    <row r="136" spans="1:65" s="2" customFormat="1" ht="16.5" customHeight="1">
      <c r="A136" s="31"/>
      <c r="B136" s="32"/>
      <c r="C136" s="213" t="s">
        <v>229</v>
      </c>
      <c r="D136" s="213" t="s">
        <v>223</v>
      </c>
      <c r="E136" s="214" t="s">
        <v>1068</v>
      </c>
      <c r="F136" s="215" t="s">
        <v>1069</v>
      </c>
      <c r="G136" s="216" t="s">
        <v>278</v>
      </c>
      <c r="H136" s="217">
        <v>3</v>
      </c>
      <c r="I136" s="218"/>
      <c r="J136" s="219">
        <f t="shared" si="0"/>
        <v>0</v>
      </c>
      <c r="K136" s="220"/>
      <c r="L136" s="221"/>
      <c r="M136" s="222" t="s">
        <v>1</v>
      </c>
      <c r="N136" s="223" t="s">
        <v>45</v>
      </c>
      <c r="O136" s="72"/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227</v>
      </c>
      <c r="AT136" s="211" t="s">
        <v>223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211</v>
      </c>
      <c r="BM136" s="211" t="s">
        <v>254</v>
      </c>
    </row>
    <row r="137" spans="1:65" s="2" customFormat="1" ht="24.15" customHeight="1">
      <c r="A137" s="31"/>
      <c r="B137" s="32"/>
      <c r="C137" s="199" t="s">
        <v>234</v>
      </c>
      <c r="D137" s="199" t="s">
        <v>207</v>
      </c>
      <c r="E137" s="200" t="s">
        <v>1070</v>
      </c>
      <c r="F137" s="201" t="s">
        <v>1071</v>
      </c>
      <c r="G137" s="202" t="s">
        <v>278</v>
      </c>
      <c r="H137" s="203">
        <v>6</v>
      </c>
      <c r="I137" s="204"/>
      <c r="J137" s="205">
        <f t="shared" si="0"/>
        <v>0</v>
      </c>
      <c r="K137" s="206"/>
      <c r="L137" s="36"/>
      <c r="M137" s="207" t="s">
        <v>1</v>
      </c>
      <c r="N137" s="208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211</v>
      </c>
      <c r="AT137" s="211" t="s">
        <v>207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211</v>
      </c>
      <c r="BM137" s="211" t="s">
        <v>262</v>
      </c>
    </row>
    <row r="138" spans="1:65" s="2" customFormat="1" ht="24.15" customHeight="1">
      <c r="A138" s="31"/>
      <c r="B138" s="32"/>
      <c r="C138" s="213" t="s">
        <v>227</v>
      </c>
      <c r="D138" s="213" t="s">
        <v>223</v>
      </c>
      <c r="E138" s="214" t="s">
        <v>1072</v>
      </c>
      <c r="F138" s="215" t="s">
        <v>1073</v>
      </c>
      <c r="G138" s="216" t="s">
        <v>278</v>
      </c>
      <c r="H138" s="217">
        <v>6</v>
      </c>
      <c r="I138" s="218"/>
      <c r="J138" s="219">
        <f t="shared" si="0"/>
        <v>0</v>
      </c>
      <c r="K138" s="220"/>
      <c r="L138" s="221"/>
      <c r="M138" s="222" t="s">
        <v>1</v>
      </c>
      <c r="N138" s="223" t="s">
        <v>45</v>
      </c>
      <c r="O138" s="72"/>
      <c r="P138" s="209">
        <f t="shared" si="1"/>
        <v>0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227</v>
      </c>
      <c r="AT138" s="211" t="s">
        <v>223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211</v>
      </c>
      <c r="BM138" s="211" t="s">
        <v>271</v>
      </c>
    </row>
    <row r="139" spans="1:65" s="2" customFormat="1" ht="16.5" customHeight="1">
      <c r="A139" s="31"/>
      <c r="B139" s="32"/>
      <c r="C139" s="213" t="s">
        <v>241</v>
      </c>
      <c r="D139" s="213" t="s">
        <v>223</v>
      </c>
      <c r="E139" s="214" t="s">
        <v>1074</v>
      </c>
      <c r="F139" s="215" t="s">
        <v>1075</v>
      </c>
      <c r="G139" s="216" t="s">
        <v>278</v>
      </c>
      <c r="H139" s="217">
        <v>6</v>
      </c>
      <c r="I139" s="218"/>
      <c r="J139" s="219">
        <f t="shared" si="0"/>
        <v>0</v>
      </c>
      <c r="K139" s="220"/>
      <c r="L139" s="221"/>
      <c r="M139" s="222" t="s">
        <v>1</v>
      </c>
      <c r="N139" s="223" t="s">
        <v>45</v>
      </c>
      <c r="O139" s="72"/>
      <c r="P139" s="209">
        <f t="shared" si="1"/>
        <v>0</v>
      </c>
      <c r="Q139" s="209">
        <v>0</v>
      </c>
      <c r="R139" s="209">
        <f t="shared" si="2"/>
        <v>0</v>
      </c>
      <c r="S139" s="209">
        <v>0</v>
      </c>
      <c r="T139" s="210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227</v>
      </c>
      <c r="AT139" s="211" t="s">
        <v>223</v>
      </c>
      <c r="AU139" s="211" t="s">
        <v>90</v>
      </c>
      <c r="AY139" s="14" t="s">
        <v>205</v>
      </c>
      <c r="BE139" s="212">
        <f t="shared" si="4"/>
        <v>0</v>
      </c>
      <c r="BF139" s="212">
        <f t="shared" si="5"/>
        <v>0</v>
      </c>
      <c r="BG139" s="212">
        <f t="shared" si="6"/>
        <v>0</v>
      </c>
      <c r="BH139" s="212">
        <f t="shared" si="7"/>
        <v>0</v>
      </c>
      <c r="BI139" s="212">
        <f t="shared" si="8"/>
        <v>0</v>
      </c>
      <c r="BJ139" s="14" t="s">
        <v>90</v>
      </c>
      <c r="BK139" s="212">
        <f t="shared" si="9"/>
        <v>0</v>
      </c>
      <c r="BL139" s="14" t="s">
        <v>211</v>
      </c>
      <c r="BM139" s="211" t="s">
        <v>280</v>
      </c>
    </row>
    <row r="140" spans="1:65" s="2" customFormat="1" ht="24.15" customHeight="1">
      <c r="A140" s="31"/>
      <c r="B140" s="32"/>
      <c r="C140" s="199" t="s">
        <v>245</v>
      </c>
      <c r="D140" s="199" t="s">
        <v>207</v>
      </c>
      <c r="E140" s="200" t="s">
        <v>1076</v>
      </c>
      <c r="F140" s="201" t="s">
        <v>1077</v>
      </c>
      <c r="G140" s="202" t="s">
        <v>278</v>
      </c>
      <c r="H140" s="203">
        <v>54</v>
      </c>
      <c r="I140" s="204"/>
      <c r="J140" s="205">
        <f t="shared" si="0"/>
        <v>0</v>
      </c>
      <c r="K140" s="206"/>
      <c r="L140" s="36"/>
      <c r="M140" s="207" t="s">
        <v>1</v>
      </c>
      <c r="N140" s="208" t="s">
        <v>45</v>
      </c>
      <c r="O140" s="72"/>
      <c r="P140" s="209">
        <f t="shared" si="1"/>
        <v>0</v>
      </c>
      <c r="Q140" s="209">
        <v>0</v>
      </c>
      <c r="R140" s="209">
        <f t="shared" si="2"/>
        <v>0</v>
      </c>
      <c r="S140" s="209">
        <v>0</v>
      </c>
      <c r="T140" s="210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211</v>
      </c>
      <c r="AT140" s="211" t="s">
        <v>207</v>
      </c>
      <c r="AU140" s="211" t="s">
        <v>90</v>
      </c>
      <c r="AY140" s="14" t="s">
        <v>205</v>
      </c>
      <c r="BE140" s="212">
        <f t="shared" si="4"/>
        <v>0</v>
      </c>
      <c r="BF140" s="212">
        <f t="shared" si="5"/>
        <v>0</v>
      </c>
      <c r="BG140" s="212">
        <f t="shared" si="6"/>
        <v>0</v>
      </c>
      <c r="BH140" s="212">
        <f t="shared" si="7"/>
        <v>0</v>
      </c>
      <c r="BI140" s="212">
        <f t="shared" si="8"/>
        <v>0</v>
      </c>
      <c r="BJ140" s="14" t="s">
        <v>90</v>
      </c>
      <c r="BK140" s="212">
        <f t="shared" si="9"/>
        <v>0</v>
      </c>
      <c r="BL140" s="14" t="s">
        <v>211</v>
      </c>
      <c r="BM140" s="211" t="s">
        <v>8</v>
      </c>
    </row>
    <row r="141" spans="1:65" s="2" customFormat="1" ht="16.5" customHeight="1">
      <c r="A141" s="31"/>
      <c r="B141" s="32"/>
      <c r="C141" s="213" t="s">
        <v>250</v>
      </c>
      <c r="D141" s="213" t="s">
        <v>223</v>
      </c>
      <c r="E141" s="214" t="s">
        <v>1078</v>
      </c>
      <c r="F141" s="215" t="s">
        <v>1079</v>
      </c>
      <c r="G141" s="216" t="s">
        <v>278</v>
      </c>
      <c r="H141" s="217">
        <v>54</v>
      </c>
      <c r="I141" s="218"/>
      <c r="J141" s="219">
        <f t="shared" si="0"/>
        <v>0</v>
      </c>
      <c r="K141" s="220"/>
      <c r="L141" s="221"/>
      <c r="M141" s="222" t="s">
        <v>1</v>
      </c>
      <c r="N141" s="223" t="s">
        <v>45</v>
      </c>
      <c r="O141" s="72"/>
      <c r="P141" s="209">
        <f t="shared" si="1"/>
        <v>0</v>
      </c>
      <c r="Q141" s="209">
        <v>0</v>
      </c>
      <c r="R141" s="209">
        <f t="shared" si="2"/>
        <v>0</v>
      </c>
      <c r="S141" s="209">
        <v>0</v>
      </c>
      <c r="T141" s="210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227</v>
      </c>
      <c r="AT141" s="211" t="s">
        <v>223</v>
      </c>
      <c r="AU141" s="211" t="s">
        <v>90</v>
      </c>
      <c r="AY141" s="14" t="s">
        <v>205</v>
      </c>
      <c r="BE141" s="212">
        <f t="shared" si="4"/>
        <v>0</v>
      </c>
      <c r="BF141" s="212">
        <f t="shared" si="5"/>
        <v>0</v>
      </c>
      <c r="BG141" s="212">
        <f t="shared" si="6"/>
        <v>0</v>
      </c>
      <c r="BH141" s="212">
        <f t="shared" si="7"/>
        <v>0</v>
      </c>
      <c r="BI141" s="212">
        <f t="shared" si="8"/>
        <v>0</v>
      </c>
      <c r="BJ141" s="14" t="s">
        <v>90</v>
      </c>
      <c r="BK141" s="212">
        <f t="shared" si="9"/>
        <v>0</v>
      </c>
      <c r="BL141" s="14" t="s">
        <v>211</v>
      </c>
      <c r="BM141" s="211" t="s">
        <v>295</v>
      </c>
    </row>
    <row r="142" spans="1:65" s="2" customFormat="1" ht="16.5" customHeight="1">
      <c r="A142" s="31"/>
      <c r="B142" s="32"/>
      <c r="C142" s="213" t="s">
        <v>254</v>
      </c>
      <c r="D142" s="213" t="s">
        <v>223</v>
      </c>
      <c r="E142" s="214" t="s">
        <v>1080</v>
      </c>
      <c r="F142" s="215" t="s">
        <v>1081</v>
      </c>
      <c r="G142" s="216" t="s">
        <v>278</v>
      </c>
      <c r="H142" s="217">
        <v>4</v>
      </c>
      <c r="I142" s="218"/>
      <c r="J142" s="219">
        <f t="shared" si="0"/>
        <v>0</v>
      </c>
      <c r="K142" s="220"/>
      <c r="L142" s="221"/>
      <c r="M142" s="222" t="s">
        <v>1</v>
      </c>
      <c r="N142" s="223" t="s">
        <v>45</v>
      </c>
      <c r="O142" s="72"/>
      <c r="P142" s="209">
        <f t="shared" si="1"/>
        <v>0</v>
      </c>
      <c r="Q142" s="209">
        <v>0</v>
      </c>
      <c r="R142" s="209">
        <f t="shared" si="2"/>
        <v>0</v>
      </c>
      <c r="S142" s="209">
        <v>0</v>
      </c>
      <c r="T142" s="210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227</v>
      </c>
      <c r="AT142" s="211" t="s">
        <v>223</v>
      </c>
      <c r="AU142" s="211" t="s">
        <v>90</v>
      </c>
      <c r="AY142" s="14" t="s">
        <v>205</v>
      </c>
      <c r="BE142" s="212">
        <f t="shared" si="4"/>
        <v>0</v>
      </c>
      <c r="BF142" s="212">
        <f t="shared" si="5"/>
        <v>0</v>
      </c>
      <c r="BG142" s="212">
        <f t="shared" si="6"/>
        <v>0</v>
      </c>
      <c r="BH142" s="212">
        <f t="shared" si="7"/>
        <v>0</v>
      </c>
      <c r="BI142" s="212">
        <f t="shared" si="8"/>
        <v>0</v>
      </c>
      <c r="BJ142" s="14" t="s">
        <v>90</v>
      </c>
      <c r="BK142" s="212">
        <f t="shared" si="9"/>
        <v>0</v>
      </c>
      <c r="BL142" s="14" t="s">
        <v>211</v>
      </c>
      <c r="BM142" s="211" t="s">
        <v>305</v>
      </c>
    </row>
    <row r="143" spans="1:65" s="2" customFormat="1" ht="16.5" customHeight="1">
      <c r="A143" s="31"/>
      <c r="B143" s="32"/>
      <c r="C143" s="213" t="s">
        <v>258</v>
      </c>
      <c r="D143" s="213" t="s">
        <v>223</v>
      </c>
      <c r="E143" s="214" t="s">
        <v>1082</v>
      </c>
      <c r="F143" s="215" t="s">
        <v>1083</v>
      </c>
      <c r="G143" s="216" t="s">
        <v>278</v>
      </c>
      <c r="H143" s="217">
        <v>9</v>
      </c>
      <c r="I143" s="218"/>
      <c r="J143" s="219">
        <f t="shared" si="0"/>
        <v>0</v>
      </c>
      <c r="K143" s="220"/>
      <c r="L143" s="221"/>
      <c r="M143" s="222" t="s">
        <v>1</v>
      </c>
      <c r="N143" s="223" t="s">
        <v>45</v>
      </c>
      <c r="O143" s="72"/>
      <c r="P143" s="209">
        <f t="shared" si="1"/>
        <v>0</v>
      </c>
      <c r="Q143" s="209">
        <v>0</v>
      </c>
      <c r="R143" s="209">
        <f t="shared" si="2"/>
        <v>0</v>
      </c>
      <c r="S143" s="209">
        <v>0</v>
      </c>
      <c r="T143" s="210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227</v>
      </c>
      <c r="AT143" s="211" t="s">
        <v>223</v>
      </c>
      <c r="AU143" s="211" t="s">
        <v>90</v>
      </c>
      <c r="AY143" s="14" t="s">
        <v>205</v>
      </c>
      <c r="BE143" s="212">
        <f t="shared" si="4"/>
        <v>0</v>
      </c>
      <c r="BF143" s="212">
        <f t="shared" si="5"/>
        <v>0</v>
      </c>
      <c r="BG143" s="212">
        <f t="shared" si="6"/>
        <v>0</v>
      </c>
      <c r="BH143" s="212">
        <f t="shared" si="7"/>
        <v>0</v>
      </c>
      <c r="BI143" s="212">
        <f t="shared" si="8"/>
        <v>0</v>
      </c>
      <c r="BJ143" s="14" t="s">
        <v>90</v>
      </c>
      <c r="BK143" s="212">
        <f t="shared" si="9"/>
        <v>0</v>
      </c>
      <c r="BL143" s="14" t="s">
        <v>211</v>
      </c>
      <c r="BM143" s="211" t="s">
        <v>313</v>
      </c>
    </row>
    <row r="144" spans="1:65" s="2" customFormat="1" ht="16.5" customHeight="1">
      <c r="A144" s="31"/>
      <c r="B144" s="32"/>
      <c r="C144" s="213" t="s">
        <v>262</v>
      </c>
      <c r="D144" s="213" t="s">
        <v>223</v>
      </c>
      <c r="E144" s="214" t="s">
        <v>1068</v>
      </c>
      <c r="F144" s="215" t="s">
        <v>1069</v>
      </c>
      <c r="G144" s="216" t="s">
        <v>278</v>
      </c>
      <c r="H144" s="217">
        <v>14.85</v>
      </c>
      <c r="I144" s="218"/>
      <c r="J144" s="219">
        <f t="shared" si="0"/>
        <v>0</v>
      </c>
      <c r="K144" s="220"/>
      <c r="L144" s="221"/>
      <c r="M144" s="230" t="s">
        <v>1</v>
      </c>
      <c r="N144" s="231" t="s">
        <v>45</v>
      </c>
      <c r="O144" s="227"/>
      <c r="P144" s="228">
        <f t="shared" si="1"/>
        <v>0</v>
      </c>
      <c r="Q144" s="228">
        <v>0</v>
      </c>
      <c r="R144" s="228">
        <f t="shared" si="2"/>
        <v>0</v>
      </c>
      <c r="S144" s="228">
        <v>0</v>
      </c>
      <c r="T144" s="229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227</v>
      </c>
      <c r="AT144" s="211" t="s">
        <v>223</v>
      </c>
      <c r="AU144" s="211" t="s">
        <v>90</v>
      </c>
      <c r="AY144" s="14" t="s">
        <v>205</v>
      </c>
      <c r="BE144" s="212">
        <f t="shared" si="4"/>
        <v>0</v>
      </c>
      <c r="BF144" s="212">
        <f t="shared" si="5"/>
        <v>0</v>
      </c>
      <c r="BG144" s="212">
        <f t="shared" si="6"/>
        <v>0</v>
      </c>
      <c r="BH144" s="212">
        <f t="shared" si="7"/>
        <v>0</v>
      </c>
      <c r="BI144" s="212">
        <f t="shared" si="8"/>
        <v>0</v>
      </c>
      <c r="BJ144" s="14" t="s">
        <v>90</v>
      </c>
      <c r="BK144" s="212">
        <f t="shared" si="9"/>
        <v>0</v>
      </c>
      <c r="BL144" s="14" t="s">
        <v>211</v>
      </c>
      <c r="BM144" s="211" t="s">
        <v>321</v>
      </c>
    </row>
    <row r="145" spans="1:31" s="2" customFormat="1" ht="6.9" customHeight="1">
      <c r="A145" s="31"/>
      <c r="B145" s="55"/>
      <c r="C145" s="56"/>
      <c r="D145" s="56"/>
      <c r="E145" s="56"/>
      <c r="F145" s="56"/>
      <c r="G145" s="56"/>
      <c r="H145" s="56"/>
      <c r="I145" s="56"/>
      <c r="J145" s="56"/>
      <c r="K145" s="56"/>
      <c r="L145" s="36"/>
      <c r="M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</sheetData>
  <sheetProtection algorithmName="SHA-512" hashValue="27g89pSN3Syz2H2XOQ3tM6WhcUxg9GBiBmZXStDLh650RROu7PkRcMTWx/C8knWN9DVErBZ6PqDnfHEkPJPOqQ==" saltValue="WzFHH616if4RBN1gAspT/5DjhnIT6qWEoqCJl1Q+xf9t/bpOpGhWs2smdAzWQxm3sWk4MOA94V8mziTWsQj82Q==" spinCount="100000" sheet="1" objects="1" scenarios="1" formatColumns="0" formatRows="0" autoFilter="0"/>
  <autoFilter ref="C126:K144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131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1084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ROUND(J128,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ROUND((SUM(BE128:BE138)),  2)</f>
        <v>0</v>
      </c>
      <c r="G37" s="134"/>
      <c r="H37" s="134"/>
      <c r="I37" s="135">
        <v>0</v>
      </c>
      <c r="J37" s="133">
        <f>ROUND(((SUM(BE128:BE138))*I37),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ROUND((SUM(BF128:BF138)),  2)</f>
        <v>0</v>
      </c>
      <c r="G38" s="134"/>
      <c r="H38" s="134"/>
      <c r="I38" s="135">
        <v>0.2</v>
      </c>
      <c r="J38" s="133">
        <f>ROUND(((SUM(BF128:BF138))*I38),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ROUND((SUM(BG128:BG138)),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ROUND((SUM(BH128:BH138)),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ROUND((SUM(BI128:BI138)),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01-1-12 - Svietidlá, snímače 2.n.p.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J128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J129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1001</v>
      </c>
      <c r="E102" s="168"/>
      <c r="F102" s="168"/>
      <c r="G102" s="168"/>
      <c r="H102" s="168"/>
      <c r="I102" s="168"/>
      <c r="J102" s="169">
        <f>J130</f>
        <v>0</v>
      </c>
      <c r="K102" s="105"/>
      <c r="L102" s="170"/>
    </row>
    <row r="103" spans="1:47" s="9" customFormat="1" ht="24.9" customHeight="1">
      <c r="B103" s="160"/>
      <c r="C103" s="161"/>
      <c r="D103" s="162" t="s">
        <v>864</v>
      </c>
      <c r="E103" s="163"/>
      <c r="F103" s="163"/>
      <c r="G103" s="163"/>
      <c r="H103" s="163"/>
      <c r="I103" s="163"/>
      <c r="J103" s="164">
        <f>J135</f>
        <v>0</v>
      </c>
      <c r="K103" s="161"/>
      <c r="L103" s="165"/>
    </row>
    <row r="104" spans="1:47" s="10" customFormat="1" ht="19.95" customHeight="1">
      <c r="B104" s="166"/>
      <c r="C104" s="105"/>
      <c r="D104" s="167" t="s">
        <v>1002</v>
      </c>
      <c r="E104" s="168"/>
      <c r="F104" s="168"/>
      <c r="G104" s="168"/>
      <c r="H104" s="168"/>
      <c r="I104" s="168"/>
      <c r="J104" s="169">
        <f>J136</f>
        <v>0</v>
      </c>
      <c r="K104" s="105"/>
      <c r="L104" s="170"/>
    </row>
    <row r="105" spans="1:47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47" s="2" customFormat="1" ht="6.9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4.9" customHeight="1">
      <c r="A111" s="31"/>
      <c r="B111" s="32"/>
      <c r="C111" s="20" t="s">
        <v>191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6.25" customHeight="1">
      <c r="A114" s="31"/>
      <c r="B114" s="32"/>
      <c r="C114" s="33"/>
      <c r="D114" s="33"/>
      <c r="E114" s="292" t="str">
        <f>E7</f>
        <v>Mäsovýroba, spracovanie mäsa a výroba regionálnych mäsových výrobkov</v>
      </c>
      <c r="F114" s="293"/>
      <c r="G114" s="293"/>
      <c r="H114" s="29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1" customFormat="1" ht="12" customHeight="1">
      <c r="B115" s="18"/>
      <c r="C115" s="26" t="s">
        <v>160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92" t="s">
        <v>161</v>
      </c>
      <c r="F116" s="266"/>
      <c r="G116" s="266"/>
      <c r="H116" s="266"/>
      <c r="I116" s="19"/>
      <c r="J116" s="19"/>
      <c r="K116" s="19"/>
      <c r="L116" s="17"/>
    </row>
    <row r="117" spans="1:63" s="1" customFormat="1" ht="12" customHeight="1">
      <c r="B117" s="18"/>
      <c r="C117" s="26" t="s">
        <v>162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31"/>
      <c r="B118" s="32"/>
      <c r="C118" s="33"/>
      <c r="D118" s="33"/>
      <c r="E118" s="296" t="s">
        <v>847</v>
      </c>
      <c r="F118" s="294"/>
      <c r="G118" s="294"/>
      <c r="H118" s="29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848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36" t="str">
        <f>E13</f>
        <v>SO 01-1-12 - Svietidlá, snímače 2.n.p.</v>
      </c>
      <c r="F120" s="294"/>
      <c r="G120" s="294"/>
      <c r="H120" s="294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20</v>
      </c>
      <c r="D122" s="33"/>
      <c r="E122" s="33"/>
      <c r="F122" s="24" t="str">
        <f>F16</f>
        <v>Vígľaš-Pstruša</v>
      </c>
      <c r="G122" s="33"/>
      <c r="H122" s="33"/>
      <c r="I122" s="26" t="s">
        <v>22</v>
      </c>
      <c r="J122" s="67" t="str">
        <f>IF(J16="","",J16)</f>
        <v>Vyplň údaj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23</v>
      </c>
      <c r="D124" s="33"/>
      <c r="E124" s="33"/>
      <c r="F124" s="24" t="str">
        <f>E19</f>
        <v>AGROSEV, spol. s r.o.</v>
      </c>
      <c r="G124" s="33"/>
      <c r="H124" s="33"/>
      <c r="I124" s="26" t="s">
        <v>31</v>
      </c>
      <c r="J124" s="29" t="str">
        <f>E25</f>
        <v>architektúra, s.r.o.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15" customHeight="1">
      <c r="A125" s="31"/>
      <c r="B125" s="32"/>
      <c r="C125" s="26" t="s">
        <v>29</v>
      </c>
      <c r="D125" s="33"/>
      <c r="E125" s="33"/>
      <c r="F125" s="24" t="str">
        <f>IF(E22="","",E22)</f>
        <v>Vyplň údaj</v>
      </c>
      <c r="G125" s="33"/>
      <c r="H125" s="33"/>
      <c r="I125" s="26" t="s">
        <v>36</v>
      </c>
      <c r="J125" s="29" t="str">
        <f>E28</f>
        <v xml:space="preserve"> 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71"/>
      <c r="B127" s="172"/>
      <c r="C127" s="173" t="s">
        <v>192</v>
      </c>
      <c r="D127" s="174" t="s">
        <v>64</v>
      </c>
      <c r="E127" s="174" t="s">
        <v>60</v>
      </c>
      <c r="F127" s="174" t="s">
        <v>61</v>
      </c>
      <c r="G127" s="174" t="s">
        <v>193</v>
      </c>
      <c r="H127" s="174" t="s">
        <v>194</v>
      </c>
      <c r="I127" s="174" t="s">
        <v>195</v>
      </c>
      <c r="J127" s="175" t="s">
        <v>170</v>
      </c>
      <c r="K127" s="176" t="s">
        <v>196</v>
      </c>
      <c r="L127" s="177"/>
      <c r="M127" s="76" t="s">
        <v>1</v>
      </c>
      <c r="N127" s="77" t="s">
        <v>43</v>
      </c>
      <c r="O127" s="77" t="s">
        <v>197</v>
      </c>
      <c r="P127" s="77" t="s">
        <v>198</v>
      </c>
      <c r="Q127" s="77" t="s">
        <v>199</v>
      </c>
      <c r="R127" s="77" t="s">
        <v>200</v>
      </c>
      <c r="S127" s="77" t="s">
        <v>201</v>
      </c>
      <c r="T127" s="78" t="s">
        <v>202</v>
      </c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</row>
    <row r="128" spans="1:63" s="2" customFormat="1" ht="22.8" customHeight="1">
      <c r="A128" s="31"/>
      <c r="B128" s="32"/>
      <c r="C128" s="83" t="s">
        <v>171</v>
      </c>
      <c r="D128" s="33"/>
      <c r="E128" s="33"/>
      <c r="F128" s="33"/>
      <c r="G128" s="33"/>
      <c r="H128" s="33"/>
      <c r="I128" s="33"/>
      <c r="J128" s="178">
        <f>BK128</f>
        <v>0</v>
      </c>
      <c r="K128" s="33"/>
      <c r="L128" s="36"/>
      <c r="M128" s="79"/>
      <c r="N128" s="179"/>
      <c r="O128" s="80"/>
      <c r="P128" s="180">
        <f>P129+P135</f>
        <v>0</v>
      </c>
      <c r="Q128" s="80"/>
      <c r="R128" s="180">
        <f>R129+R135</f>
        <v>0</v>
      </c>
      <c r="S128" s="80"/>
      <c r="T128" s="181">
        <f>T129+T135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78</v>
      </c>
      <c r="AU128" s="14" t="s">
        <v>172</v>
      </c>
      <c r="BK128" s="182">
        <f>BK129+BK135</f>
        <v>0</v>
      </c>
    </row>
    <row r="129" spans="1:65" s="12" customFormat="1" ht="25.95" customHeight="1">
      <c r="B129" s="183"/>
      <c r="C129" s="184"/>
      <c r="D129" s="185" t="s">
        <v>78</v>
      </c>
      <c r="E129" s="186" t="s">
        <v>582</v>
      </c>
      <c r="F129" s="186" t="s">
        <v>868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P130</f>
        <v>0</v>
      </c>
      <c r="Q129" s="191"/>
      <c r="R129" s="192">
        <f>R130</f>
        <v>0</v>
      </c>
      <c r="S129" s="191"/>
      <c r="T129" s="193">
        <f>T130</f>
        <v>0</v>
      </c>
      <c r="AR129" s="194" t="s">
        <v>85</v>
      </c>
      <c r="AT129" s="195" t="s">
        <v>78</v>
      </c>
      <c r="AU129" s="195" t="s">
        <v>7</v>
      </c>
      <c r="AY129" s="194" t="s">
        <v>205</v>
      </c>
      <c r="BK129" s="196">
        <f>BK130</f>
        <v>0</v>
      </c>
    </row>
    <row r="130" spans="1:65" s="12" customFormat="1" ht="22.8" customHeight="1">
      <c r="B130" s="183"/>
      <c r="C130" s="184"/>
      <c r="D130" s="185" t="s">
        <v>78</v>
      </c>
      <c r="E130" s="197" t="s">
        <v>1003</v>
      </c>
      <c r="F130" s="197" t="s">
        <v>1004</v>
      </c>
      <c r="G130" s="184"/>
      <c r="H130" s="184"/>
      <c r="I130" s="187"/>
      <c r="J130" s="198">
        <f>BK130</f>
        <v>0</v>
      </c>
      <c r="K130" s="184"/>
      <c r="L130" s="189"/>
      <c r="M130" s="190"/>
      <c r="N130" s="191"/>
      <c r="O130" s="191"/>
      <c r="P130" s="192">
        <f>SUM(P131:P134)</f>
        <v>0</v>
      </c>
      <c r="Q130" s="191"/>
      <c r="R130" s="192">
        <f>SUM(R131:R134)</f>
        <v>0</v>
      </c>
      <c r="S130" s="191"/>
      <c r="T130" s="193">
        <f>SUM(T131:T134)</f>
        <v>0</v>
      </c>
      <c r="AR130" s="194" t="s">
        <v>85</v>
      </c>
      <c r="AT130" s="195" t="s">
        <v>78</v>
      </c>
      <c r="AU130" s="195" t="s">
        <v>85</v>
      </c>
      <c r="AY130" s="194" t="s">
        <v>205</v>
      </c>
      <c r="BK130" s="196">
        <f>SUM(BK131:BK134)</f>
        <v>0</v>
      </c>
    </row>
    <row r="131" spans="1:65" s="2" customFormat="1" ht="24.15" customHeight="1">
      <c r="A131" s="31"/>
      <c r="B131" s="32"/>
      <c r="C131" s="199" t="s">
        <v>85</v>
      </c>
      <c r="D131" s="199" t="s">
        <v>207</v>
      </c>
      <c r="E131" s="200" t="s">
        <v>1085</v>
      </c>
      <c r="F131" s="201" t="s">
        <v>1086</v>
      </c>
      <c r="G131" s="202" t="s">
        <v>278</v>
      </c>
      <c r="H131" s="203">
        <v>45</v>
      </c>
      <c r="I131" s="204"/>
      <c r="J131" s="205">
        <f>ROUND(I131*H131,2)</f>
        <v>0</v>
      </c>
      <c r="K131" s="206"/>
      <c r="L131" s="36"/>
      <c r="M131" s="207" t="s">
        <v>1</v>
      </c>
      <c r="N131" s="208" t="s">
        <v>45</v>
      </c>
      <c r="O131" s="72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211</v>
      </c>
      <c r="AT131" s="211" t="s">
        <v>207</v>
      </c>
      <c r="AU131" s="211" t="s">
        <v>90</v>
      </c>
      <c r="AY131" s="14" t="s">
        <v>205</v>
      </c>
      <c r="BE131" s="212">
        <f>IF(N131="základná",J131,0)</f>
        <v>0</v>
      </c>
      <c r="BF131" s="212">
        <f>IF(N131="znížená",J131,0)</f>
        <v>0</v>
      </c>
      <c r="BG131" s="212">
        <f>IF(N131="zákl. prenesená",J131,0)</f>
        <v>0</v>
      </c>
      <c r="BH131" s="212">
        <f>IF(N131="zníž. prenesená",J131,0)</f>
        <v>0</v>
      </c>
      <c r="BI131" s="212">
        <f>IF(N131="nulová",J131,0)</f>
        <v>0</v>
      </c>
      <c r="BJ131" s="14" t="s">
        <v>90</v>
      </c>
      <c r="BK131" s="212">
        <f>ROUND(I131*H131,2)</f>
        <v>0</v>
      </c>
      <c r="BL131" s="14" t="s">
        <v>211</v>
      </c>
      <c r="BM131" s="211" t="s">
        <v>90</v>
      </c>
    </row>
    <row r="132" spans="1:65" s="2" customFormat="1" ht="24.15" customHeight="1">
      <c r="A132" s="31"/>
      <c r="B132" s="32"/>
      <c r="C132" s="213" t="s">
        <v>90</v>
      </c>
      <c r="D132" s="213" t="s">
        <v>223</v>
      </c>
      <c r="E132" s="214" t="s">
        <v>1087</v>
      </c>
      <c r="F132" s="215" t="s">
        <v>1088</v>
      </c>
      <c r="G132" s="216" t="s">
        <v>278</v>
      </c>
      <c r="H132" s="217">
        <v>44</v>
      </c>
      <c r="I132" s="218"/>
      <c r="J132" s="219">
        <f>ROUND(I132*H132,2)</f>
        <v>0</v>
      </c>
      <c r="K132" s="220"/>
      <c r="L132" s="221"/>
      <c r="M132" s="222" t="s">
        <v>1</v>
      </c>
      <c r="N132" s="223" t="s">
        <v>45</v>
      </c>
      <c r="O132" s="72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227</v>
      </c>
      <c r="AT132" s="211" t="s">
        <v>223</v>
      </c>
      <c r="AU132" s="211" t="s">
        <v>90</v>
      </c>
      <c r="AY132" s="14" t="s">
        <v>205</v>
      </c>
      <c r="BE132" s="212">
        <f>IF(N132="základná",J132,0)</f>
        <v>0</v>
      </c>
      <c r="BF132" s="212">
        <f>IF(N132="znížená",J132,0)</f>
        <v>0</v>
      </c>
      <c r="BG132" s="212">
        <f>IF(N132="zákl. prenesená",J132,0)</f>
        <v>0</v>
      </c>
      <c r="BH132" s="212">
        <f>IF(N132="zníž. prenesená",J132,0)</f>
        <v>0</v>
      </c>
      <c r="BI132" s="212">
        <f>IF(N132="nulová",J132,0)</f>
        <v>0</v>
      </c>
      <c r="BJ132" s="14" t="s">
        <v>90</v>
      </c>
      <c r="BK132" s="212">
        <f>ROUND(I132*H132,2)</f>
        <v>0</v>
      </c>
      <c r="BL132" s="14" t="s">
        <v>211</v>
      </c>
      <c r="BM132" s="211" t="s">
        <v>211</v>
      </c>
    </row>
    <row r="133" spans="1:65" s="2" customFormat="1" ht="24.15" customHeight="1">
      <c r="A133" s="31"/>
      <c r="B133" s="32"/>
      <c r="C133" s="213" t="s">
        <v>97</v>
      </c>
      <c r="D133" s="213" t="s">
        <v>223</v>
      </c>
      <c r="E133" s="214" t="s">
        <v>1089</v>
      </c>
      <c r="F133" s="215" t="s">
        <v>1090</v>
      </c>
      <c r="G133" s="216" t="s">
        <v>278</v>
      </c>
      <c r="H133" s="217">
        <v>44</v>
      </c>
      <c r="I133" s="218"/>
      <c r="J133" s="219">
        <f>ROUND(I133*H133,2)</f>
        <v>0</v>
      </c>
      <c r="K133" s="220"/>
      <c r="L133" s="221"/>
      <c r="M133" s="222" t="s">
        <v>1</v>
      </c>
      <c r="N133" s="223" t="s">
        <v>45</v>
      </c>
      <c r="O133" s="72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>IF(N133="základná",J133,0)</f>
        <v>0</v>
      </c>
      <c r="BF133" s="212">
        <f>IF(N133="znížená",J133,0)</f>
        <v>0</v>
      </c>
      <c r="BG133" s="212">
        <f>IF(N133="zákl. prenesená",J133,0)</f>
        <v>0</v>
      </c>
      <c r="BH133" s="212">
        <f>IF(N133="zníž. prenesená",J133,0)</f>
        <v>0</v>
      </c>
      <c r="BI133" s="212">
        <f>IF(N133="nulová",J133,0)</f>
        <v>0</v>
      </c>
      <c r="BJ133" s="14" t="s">
        <v>90</v>
      </c>
      <c r="BK133" s="212">
        <f>ROUND(I133*H133,2)</f>
        <v>0</v>
      </c>
      <c r="BL133" s="14" t="s">
        <v>211</v>
      </c>
      <c r="BM133" s="211" t="s">
        <v>229</v>
      </c>
    </row>
    <row r="134" spans="1:65" s="2" customFormat="1" ht="24.15" customHeight="1">
      <c r="A134" s="31"/>
      <c r="B134" s="32"/>
      <c r="C134" s="213" t="s">
        <v>211</v>
      </c>
      <c r="D134" s="213" t="s">
        <v>223</v>
      </c>
      <c r="E134" s="214" t="s">
        <v>1091</v>
      </c>
      <c r="F134" s="215" t="s">
        <v>1092</v>
      </c>
      <c r="G134" s="216" t="s">
        <v>278</v>
      </c>
      <c r="H134" s="217">
        <v>44</v>
      </c>
      <c r="I134" s="218"/>
      <c r="J134" s="219">
        <f>ROUND(I134*H134,2)</f>
        <v>0</v>
      </c>
      <c r="K134" s="220"/>
      <c r="L134" s="221"/>
      <c r="M134" s="222" t="s">
        <v>1</v>
      </c>
      <c r="N134" s="223" t="s">
        <v>45</v>
      </c>
      <c r="O134" s="72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>IF(N134="základná",J134,0)</f>
        <v>0</v>
      </c>
      <c r="BF134" s="212">
        <f>IF(N134="znížená",J134,0)</f>
        <v>0</v>
      </c>
      <c r="BG134" s="212">
        <f>IF(N134="zákl. prenesená",J134,0)</f>
        <v>0</v>
      </c>
      <c r="BH134" s="212">
        <f>IF(N134="zníž. prenesená",J134,0)</f>
        <v>0</v>
      </c>
      <c r="BI134" s="212">
        <f>IF(N134="nulová",J134,0)</f>
        <v>0</v>
      </c>
      <c r="BJ134" s="14" t="s">
        <v>90</v>
      </c>
      <c r="BK134" s="212">
        <f>ROUND(I134*H134,2)</f>
        <v>0</v>
      </c>
      <c r="BL134" s="14" t="s">
        <v>211</v>
      </c>
      <c r="BM134" s="211" t="s">
        <v>227</v>
      </c>
    </row>
    <row r="135" spans="1:65" s="12" customFormat="1" ht="25.95" customHeight="1">
      <c r="B135" s="183"/>
      <c r="C135" s="184"/>
      <c r="D135" s="185" t="s">
        <v>78</v>
      </c>
      <c r="E135" s="186" t="s">
        <v>582</v>
      </c>
      <c r="F135" s="186" t="s">
        <v>868</v>
      </c>
      <c r="G135" s="184"/>
      <c r="H135" s="184"/>
      <c r="I135" s="187"/>
      <c r="J135" s="188">
        <f>BK135</f>
        <v>0</v>
      </c>
      <c r="K135" s="184"/>
      <c r="L135" s="189"/>
      <c r="M135" s="190"/>
      <c r="N135" s="191"/>
      <c r="O135" s="191"/>
      <c r="P135" s="192">
        <f>P136</f>
        <v>0</v>
      </c>
      <c r="Q135" s="191"/>
      <c r="R135" s="192">
        <f>R136</f>
        <v>0</v>
      </c>
      <c r="S135" s="191"/>
      <c r="T135" s="193">
        <f>T136</f>
        <v>0</v>
      </c>
      <c r="AR135" s="194" t="s">
        <v>85</v>
      </c>
      <c r="AT135" s="195" t="s">
        <v>78</v>
      </c>
      <c r="AU135" s="195" t="s">
        <v>7</v>
      </c>
      <c r="AY135" s="194" t="s">
        <v>205</v>
      </c>
      <c r="BK135" s="196">
        <f>BK136</f>
        <v>0</v>
      </c>
    </row>
    <row r="136" spans="1:65" s="12" customFormat="1" ht="22.8" customHeight="1">
      <c r="B136" s="183"/>
      <c r="C136" s="184"/>
      <c r="D136" s="185" t="s">
        <v>78</v>
      </c>
      <c r="E136" s="197" t="s">
        <v>1017</v>
      </c>
      <c r="F136" s="197" t="s">
        <v>1018</v>
      </c>
      <c r="G136" s="184"/>
      <c r="H136" s="184"/>
      <c r="I136" s="187"/>
      <c r="J136" s="198">
        <f>BK136</f>
        <v>0</v>
      </c>
      <c r="K136" s="184"/>
      <c r="L136" s="189"/>
      <c r="M136" s="190"/>
      <c r="N136" s="191"/>
      <c r="O136" s="191"/>
      <c r="P136" s="192">
        <f>SUM(P137:P138)</f>
        <v>0</v>
      </c>
      <c r="Q136" s="191"/>
      <c r="R136" s="192">
        <f>SUM(R137:R138)</f>
        <v>0</v>
      </c>
      <c r="S136" s="191"/>
      <c r="T136" s="193">
        <f>SUM(T137:T138)</f>
        <v>0</v>
      </c>
      <c r="AR136" s="194" t="s">
        <v>85</v>
      </c>
      <c r="AT136" s="195" t="s">
        <v>78</v>
      </c>
      <c r="AU136" s="195" t="s">
        <v>85</v>
      </c>
      <c r="AY136" s="194" t="s">
        <v>205</v>
      </c>
      <c r="BK136" s="196">
        <f>SUM(BK137:BK138)</f>
        <v>0</v>
      </c>
    </row>
    <row r="137" spans="1:65" s="2" customFormat="1" ht="24.15" customHeight="1">
      <c r="A137" s="31"/>
      <c r="B137" s="32"/>
      <c r="C137" s="199" t="s">
        <v>222</v>
      </c>
      <c r="D137" s="199" t="s">
        <v>207</v>
      </c>
      <c r="E137" s="200" t="s">
        <v>1019</v>
      </c>
      <c r="F137" s="201" t="s">
        <v>1020</v>
      </c>
      <c r="G137" s="202" t="s">
        <v>278</v>
      </c>
      <c r="H137" s="203">
        <v>15</v>
      </c>
      <c r="I137" s="204"/>
      <c r="J137" s="205">
        <f>ROUND(I137*H137,2)</f>
        <v>0</v>
      </c>
      <c r="K137" s="206"/>
      <c r="L137" s="36"/>
      <c r="M137" s="207" t="s">
        <v>1</v>
      </c>
      <c r="N137" s="208" t="s">
        <v>45</v>
      </c>
      <c r="O137" s="72"/>
      <c r="P137" s="209">
        <f>O137*H137</f>
        <v>0</v>
      </c>
      <c r="Q137" s="209">
        <v>0</v>
      </c>
      <c r="R137" s="209">
        <f>Q137*H137</f>
        <v>0</v>
      </c>
      <c r="S137" s="209">
        <v>0</v>
      </c>
      <c r="T137" s="210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211</v>
      </c>
      <c r="AT137" s="211" t="s">
        <v>207</v>
      </c>
      <c r="AU137" s="211" t="s">
        <v>90</v>
      </c>
      <c r="AY137" s="14" t="s">
        <v>205</v>
      </c>
      <c r="BE137" s="212">
        <f>IF(N137="základná",J137,0)</f>
        <v>0</v>
      </c>
      <c r="BF137" s="212">
        <f>IF(N137="znížená",J137,0)</f>
        <v>0</v>
      </c>
      <c r="BG137" s="212">
        <f>IF(N137="zákl. prenesená",J137,0)</f>
        <v>0</v>
      </c>
      <c r="BH137" s="212">
        <f>IF(N137="zníž. prenesená",J137,0)</f>
        <v>0</v>
      </c>
      <c r="BI137" s="212">
        <f>IF(N137="nulová",J137,0)</f>
        <v>0</v>
      </c>
      <c r="BJ137" s="14" t="s">
        <v>90</v>
      </c>
      <c r="BK137" s="212">
        <f>ROUND(I137*H137,2)</f>
        <v>0</v>
      </c>
      <c r="BL137" s="14" t="s">
        <v>211</v>
      </c>
      <c r="BM137" s="211" t="s">
        <v>245</v>
      </c>
    </row>
    <row r="138" spans="1:65" s="2" customFormat="1" ht="24.15" customHeight="1">
      <c r="A138" s="31"/>
      <c r="B138" s="32"/>
      <c r="C138" s="213" t="s">
        <v>229</v>
      </c>
      <c r="D138" s="213" t="s">
        <v>223</v>
      </c>
      <c r="E138" s="214" t="s">
        <v>1093</v>
      </c>
      <c r="F138" s="215" t="s">
        <v>1094</v>
      </c>
      <c r="G138" s="216" t="s">
        <v>278</v>
      </c>
      <c r="H138" s="217">
        <v>15</v>
      </c>
      <c r="I138" s="218"/>
      <c r="J138" s="219">
        <f>ROUND(I138*H138,2)</f>
        <v>0</v>
      </c>
      <c r="K138" s="220"/>
      <c r="L138" s="221"/>
      <c r="M138" s="230" t="s">
        <v>1</v>
      </c>
      <c r="N138" s="231" t="s">
        <v>45</v>
      </c>
      <c r="O138" s="227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227</v>
      </c>
      <c r="AT138" s="211" t="s">
        <v>223</v>
      </c>
      <c r="AU138" s="211" t="s">
        <v>90</v>
      </c>
      <c r="AY138" s="14" t="s">
        <v>205</v>
      </c>
      <c r="BE138" s="212">
        <f>IF(N138="základná",J138,0)</f>
        <v>0</v>
      </c>
      <c r="BF138" s="212">
        <f>IF(N138="znížená",J138,0)</f>
        <v>0</v>
      </c>
      <c r="BG138" s="212">
        <f>IF(N138="zákl. prenesená",J138,0)</f>
        <v>0</v>
      </c>
      <c r="BH138" s="212">
        <f>IF(N138="zníž. prenesená",J138,0)</f>
        <v>0</v>
      </c>
      <c r="BI138" s="212">
        <f>IF(N138="nulová",J138,0)</f>
        <v>0</v>
      </c>
      <c r="BJ138" s="14" t="s">
        <v>90</v>
      </c>
      <c r="BK138" s="212">
        <f>ROUND(I138*H138,2)</f>
        <v>0</v>
      </c>
      <c r="BL138" s="14" t="s">
        <v>211</v>
      </c>
      <c r="BM138" s="211" t="s">
        <v>254</v>
      </c>
    </row>
    <row r="139" spans="1:65" s="2" customFormat="1" ht="6.9" customHeight="1">
      <c r="A139" s="31"/>
      <c r="B139" s="55"/>
      <c r="C139" s="56"/>
      <c r="D139" s="56"/>
      <c r="E139" s="56"/>
      <c r="F139" s="56"/>
      <c r="G139" s="56"/>
      <c r="H139" s="56"/>
      <c r="I139" s="56"/>
      <c r="J139" s="56"/>
      <c r="K139" s="56"/>
      <c r="L139" s="36"/>
      <c r="M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</sheetData>
  <sheetProtection algorithmName="SHA-512" hashValue="5in75rtQgfJzCNxsGc0zHZldPL5hO/4+jRXVGSR806A7FNzHeYYcHXiBgjB6D+xiToLdtxQDDDYeZcMHQlIj4w==" saltValue="Ibbr2mtP5CyQ2J4uHcPv+0RfkEZKMN4RGySamxykxpnnBToodVM9xSwzThowNo2CoyNz8n+qleiQ8NauEx407w==" spinCount="100000" sheet="1" objects="1" scenarios="1" formatColumns="0" formatRows="0" autoFilter="0"/>
  <autoFilter ref="C127:K138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134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1095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ROUND(J126,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ROUND((SUM(BE126:BE133)),  2)</f>
        <v>0</v>
      </c>
      <c r="G37" s="134"/>
      <c r="H37" s="134"/>
      <c r="I37" s="135">
        <v>0</v>
      </c>
      <c r="J37" s="133">
        <f>ROUND(((SUM(BE126:BE133))*I37),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ROUND((SUM(BF126:BF133)),  2)</f>
        <v>0</v>
      </c>
      <c r="G38" s="134"/>
      <c r="H38" s="134"/>
      <c r="I38" s="135">
        <v>0.2</v>
      </c>
      <c r="J38" s="133">
        <f>ROUND(((SUM(BF126:BF133))*I38),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ROUND((SUM(BG126:BG133)),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ROUND((SUM(BH126:BH133)),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ROUND((SUM(BI126:BI133)),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01-1-13 - Dátové zásuvky 2.n.p.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J126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959</v>
      </c>
      <c r="E101" s="163"/>
      <c r="F101" s="163"/>
      <c r="G101" s="163"/>
      <c r="H101" s="163"/>
      <c r="I101" s="163"/>
      <c r="J101" s="164">
        <f>J127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960</v>
      </c>
      <c r="E102" s="168"/>
      <c r="F102" s="168"/>
      <c r="G102" s="168"/>
      <c r="H102" s="168"/>
      <c r="I102" s="168"/>
      <c r="J102" s="169">
        <f>J128</f>
        <v>0</v>
      </c>
      <c r="K102" s="105"/>
      <c r="L102" s="170"/>
    </row>
    <row r="103" spans="1:47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47" s="2" customFormat="1" ht="6.9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24.9" customHeight="1">
      <c r="A109" s="31"/>
      <c r="B109" s="32"/>
      <c r="C109" s="20" t="s">
        <v>191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6.9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2" customHeight="1">
      <c r="A111" s="31"/>
      <c r="B111" s="32"/>
      <c r="C111" s="26" t="s">
        <v>16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6.25" customHeight="1">
      <c r="A112" s="31"/>
      <c r="B112" s="32"/>
      <c r="C112" s="33"/>
      <c r="D112" s="33"/>
      <c r="E112" s="292" t="str">
        <f>E7</f>
        <v>Mäsovýroba, spracovanie mäsa a výroba regionálnych mäsových výrobkov</v>
      </c>
      <c r="F112" s="293"/>
      <c r="G112" s="293"/>
      <c r="H112" s="29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1" customFormat="1" ht="12" customHeight="1">
      <c r="B113" s="18"/>
      <c r="C113" s="26" t="s">
        <v>160</v>
      </c>
      <c r="D113" s="19"/>
      <c r="E113" s="19"/>
      <c r="F113" s="19"/>
      <c r="G113" s="19"/>
      <c r="H113" s="19"/>
      <c r="I113" s="19"/>
      <c r="J113" s="19"/>
      <c r="K113" s="19"/>
      <c r="L113" s="17"/>
    </row>
    <row r="114" spans="1:63" s="1" customFormat="1" ht="16.5" customHeight="1">
      <c r="B114" s="18"/>
      <c r="C114" s="19"/>
      <c r="D114" s="19"/>
      <c r="E114" s="292" t="s">
        <v>161</v>
      </c>
      <c r="F114" s="266"/>
      <c r="G114" s="266"/>
      <c r="H114" s="266"/>
      <c r="I114" s="19"/>
      <c r="J114" s="19"/>
      <c r="K114" s="19"/>
      <c r="L114" s="17"/>
    </row>
    <row r="115" spans="1:63" s="1" customFormat="1" ht="12" customHeight="1">
      <c r="B115" s="18"/>
      <c r="C115" s="26" t="s">
        <v>162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2" customFormat="1" ht="16.5" customHeight="1">
      <c r="A116" s="31"/>
      <c r="B116" s="32"/>
      <c r="C116" s="33"/>
      <c r="D116" s="33"/>
      <c r="E116" s="296" t="s">
        <v>847</v>
      </c>
      <c r="F116" s="294"/>
      <c r="G116" s="294"/>
      <c r="H116" s="294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848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36" t="str">
        <f>E13</f>
        <v>SO 01-1-13 - Dátové zásuvky 2.n.p.</v>
      </c>
      <c r="F118" s="294"/>
      <c r="G118" s="294"/>
      <c r="H118" s="29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20</v>
      </c>
      <c r="D120" s="33"/>
      <c r="E120" s="33"/>
      <c r="F120" s="24" t="str">
        <f>F16</f>
        <v>Vígľaš-Pstruša</v>
      </c>
      <c r="G120" s="33"/>
      <c r="H120" s="33"/>
      <c r="I120" s="26" t="s">
        <v>22</v>
      </c>
      <c r="J120" s="67" t="str">
        <f>IF(J16="","",J16)</f>
        <v>Vyplň údaj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15" customHeight="1">
      <c r="A122" s="31"/>
      <c r="B122" s="32"/>
      <c r="C122" s="26" t="s">
        <v>23</v>
      </c>
      <c r="D122" s="33"/>
      <c r="E122" s="33"/>
      <c r="F122" s="24" t="str">
        <f>E19</f>
        <v>AGROSEV, spol. s r.o.</v>
      </c>
      <c r="G122" s="33"/>
      <c r="H122" s="33"/>
      <c r="I122" s="26" t="s">
        <v>31</v>
      </c>
      <c r="J122" s="29" t="str">
        <f>E25</f>
        <v>architektúra, s.r.o.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29</v>
      </c>
      <c r="D123" s="33"/>
      <c r="E123" s="33"/>
      <c r="F123" s="24" t="str">
        <f>IF(E22="","",E22)</f>
        <v>Vyplň údaj</v>
      </c>
      <c r="G123" s="33"/>
      <c r="H123" s="33"/>
      <c r="I123" s="26" t="s">
        <v>36</v>
      </c>
      <c r="J123" s="29" t="str">
        <f>E28</f>
        <v xml:space="preserve"> 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71"/>
      <c r="B125" s="172"/>
      <c r="C125" s="173" t="s">
        <v>192</v>
      </c>
      <c r="D125" s="174" t="s">
        <v>64</v>
      </c>
      <c r="E125" s="174" t="s">
        <v>60</v>
      </c>
      <c r="F125" s="174" t="s">
        <v>61</v>
      </c>
      <c r="G125" s="174" t="s">
        <v>193</v>
      </c>
      <c r="H125" s="174" t="s">
        <v>194</v>
      </c>
      <c r="I125" s="174" t="s">
        <v>195</v>
      </c>
      <c r="J125" s="175" t="s">
        <v>170</v>
      </c>
      <c r="K125" s="176" t="s">
        <v>196</v>
      </c>
      <c r="L125" s="177"/>
      <c r="M125" s="76" t="s">
        <v>1</v>
      </c>
      <c r="N125" s="77" t="s">
        <v>43</v>
      </c>
      <c r="O125" s="77" t="s">
        <v>197</v>
      </c>
      <c r="P125" s="77" t="s">
        <v>198</v>
      </c>
      <c r="Q125" s="77" t="s">
        <v>199</v>
      </c>
      <c r="R125" s="77" t="s">
        <v>200</v>
      </c>
      <c r="S125" s="77" t="s">
        <v>201</v>
      </c>
      <c r="T125" s="78" t="s">
        <v>202</v>
      </c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</row>
    <row r="126" spans="1:63" s="2" customFormat="1" ht="22.8" customHeight="1">
      <c r="A126" s="31"/>
      <c r="B126" s="32"/>
      <c r="C126" s="83" t="s">
        <v>171</v>
      </c>
      <c r="D126" s="33"/>
      <c r="E126" s="33"/>
      <c r="F126" s="33"/>
      <c r="G126" s="33"/>
      <c r="H126" s="33"/>
      <c r="I126" s="33"/>
      <c r="J126" s="178">
        <f>BK126</f>
        <v>0</v>
      </c>
      <c r="K126" s="33"/>
      <c r="L126" s="36"/>
      <c r="M126" s="79"/>
      <c r="N126" s="179"/>
      <c r="O126" s="80"/>
      <c r="P126" s="180">
        <f>P127</f>
        <v>0</v>
      </c>
      <c r="Q126" s="80"/>
      <c r="R126" s="180">
        <f>R127</f>
        <v>0</v>
      </c>
      <c r="S126" s="80"/>
      <c r="T126" s="181">
        <f>T127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78</v>
      </c>
      <c r="AU126" s="14" t="s">
        <v>172</v>
      </c>
      <c r="BK126" s="182">
        <f>BK127</f>
        <v>0</v>
      </c>
    </row>
    <row r="127" spans="1:63" s="12" customFormat="1" ht="25.95" customHeight="1">
      <c r="B127" s="183"/>
      <c r="C127" s="184"/>
      <c r="D127" s="185" t="s">
        <v>78</v>
      </c>
      <c r="E127" s="186" t="s">
        <v>588</v>
      </c>
      <c r="F127" s="186" t="s">
        <v>965</v>
      </c>
      <c r="G127" s="184"/>
      <c r="H127" s="184"/>
      <c r="I127" s="187"/>
      <c r="J127" s="188">
        <f>BK127</f>
        <v>0</v>
      </c>
      <c r="K127" s="184"/>
      <c r="L127" s="189"/>
      <c r="M127" s="190"/>
      <c r="N127" s="191"/>
      <c r="O127" s="191"/>
      <c r="P127" s="192">
        <f>P128</f>
        <v>0</v>
      </c>
      <c r="Q127" s="191"/>
      <c r="R127" s="192">
        <f>R128</f>
        <v>0</v>
      </c>
      <c r="S127" s="191"/>
      <c r="T127" s="193">
        <f>T128</f>
        <v>0</v>
      </c>
      <c r="AR127" s="194" t="s">
        <v>85</v>
      </c>
      <c r="AT127" s="195" t="s">
        <v>78</v>
      </c>
      <c r="AU127" s="195" t="s">
        <v>7</v>
      </c>
      <c r="AY127" s="194" t="s">
        <v>205</v>
      </c>
      <c r="BK127" s="196">
        <f>BK128</f>
        <v>0</v>
      </c>
    </row>
    <row r="128" spans="1:63" s="12" customFormat="1" ht="22.8" customHeight="1">
      <c r="B128" s="183"/>
      <c r="C128" s="184"/>
      <c r="D128" s="185" t="s">
        <v>78</v>
      </c>
      <c r="E128" s="197" t="s">
        <v>966</v>
      </c>
      <c r="F128" s="197" t="s">
        <v>967</v>
      </c>
      <c r="G128" s="184"/>
      <c r="H128" s="184"/>
      <c r="I128" s="187"/>
      <c r="J128" s="198">
        <f>BK128</f>
        <v>0</v>
      </c>
      <c r="K128" s="184"/>
      <c r="L128" s="189"/>
      <c r="M128" s="190"/>
      <c r="N128" s="191"/>
      <c r="O128" s="191"/>
      <c r="P128" s="192">
        <f>SUM(P129:P133)</f>
        <v>0</v>
      </c>
      <c r="Q128" s="191"/>
      <c r="R128" s="192">
        <f>SUM(R129:R133)</f>
        <v>0</v>
      </c>
      <c r="S128" s="191"/>
      <c r="T128" s="193">
        <f>SUM(T129:T133)</f>
        <v>0</v>
      </c>
      <c r="AR128" s="194" t="s">
        <v>85</v>
      </c>
      <c r="AT128" s="195" t="s">
        <v>78</v>
      </c>
      <c r="AU128" s="195" t="s">
        <v>85</v>
      </c>
      <c r="AY128" s="194" t="s">
        <v>205</v>
      </c>
      <c r="BK128" s="196">
        <f>SUM(BK129:BK133)</f>
        <v>0</v>
      </c>
    </row>
    <row r="129" spans="1:65" s="2" customFormat="1" ht="24.15" customHeight="1">
      <c r="A129" s="31"/>
      <c r="B129" s="32"/>
      <c r="C129" s="199" t="s">
        <v>85</v>
      </c>
      <c r="D129" s="199" t="s">
        <v>207</v>
      </c>
      <c r="E129" s="200" t="s">
        <v>1096</v>
      </c>
      <c r="F129" s="201" t="s">
        <v>1097</v>
      </c>
      <c r="G129" s="202" t="s">
        <v>278</v>
      </c>
      <c r="H129" s="203">
        <v>8</v>
      </c>
      <c r="I129" s="204"/>
      <c r="J129" s="205">
        <f>ROUND(I129*H129,2)</f>
        <v>0</v>
      </c>
      <c r="K129" s="206"/>
      <c r="L129" s="36"/>
      <c r="M129" s="207" t="s">
        <v>1</v>
      </c>
      <c r="N129" s="208" t="s">
        <v>45</v>
      </c>
      <c r="O129" s="72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11" t="s">
        <v>211</v>
      </c>
      <c r="AT129" s="211" t="s">
        <v>207</v>
      </c>
      <c r="AU129" s="211" t="s">
        <v>90</v>
      </c>
      <c r="AY129" s="14" t="s">
        <v>205</v>
      </c>
      <c r="BE129" s="212">
        <f>IF(N129="základná",J129,0)</f>
        <v>0</v>
      </c>
      <c r="BF129" s="212">
        <f>IF(N129="znížená",J129,0)</f>
        <v>0</v>
      </c>
      <c r="BG129" s="212">
        <f>IF(N129="zákl. prenesená",J129,0)</f>
        <v>0</v>
      </c>
      <c r="BH129" s="212">
        <f>IF(N129="zníž. prenesená",J129,0)</f>
        <v>0</v>
      </c>
      <c r="BI129" s="212">
        <f>IF(N129="nulová",J129,0)</f>
        <v>0</v>
      </c>
      <c r="BJ129" s="14" t="s">
        <v>90</v>
      </c>
      <c r="BK129" s="212">
        <f>ROUND(I129*H129,2)</f>
        <v>0</v>
      </c>
      <c r="BL129" s="14" t="s">
        <v>211</v>
      </c>
      <c r="BM129" s="211" t="s">
        <v>90</v>
      </c>
    </row>
    <row r="130" spans="1:65" s="2" customFormat="1" ht="16.5" customHeight="1">
      <c r="A130" s="31"/>
      <c r="B130" s="32"/>
      <c r="C130" s="213" t="s">
        <v>90</v>
      </c>
      <c r="D130" s="213" t="s">
        <v>223</v>
      </c>
      <c r="E130" s="214" t="s">
        <v>1098</v>
      </c>
      <c r="F130" s="215" t="s">
        <v>1099</v>
      </c>
      <c r="G130" s="216" t="s">
        <v>278</v>
      </c>
      <c r="H130" s="217">
        <v>8</v>
      </c>
      <c r="I130" s="218"/>
      <c r="J130" s="219">
        <f>ROUND(I130*H130,2)</f>
        <v>0</v>
      </c>
      <c r="K130" s="220"/>
      <c r="L130" s="221"/>
      <c r="M130" s="222" t="s">
        <v>1</v>
      </c>
      <c r="N130" s="223" t="s">
        <v>45</v>
      </c>
      <c r="O130" s="72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1" t="s">
        <v>227</v>
      </c>
      <c r="AT130" s="211" t="s">
        <v>223</v>
      </c>
      <c r="AU130" s="211" t="s">
        <v>90</v>
      </c>
      <c r="AY130" s="14" t="s">
        <v>205</v>
      </c>
      <c r="BE130" s="212">
        <f>IF(N130="základná",J130,0)</f>
        <v>0</v>
      </c>
      <c r="BF130" s="212">
        <f>IF(N130="znížená",J130,0)</f>
        <v>0</v>
      </c>
      <c r="BG130" s="212">
        <f>IF(N130="zákl. prenesená",J130,0)</f>
        <v>0</v>
      </c>
      <c r="BH130" s="212">
        <f>IF(N130="zníž. prenesená",J130,0)</f>
        <v>0</v>
      </c>
      <c r="BI130" s="212">
        <f>IF(N130="nulová",J130,0)</f>
        <v>0</v>
      </c>
      <c r="BJ130" s="14" t="s">
        <v>90</v>
      </c>
      <c r="BK130" s="212">
        <f>ROUND(I130*H130,2)</f>
        <v>0</v>
      </c>
      <c r="BL130" s="14" t="s">
        <v>211</v>
      </c>
      <c r="BM130" s="211" t="s">
        <v>211</v>
      </c>
    </row>
    <row r="131" spans="1:65" s="2" customFormat="1" ht="21.75" customHeight="1">
      <c r="A131" s="31"/>
      <c r="B131" s="32"/>
      <c r="C131" s="213" t="s">
        <v>97</v>
      </c>
      <c r="D131" s="213" t="s">
        <v>223</v>
      </c>
      <c r="E131" s="214" t="s">
        <v>1100</v>
      </c>
      <c r="F131" s="215" t="s">
        <v>1101</v>
      </c>
      <c r="G131" s="216" t="s">
        <v>278</v>
      </c>
      <c r="H131" s="217">
        <v>8</v>
      </c>
      <c r="I131" s="218"/>
      <c r="J131" s="219">
        <f>ROUND(I131*H131,2)</f>
        <v>0</v>
      </c>
      <c r="K131" s="220"/>
      <c r="L131" s="221"/>
      <c r="M131" s="222" t="s">
        <v>1</v>
      </c>
      <c r="N131" s="223" t="s">
        <v>45</v>
      </c>
      <c r="O131" s="72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227</v>
      </c>
      <c r="AT131" s="211" t="s">
        <v>223</v>
      </c>
      <c r="AU131" s="211" t="s">
        <v>90</v>
      </c>
      <c r="AY131" s="14" t="s">
        <v>205</v>
      </c>
      <c r="BE131" s="212">
        <f>IF(N131="základná",J131,0)</f>
        <v>0</v>
      </c>
      <c r="BF131" s="212">
        <f>IF(N131="znížená",J131,0)</f>
        <v>0</v>
      </c>
      <c r="BG131" s="212">
        <f>IF(N131="zákl. prenesená",J131,0)</f>
        <v>0</v>
      </c>
      <c r="BH131" s="212">
        <f>IF(N131="zníž. prenesená",J131,0)</f>
        <v>0</v>
      </c>
      <c r="BI131" s="212">
        <f>IF(N131="nulová",J131,0)</f>
        <v>0</v>
      </c>
      <c r="BJ131" s="14" t="s">
        <v>90</v>
      </c>
      <c r="BK131" s="212">
        <f>ROUND(I131*H131,2)</f>
        <v>0</v>
      </c>
      <c r="BL131" s="14" t="s">
        <v>211</v>
      </c>
      <c r="BM131" s="211" t="s">
        <v>229</v>
      </c>
    </row>
    <row r="132" spans="1:65" s="2" customFormat="1" ht="24.15" customHeight="1">
      <c r="A132" s="31"/>
      <c r="B132" s="32"/>
      <c r="C132" s="199" t="s">
        <v>211</v>
      </c>
      <c r="D132" s="199" t="s">
        <v>207</v>
      </c>
      <c r="E132" s="200" t="s">
        <v>1030</v>
      </c>
      <c r="F132" s="201" t="s">
        <v>1031</v>
      </c>
      <c r="G132" s="202" t="s">
        <v>278</v>
      </c>
      <c r="H132" s="203">
        <v>14</v>
      </c>
      <c r="I132" s="204"/>
      <c r="J132" s="205">
        <f>ROUND(I132*H132,2)</f>
        <v>0</v>
      </c>
      <c r="K132" s="206"/>
      <c r="L132" s="36"/>
      <c r="M132" s="207" t="s">
        <v>1</v>
      </c>
      <c r="N132" s="208" t="s">
        <v>45</v>
      </c>
      <c r="O132" s="72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211</v>
      </c>
      <c r="AT132" s="211" t="s">
        <v>207</v>
      </c>
      <c r="AU132" s="211" t="s">
        <v>90</v>
      </c>
      <c r="AY132" s="14" t="s">
        <v>205</v>
      </c>
      <c r="BE132" s="212">
        <f>IF(N132="základná",J132,0)</f>
        <v>0</v>
      </c>
      <c r="BF132" s="212">
        <f>IF(N132="znížená",J132,0)</f>
        <v>0</v>
      </c>
      <c r="BG132" s="212">
        <f>IF(N132="zákl. prenesená",J132,0)</f>
        <v>0</v>
      </c>
      <c r="BH132" s="212">
        <f>IF(N132="zníž. prenesená",J132,0)</f>
        <v>0</v>
      </c>
      <c r="BI132" s="212">
        <f>IF(N132="nulová",J132,0)</f>
        <v>0</v>
      </c>
      <c r="BJ132" s="14" t="s">
        <v>90</v>
      </c>
      <c r="BK132" s="212">
        <f>ROUND(I132*H132,2)</f>
        <v>0</v>
      </c>
      <c r="BL132" s="14" t="s">
        <v>211</v>
      </c>
      <c r="BM132" s="211" t="s">
        <v>227</v>
      </c>
    </row>
    <row r="133" spans="1:65" s="2" customFormat="1" ht="21.75" customHeight="1">
      <c r="A133" s="31"/>
      <c r="B133" s="32"/>
      <c r="C133" s="213" t="s">
        <v>222</v>
      </c>
      <c r="D133" s="213" t="s">
        <v>223</v>
      </c>
      <c r="E133" s="214" t="s">
        <v>1032</v>
      </c>
      <c r="F133" s="215" t="s">
        <v>1033</v>
      </c>
      <c r="G133" s="216" t="s">
        <v>278</v>
      </c>
      <c r="H133" s="217">
        <v>14</v>
      </c>
      <c r="I133" s="218"/>
      <c r="J133" s="219">
        <f>ROUND(I133*H133,2)</f>
        <v>0</v>
      </c>
      <c r="K133" s="220"/>
      <c r="L133" s="221"/>
      <c r="M133" s="230" t="s">
        <v>1</v>
      </c>
      <c r="N133" s="231" t="s">
        <v>45</v>
      </c>
      <c r="O133" s="227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>IF(N133="základná",J133,0)</f>
        <v>0</v>
      </c>
      <c r="BF133" s="212">
        <f>IF(N133="znížená",J133,0)</f>
        <v>0</v>
      </c>
      <c r="BG133" s="212">
        <f>IF(N133="zákl. prenesená",J133,0)</f>
        <v>0</v>
      </c>
      <c r="BH133" s="212">
        <f>IF(N133="zníž. prenesená",J133,0)</f>
        <v>0</v>
      </c>
      <c r="BI133" s="212">
        <f>IF(N133="nulová",J133,0)</f>
        <v>0</v>
      </c>
      <c r="BJ133" s="14" t="s">
        <v>90</v>
      </c>
      <c r="BK133" s="212">
        <f>ROUND(I133*H133,2)</f>
        <v>0</v>
      </c>
      <c r="BL133" s="14" t="s">
        <v>211</v>
      </c>
      <c r="BM133" s="211" t="s">
        <v>245</v>
      </c>
    </row>
    <row r="134" spans="1:65" s="2" customFormat="1" ht="6.9" customHeight="1">
      <c r="A134" s="31"/>
      <c r="B134" s="55"/>
      <c r="C134" s="56"/>
      <c r="D134" s="56"/>
      <c r="E134" s="56"/>
      <c r="F134" s="56"/>
      <c r="G134" s="56"/>
      <c r="H134" s="56"/>
      <c r="I134" s="56"/>
      <c r="J134" s="56"/>
      <c r="K134" s="56"/>
      <c r="L134" s="36"/>
      <c r="M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</sheetData>
  <sheetProtection algorithmName="SHA-512" hashValue="vtXkCv4lpRwXLHB1Bp5xzEGVWb8e/B/VrIF1sBgfav7FNmag0+OYRFpyXPYkPS6EJMivJKAIrW1+EkXQrKBLdw==" saltValue="sw76PFMpxZuj5nQmbrGi1FW3+MbQAU/ev709HNhHzEeIqux8y0yG8UfidK2rSlwer8RMP1Zj6LMkaNwGxTD8JQ==" spinCount="100000" sheet="1" objects="1" scenarios="1" formatColumns="0" formatRows="0" autoFilter="0"/>
  <autoFilter ref="C125:K133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137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1102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ROUND(J127,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ROUND((SUM(BE127:BE135)),  2)</f>
        <v>0</v>
      </c>
      <c r="G37" s="134"/>
      <c r="H37" s="134"/>
      <c r="I37" s="135">
        <v>0</v>
      </c>
      <c r="J37" s="133">
        <f>ROUND(((SUM(BE127:BE135))*I37),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ROUND((SUM(BF127:BF135)),  2)</f>
        <v>0</v>
      </c>
      <c r="G38" s="134"/>
      <c r="H38" s="134"/>
      <c r="I38" s="135">
        <v>0.2</v>
      </c>
      <c r="J38" s="133">
        <f>ROUND(((SUM(BF127:BF135))*I38),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ROUND((SUM(BG127:BG135)),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ROUND((SUM(BH127:BH135)),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ROUND((SUM(BI127:BI135)),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01-1-14 - Osadenie kamier 2.n.p.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J127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959</v>
      </c>
      <c r="E101" s="163"/>
      <c r="F101" s="163"/>
      <c r="G101" s="163"/>
      <c r="H101" s="163"/>
      <c r="I101" s="163"/>
      <c r="J101" s="164">
        <f>J128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960</v>
      </c>
      <c r="E102" s="168"/>
      <c r="F102" s="168"/>
      <c r="G102" s="168"/>
      <c r="H102" s="168"/>
      <c r="I102" s="168"/>
      <c r="J102" s="169">
        <f>J129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1035</v>
      </c>
      <c r="E103" s="168"/>
      <c r="F103" s="168"/>
      <c r="G103" s="168"/>
      <c r="H103" s="168"/>
      <c r="I103" s="168"/>
      <c r="J103" s="169">
        <f>J132</f>
        <v>0</v>
      </c>
      <c r="K103" s="105"/>
      <c r="L103" s="170"/>
    </row>
    <row r="104" spans="1:47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" customHeight="1">
      <c r="A105" s="31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47" s="2" customFormat="1" ht="6.9" customHeight="1">
      <c r="A109" s="31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24.9" customHeight="1">
      <c r="A110" s="31"/>
      <c r="B110" s="32"/>
      <c r="C110" s="20" t="s">
        <v>191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12" customHeight="1">
      <c r="A112" s="31"/>
      <c r="B112" s="32"/>
      <c r="C112" s="26" t="s">
        <v>16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6.25" customHeight="1">
      <c r="A113" s="31"/>
      <c r="B113" s="32"/>
      <c r="C113" s="33"/>
      <c r="D113" s="33"/>
      <c r="E113" s="292" t="str">
        <f>E7</f>
        <v>Mäsovýroba, spracovanie mäsa a výroba regionálnych mäsových výrobkov</v>
      </c>
      <c r="F113" s="293"/>
      <c r="G113" s="293"/>
      <c r="H113" s="29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1" customFormat="1" ht="12" customHeight="1">
      <c r="B114" s="18"/>
      <c r="C114" s="26" t="s">
        <v>160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pans="1:63" s="1" customFormat="1" ht="16.5" customHeight="1">
      <c r="B115" s="18"/>
      <c r="C115" s="19"/>
      <c r="D115" s="19"/>
      <c r="E115" s="292" t="s">
        <v>161</v>
      </c>
      <c r="F115" s="266"/>
      <c r="G115" s="266"/>
      <c r="H115" s="266"/>
      <c r="I115" s="19"/>
      <c r="J115" s="19"/>
      <c r="K115" s="19"/>
      <c r="L115" s="17"/>
    </row>
    <row r="116" spans="1:63" s="1" customFormat="1" ht="12" customHeight="1">
      <c r="B116" s="18"/>
      <c r="C116" s="26" t="s">
        <v>162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63" s="2" customFormat="1" ht="16.5" customHeight="1">
      <c r="A117" s="31"/>
      <c r="B117" s="32"/>
      <c r="C117" s="33"/>
      <c r="D117" s="33"/>
      <c r="E117" s="296" t="s">
        <v>847</v>
      </c>
      <c r="F117" s="294"/>
      <c r="G117" s="294"/>
      <c r="H117" s="294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848</v>
      </c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6" t="str">
        <f>E13</f>
        <v>SO 01-1-14 - Osadenie kamier 2.n.p.</v>
      </c>
      <c r="F119" s="294"/>
      <c r="G119" s="294"/>
      <c r="H119" s="294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F16</f>
        <v>Vígľaš-Pstruša</v>
      </c>
      <c r="G121" s="33"/>
      <c r="H121" s="33"/>
      <c r="I121" s="26" t="s">
        <v>22</v>
      </c>
      <c r="J121" s="67" t="str">
        <f>IF(J16="","",J16)</f>
        <v>Vyplň údaj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23</v>
      </c>
      <c r="D123" s="33"/>
      <c r="E123" s="33"/>
      <c r="F123" s="24" t="str">
        <f>E19</f>
        <v>AGROSEV, spol. s r.o.</v>
      </c>
      <c r="G123" s="33"/>
      <c r="H123" s="33"/>
      <c r="I123" s="26" t="s">
        <v>31</v>
      </c>
      <c r="J123" s="29" t="str">
        <f>E25</f>
        <v>architektúra, s.r.o.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29</v>
      </c>
      <c r="D124" s="33"/>
      <c r="E124" s="33"/>
      <c r="F124" s="24" t="str">
        <f>IF(E22="","",E22)</f>
        <v>Vyplň údaj</v>
      </c>
      <c r="G124" s="33"/>
      <c r="H124" s="33"/>
      <c r="I124" s="26" t="s">
        <v>36</v>
      </c>
      <c r="J124" s="29" t="str">
        <f>E28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71"/>
      <c r="B126" s="172"/>
      <c r="C126" s="173" t="s">
        <v>192</v>
      </c>
      <c r="D126" s="174" t="s">
        <v>64</v>
      </c>
      <c r="E126" s="174" t="s">
        <v>60</v>
      </c>
      <c r="F126" s="174" t="s">
        <v>61</v>
      </c>
      <c r="G126" s="174" t="s">
        <v>193</v>
      </c>
      <c r="H126" s="174" t="s">
        <v>194</v>
      </c>
      <c r="I126" s="174" t="s">
        <v>195</v>
      </c>
      <c r="J126" s="175" t="s">
        <v>170</v>
      </c>
      <c r="K126" s="176" t="s">
        <v>196</v>
      </c>
      <c r="L126" s="177"/>
      <c r="M126" s="76" t="s">
        <v>1</v>
      </c>
      <c r="N126" s="77" t="s">
        <v>43</v>
      </c>
      <c r="O126" s="77" t="s">
        <v>197</v>
      </c>
      <c r="P126" s="77" t="s">
        <v>198</v>
      </c>
      <c r="Q126" s="77" t="s">
        <v>199</v>
      </c>
      <c r="R126" s="77" t="s">
        <v>200</v>
      </c>
      <c r="S126" s="77" t="s">
        <v>201</v>
      </c>
      <c r="T126" s="78" t="s">
        <v>202</v>
      </c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</row>
    <row r="127" spans="1:63" s="2" customFormat="1" ht="22.8" customHeight="1">
      <c r="A127" s="31"/>
      <c r="B127" s="32"/>
      <c r="C127" s="83" t="s">
        <v>171</v>
      </c>
      <c r="D127" s="33"/>
      <c r="E127" s="33"/>
      <c r="F127" s="33"/>
      <c r="G127" s="33"/>
      <c r="H127" s="33"/>
      <c r="I127" s="33"/>
      <c r="J127" s="178">
        <f>BK127</f>
        <v>0</v>
      </c>
      <c r="K127" s="33"/>
      <c r="L127" s="36"/>
      <c r="M127" s="79"/>
      <c r="N127" s="179"/>
      <c r="O127" s="80"/>
      <c r="P127" s="180">
        <f>P128</f>
        <v>0</v>
      </c>
      <c r="Q127" s="80"/>
      <c r="R127" s="180">
        <f>R128</f>
        <v>0</v>
      </c>
      <c r="S127" s="80"/>
      <c r="T127" s="181">
        <f>T128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78</v>
      </c>
      <c r="AU127" s="14" t="s">
        <v>172</v>
      </c>
      <c r="BK127" s="182">
        <f>BK128</f>
        <v>0</v>
      </c>
    </row>
    <row r="128" spans="1:63" s="12" customFormat="1" ht="25.95" customHeight="1">
      <c r="B128" s="183"/>
      <c r="C128" s="184"/>
      <c r="D128" s="185" t="s">
        <v>78</v>
      </c>
      <c r="E128" s="186" t="s">
        <v>588</v>
      </c>
      <c r="F128" s="186" t="s">
        <v>965</v>
      </c>
      <c r="G128" s="184"/>
      <c r="H128" s="184"/>
      <c r="I128" s="187"/>
      <c r="J128" s="188">
        <f>BK128</f>
        <v>0</v>
      </c>
      <c r="K128" s="184"/>
      <c r="L128" s="189"/>
      <c r="M128" s="190"/>
      <c r="N128" s="191"/>
      <c r="O128" s="191"/>
      <c r="P128" s="192">
        <f>P129+P132</f>
        <v>0</v>
      </c>
      <c r="Q128" s="191"/>
      <c r="R128" s="192">
        <f>R129+R132</f>
        <v>0</v>
      </c>
      <c r="S128" s="191"/>
      <c r="T128" s="193">
        <f>T129+T132</f>
        <v>0</v>
      </c>
      <c r="AR128" s="194" t="s">
        <v>85</v>
      </c>
      <c r="AT128" s="195" t="s">
        <v>78</v>
      </c>
      <c r="AU128" s="195" t="s">
        <v>7</v>
      </c>
      <c r="AY128" s="194" t="s">
        <v>205</v>
      </c>
      <c r="BK128" s="196">
        <f>BK129+BK132</f>
        <v>0</v>
      </c>
    </row>
    <row r="129" spans="1:65" s="12" customFormat="1" ht="22.8" customHeight="1">
      <c r="B129" s="183"/>
      <c r="C129" s="184"/>
      <c r="D129" s="185" t="s">
        <v>78</v>
      </c>
      <c r="E129" s="197" t="s">
        <v>966</v>
      </c>
      <c r="F129" s="197" t="s">
        <v>967</v>
      </c>
      <c r="G129" s="184"/>
      <c r="H129" s="184"/>
      <c r="I129" s="187"/>
      <c r="J129" s="198">
        <f>BK129</f>
        <v>0</v>
      </c>
      <c r="K129" s="184"/>
      <c r="L129" s="189"/>
      <c r="M129" s="190"/>
      <c r="N129" s="191"/>
      <c r="O129" s="191"/>
      <c r="P129" s="192">
        <f>SUM(P130:P131)</f>
        <v>0</v>
      </c>
      <c r="Q129" s="191"/>
      <c r="R129" s="192">
        <f>SUM(R130:R131)</f>
        <v>0</v>
      </c>
      <c r="S129" s="191"/>
      <c r="T129" s="193">
        <f>SUM(T130:T131)</f>
        <v>0</v>
      </c>
      <c r="AR129" s="194" t="s">
        <v>85</v>
      </c>
      <c r="AT129" s="195" t="s">
        <v>78</v>
      </c>
      <c r="AU129" s="195" t="s">
        <v>85</v>
      </c>
      <c r="AY129" s="194" t="s">
        <v>205</v>
      </c>
      <c r="BK129" s="196">
        <f>SUM(BK130:BK131)</f>
        <v>0</v>
      </c>
    </row>
    <row r="130" spans="1:65" s="2" customFormat="1" ht="24.15" customHeight="1">
      <c r="A130" s="31"/>
      <c r="B130" s="32"/>
      <c r="C130" s="199" t="s">
        <v>85</v>
      </c>
      <c r="D130" s="199" t="s">
        <v>207</v>
      </c>
      <c r="E130" s="200" t="s">
        <v>1030</v>
      </c>
      <c r="F130" s="201" t="s">
        <v>1031</v>
      </c>
      <c r="G130" s="202" t="s">
        <v>278</v>
      </c>
      <c r="H130" s="203">
        <v>2</v>
      </c>
      <c r="I130" s="204"/>
      <c r="J130" s="205">
        <f>ROUND(I130*H130,2)</f>
        <v>0</v>
      </c>
      <c r="K130" s="206"/>
      <c r="L130" s="36"/>
      <c r="M130" s="207" t="s">
        <v>1</v>
      </c>
      <c r="N130" s="208" t="s">
        <v>45</v>
      </c>
      <c r="O130" s="72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1" t="s">
        <v>211</v>
      </c>
      <c r="AT130" s="211" t="s">
        <v>207</v>
      </c>
      <c r="AU130" s="211" t="s">
        <v>90</v>
      </c>
      <c r="AY130" s="14" t="s">
        <v>205</v>
      </c>
      <c r="BE130" s="212">
        <f>IF(N130="základná",J130,0)</f>
        <v>0</v>
      </c>
      <c r="BF130" s="212">
        <f>IF(N130="znížená",J130,0)</f>
        <v>0</v>
      </c>
      <c r="BG130" s="212">
        <f>IF(N130="zákl. prenesená",J130,0)</f>
        <v>0</v>
      </c>
      <c r="BH130" s="212">
        <f>IF(N130="zníž. prenesená",J130,0)</f>
        <v>0</v>
      </c>
      <c r="BI130" s="212">
        <f>IF(N130="nulová",J130,0)</f>
        <v>0</v>
      </c>
      <c r="BJ130" s="14" t="s">
        <v>90</v>
      </c>
      <c r="BK130" s="212">
        <f>ROUND(I130*H130,2)</f>
        <v>0</v>
      </c>
      <c r="BL130" s="14" t="s">
        <v>211</v>
      </c>
      <c r="BM130" s="211" t="s">
        <v>90</v>
      </c>
    </row>
    <row r="131" spans="1:65" s="2" customFormat="1" ht="21.75" customHeight="1">
      <c r="A131" s="31"/>
      <c r="B131" s="32"/>
      <c r="C131" s="213" t="s">
        <v>90</v>
      </c>
      <c r="D131" s="213" t="s">
        <v>223</v>
      </c>
      <c r="E131" s="214" t="s">
        <v>1036</v>
      </c>
      <c r="F131" s="215" t="s">
        <v>1037</v>
      </c>
      <c r="G131" s="216" t="s">
        <v>278</v>
      </c>
      <c r="H131" s="217">
        <v>2</v>
      </c>
      <c r="I131" s="218"/>
      <c r="J131" s="219">
        <f>ROUND(I131*H131,2)</f>
        <v>0</v>
      </c>
      <c r="K131" s="220"/>
      <c r="L131" s="221"/>
      <c r="M131" s="222" t="s">
        <v>1</v>
      </c>
      <c r="N131" s="223" t="s">
        <v>45</v>
      </c>
      <c r="O131" s="72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227</v>
      </c>
      <c r="AT131" s="211" t="s">
        <v>223</v>
      </c>
      <c r="AU131" s="211" t="s">
        <v>90</v>
      </c>
      <c r="AY131" s="14" t="s">
        <v>205</v>
      </c>
      <c r="BE131" s="212">
        <f>IF(N131="základná",J131,0)</f>
        <v>0</v>
      </c>
      <c r="BF131" s="212">
        <f>IF(N131="znížená",J131,0)</f>
        <v>0</v>
      </c>
      <c r="BG131" s="212">
        <f>IF(N131="zákl. prenesená",J131,0)</f>
        <v>0</v>
      </c>
      <c r="BH131" s="212">
        <f>IF(N131="zníž. prenesená",J131,0)</f>
        <v>0</v>
      </c>
      <c r="BI131" s="212">
        <f>IF(N131="nulová",J131,0)</f>
        <v>0</v>
      </c>
      <c r="BJ131" s="14" t="s">
        <v>90</v>
      </c>
      <c r="BK131" s="212">
        <f>ROUND(I131*H131,2)</f>
        <v>0</v>
      </c>
      <c r="BL131" s="14" t="s">
        <v>211</v>
      </c>
      <c r="BM131" s="211" t="s">
        <v>211</v>
      </c>
    </row>
    <row r="132" spans="1:65" s="12" customFormat="1" ht="22.8" customHeight="1">
      <c r="B132" s="183"/>
      <c r="C132" s="184"/>
      <c r="D132" s="185" t="s">
        <v>78</v>
      </c>
      <c r="E132" s="197" t="s">
        <v>1038</v>
      </c>
      <c r="F132" s="197" t="s">
        <v>1039</v>
      </c>
      <c r="G132" s="184"/>
      <c r="H132" s="184"/>
      <c r="I132" s="187"/>
      <c r="J132" s="198">
        <f>BK132</f>
        <v>0</v>
      </c>
      <c r="K132" s="184"/>
      <c r="L132" s="189"/>
      <c r="M132" s="190"/>
      <c r="N132" s="191"/>
      <c r="O132" s="191"/>
      <c r="P132" s="192">
        <f>SUM(P133:P135)</f>
        <v>0</v>
      </c>
      <c r="Q132" s="191"/>
      <c r="R132" s="192">
        <f>SUM(R133:R135)</f>
        <v>0</v>
      </c>
      <c r="S132" s="191"/>
      <c r="T132" s="193">
        <f>SUM(T133:T135)</f>
        <v>0</v>
      </c>
      <c r="AR132" s="194" t="s">
        <v>85</v>
      </c>
      <c r="AT132" s="195" t="s">
        <v>78</v>
      </c>
      <c r="AU132" s="195" t="s">
        <v>85</v>
      </c>
      <c r="AY132" s="194" t="s">
        <v>205</v>
      </c>
      <c r="BK132" s="196">
        <f>SUM(BK133:BK135)</f>
        <v>0</v>
      </c>
    </row>
    <row r="133" spans="1:65" s="2" customFormat="1" ht="24.15" customHeight="1">
      <c r="A133" s="31"/>
      <c r="B133" s="32"/>
      <c r="C133" s="199" t="s">
        <v>97</v>
      </c>
      <c r="D133" s="199" t="s">
        <v>207</v>
      </c>
      <c r="E133" s="200" t="s">
        <v>1046</v>
      </c>
      <c r="F133" s="201" t="s">
        <v>1047</v>
      </c>
      <c r="G133" s="202" t="s">
        <v>278</v>
      </c>
      <c r="H133" s="203">
        <v>2</v>
      </c>
      <c r="I133" s="204"/>
      <c r="J133" s="205">
        <f>ROUND(I133*H133,2)</f>
        <v>0</v>
      </c>
      <c r="K133" s="206"/>
      <c r="L133" s="36"/>
      <c r="M133" s="207" t="s">
        <v>1</v>
      </c>
      <c r="N133" s="208" t="s">
        <v>45</v>
      </c>
      <c r="O133" s="72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211</v>
      </c>
      <c r="AT133" s="211" t="s">
        <v>207</v>
      </c>
      <c r="AU133" s="211" t="s">
        <v>90</v>
      </c>
      <c r="AY133" s="14" t="s">
        <v>205</v>
      </c>
      <c r="BE133" s="212">
        <f>IF(N133="základná",J133,0)</f>
        <v>0</v>
      </c>
      <c r="BF133" s="212">
        <f>IF(N133="znížená",J133,0)</f>
        <v>0</v>
      </c>
      <c r="BG133" s="212">
        <f>IF(N133="zákl. prenesená",J133,0)</f>
        <v>0</v>
      </c>
      <c r="BH133" s="212">
        <f>IF(N133="zníž. prenesená",J133,0)</f>
        <v>0</v>
      </c>
      <c r="BI133" s="212">
        <f>IF(N133="nulová",J133,0)</f>
        <v>0</v>
      </c>
      <c r="BJ133" s="14" t="s">
        <v>90</v>
      </c>
      <c r="BK133" s="212">
        <f>ROUND(I133*H133,2)</f>
        <v>0</v>
      </c>
      <c r="BL133" s="14" t="s">
        <v>211</v>
      </c>
      <c r="BM133" s="211" t="s">
        <v>229</v>
      </c>
    </row>
    <row r="134" spans="1:65" s="2" customFormat="1" ht="24.15" customHeight="1">
      <c r="A134" s="31"/>
      <c r="B134" s="32"/>
      <c r="C134" s="213" t="s">
        <v>211</v>
      </c>
      <c r="D134" s="213" t="s">
        <v>223</v>
      </c>
      <c r="E134" s="214" t="s">
        <v>1048</v>
      </c>
      <c r="F134" s="215" t="s">
        <v>1049</v>
      </c>
      <c r="G134" s="216" t="s">
        <v>278</v>
      </c>
      <c r="H134" s="217">
        <v>2</v>
      </c>
      <c r="I134" s="218"/>
      <c r="J134" s="219">
        <f>ROUND(I134*H134,2)</f>
        <v>0</v>
      </c>
      <c r="K134" s="220"/>
      <c r="L134" s="221"/>
      <c r="M134" s="222" t="s">
        <v>1</v>
      </c>
      <c r="N134" s="223" t="s">
        <v>45</v>
      </c>
      <c r="O134" s="72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>IF(N134="základná",J134,0)</f>
        <v>0</v>
      </c>
      <c r="BF134" s="212">
        <f>IF(N134="znížená",J134,0)</f>
        <v>0</v>
      </c>
      <c r="BG134" s="212">
        <f>IF(N134="zákl. prenesená",J134,0)</f>
        <v>0</v>
      </c>
      <c r="BH134" s="212">
        <f>IF(N134="zníž. prenesená",J134,0)</f>
        <v>0</v>
      </c>
      <c r="BI134" s="212">
        <f>IF(N134="nulová",J134,0)</f>
        <v>0</v>
      </c>
      <c r="BJ134" s="14" t="s">
        <v>90</v>
      </c>
      <c r="BK134" s="212">
        <f>ROUND(I134*H134,2)</f>
        <v>0</v>
      </c>
      <c r="BL134" s="14" t="s">
        <v>211</v>
      </c>
      <c r="BM134" s="211" t="s">
        <v>227</v>
      </c>
    </row>
    <row r="135" spans="1:65" s="2" customFormat="1" ht="21.75" customHeight="1">
      <c r="A135" s="31"/>
      <c r="B135" s="32"/>
      <c r="C135" s="213" t="s">
        <v>222</v>
      </c>
      <c r="D135" s="213" t="s">
        <v>223</v>
      </c>
      <c r="E135" s="214" t="s">
        <v>1050</v>
      </c>
      <c r="F135" s="215" t="s">
        <v>1051</v>
      </c>
      <c r="G135" s="216" t="s">
        <v>278</v>
      </c>
      <c r="H135" s="217">
        <v>2</v>
      </c>
      <c r="I135" s="218"/>
      <c r="J135" s="219">
        <f>ROUND(I135*H135,2)</f>
        <v>0</v>
      </c>
      <c r="K135" s="220"/>
      <c r="L135" s="221"/>
      <c r="M135" s="230" t="s">
        <v>1</v>
      </c>
      <c r="N135" s="231" t="s">
        <v>45</v>
      </c>
      <c r="O135" s="227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227</v>
      </c>
      <c r="AT135" s="211" t="s">
        <v>223</v>
      </c>
      <c r="AU135" s="211" t="s">
        <v>90</v>
      </c>
      <c r="AY135" s="14" t="s">
        <v>205</v>
      </c>
      <c r="BE135" s="212">
        <f>IF(N135="základná",J135,0)</f>
        <v>0</v>
      </c>
      <c r="BF135" s="212">
        <f>IF(N135="znížená",J135,0)</f>
        <v>0</v>
      </c>
      <c r="BG135" s="212">
        <f>IF(N135="zákl. prenesená",J135,0)</f>
        <v>0</v>
      </c>
      <c r="BH135" s="212">
        <f>IF(N135="zníž. prenesená",J135,0)</f>
        <v>0</v>
      </c>
      <c r="BI135" s="212">
        <f>IF(N135="nulová",J135,0)</f>
        <v>0</v>
      </c>
      <c r="BJ135" s="14" t="s">
        <v>90</v>
      </c>
      <c r="BK135" s="212">
        <f>ROUND(I135*H135,2)</f>
        <v>0</v>
      </c>
      <c r="BL135" s="14" t="s">
        <v>211</v>
      </c>
      <c r="BM135" s="211" t="s">
        <v>245</v>
      </c>
    </row>
    <row r="136" spans="1:65" s="2" customFormat="1" ht="6.9" customHeight="1">
      <c r="A136" s="31"/>
      <c r="B136" s="55"/>
      <c r="C136" s="56"/>
      <c r="D136" s="56"/>
      <c r="E136" s="56"/>
      <c r="F136" s="56"/>
      <c r="G136" s="56"/>
      <c r="H136" s="56"/>
      <c r="I136" s="56"/>
      <c r="J136" s="56"/>
      <c r="K136" s="56"/>
      <c r="L136" s="36"/>
      <c r="M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</sheetData>
  <sheetProtection algorithmName="SHA-512" hashValue="RPXVEbg8dBLUhngkP/fAAZJryBSol2oQGfYEzjA+2jAWYeKGEXAIA/3ci/s9mxqL7CIWdhq2QXQrj7q8NNyPjg==" saltValue="sl3wm2VHJweE0z7UDFRdtdTzJaKcx68cNUV24252y0Z9yXU8+20Zw5o7X4shXfcZ8VpeLsy5nFn7ATgPndLwCg==" spinCount="100000" sheet="1" objects="1" scenarios="1" formatColumns="0" formatRows="0" autoFilter="0"/>
  <autoFilter ref="C126:K135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7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140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1103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ROUND(J128,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ROUND((SUM(BE128:BE136)),  2)</f>
        <v>0</v>
      </c>
      <c r="G37" s="134"/>
      <c r="H37" s="134"/>
      <c r="I37" s="135">
        <v>0</v>
      </c>
      <c r="J37" s="133">
        <f>ROUND(((SUM(BE128:BE136))*I37),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ROUND((SUM(BF128:BF136)),  2)</f>
        <v>0</v>
      </c>
      <c r="G38" s="134"/>
      <c r="H38" s="134"/>
      <c r="I38" s="135">
        <v>0.2</v>
      </c>
      <c r="J38" s="133">
        <f>ROUND(((SUM(BF128:BF136))*I38),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ROUND((SUM(BG128:BG136)),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ROUND((SUM(BH128:BH136)),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ROUND((SUM(BI128:BI136)),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01-1-15 - Kúrenie 2.n.p.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J128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959</v>
      </c>
      <c r="E101" s="163"/>
      <c r="F101" s="163"/>
      <c r="G101" s="163"/>
      <c r="H101" s="163"/>
      <c r="I101" s="163"/>
      <c r="J101" s="164">
        <f>J129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960</v>
      </c>
      <c r="E102" s="168"/>
      <c r="F102" s="168"/>
      <c r="G102" s="168"/>
      <c r="H102" s="168"/>
      <c r="I102" s="168"/>
      <c r="J102" s="169">
        <f>J130</f>
        <v>0</v>
      </c>
      <c r="K102" s="105"/>
      <c r="L102" s="170"/>
    </row>
    <row r="103" spans="1:47" s="9" customFormat="1" ht="24.9" customHeight="1">
      <c r="B103" s="160"/>
      <c r="C103" s="161"/>
      <c r="D103" s="162" t="s">
        <v>1104</v>
      </c>
      <c r="E103" s="163"/>
      <c r="F103" s="163"/>
      <c r="G103" s="163"/>
      <c r="H103" s="163"/>
      <c r="I103" s="163"/>
      <c r="J103" s="164">
        <f>J133</f>
        <v>0</v>
      </c>
      <c r="K103" s="161"/>
      <c r="L103" s="165"/>
    </row>
    <row r="104" spans="1:47" s="10" customFormat="1" ht="19.95" customHeight="1">
      <c r="B104" s="166"/>
      <c r="C104" s="105"/>
      <c r="D104" s="167" t="s">
        <v>1105</v>
      </c>
      <c r="E104" s="168"/>
      <c r="F104" s="168"/>
      <c r="G104" s="168"/>
      <c r="H104" s="168"/>
      <c r="I104" s="168"/>
      <c r="J104" s="169">
        <f>J134</f>
        <v>0</v>
      </c>
      <c r="K104" s="105"/>
      <c r="L104" s="170"/>
    </row>
    <row r="105" spans="1:47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47" s="2" customFormat="1" ht="6.9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4.9" customHeight="1">
      <c r="A111" s="31"/>
      <c r="B111" s="32"/>
      <c r="C111" s="20" t="s">
        <v>191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6.25" customHeight="1">
      <c r="A114" s="31"/>
      <c r="B114" s="32"/>
      <c r="C114" s="33"/>
      <c r="D114" s="33"/>
      <c r="E114" s="292" t="str">
        <f>E7</f>
        <v>Mäsovýroba, spracovanie mäsa a výroba regionálnych mäsových výrobkov</v>
      </c>
      <c r="F114" s="293"/>
      <c r="G114" s="293"/>
      <c r="H114" s="29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1" customFormat="1" ht="12" customHeight="1">
      <c r="B115" s="18"/>
      <c r="C115" s="26" t="s">
        <v>160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92" t="s">
        <v>161</v>
      </c>
      <c r="F116" s="266"/>
      <c r="G116" s="266"/>
      <c r="H116" s="266"/>
      <c r="I116" s="19"/>
      <c r="J116" s="19"/>
      <c r="K116" s="19"/>
      <c r="L116" s="17"/>
    </row>
    <row r="117" spans="1:63" s="1" customFormat="1" ht="12" customHeight="1">
      <c r="B117" s="18"/>
      <c r="C117" s="26" t="s">
        <v>162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31"/>
      <c r="B118" s="32"/>
      <c r="C118" s="33"/>
      <c r="D118" s="33"/>
      <c r="E118" s="296" t="s">
        <v>847</v>
      </c>
      <c r="F118" s="294"/>
      <c r="G118" s="294"/>
      <c r="H118" s="29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848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36" t="str">
        <f>E13</f>
        <v>SO 01-1-15 - Kúrenie 2.n.p.</v>
      </c>
      <c r="F120" s="294"/>
      <c r="G120" s="294"/>
      <c r="H120" s="294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20</v>
      </c>
      <c r="D122" s="33"/>
      <c r="E122" s="33"/>
      <c r="F122" s="24" t="str">
        <f>F16</f>
        <v>Vígľaš-Pstruša</v>
      </c>
      <c r="G122" s="33"/>
      <c r="H122" s="33"/>
      <c r="I122" s="26" t="s">
        <v>22</v>
      </c>
      <c r="J122" s="67" t="str">
        <f>IF(J16="","",J16)</f>
        <v>Vyplň údaj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23</v>
      </c>
      <c r="D124" s="33"/>
      <c r="E124" s="33"/>
      <c r="F124" s="24" t="str">
        <f>E19</f>
        <v>AGROSEV, spol. s r.o.</v>
      </c>
      <c r="G124" s="33"/>
      <c r="H124" s="33"/>
      <c r="I124" s="26" t="s">
        <v>31</v>
      </c>
      <c r="J124" s="29" t="str">
        <f>E25</f>
        <v>architektúra, s.r.o.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15" customHeight="1">
      <c r="A125" s="31"/>
      <c r="B125" s="32"/>
      <c r="C125" s="26" t="s">
        <v>29</v>
      </c>
      <c r="D125" s="33"/>
      <c r="E125" s="33"/>
      <c r="F125" s="24" t="str">
        <f>IF(E22="","",E22)</f>
        <v>Vyplň údaj</v>
      </c>
      <c r="G125" s="33"/>
      <c r="H125" s="33"/>
      <c r="I125" s="26" t="s">
        <v>36</v>
      </c>
      <c r="J125" s="29" t="str">
        <f>E28</f>
        <v xml:space="preserve"> 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71"/>
      <c r="B127" s="172"/>
      <c r="C127" s="173" t="s">
        <v>192</v>
      </c>
      <c r="D127" s="174" t="s">
        <v>64</v>
      </c>
      <c r="E127" s="174" t="s">
        <v>60</v>
      </c>
      <c r="F127" s="174" t="s">
        <v>61</v>
      </c>
      <c r="G127" s="174" t="s">
        <v>193</v>
      </c>
      <c r="H127" s="174" t="s">
        <v>194</v>
      </c>
      <c r="I127" s="174" t="s">
        <v>195</v>
      </c>
      <c r="J127" s="175" t="s">
        <v>170</v>
      </c>
      <c r="K127" s="176" t="s">
        <v>196</v>
      </c>
      <c r="L127" s="177"/>
      <c r="M127" s="76" t="s">
        <v>1</v>
      </c>
      <c r="N127" s="77" t="s">
        <v>43</v>
      </c>
      <c r="O127" s="77" t="s">
        <v>197</v>
      </c>
      <c r="P127" s="77" t="s">
        <v>198</v>
      </c>
      <c r="Q127" s="77" t="s">
        <v>199</v>
      </c>
      <c r="R127" s="77" t="s">
        <v>200</v>
      </c>
      <c r="S127" s="77" t="s">
        <v>201</v>
      </c>
      <c r="T127" s="78" t="s">
        <v>202</v>
      </c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</row>
    <row r="128" spans="1:63" s="2" customFormat="1" ht="22.8" customHeight="1">
      <c r="A128" s="31"/>
      <c r="B128" s="32"/>
      <c r="C128" s="83" t="s">
        <v>171</v>
      </c>
      <c r="D128" s="33"/>
      <c r="E128" s="33"/>
      <c r="F128" s="33"/>
      <c r="G128" s="33"/>
      <c r="H128" s="33"/>
      <c r="I128" s="33"/>
      <c r="J128" s="178">
        <f>BK128</f>
        <v>0</v>
      </c>
      <c r="K128" s="33"/>
      <c r="L128" s="36"/>
      <c r="M128" s="79"/>
      <c r="N128" s="179"/>
      <c r="O128" s="80"/>
      <c r="P128" s="180">
        <f>P129+P133</f>
        <v>0</v>
      </c>
      <c r="Q128" s="80"/>
      <c r="R128" s="180">
        <f>R129+R133</f>
        <v>0</v>
      </c>
      <c r="S128" s="80"/>
      <c r="T128" s="181">
        <f>T129+T133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78</v>
      </c>
      <c r="AU128" s="14" t="s">
        <v>172</v>
      </c>
      <c r="BK128" s="182">
        <f>BK129+BK133</f>
        <v>0</v>
      </c>
    </row>
    <row r="129" spans="1:65" s="12" customFormat="1" ht="25.95" customHeight="1">
      <c r="B129" s="183"/>
      <c r="C129" s="184"/>
      <c r="D129" s="185" t="s">
        <v>78</v>
      </c>
      <c r="E129" s="186" t="s">
        <v>588</v>
      </c>
      <c r="F129" s="186" t="s">
        <v>965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P130</f>
        <v>0</v>
      </c>
      <c r="Q129" s="191"/>
      <c r="R129" s="192">
        <f>R130</f>
        <v>0</v>
      </c>
      <c r="S129" s="191"/>
      <c r="T129" s="193">
        <f>T130</f>
        <v>0</v>
      </c>
      <c r="AR129" s="194" t="s">
        <v>85</v>
      </c>
      <c r="AT129" s="195" t="s">
        <v>78</v>
      </c>
      <c r="AU129" s="195" t="s">
        <v>7</v>
      </c>
      <c r="AY129" s="194" t="s">
        <v>205</v>
      </c>
      <c r="BK129" s="196">
        <f>BK130</f>
        <v>0</v>
      </c>
    </row>
    <row r="130" spans="1:65" s="12" customFormat="1" ht="22.8" customHeight="1">
      <c r="B130" s="183"/>
      <c r="C130" s="184"/>
      <c r="D130" s="185" t="s">
        <v>78</v>
      </c>
      <c r="E130" s="197" t="s">
        <v>966</v>
      </c>
      <c r="F130" s="197" t="s">
        <v>967</v>
      </c>
      <c r="G130" s="184"/>
      <c r="H130" s="184"/>
      <c r="I130" s="187"/>
      <c r="J130" s="198">
        <f>BK130</f>
        <v>0</v>
      </c>
      <c r="K130" s="184"/>
      <c r="L130" s="189"/>
      <c r="M130" s="190"/>
      <c r="N130" s="191"/>
      <c r="O130" s="191"/>
      <c r="P130" s="192">
        <f>SUM(P131:P132)</f>
        <v>0</v>
      </c>
      <c r="Q130" s="191"/>
      <c r="R130" s="192">
        <f>SUM(R131:R132)</f>
        <v>0</v>
      </c>
      <c r="S130" s="191"/>
      <c r="T130" s="193">
        <f>SUM(T131:T132)</f>
        <v>0</v>
      </c>
      <c r="AR130" s="194" t="s">
        <v>85</v>
      </c>
      <c r="AT130" s="195" t="s">
        <v>78</v>
      </c>
      <c r="AU130" s="195" t="s">
        <v>85</v>
      </c>
      <c r="AY130" s="194" t="s">
        <v>205</v>
      </c>
      <c r="BK130" s="196">
        <f>SUM(BK131:BK132)</f>
        <v>0</v>
      </c>
    </row>
    <row r="131" spans="1:65" s="2" customFormat="1" ht="24.15" customHeight="1">
      <c r="A131" s="31"/>
      <c r="B131" s="32"/>
      <c r="C131" s="199" t="s">
        <v>85</v>
      </c>
      <c r="D131" s="199" t="s">
        <v>207</v>
      </c>
      <c r="E131" s="200" t="s">
        <v>1106</v>
      </c>
      <c r="F131" s="201" t="s">
        <v>1107</v>
      </c>
      <c r="G131" s="202" t="s">
        <v>278</v>
      </c>
      <c r="H131" s="203">
        <v>19</v>
      </c>
      <c r="I131" s="204"/>
      <c r="J131" s="205">
        <f>ROUND(I131*H131,2)</f>
        <v>0</v>
      </c>
      <c r="K131" s="206"/>
      <c r="L131" s="36"/>
      <c r="M131" s="207" t="s">
        <v>1</v>
      </c>
      <c r="N131" s="208" t="s">
        <v>45</v>
      </c>
      <c r="O131" s="72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211</v>
      </c>
      <c r="AT131" s="211" t="s">
        <v>207</v>
      </c>
      <c r="AU131" s="211" t="s">
        <v>90</v>
      </c>
      <c r="AY131" s="14" t="s">
        <v>205</v>
      </c>
      <c r="BE131" s="212">
        <f>IF(N131="základná",J131,0)</f>
        <v>0</v>
      </c>
      <c r="BF131" s="212">
        <f>IF(N131="znížená",J131,0)</f>
        <v>0</v>
      </c>
      <c r="BG131" s="212">
        <f>IF(N131="zákl. prenesená",J131,0)</f>
        <v>0</v>
      </c>
      <c r="BH131" s="212">
        <f>IF(N131="zníž. prenesená",J131,0)</f>
        <v>0</v>
      </c>
      <c r="BI131" s="212">
        <f>IF(N131="nulová",J131,0)</f>
        <v>0</v>
      </c>
      <c r="BJ131" s="14" t="s">
        <v>90</v>
      </c>
      <c r="BK131" s="212">
        <f>ROUND(I131*H131,2)</f>
        <v>0</v>
      </c>
      <c r="BL131" s="14" t="s">
        <v>211</v>
      </c>
      <c r="BM131" s="211" t="s">
        <v>90</v>
      </c>
    </row>
    <row r="132" spans="1:65" s="2" customFormat="1" ht="16.5" customHeight="1">
      <c r="A132" s="31"/>
      <c r="B132" s="32"/>
      <c r="C132" s="213" t="s">
        <v>90</v>
      </c>
      <c r="D132" s="213" t="s">
        <v>223</v>
      </c>
      <c r="E132" s="214" t="s">
        <v>1108</v>
      </c>
      <c r="F132" s="215" t="s">
        <v>1109</v>
      </c>
      <c r="G132" s="216" t="s">
        <v>278</v>
      </c>
      <c r="H132" s="217">
        <v>19</v>
      </c>
      <c r="I132" s="218"/>
      <c r="J132" s="219">
        <f>ROUND(I132*H132,2)</f>
        <v>0</v>
      </c>
      <c r="K132" s="220"/>
      <c r="L132" s="221"/>
      <c r="M132" s="222" t="s">
        <v>1</v>
      </c>
      <c r="N132" s="223" t="s">
        <v>45</v>
      </c>
      <c r="O132" s="72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227</v>
      </c>
      <c r="AT132" s="211" t="s">
        <v>223</v>
      </c>
      <c r="AU132" s="211" t="s">
        <v>90</v>
      </c>
      <c r="AY132" s="14" t="s">
        <v>205</v>
      </c>
      <c r="BE132" s="212">
        <f>IF(N132="základná",J132,0)</f>
        <v>0</v>
      </c>
      <c r="BF132" s="212">
        <f>IF(N132="znížená",J132,0)</f>
        <v>0</v>
      </c>
      <c r="BG132" s="212">
        <f>IF(N132="zákl. prenesená",J132,0)</f>
        <v>0</v>
      </c>
      <c r="BH132" s="212">
        <f>IF(N132="zníž. prenesená",J132,0)</f>
        <v>0</v>
      </c>
      <c r="BI132" s="212">
        <f>IF(N132="nulová",J132,0)</f>
        <v>0</v>
      </c>
      <c r="BJ132" s="14" t="s">
        <v>90</v>
      </c>
      <c r="BK132" s="212">
        <f>ROUND(I132*H132,2)</f>
        <v>0</v>
      </c>
      <c r="BL132" s="14" t="s">
        <v>211</v>
      </c>
      <c r="BM132" s="211" t="s">
        <v>211</v>
      </c>
    </row>
    <row r="133" spans="1:65" s="12" customFormat="1" ht="25.95" customHeight="1">
      <c r="B133" s="183"/>
      <c r="C133" s="184"/>
      <c r="D133" s="185" t="s">
        <v>78</v>
      </c>
      <c r="E133" s="186" t="s">
        <v>596</v>
      </c>
      <c r="F133" s="186" t="s">
        <v>1110</v>
      </c>
      <c r="G133" s="184"/>
      <c r="H133" s="184"/>
      <c r="I133" s="187"/>
      <c r="J133" s="188">
        <f>BK133</f>
        <v>0</v>
      </c>
      <c r="K133" s="184"/>
      <c r="L133" s="189"/>
      <c r="M133" s="190"/>
      <c r="N133" s="191"/>
      <c r="O133" s="191"/>
      <c r="P133" s="192">
        <f>P134</f>
        <v>0</v>
      </c>
      <c r="Q133" s="191"/>
      <c r="R133" s="192">
        <f>R134</f>
        <v>0</v>
      </c>
      <c r="S133" s="191"/>
      <c r="T133" s="193">
        <f>T134</f>
        <v>0</v>
      </c>
      <c r="AR133" s="194" t="s">
        <v>85</v>
      </c>
      <c r="AT133" s="195" t="s">
        <v>78</v>
      </c>
      <c r="AU133" s="195" t="s">
        <v>7</v>
      </c>
      <c r="AY133" s="194" t="s">
        <v>205</v>
      </c>
      <c r="BK133" s="196">
        <f>BK134</f>
        <v>0</v>
      </c>
    </row>
    <row r="134" spans="1:65" s="12" customFormat="1" ht="22.8" customHeight="1">
      <c r="B134" s="183"/>
      <c r="C134" s="184"/>
      <c r="D134" s="185" t="s">
        <v>78</v>
      </c>
      <c r="E134" s="197" t="s">
        <v>1111</v>
      </c>
      <c r="F134" s="197" t="s">
        <v>1112</v>
      </c>
      <c r="G134" s="184"/>
      <c r="H134" s="184"/>
      <c r="I134" s="187"/>
      <c r="J134" s="198">
        <f>BK134</f>
        <v>0</v>
      </c>
      <c r="K134" s="184"/>
      <c r="L134" s="189"/>
      <c r="M134" s="190"/>
      <c r="N134" s="191"/>
      <c r="O134" s="191"/>
      <c r="P134" s="192">
        <f>SUM(P135:P136)</f>
        <v>0</v>
      </c>
      <c r="Q134" s="191"/>
      <c r="R134" s="192">
        <f>SUM(R135:R136)</f>
        <v>0</v>
      </c>
      <c r="S134" s="191"/>
      <c r="T134" s="193">
        <f>SUM(T135:T136)</f>
        <v>0</v>
      </c>
      <c r="AR134" s="194" t="s">
        <v>85</v>
      </c>
      <c r="AT134" s="195" t="s">
        <v>78</v>
      </c>
      <c r="AU134" s="195" t="s">
        <v>85</v>
      </c>
      <c r="AY134" s="194" t="s">
        <v>205</v>
      </c>
      <c r="BK134" s="196">
        <f>SUM(BK135:BK136)</f>
        <v>0</v>
      </c>
    </row>
    <row r="135" spans="1:65" s="2" customFormat="1" ht="24.15" customHeight="1">
      <c r="A135" s="31"/>
      <c r="B135" s="32"/>
      <c r="C135" s="199" t="s">
        <v>97</v>
      </c>
      <c r="D135" s="199" t="s">
        <v>207</v>
      </c>
      <c r="E135" s="200" t="s">
        <v>1113</v>
      </c>
      <c r="F135" s="201" t="s">
        <v>1114</v>
      </c>
      <c r="G135" s="202" t="s">
        <v>278</v>
      </c>
      <c r="H135" s="203">
        <v>8</v>
      </c>
      <c r="I135" s="204"/>
      <c r="J135" s="205">
        <f>ROUND(I135*H135,2)</f>
        <v>0</v>
      </c>
      <c r="K135" s="206"/>
      <c r="L135" s="36"/>
      <c r="M135" s="207" t="s">
        <v>1</v>
      </c>
      <c r="N135" s="208" t="s">
        <v>45</v>
      </c>
      <c r="O135" s="72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211</v>
      </c>
      <c r="AT135" s="211" t="s">
        <v>207</v>
      </c>
      <c r="AU135" s="211" t="s">
        <v>90</v>
      </c>
      <c r="AY135" s="14" t="s">
        <v>205</v>
      </c>
      <c r="BE135" s="212">
        <f>IF(N135="základná",J135,0)</f>
        <v>0</v>
      </c>
      <c r="BF135" s="212">
        <f>IF(N135="znížená",J135,0)</f>
        <v>0</v>
      </c>
      <c r="BG135" s="212">
        <f>IF(N135="zákl. prenesená",J135,0)</f>
        <v>0</v>
      </c>
      <c r="BH135" s="212">
        <f>IF(N135="zníž. prenesená",J135,0)</f>
        <v>0</v>
      </c>
      <c r="BI135" s="212">
        <f>IF(N135="nulová",J135,0)</f>
        <v>0</v>
      </c>
      <c r="BJ135" s="14" t="s">
        <v>90</v>
      </c>
      <c r="BK135" s="212">
        <f>ROUND(I135*H135,2)</f>
        <v>0</v>
      </c>
      <c r="BL135" s="14" t="s">
        <v>211</v>
      </c>
      <c r="BM135" s="211" t="s">
        <v>229</v>
      </c>
    </row>
    <row r="136" spans="1:65" s="2" customFormat="1" ht="49.05" customHeight="1">
      <c r="A136" s="31"/>
      <c r="B136" s="32"/>
      <c r="C136" s="213" t="s">
        <v>211</v>
      </c>
      <c r="D136" s="213" t="s">
        <v>223</v>
      </c>
      <c r="E136" s="214" t="s">
        <v>1115</v>
      </c>
      <c r="F136" s="215" t="s">
        <v>1116</v>
      </c>
      <c r="G136" s="216" t="s">
        <v>278</v>
      </c>
      <c r="H136" s="217">
        <v>8</v>
      </c>
      <c r="I136" s="218"/>
      <c r="J136" s="219">
        <f>ROUND(I136*H136,2)</f>
        <v>0</v>
      </c>
      <c r="K136" s="220"/>
      <c r="L136" s="221"/>
      <c r="M136" s="230" t="s">
        <v>1</v>
      </c>
      <c r="N136" s="231" t="s">
        <v>45</v>
      </c>
      <c r="O136" s="227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227</v>
      </c>
      <c r="AT136" s="211" t="s">
        <v>223</v>
      </c>
      <c r="AU136" s="211" t="s">
        <v>90</v>
      </c>
      <c r="AY136" s="14" t="s">
        <v>205</v>
      </c>
      <c r="BE136" s="212">
        <f>IF(N136="základná",J136,0)</f>
        <v>0</v>
      </c>
      <c r="BF136" s="212">
        <f>IF(N136="znížená",J136,0)</f>
        <v>0</v>
      </c>
      <c r="BG136" s="212">
        <f>IF(N136="zákl. prenesená",J136,0)</f>
        <v>0</v>
      </c>
      <c r="BH136" s="212">
        <f>IF(N136="zníž. prenesená",J136,0)</f>
        <v>0</v>
      </c>
      <c r="BI136" s="212">
        <f>IF(N136="nulová",J136,0)</f>
        <v>0</v>
      </c>
      <c r="BJ136" s="14" t="s">
        <v>90</v>
      </c>
      <c r="BK136" s="212">
        <f>ROUND(I136*H136,2)</f>
        <v>0</v>
      </c>
      <c r="BL136" s="14" t="s">
        <v>211</v>
      </c>
      <c r="BM136" s="211" t="s">
        <v>227</v>
      </c>
    </row>
    <row r="137" spans="1:65" s="2" customFormat="1" ht="6.9" customHeight="1">
      <c r="A137" s="31"/>
      <c r="B137" s="55"/>
      <c r="C137" s="56"/>
      <c r="D137" s="56"/>
      <c r="E137" s="56"/>
      <c r="F137" s="56"/>
      <c r="G137" s="56"/>
      <c r="H137" s="56"/>
      <c r="I137" s="56"/>
      <c r="J137" s="56"/>
      <c r="K137" s="56"/>
      <c r="L137" s="36"/>
      <c r="M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</sheetData>
  <sheetProtection algorithmName="SHA-512" hashValue="k7QQ9+0lMi+KGUxjywDNwwoitCL8LA6ytYZvzKwmixAJ1mA02WYMxi35Ja4Y5/NeMn1jYjBkaY9JN16tDQ7wXw==" saltValue="9F/DiljFbKTGv+vVJCXMpiYuQYnpGH5Hd/Sws6yprX1vA9AmPebv6FLZd6zxFkRBOa52GbOChdAryQzd6mKNPA==" spinCount="100000" sheet="1" objects="1" scenarios="1" formatColumns="0" formatRows="0" autoFilter="0"/>
  <autoFilter ref="C127:K136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143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1117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ROUND(J129,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ROUND((SUM(BE129:BE151)),  2)</f>
        <v>0</v>
      </c>
      <c r="G37" s="134"/>
      <c r="H37" s="134"/>
      <c r="I37" s="135">
        <v>0</v>
      </c>
      <c r="J37" s="133">
        <f>ROUND(((SUM(BE129:BE151))*I37),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ROUND((SUM(BF129:BF151)),  2)</f>
        <v>0</v>
      </c>
      <c r="G38" s="134"/>
      <c r="H38" s="134"/>
      <c r="I38" s="135">
        <v>0.2</v>
      </c>
      <c r="J38" s="133">
        <f>ROUND(((SUM(BF129:BF151))*I38),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ROUND((SUM(BG129:BG151)),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ROUND((SUM(BH129:BH151)),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ROUND((SUM(BI129:BI151)),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01-1-16 - Dátová rozvádzač mäsovýroba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J129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959</v>
      </c>
      <c r="E101" s="163"/>
      <c r="F101" s="163"/>
      <c r="G101" s="163"/>
      <c r="H101" s="163"/>
      <c r="I101" s="163"/>
      <c r="J101" s="164">
        <f>J130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960</v>
      </c>
      <c r="E102" s="168"/>
      <c r="F102" s="168"/>
      <c r="G102" s="168"/>
      <c r="H102" s="168"/>
      <c r="I102" s="168"/>
      <c r="J102" s="169">
        <f>J131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1035</v>
      </c>
      <c r="E103" s="168"/>
      <c r="F103" s="168"/>
      <c r="G103" s="168"/>
      <c r="H103" s="168"/>
      <c r="I103" s="168"/>
      <c r="J103" s="169">
        <f>J145</f>
        <v>0</v>
      </c>
      <c r="K103" s="105"/>
      <c r="L103" s="170"/>
    </row>
    <row r="104" spans="1:47" s="9" customFormat="1" ht="24.9" customHeight="1">
      <c r="B104" s="160"/>
      <c r="C104" s="161"/>
      <c r="D104" s="162" t="s">
        <v>1118</v>
      </c>
      <c r="E104" s="163"/>
      <c r="F104" s="163"/>
      <c r="G104" s="163"/>
      <c r="H104" s="163"/>
      <c r="I104" s="163"/>
      <c r="J104" s="164">
        <f>J149</f>
        <v>0</v>
      </c>
      <c r="K104" s="161"/>
      <c r="L104" s="165"/>
    </row>
    <row r="105" spans="1:47" s="10" customFormat="1" ht="19.95" customHeight="1">
      <c r="B105" s="166"/>
      <c r="C105" s="105"/>
      <c r="D105" s="167" t="s">
        <v>1119</v>
      </c>
      <c r="E105" s="168"/>
      <c r="F105" s="168"/>
      <c r="G105" s="168"/>
      <c r="H105" s="168"/>
      <c r="I105" s="168"/>
      <c r="J105" s="169">
        <f>J150</f>
        <v>0</v>
      </c>
      <c r="K105" s="105"/>
      <c r="L105" s="170"/>
    </row>
    <row r="106" spans="1:47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6.9" customHeight="1">
      <c r="A107" s="31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47" s="2" customFormat="1" ht="6.9" customHeight="1">
      <c r="A111" s="31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4.9" customHeight="1">
      <c r="A112" s="31"/>
      <c r="B112" s="32"/>
      <c r="C112" s="20" t="s">
        <v>191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12" customHeight="1">
      <c r="A114" s="31"/>
      <c r="B114" s="32"/>
      <c r="C114" s="26" t="s">
        <v>16</v>
      </c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26.25" customHeight="1">
      <c r="A115" s="31"/>
      <c r="B115" s="32"/>
      <c r="C115" s="33"/>
      <c r="D115" s="33"/>
      <c r="E115" s="292" t="str">
        <f>E7</f>
        <v>Mäsovýroba, spracovanie mäsa a výroba regionálnych mäsových výrobkov</v>
      </c>
      <c r="F115" s="293"/>
      <c r="G115" s="293"/>
      <c r="H115" s="29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1" customFormat="1" ht="12" customHeight="1">
      <c r="B116" s="18"/>
      <c r="C116" s="26" t="s">
        <v>160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31" s="1" customFormat="1" ht="16.5" customHeight="1">
      <c r="B117" s="18"/>
      <c r="C117" s="19"/>
      <c r="D117" s="19"/>
      <c r="E117" s="292" t="s">
        <v>161</v>
      </c>
      <c r="F117" s="266"/>
      <c r="G117" s="266"/>
      <c r="H117" s="266"/>
      <c r="I117" s="19"/>
      <c r="J117" s="19"/>
      <c r="K117" s="19"/>
      <c r="L117" s="17"/>
    </row>
    <row r="118" spans="1:31" s="1" customFormat="1" ht="12" customHeight="1">
      <c r="B118" s="18"/>
      <c r="C118" s="26" t="s">
        <v>162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pans="1:31" s="2" customFormat="1" ht="16.5" customHeight="1">
      <c r="A119" s="31"/>
      <c r="B119" s="32"/>
      <c r="C119" s="33"/>
      <c r="D119" s="33"/>
      <c r="E119" s="296" t="s">
        <v>847</v>
      </c>
      <c r="F119" s="294"/>
      <c r="G119" s="294"/>
      <c r="H119" s="294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848</v>
      </c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236" t="str">
        <f>E13</f>
        <v>SO 01-1-16 - Dátová rozvádzač mäsovýroba</v>
      </c>
      <c r="F121" s="294"/>
      <c r="G121" s="294"/>
      <c r="H121" s="294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20</v>
      </c>
      <c r="D123" s="33"/>
      <c r="E123" s="33"/>
      <c r="F123" s="24" t="str">
        <f>F16</f>
        <v>Vígľaš-Pstruša</v>
      </c>
      <c r="G123" s="33"/>
      <c r="H123" s="33"/>
      <c r="I123" s="26" t="s">
        <v>22</v>
      </c>
      <c r="J123" s="67" t="str">
        <f>IF(J16="","",J16)</f>
        <v>Vyplň údaj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15" customHeight="1">
      <c r="A125" s="31"/>
      <c r="B125" s="32"/>
      <c r="C125" s="26" t="s">
        <v>23</v>
      </c>
      <c r="D125" s="33"/>
      <c r="E125" s="33"/>
      <c r="F125" s="24" t="str">
        <f>E19</f>
        <v>AGROSEV, spol. s r.o.</v>
      </c>
      <c r="G125" s="33"/>
      <c r="H125" s="33"/>
      <c r="I125" s="26" t="s">
        <v>31</v>
      </c>
      <c r="J125" s="29" t="str">
        <f>E25</f>
        <v>architektúra, s.r.o.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15" customHeight="1">
      <c r="A126" s="31"/>
      <c r="B126" s="32"/>
      <c r="C126" s="26" t="s">
        <v>29</v>
      </c>
      <c r="D126" s="33"/>
      <c r="E126" s="33"/>
      <c r="F126" s="24" t="str">
        <f>IF(E22="","",E22)</f>
        <v>Vyplň údaj</v>
      </c>
      <c r="G126" s="33"/>
      <c r="H126" s="33"/>
      <c r="I126" s="26" t="s">
        <v>36</v>
      </c>
      <c r="J126" s="29" t="str">
        <f>E28</f>
        <v xml:space="preserve"> </v>
      </c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71"/>
      <c r="B128" s="172"/>
      <c r="C128" s="173" t="s">
        <v>192</v>
      </c>
      <c r="D128" s="174" t="s">
        <v>64</v>
      </c>
      <c r="E128" s="174" t="s">
        <v>60</v>
      </c>
      <c r="F128" s="174" t="s">
        <v>61</v>
      </c>
      <c r="G128" s="174" t="s">
        <v>193</v>
      </c>
      <c r="H128" s="174" t="s">
        <v>194</v>
      </c>
      <c r="I128" s="174" t="s">
        <v>195</v>
      </c>
      <c r="J128" s="175" t="s">
        <v>170</v>
      </c>
      <c r="K128" s="176" t="s">
        <v>196</v>
      </c>
      <c r="L128" s="177"/>
      <c r="M128" s="76" t="s">
        <v>1</v>
      </c>
      <c r="N128" s="77" t="s">
        <v>43</v>
      </c>
      <c r="O128" s="77" t="s">
        <v>197</v>
      </c>
      <c r="P128" s="77" t="s">
        <v>198</v>
      </c>
      <c r="Q128" s="77" t="s">
        <v>199</v>
      </c>
      <c r="R128" s="77" t="s">
        <v>200</v>
      </c>
      <c r="S128" s="77" t="s">
        <v>201</v>
      </c>
      <c r="T128" s="78" t="s">
        <v>202</v>
      </c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</row>
    <row r="129" spans="1:65" s="2" customFormat="1" ht="22.8" customHeight="1">
      <c r="A129" s="31"/>
      <c r="B129" s="32"/>
      <c r="C129" s="83" t="s">
        <v>171</v>
      </c>
      <c r="D129" s="33"/>
      <c r="E129" s="33"/>
      <c r="F129" s="33"/>
      <c r="G129" s="33"/>
      <c r="H129" s="33"/>
      <c r="I129" s="33"/>
      <c r="J129" s="178">
        <f>BK129</f>
        <v>0</v>
      </c>
      <c r="K129" s="33"/>
      <c r="L129" s="36"/>
      <c r="M129" s="79"/>
      <c r="N129" s="179"/>
      <c r="O129" s="80"/>
      <c r="P129" s="180">
        <f>P130+P149</f>
        <v>0</v>
      </c>
      <c r="Q129" s="80"/>
      <c r="R129" s="180">
        <f>R130+R149</f>
        <v>0</v>
      </c>
      <c r="S129" s="80"/>
      <c r="T129" s="181">
        <f>T130+T149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78</v>
      </c>
      <c r="AU129" s="14" t="s">
        <v>172</v>
      </c>
      <c r="BK129" s="182">
        <f>BK130+BK149</f>
        <v>0</v>
      </c>
    </row>
    <row r="130" spans="1:65" s="12" customFormat="1" ht="25.95" customHeight="1">
      <c r="B130" s="183"/>
      <c r="C130" s="184"/>
      <c r="D130" s="185" t="s">
        <v>78</v>
      </c>
      <c r="E130" s="186" t="s">
        <v>588</v>
      </c>
      <c r="F130" s="186" t="s">
        <v>965</v>
      </c>
      <c r="G130" s="184"/>
      <c r="H130" s="184"/>
      <c r="I130" s="187"/>
      <c r="J130" s="188">
        <f>BK130</f>
        <v>0</v>
      </c>
      <c r="K130" s="184"/>
      <c r="L130" s="189"/>
      <c r="M130" s="190"/>
      <c r="N130" s="191"/>
      <c r="O130" s="191"/>
      <c r="P130" s="192">
        <f>P131+P145</f>
        <v>0</v>
      </c>
      <c r="Q130" s="191"/>
      <c r="R130" s="192">
        <f>R131+R145</f>
        <v>0</v>
      </c>
      <c r="S130" s="191"/>
      <c r="T130" s="193">
        <f>T131+T145</f>
        <v>0</v>
      </c>
      <c r="AR130" s="194" t="s">
        <v>85</v>
      </c>
      <c r="AT130" s="195" t="s">
        <v>78</v>
      </c>
      <c r="AU130" s="195" t="s">
        <v>7</v>
      </c>
      <c r="AY130" s="194" t="s">
        <v>205</v>
      </c>
      <c r="BK130" s="196">
        <f>BK131+BK145</f>
        <v>0</v>
      </c>
    </row>
    <row r="131" spans="1:65" s="12" customFormat="1" ht="22.8" customHeight="1">
      <c r="B131" s="183"/>
      <c r="C131" s="184"/>
      <c r="D131" s="185" t="s">
        <v>78</v>
      </c>
      <c r="E131" s="197" t="s">
        <v>966</v>
      </c>
      <c r="F131" s="197" t="s">
        <v>967</v>
      </c>
      <c r="G131" s="184"/>
      <c r="H131" s="184"/>
      <c r="I131" s="187"/>
      <c r="J131" s="198">
        <f>BK131</f>
        <v>0</v>
      </c>
      <c r="K131" s="184"/>
      <c r="L131" s="189"/>
      <c r="M131" s="190"/>
      <c r="N131" s="191"/>
      <c r="O131" s="191"/>
      <c r="P131" s="192">
        <f>SUM(P132:P144)</f>
        <v>0</v>
      </c>
      <c r="Q131" s="191"/>
      <c r="R131" s="192">
        <f>SUM(R132:R144)</f>
        <v>0</v>
      </c>
      <c r="S131" s="191"/>
      <c r="T131" s="193">
        <f>SUM(T132:T144)</f>
        <v>0</v>
      </c>
      <c r="AR131" s="194" t="s">
        <v>85</v>
      </c>
      <c r="AT131" s="195" t="s">
        <v>78</v>
      </c>
      <c r="AU131" s="195" t="s">
        <v>85</v>
      </c>
      <c r="AY131" s="194" t="s">
        <v>205</v>
      </c>
      <c r="BK131" s="196">
        <f>SUM(BK132:BK144)</f>
        <v>0</v>
      </c>
    </row>
    <row r="132" spans="1:65" s="2" customFormat="1" ht="24.15" customHeight="1">
      <c r="A132" s="31"/>
      <c r="B132" s="32"/>
      <c r="C132" s="199" t="s">
        <v>85</v>
      </c>
      <c r="D132" s="199" t="s">
        <v>207</v>
      </c>
      <c r="E132" s="200" t="s">
        <v>1120</v>
      </c>
      <c r="F132" s="201" t="s">
        <v>1121</v>
      </c>
      <c r="G132" s="202" t="s">
        <v>278</v>
      </c>
      <c r="H132" s="203">
        <v>1</v>
      </c>
      <c r="I132" s="204"/>
      <c r="J132" s="205">
        <f t="shared" ref="J132:J144" si="0">ROUND(I132*H132,2)</f>
        <v>0</v>
      </c>
      <c r="K132" s="206"/>
      <c r="L132" s="36"/>
      <c r="M132" s="207" t="s">
        <v>1</v>
      </c>
      <c r="N132" s="208" t="s">
        <v>45</v>
      </c>
      <c r="O132" s="72"/>
      <c r="P132" s="209">
        <f t="shared" ref="P132:P144" si="1">O132*H132</f>
        <v>0</v>
      </c>
      <c r="Q132" s="209">
        <v>0</v>
      </c>
      <c r="R132" s="209">
        <f t="shared" ref="R132:R144" si="2">Q132*H132</f>
        <v>0</v>
      </c>
      <c r="S132" s="209">
        <v>0</v>
      </c>
      <c r="T132" s="210">
        <f t="shared" ref="T132:T144" si="3"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211</v>
      </c>
      <c r="AT132" s="211" t="s">
        <v>207</v>
      </c>
      <c r="AU132" s="211" t="s">
        <v>90</v>
      </c>
      <c r="AY132" s="14" t="s">
        <v>205</v>
      </c>
      <c r="BE132" s="212">
        <f t="shared" ref="BE132:BE144" si="4">IF(N132="základná",J132,0)</f>
        <v>0</v>
      </c>
      <c r="BF132" s="212">
        <f t="shared" ref="BF132:BF144" si="5">IF(N132="znížená",J132,0)</f>
        <v>0</v>
      </c>
      <c r="BG132" s="212">
        <f t="shared" ref="BG132:BG144" si="6">IF(N132="zákl. prenesená",J132,0)</f>
        <v>0</v>
      </c>
      <c r="BH132" s="212">
        <f t="shared" ref="BH132:BH144" si="7">IF(N132="zníž. prenesená",J132,0)</f>
        <v>0</v>
      </c>
      <c r="BI132" s="212">
        <f t="shared" ref="BI132:BI144" si="8">IF(N132="nulová",J132,0)</f>
        <v>0</v>
      </c>
      <c r="BJ132" s="14" t="s">
        <v>90</v>
      </c>
      <c r="BK132" s="212">
        <f t="shared" ref="BK132:BK144" si="9">ROUND(I132*H132,2)</f>
        <v>0</v>
      </c>
      <c r="BL132" s="14" t="s">
        <v>211</v>
      </c>
      <c r="BM132" s="211" t="s">
        <v>90</v>
      </c>
    </row>
    <row r="133" spans="1:65" s="2" customFormat="1" ht="24.15" customHeight="1">
      <c r="A133" s="31"/>
      <c r="B133" s="32"/>
      <c r="C133" s="213" t="s">
        <v>90</v>
      </c>
      <c r="D133" s="213" t="s">
        <v>223</v>
      </c>
      <c r="E133" s="214" t="s">
        <v>1122</v>
      </c>
      <c r="F133" s="215" t="s">
        <v>1123</v>
      </c>
      <c r="G133" s="216" t="s">
        <v>278</v>
      </c>
      <c r="H133" s="217">
        <v>1</v>
      </c>
      <c r="I133" s="218"/>
      <c r="J133" s="219">
        <f t="shared" si="0"/>
        <v>0</v>
      </c>
      <c r="K133" s="220"/>
      <c r="L133" s="221"/>
      <c r="M133" s="222" t="s">
        <v>1</v>
      </c>
      <c r="N133" s="223" t="s">
        <v>45</v>
      </c>
      <c r="O133" s="72"/>
      <c r="P133" s="209">
        <f t="shared" si="1"/>
        <v>0</v>
      </c>
      <c r="Q133" s="209">
        <v>0</v>
      </c>
      <c r="R133" s="209">
        <f t="shared" si="2"/>
        <v>0</v>
      </c>
      <c r="S133" s="209">
        <v>0</v>
      </c>
      <c r="T133" s="21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 t="shared" si="4"/>
        <v>0</v>
      </c>
      <c r="BF133" s="212">
        <f t="shared" si="5"/>
        <v>0</v>
      </c>
      <c r="BG133" s="212">
        <f t="shared" si="6"/>
        <v>0</v>
      </c>
      <c r="BH133" s="212">
        <f t="shared" si="7"/>
        <v>0</v>
      </c>
      <c r="BI133" s="212">
        <f t="shared" si="8"/>
        <v>0</v>
      </c>
      <c r="BJ133" s="14" t="s">
        <v>90</v>
      </c>
      <c r="BK133" s="212">
        <f t="shared" si="9"/>
        <v>0</v>
      </c>
      <c r="BL133" s="14" t="s">
        <v>211</v>
      </c>
      <c r="BM133" s="211" t="s">
        <v>211</v>
      </c>
    </row>
    <row r="134" spans="1:65" s="2" customFormat="1" ht="24.15" customHeight="1">
      <c r="A134" s="31"/>
      <c r="B134" s="32"/>
      <c r="C134" s="199" t="s">
        <v>97</v>
      </c>
      <c r="D134" s="199" t="s">
        <v>207</v>
      </c>
      <c r="E134" s="200" t="s">
        <v>1124</v>
      </c>
      <c r="F134" s="201" t="s">
        <v>1125</v>
      </c>
      <c r="G134" s="202" t="s">
        <v>278</v>
      </c>
      <c r="H134" s="203">
        <v>1</v>
      </c>
      <c r="I134" s="204"/>
      <c r="J134" s="205">
        <f t="shared" si="0"/>
        <v>0</v>
      </c>
      <c r="K134" s="206"/>
      <c r="L134" s="36"/>
      <c r="M134" s="207" t="s">
        <v>1</v>
      </c>
      <c r="N134" s="208" t="s">
        <v>45</v>
      </c>
      <c r="O134" s="72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211</v>
      </c>
      <c r="AT134" s="211" t="s">
        <v>207</v>
      </c>
      <c r="AU134" s="211" t="s">
        <v>90</v>
      </c>
      <c r="AY134" s="14" t="s">
        <v>205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4" t="s">
        <v>90</v>
      </c>
      <c r="BK134" s="212">
        <f t="shared" si="9"/>
        <v>0</v>
      </c>
      <c r="BL134" s="14" t="s">
        <v>211</v>
      </c>
      <c r="BM134" s="211" t="s">
        <v>229</v>
      </c>
    </row>
    <row r="135" spans="1:65" s="2" customFormat="1" ht="24.15" customHeight="1">
      <c r="A135" s="31"/>
      <c r="B135" s="32"/>
      <c r="C135" s="213" t="s">
        <v>211</v>
      </c>
      <c r="D135" s="213" t="s">
        <v>223</v>
      </c>
      <c r="E135" s="214" t="s">
        <v>1126</v>
      </c>
      <c r="F135" s="215" t="s">
        <v>1127</v>
      </c>
      <c r="G135" s="216" t="s">
        <v>278</v>
      </c>
      <c r="H135" s="217">
        <v>1</v>
      </c>
      <c r="I135" s="218"/>
      <c r="J135" s="219">
        <f t="shared" si="0"/>
        <v>0</v>
      </c>
      <c r="K135" s="220"/>
      <c r="L135" s="221"/>
      <c r="M135" s="222" t="s">
        <v>1</v>
      </c>
      <c r="N135" s="223" t="s">
        <v>45</v>
      </c>
      <c r="O135" s="72"/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227</v>
      </c>
      <c r="AT135" s="211" t="s">
        <v>223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211</v>
      </c>
      <c r="BM135" s="211" t="s">
        <v>227</v>
      </c>
    </row>
    <row r="136" spans="1:65" s="2" customFormat="1" ht="24.15" customHeight="1">
      <c r="A136" s="31"/>
      <c r="B136" s="32"/>
      <c r="C136" s="199" t="s">
        <v>222</v>
      </c>
      <c r="D136" s="199" t="s">
        <v>207</v>
      </c>
      <c r="E136" s="200" t="s">
        <v>1128</v>
      </c>
      <c r="F136" s="201" t="s">
        <v>1129</v>
      </c>
      <c r="G136" s="202" t="s">
        <v>278</v>
      </c>
      <c r="H136" s="203">
        <v>2</v>
      </c>
      <c r="I136" s="204"/>
      <c r="J136" s="205">
        <f t="shared" si="0"/>
        <v>0</v>
      </c>
      <c r="K136" s="206"/>
      <c r="L136" s="36"/>
      <c r="M136" s="207" t="s">
        <v>1</v>
      </c>
      <c r="N136" s="208" t="s">
        <v>45</v>
      </c>
      <c r="O136" s="72"/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211</v>
      </c>
      <c r="AT136" s="211" t="s">
        <v>207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211</v>
      </c>
      <c r="BM136" s="211" t="s">
        <v>245</v>
      </c>
    </row>
    <row r="137" spans="1:65" s="2" customFormat="1" ht="24.15" customHeight="1">
      <c r="A137" s="31"/>
      <c r="B137" s="32"/>
      <c r="C137" s="213" t="s">
        <v>229</v>
      </c>
      <c r="D137" s="213" t="s">
        <v>223</v>
      </c>
      <c r="E137" s="214" t="s">
        <v>1130</v>
      </c>
      <c r="F137" s="215" t="s">
        <v>1131</v>
      </c>
      <c r="G137" s="216" t="s">
        <v>278</v>
      </c>
      <c r="H137" s="217">
        <v>2</v>
      </c>
      <c r="I137" s="218"/>
      <c r="J137" s="219">
        <f t="shared" si="0"/>
        <v>0</v>
      </c>
      <c r="K137" s="220"/>
      <c r="L137" s="221"/>
      <c r="M137" s="222" t="s">
        <v>1</v>
      </c>
      <c r="N137" s="223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227</v>
      </c>
      <c r="AT137" s="211" t="s">
        <v>223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211</v>
      </c>
      <c r="BM137" s="211" t="s">
        <v>254</v>
      </c>
    </row>
    <row r="138" spans="1:65" s="2" customFormat="1" ht="24.15" customHeight="1">
      <c r="A138" s="31"/>
      <c r="B138" s="32"/>
      <c r="C138" s="199" t="s">
        <v>234</v>
      </c>
      <c r="D138" s="199" t="s">
        <v>207</v>
      </c>
      <c r="E138" s="200" t="s">
        <v>1132</v>
      </c>
      <c r="F138" s="201" t="s">
        <v>1133</v>
      </c>
      <c r="G138" s="202" t="s">
        <v>278</v>
      </c>
      <c r="H138" s="203">
        <v>1</v>
      </c>
      <c r="I138" s="204"/>
      <c r="J138" s="205">
        <f t="shared" si="0"/>
        <v>0</v>
      </c>
      <c r="K138" s="206"/>
      <c r="L138" s="36"/>
      <c r="M138" s="207" t="s">
        <v>1</v>
      </c>
      <c r="N138" s="208" t="s">
        <v>45</v>
      </c>
      <c r="O138" s="72"/>
      <c r="P138" s="209">
        <f t="shared" si="1"/>
        <v>0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211</v>
      </c>
      <c r="AT138" s="211" t="s">
        <v>207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211</v>
      </c>
      <c r="BM138" s="211" t="s">
        <v>262</v>
      </c>
    </row>
    <row r="139" spans="1:65" s="2" customFormat="1" ht="24.15" customHeight="1">
      <c r="A139" s="31"/>
      <c r="B139" s="32"/>
      <c r="C139" s="213" t="s">
        <v>227</v>
      </c>
      <c r="D139" s="213" t="s">
        <v>223</v>
      </c>
      <c r="E139" s="214" t="s">
        <v>1134</v>
      </c>
      <c r="F139" s="215" t="s">
        <v>1135</v>
      </c>
      <c r="G139" s="216" t="s">
        <v>1136</v>
      </c>
      <c r="H139" s="217">
        <v>1</v>
      </c>
      <c r="I139" s="218"/>
      <c r="J139" s="219">
        <f t="shared" si="0"/>
        <v>0</v>
      </c>
      <c r="K139" s="220"/>
      <c r="L139" s="221"/>
      <c r="M139" s="222" t="s">
        <v>1</v>
      </c>
      <c r="N139" s="223" t="s">
        <v>45</v>
      </c>
      <c r="O139" s="72"/>
      <c r="P139" s="209">
        <f t="shared" si="1"/>
        <v>0</v>
      </c>
      <c r="Q139" s="209">
        <v>0</v>
      </c>
      <c r="R139" s="209">
        <f t="shared" si="2"/>
        <v>0</v>
      </c>
      <c r="S139" s="209">
        <v>0</v>
      </c>
      <c r="T139" s="210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227</v>
      </c>
      <c r="AT139" s="211" t="s">
        <v>223</v>
      </c>
      <c r="AU139" s="211" t="s">
        <v>90</v>
      </c>
      <c r="AY139" s="14" t="s">
        <v>205</v>
      </c>
      <c r="BE139" s="212">
        <f t="shared" si="4"/>
        <v>0</v>
      </c>
      <c r="BF139" s="212">
        <f t="shared" si="5"/>
        <v>0</v>
      </c>
      <c r="BG139" s="212">
        <f t="shared" si="6"/>
        <v>0</v>
      </c>
      <c r="BH139" s="212">
        <f t="shared" si="7"/>
        <v>0</v>
      </c>
      <c r="BI139" s="212">
        <f t="shared" si="8"/>
        <v>0</v>
      </c>
      <c r="BJ139" s="14" t="s">
        <v>90</v>
      </c>
      <c r="BK139" s="212">
        <f t="shared" si="9"/>
        <v>0</v>
      </c>
      <c r="BL139" s="14" t="s">
        <v>211</v>
      </c>
      <c r="BM139" s="211" t="s">
        <v>271</v>
      </c>
    </row>
    <row r="140" spans="1:65" s="2" customFormat="1" ht="24.15" customHeight="1">
      <c r="A140" s="31"/>
      <c r="B140" s="32"/>
      <c r="C140" s="199" t="s">
        <v>241</v>
      </c>
      <c r="D140" s="199" t="s">
        <v>207</v>
      </c>
      <c r="E140" s="200" t="s">
        <v>1137</v>
      </c>
      <c r="F140" s="201" t="s">
        <v>1138</v>
      </c>
      <c r="G140" s="202" t="s">
        <v>278</v>
      </c>
      <c r="H140" s="203">
        <v>4</v>
      </c>
      <c r="I140" s="204"/>
      <c r="J140" s="205">
        <f t="shared" si="0"/>
        <v>0</v>
      </c>
      <c r="K140" s="206"/>
      <c r="L140" s="36"/>
      <c r="M140" s="207" t="s">
        <v>1</v>
      </c>
      <c r="N140" s="208" t="s">
        <v>45</v>
      </c>
      <c r="O140" s="72"/>
      <c r="P140" s="209">
        <f t="shared" si="1"/>
        <v>0</v>
      </c>
      <c r="Q140" s="209">
        <v>0</v>
      </c>
      <c r="R140" s="209">
        <f t="shared" si="2"/>
        <v>0</v>
      </c>
      <c r="S140" s="209">
        <v>0</v>
      </c>
      <c r="T140" s="210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211</v>
      </c>
      <c r="AT140" s="211" t="s">
        <v>207</v>
      </c>
      <c r="AU140" s="211" t="s">
        <v>90</v>
      </c>
      <c r="AY140" s="14" t="s">
        <v>205</v>
      </c>
      <c r="BE140" s="212">
        <f t="shared" si="4"/>
        <v>0</v>
      </c>
      <c r="BF140" s="212">
        <f t="shared" si="5"/>
        <v>0</v>
      </c>
      <c r="BG140" s="212">
        <f t="shared" si="6"/>
        <v>0</v>
      </c>
      <c r="BH140" s="212">
        <f t="shared" si="7"/>
        <v>0</v>
      </c>
      <c r="BI140" s="212">
        <f t="shared" si="8"/>
        <v>0</v>
      </c>
      <c r="BJ140" s="14" t="s">
        <v>90</v>
      </c>
      <c r="BK140" s="212">
        <f t="shared" si="9"/>
        <v>0</v>
      </c>
      <c r="BL140" s="14" t="s">
        <v>211</v>
      </c>
      <c r="BM140" s="211" t="s">
        <v>280</v>
      </c>
    </row>
    <row r="141" spans="1:65" s="2" customFormat="1" ht="24.15" customHeight="1">
      <c r="A141" s="31"/>
      <c r="B141" s="32"/>
      <c r="C141" s="213" t="s">
        <v>245</v>
      </c>
      <c r="D141" s="213" t="s">
        <v>223</v>
      </c>
      <c r="E141" s="214" t="s">
        <v>1139</v>
      </c>
      <c r="F141" s="215" t="s">
        <v>1140</v>
      </c>
      <c r="G141" s="216" t="s">
        <v>278</v>
      </c>
      <c r="H141" s="217">
        <v>4</v>
      </c>
      <c r="I141" s="218"/>
      <c r="J141" s="219">
        <f t="shared" si="0"/>
        <v>0</v>
      </c>
      <c r="K141" s="220"/>
      <c r="L141" s="221"/>
      <c r="M141" s="222" t="s">
        <v>1</v>
      </c>
      <c r="N141" s="223" t="s">
        <v>45</v>
      </c>
      <c r="O141" s="72"/>
      <c r="P141" s="209">
        <f t="shared" si="1"/>
        <v>0</v>
      </c>
      <c r="Q141" s="209">
        <v>0</v>
      </c>
      <c r="R141" s="209">
        <f t="shared" si="2"/>
        <v>0</v>
      </c>
      <c r="S141" s="209">
        <v>0</v>
      </c>
      <c r="T141" s="210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227</v>
      </c>
      <c r="AT141" s="211" t="s">
        <v>223</v>
      </c>
      <c r="AU141" s="211" t="s">
        <v>90</v>
      </c>
      <c r="AY141" s="14" t="s">
        <v>205</v>
      </c>
      <c r="BE141" s="212">
        <f t="shared" si="4"/>
        <v>0</v>
      </c>
      <c r="BF141" s="212">
        <f t="shared" si="5"/>
        <v>0</v>
      </c>
      <c r="BG141" s="212">
        <f t="shared" si="6"/>
        <v>0</v>
      </c>
      <c r="BH141" s="212">
        <f t="shared" si="7"/>
        <v>0</v>
      </c>
      <c r="BI141" s="212">
        <f t="shared" si="8"/>
        <v>0</v>
      </c>
      <c r="BJ141" s="14" t="s">
        <v>90</v>
      </c>
      <c r="BK141" s="212">
        <f t="shared" si="9"/>
        <v>0</v>
      </c>
      <c r="BL141" s="14" t="s">
        <v>211</v>
      </c>
      <c r="BM141" s="211" t="s">
        <v>8</v>
      </c>
    </row>
    <row r="142" spans="1:65" s="2" customFormat="1" ht="24.15" customHeight="1">
      <c r="A142" s="31"/>
      <c r="B142" s="32"/>
      <c r="C142" s="199" t="s">
        <v>250</v>
      </c>
      <c r="D142" s="199" t="s">
        <v>207</v>
      </c>
      <c r="E142" s="200" t="s">
        <v>1141</v>
      </c>
      <c r="F142" s="201" t="s">
        <v>1142</v>
      </c>
      <c r="G142" s="202" t="s">
        <v>278</v>
      </c>
      <c r="H142" s="203">
        <v>96</v>
      </c>
      <c r="I142" s="204"/>
      <c r="J142" s="205">
        <f t="shared" si="0"/>
        <v>0</v>
      </c>
      <c r="K142" s="206"/>
      <c r="L142" s="36"/>
      <c r="M142" s="207" t="s">
        <v>1</v>
      </c>
      <c r="N142" s="208" t="s">
        <v>45</v>
      </c>
      <c r="O142" s="72"/>
      <c r="P142" s="209">
        <f t="shared" si="1"/>
        <v>0</v>
      </c>
      <c r="Q142" s="209">
        <v>0</v>
      </c>
      <c r="R142" s="209">
        <f t="shared" si="2"/>
        <v>0</v>
      </c>
      <c r="S142" s="209">
        <v>0</v>
      </c>
      <c r="T142" s="210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211</v>
      </c>
      <c r="AT142" s="211" t="s">
        <v>207</v>
      </c>
      <c r="AU142" s="211" t="s">
        <v>90</v>
      </c>
      <c r="AY142" s="14" t="s">
        <v>205</v>
      </c>
      <c r="BE142" s="212">
        <f t="shared" si="4"/>
        <v>0</v>
      </c>
      <c r="BF142" s="212">
        <f t="shared" si="5"/>
        <v>0</v>
      </c>
      <c r="BG142" s="212">
        <f t="shared" si="6"/>
        <v>0</v>
      </c>
      <c r="BH142" s="212">
        <f t="shared" si="7"/>
        <v>0</v>
      </c>
      <c r="BI142" s="212">
        <f t="shared" si="8"/>
        <v>0</v>
      </c>
      <c r="BJ142" s="14" t="s">
        <v>90</v>
      </c>
      <c r="BK142" s="212">
        <f t="shared" si="9"/>
        <v>0</v>
      </c>
      <c r="BL142" s="14" t="s">
        <v>211</v>
      </c>
      <c r="BM142" s="211" t="s">
        <v>295</v>
      </c>
    </row>
    <row r="143" spans="1:65" s="2" customFormat="1" ht="21.75" customHeight="1">
      <c r="A143" s="31"/>
      <c r="B143" s="32"/>
      <c r="C143" s="213" t="s">
        <v>254</v>
      </c>
      <c r="D143" s="213" t="s">
        <v>223</v>
      </c>
      <c r="E143" s="214" t="s">
        <v>1032</v>
      </c>
      <c r="F143" s="215" t="s">
        <v>1033</v>
      </c>
      <c r="G143" s="216" t="s">
        <v>278</v>
      </c>
      <c r="H143" s="217">
        <v>48</v>
      </c>
      <c r="I143" s="218"/>
      <c r="J143" s="219">
        <f t="shared" si="0"/>
        <v>0</v>
      </c>
      <c r="K143" s="220"/>
      <c r="L143" s="221"/>
      <c r="M143" s="222" t="s">
        <v>1</v>
      </c>
      <c r="N143" s="223" t="s">
        <v>45</v>
      </c>
      <c r="O143" s="72"/>
      <c r="P143" s="209">
        <f t="shared" si="1"/>
        <v>0</v>
      </c>
      <c r="Q143" s="209">
        <v>0</v>
      </c>
      <c r="R143" s="209">
        <f t="shared" si="2"/>
        <v>0</v>
      </c>
      <c r="S143" s="209">
        <v>0</v>
      </c>
      <c r="T143" s="210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227</v>
      </c>
      <c r="AT143" s="211" t="s">
        <v>223</v>
      </c>
      <c r="AU143" s="211" t="s">
        <v>90</v>
      </c>
      <c r="AY143" s="14" t="s">
        <v>205</v>
      </c>
      <c r="BE143" s="212">
        <f t="shared" si="4"/>
        <v>0</v>
      </c>
      <c r="BF143" s="212">
        <f t="shared" si="5"/>
        <v>0</v>
      </c>
      <c r="BG143" s="212">
        <f t="shared" si="6"/>
        <v>0</v>
      </c>
      <c r="BH143" s="212">
        <f t="shared" si="7"/>
        <v>0</v>
      </c>
      <c r="BI143" s="212">
        <f t="shared" si="8"/>
        <v>0</v>
      </c>
      <c r="BJ143" s="14" t="s">
        <v>90</v>
      </c>
      <c r="BK143" s="212">
        <f t="shared" si="9"/>
        <v>0</v>
      </c>
      <c r="BL143" s="14" t="s">
        <v>211</v>
      </c>
      <c r="BM143" s="211" t="s">
        <v>305</v>
      </c>
    </row>
    <row r="144" spans="1:65" s="2" customFormat="1" ht="21.75" customHeight="1">
      <c r="A144" s="31"/>
      <c r="B144" s="32"/>
      <c r="C144" s="213" t="s">
        <v>258</v>
      </c>
      <c r="D144" s="213" t="s">
        <v>223</v>
      </c>
      <c r="E144" s="214" t="s">
        <v>1143</v>
      </c>
      <c r="F144" s="215" t="s">
        <v>1144</v>
      </c>
      <c r="G144" s="216" t="s">
        <v>278</v>
      </c>
      <c r="H144" s="217">
        <v>48</v>
      </c>
      <c r="I144" s="218"/>
      <c r="J144" s="219">
        <f t="shared" si="0"/>
        <v>0</v>
      </c>
      <c r="K144" s="220"/>
      <c r="L144" s="221"/>
      <c r="M144" s="222" t="s">
        <v>1</v>
      </c>
      <c r="N144" s="223" t="s">
        <v>45</v>
      </c>
      <c r="O144" s="72"/>
      <c r="P144" s="209">
        <f t="shared" si="1"/>
        <v>0</v>
      </c>
      <c r="Q144" s="209">
        <v>0</v>
      </c>
      <c r="R144" s="209">
        <f t="shared" si="2"/>
        <v>0</v>
      </c>
      <c r="S144" s="209">
        <v>0</v>
      </c>
      <c r="T144" s="210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227</v>
      </c>
      <c r="AT144" s="211" t="s">
        <v>223</v>
      </c>
      <c r="AU144" s="211" t="s">
        <v>90</v>
      </c>
      <c r="AY144" s="14" t="s">
        <v>205</v>
      </c>
      <c r="BE144" s="212">
        <f t="shared" si="4"/>
        <v>0</v>
      </c>
      <c r="BF144" s="212">
        <f t="shared" si="5"/>
        <v>0</v>
      </c>
      <c r="BG144" s="212">
        <f t="shared" si="6"/>
        <v>0</v>
      </c>
      <c r="BH144" s="212">
        <f t="shared" si="7"/>
        <v>0</v>
      </c>
      <c r="BI144" s="212">
        <f t="shared" si="8"/>
        <v>0</v>
      </c>
      <c r="BJ144" s="14" t="s">
        <v>90</v>
      </c>
      <c r="BK144" s="212">
        <f t="shared" si="9"/>
        <v>0</v>
      </c>
      <c r="BL144" s="14" t="s">
        <v>211</v>
      </c>
      <c r="BM144" s="211" t="s">
        <v>313</v>
      </c>
    </row>
    <row r="145" spans="1:65" s="12" customFormat="1" ht="22.8" customHeight="1">
      <c r="B145" s="183"/>
      <c r="C145" s="184"/>
      <c r="D145" s="185" t="s">
        <v>78</v>
      </c>
      <c r="E145" s="197" t="s">
        <v>1038</v>
      </c>
      <c r="F145" s="197" t="s">
        <v>1039</v>
      </c>
      <c r="G145" s="184"/>
      <c r="H145" s="184"/>
      <c r="I145" s="187"/>
      <c r="J145" s="198">
        <f>BK145</f>
        <v>0</v>
      </c>
      <c r="K145" s="184"/>
      <c r="L145" s="189"/>
      <c r="M145" s="190"/>
      <c r="N145" s="191"/>
      <c r="O145" s="191"/>
      <c r="P145" s="192">
        <f>SUM(P146:P148)</f>
        <v>0</v>
      </c>
      <c r="Q145" s="191"/>
      <c r="R145" s="192">
        <f>SUM(R146:R148)</f>
        <v>0</v>
      </c>
      <c r="S145" s="191"/>
      <c r="T145" s="193">
        <f>SUM(T146:T148)</f>
        <v>0</v>
      </c>
      <c r="AR145" s="194" t="s">
        <v>85</v>
      </c>
      <c r="AT145" s="195" t="s">
        <v>78</v>
      </c>
      <c r="AU145" s="195" t="s">
        <v>85</v>
      </c>
      <c r="AY145" s="194" t="s">
        <v>205</v>
      </c>
      <c r="BK145" s="196">
        <f>SUM(BK146:BK148)</f>
        <v>0</v>
      </c>
    </row>
    <row r="146" spans="1:65" s="2" customFormat="1" ht="33" customHeight="1">
      <c r="A146" s="31"/>
      <c r="B146" s="32"/>
      <c r="C146" s="199" t="s">
        <v>262</v>
      </c>
      <c r="D146" s="199" t="s">
        <v>207</v>
      </c>
      <c r="E146" s="200" t="s">
        <v>1145</v>
      </c>
      <c r="F146" s="201" t="s">
        <v>1146</v>
      </c>
      <c r="G146" s="202" t="s">
        <v>278</v>
      </c>
      <c r="H146" s="203">
        <v>1</v>
      </c>
      <c r="I146" s="204"/>
      <c r="J146" s="205">
        <f>ROUND(I146*H146,2)</f>
        <v>0</v>
      </c>
      <c r="K146" s="206"/>
      <c r="L146" s="36"/>
      <c r="M146" s="207" t="s">
        <v>1</v>
      </c>
      <c r="N146" s="208" t="s">
        <v>45</v>
      </c>
      <c r="O146" s="72"/>
      <c r="P146" s="209">
        <f>O146*H146</f>
        <v>0</v>
      </c>
      <c r="Q146" s="209">
        <v>0</v>
      </c>
      <c r="R146" s="209">
        <f>Q146*H146</f>
        <v>0</v>
      </c>
      <c r="S146" s="209">
        <v>0</v>
      </c>
      <c r="T146" s="210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1" t="s">
        <v>211</v>
      </c>
      <c r="AT146" s="211" t="s">
        <v>207</v>
      </c>
      <c r="AU146" s="211" t="s">
        <v>90</v>
      </c>
      <c r="AY146" s="14" t="s">
        <v>205</v>
      </c>
      <c r="BE146" s="212">
        <f>IF(N146="základná",J146,0)</f>
        <v>0</v>
      </c>
      <c r="BF146" s="212">
        <f>IF(N146="znížená",J146,0)</f>
        <v>0</v>
      </c>
      <c r="BG146" s="212">
        <f>IF(N146="zákl. prenesená",J146,0)</f>
        <v>0</v>
      </c>
      <c r="BH146" s="212">
        <f>IF(N146="zníž. prenesená",J146,0)</f>
        <v>0</v>
      </c>
      <c r="BI146" s="212">
        <f>IF(N146="nulová",J146,0)</f>
        <v>0</v>
      </c>
      <c r="BJ146" s="14" t="s">
        <v>90</v>
      </c>
      <c r="BK146" s="212">
        <f>ROUND(I146*H146,2)</f>
        <v>0</v>
      </c>
      <c r="BL146" s="14" t="s">
        <v>211</v>
      </c>
      <c r="BM146" s="211" t="s">
        <v>321</v>
      </c>
    </row>
    <row r="147" spans="1:65" s="2" customFormat="1" ht="24.15" customHeight="1">
      <c r="A147" s="31"/>
      <c r="B147" s="32"/>
      <c r="C147" s="213" t="s">
        <v>266</v>
      </c>
      <c r="D147" s="213" t="s">
        <v>223</v>
      </c>
      <c r="E147" s="214" t="s">
        <v>1147</v>
      </c>
      <c r="F147" s="215" t="s">
        <v>1148</v>
      </c>
      <c r="G147" s="216" t="s">
        <v>278</v>
      </c>
      <c r="H147" s="217">
        <v>1</v>
      </c>
      <c r="I147" s="218"/>
      <c r="J147" s="219">
        <f>ROUND(I147*H147,2)</f>
        <v>0</v>
      </c>
      <c r="K147" s="220"/>
      <c r="L147" s="221"/>
      <c r="M147" s="222" t="s">
        <v>1</v>
      </c>
      <c r="N147" s="223" t="s">
        <v>45</v>
      </c>
      <c r="O147" s="72"/>
      <c r="P147" s="209">
        <f>O147*H147</f>
        <v>0</v>
      </c>
      <c r="Q147" s="209">
        <v>0</v>
      </c>
      <c r="R147" s="209">
        <f>Q147*H147</f>
        <v>0</v>
      </c>
      <c r="S147" s="209">
        <v>0</v>
      </c>
      <c r="T147" s="210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1" t="s">
        <v>227</v>
      </c>
      <c r="AT147" s="211" t="s">
        <v>223</v>
      </c>
      <c r="AU147" s="211" t="s">
        <v>90</v>
      </c>
      <c r="AY147" s="14" t="s">
        <v>205</v>
      </c>
      <c r="BE147" s="212">
        <f>IF(N147="základná",J147,0)</f>
        <v>0</v>
      </c>
      <c r="BF147" s="212">
        <f>IF(N147="znížená",J147,0)</f>
        <v>0</v>
      </c>
      <c r="BG147" s="212">
        <f>IF(N147="zákl. prenesená",J147,0)</f>
        <v>0</v>
      </c>
      <c r="BH147" s="212">
        <f>IF(N147="zníž. prenesená",J147,0)</f>
        <v>0</v>
      </c>
      <c r="BI147" s="212">
        <f>IF(N147="nulová",J147,0)</f>
        <v>0</v>
      </c>
      <c r="BJ147" s="14" t="s">
        <v>90</v>
      </c>
      <c r="BK147" s="212">
        <f>ROUND(I147*H147,2)</f>
        <v>0</v>
      </c>
      <c r="BL147" s="14" t="s">
        <v>211</v>
      </c>
      <c r="BM147" s="211" t="s">
        <v>329</v>
      </c>
    </row>
    <row r="148" spans="1:65" s="2" customFormat="1" ht="16.5" customHeight="1">
      <c r="A148" s="31"/>
      <c r="B148" s="32"/>
      <c r="C148" s="213" t="s">
        <v>271</v>
      </c>
      <c r="D148" s="213" t="s">
        <v>223</v>
      </c>
      <c r="E148" s="214" t="s">
        <v>1149</v>
      </c>
      <c r="F148" s="215" t="s">
        <v>1150</v>
      </c>
      <c r="G148" s="216" t="s">
        <v>278</v>
      </c>
      <c r="H148" s="217">
        <v>4</v>
      </c>
      <c r="I148" s="218"/>
      <c r="J148" s="219">
        <f>ROUND(I148*H148,2)</f>
        <v>0</v>
      </c>
      <c r="K148" s="220"/>
      <c r="L148" s="221"/>
      <c r="M148" s="222" t="s">
        <v>1</v>
      </c>
      <c r="N148" s="223" t="s">
        <v>45</v>
      </c>
      <c r="O148" s="72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1" t="s">
        <v>227</v>
      </c>
      <c r="AT148" s="211" t="s">
        <v>223</v>
      </c>
      <c r="AU148" s="211" t="s">
        <v>90</v>
      </c>
      <c r="AY148" s="14" t="s">
        <v>205</v>
      </c>
      <c r="BE148" s="212">
        <f>IF(N148="základná",J148,0)</f>
        <v>0</v>
      </c>
      <c r="BF148" s="212">
        <f>IF(N148="znížená",J148,0)</f>
        <v>0</v>
      </c>
      <c r="BG148" s="212">
        <f>IF(N148="zákl. prenesená",J148,0)</f>
        <v>0</v>
      </c>
      <c r="BH148" s="212">
        <f>IF(N148="zníž. prenesená",J148,0)</f>
        <v>0</v>
      </c>
      <c r="BI148" s="212">
        <f>IF(N148="nulová",J148,0)</f>
        <v>0</v>
      </c>
      <c r="BJ148" s="14" t="s">
        <v>90</v>
      </c>
      <c r="BK148" s="212">
        <f>ROUND(I148*H148,2)</f>
        <v>0</v>
      </c>
      <c r="BL148" s="14" t="s">
        <v>211</v>
      </c>
      <c r="BM148" s="211" t="s">
        <v>337</v>
      </c>
    </row>
    <row r="149" spans="1:65" s="12" customFormat="1" ht="25.95" customHeight="1">
      <c r="B149" s="183"/>
      <c r="C149" s="184"/>
      <c r="D149" s="185" t="s">
        <v>78</v>
      </c>
      <c r="E149" s="186" t="s">
        <v>1151</v>
      </c>
      <c r="F149" s="186" t="s">
        <v>1152</v>
      </c>
      <c r="G149" s="184"/>
      <c r="H149" s="184"/>
      <c r="I149" s="187"/>
      <c r="J149" s="188">
        <f>BK149</f>
        <v>0</v>
      </c>
      <c r="K149" s="184"/>
      <c r="L149" s="189"/>
      <c r="M149" s="190"/>
      <c r="N149" s="191"/>
      <c r="O149" s="191"/>
      <c r="P149" s="192">
        <f>P150</f>
        <v>0</v>
      </c>
      <c r="Q149" s="191"/>
      <c r="R149" s="192">
        <f>R150</f>
        <v>0</v>
      </c>
      <c r="S149" s="191"/>
      <c r="T149" s="193">
        <f>T150</f>
        <v>0</v>
      </c>
      <c r="AR149" s="194" t="s">
        <v>85</v>
      </c>
      <c r="AT149" s="195" t="s">
        <v>78</v>
      </c>
      <c r="AU149" s="195" t="s">
        <v>7</v>
      </c>
      <c r="AY149" s="194" t="s">
        <v>205</v>
      </c>
      <c r="BK149" s="196">
        <f>BK150</f>
        <v>0</v>
      </c>
    </row>
    <row r="150" spans="1:65" s="12" customFormat="1" ht="22.8" customHeight="1">
      <c r="B150" s="183"/>
      <c r="C150" s="184"/>
      <c r="D150" s="185" t="s">
        <v>78</v>
      </c>
      <c r="E150" s="197" t="s">
        <v>1153</v>
      </c>
      <c r="F150" s="197" t="s">
        <v>1154</v>
      </c>
      <c r="G150" s="184"/>
      <c r="H150" s="184"/>
      <c r="I150" s="187"/>
      <c r="J150" s="198">
        <f>BK150</f>
        <v>0</v>
      </c>
      <c r="K150" s="184"/>
      <c r="L150" s="189"/>
      <c r="M150" s="190"/>
      <c r="N150" s="191"/>
      <c r="O150" s="191"/>
      <c r="P150" s="192">
        <f>P151</f>
        <v>0</v>
      </c>
      <c r="Q150" s="191"/>
      <c r="R150" s="192">
        <f>R151</f>
        <v>0</v>
      </c>
      <c r="S150" s="191"/>
      <c r="T150" s="193">
        <f>T151</f>
        <v>0</v>
      </c>
      <c r="AR150" s="194" t="s">
        <v>85</v>
      </c>
      <c r="AT150" s="195" t="s">
        <v>78</v>
      </c>
      <c r="AU150" s="195" t="s">
        <v>85</v>
      </c>
      <c r="AY150" s="194" t="s">
        <v>205</v>
      </c>
      <c r="BK150" s="196">
        <f>BK151</f>
        <v>0</v>
      </c>
    </row>
    <row r="151" spans="1:65" s="2" customFormat="1" ht="24.15" customHeight="1">
      <c r="A151" s="31"/>
      <c r="B151" s="32"/>
      <c r="C151" s="199" t="s">
        <v>275</v>
      </c>
      <c r="D151" s="199" t="s">
        <v>207</v>
      </c>
      <c r="E151" s="200" t="s">
        <v>1155</v>
      </c>
      <c r="F151" s="201" t="s">
        <v>1156</v>
      </c>
      <c r="G151" s="202" t="s">
        <v>1157</v>
      </c>
      <c r="H151" s="203">
        <v>15</v>
      </c>
      <c r="I151" s="204"/>
      <c r="J151" s="205">
        <f>ROUND(I151*H151,2)</f>
        <v>0</v>
      </c>
      <c r="K151" s="206"/>
      <c r="L151" s="36"/>
      <c r="M151" s="225" t="s">
        <v>1</v>
      </c>
      <c r="N151" s="226" t="s">
        <v>45</v>
      </c>
      <c r="O151" s="227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1" t="s">
        <v>211</v>
      </c>
      <c r="AT151" s="211" t="s">
        <v>207</v>
      </c>
      <c r="AU151" s="211" t="s">
        <v>90</v>
      </c>
      <c r="AY151" s="14" t="s">
        <v>205</v>
      </c>
      <c r="BE151" s="212">
        <f>IF(N151="základná",J151,0)</f>
        <v>0</v>
      </c>
      <c r="BF151" s="212">
        <f>IF(N151="znížená",J151,0)</f>
        <v>0</v>
      </c>
      <c r="BG151" s="212">
        <f>IF(N151="zákl. prenesená",J151,0)</f>
        <v>0</v>
      </c>
      <c r="BH151" s="212">
        <f>IF(N151="zníž. prenesená",J151,0)</f>
        <v>0</v>
      </c>
      <c r="BI151" s="212">
        <f>IF(N151="nulová",J151,0)</f>
        <v>0</v>
      </c>
      <c r="BJ151" s="14" t="s">
        <v>90</v>
      </c>
      <c r="BK151" s="212">
        <f>ROUND(I151*H151,2)</f>
        <v>0</v>
      </c>
      <c r="BL151" s="14" t="s">
        <v>211</v>
      </c>
      <c r="BM151" s="211" t="s">
        <v>345</v>
      </c>
    </row>
    <row r="152" spans="1:65" s="2" customFormat="1" ht="6.9" customHeight="1">
      <c r="A152" s="31"/>
      <c r="B152" s="55"/>
      <c r="C152" s="56"/>
      <c r="D152" s="56"/>
      <c r="E152" s="56"/>
      <c r="F152" s="56"/>
      <c r="G152" s="56"/>
      <c r="H152" s="56"/>
      <c r="I152" s="56"/>
      <c r="J152" s="56"/>
      <c r="K152" s="56"/>
      <c r="L152" s="36"/>
      <c r="M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</row>
  </sheetData>
  <sheetProtection algorithmName="SHA-512" hashValue="cmDvmvHslL5CWdaAdRBOMA89c6asMu7AUWGICov7lBP6s2IZlAyidjO0InDYyZtbkOFtGmDYIJE2MNkoC1DjIQ==" saltValue="HCh7IaCXDpTatT5652MH8FJKP4/ju7n3oMp3M+xk+r/BO9nmDs+uAtArkW9wFu8evpUffS7sMD+acZQHtRKJlQ==" spinCount="100000" sheet="1" objects="1" scenarios="1" formatColumns="0" formatRows="0" autoFilter="0"/>
  <autoFilter ref="C128:K151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3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146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1158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ROUND(J133,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ROUND((SUM(BE133:BE202)),  2)</f>
        <v>0</v>
      </c>
      <c r="G37" s="134"/>
      <c r="H37" s="134"/>
      <c r="I37" s="135">
        <v>0</v>
      </c>
      <c r="J37" s="133">
        <f>ROUND(((SUM(BE133:BE202))*I37),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ROUND((SUM(BF133:BF202)),  2)</f>
        <v>0</v>
      </c>
      <c r="G38" s="134"/>
      <c r="H38" s="134"/>
      <c r="I38" s="135">
        <v>0.2</v>
      </c>
      <c r="J38" s="133">
        <f>ROUND(((SUM(BF133:BF202))*I38),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ROUND((SUM(BG133:BG202)),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ROUND((SUM(BH133:BH202)),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ROUND((SUM(BI133:BI202)),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01-1-17 - Rozvádzač RH mäsovýroba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J133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J134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1159</v>
      </c>
      <c r="E102" s="168"/>
      <c r="F102" s="168"/>
      <c r="G102" s="168"/>
      <c r="H102" s="168"/>
      <c r="I102" s="168"/>
      <c r="J102" s="169">
        <f>J135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1160</v>
      </c>
      <c r="E103" s="168"/>
      <c r="F103" s="168"/>
      <c r="G103" s="168"/>
      <c r="H103" s="168"/>
      <c r="I103" s="168"/>
      <c r="J103" s="169">
        <f>J154</f>
        <v>0</v>
      </c>
      <c r="K103" s="105"/>
      <c r="L103" s="170"/>
    </row>
    <row r="104" spans="1:47" s="10" customFormat="1" ht="19.95" customHeight="1">
      <c r="B104" s="166"/>
      <c r="C104" s="105"/>
      <c r="D104" s="167" t="s">
        <v>1161</v>
      </c>
      <c r="E104" s="168"/>
      <c r="F104" s="168"/>
      <c r="G104" s="168"/>
      <c r="H104" s="168"/>
      <c r="I104" s="168"/>
      <c r="J104" s="169">
        <f>J157</f>
        <v>0</v>
      </c>
      <c r="K104" s="105"/>
      <c r="L104" s="170"/>
    </row>
    <row r="105" spans="1:47" s="10" customFormat="1" ht="19.95" customHeight="1">
      <c r="B105" s="166"/>
      <c r="C105" s="105"/>
      <c r="D105" s="167" t="s">
        <v>1162</v>
      </c>
      <c r="E105" s="168"/>
      <c r="F105" s="168"/>
      <c r="G105" s="168"/>
      <c r="H105" s="168"/>
      <c r="I105" s="168"/>
      <c r="J105" s="169">
        <f>J160</f>
        <v>0</v>
      </c>
      <c r="K105" s="105"/>
      <c r="L105" s="170"/>
    </row>
    <row r="106" spans="1:47" s="9" customFormat="1" ht="24.9" customHeight="1">
      <c r="B106" s="160"/>
      <c r="C106" s="161"/>
      <c r="D106" s="162" t="s">
        <v>959</v>
      </c>
      <c r="E106" s="163"/>
      <c r="F106" s="163"/>
      <c r="G106" s="163"/>
      <c r="H106" s="163"/>
      <c r="I106" s="163"/>
      <c r="J106" s="164">
        <f>J182</f>
        <v>0</v>
      </c>
      <c r="K106" s="161"/>
      <c r="L106" s="165"/>
    </row>
    <row r="107" spans="1:47" s="10" customFormat="1" ht="19.95" customHeight="1">
      <c r="B107" s="166"/>
      <c r="C107" s="105"/>
      <c r="D107" s="167" t="s">
        <v>1163</v>
      </c>
      <c r="E107" s="168"/>
      <c r="F107" s="168"/>
      <c r="G107" s="168"/>
      <c r="H107" s="168"/>
      <c r="I107" s="168"/>
      <c r="J107" s="169">
        <f>J183</f>
        <v>0</v>
      </c>
      <c r="K107" s="105"/>
      <c r="L107" s="170"/>
    </row>
    <row r="108" spans="1:47" s="9" customFormat="1" ht="24.9" customHeight="1">
      <c r="B108" s="160"/>
      <c r="C108" s="161"/>
      <c r="D108" s="162" t="s">
        <v>1164</v>
      </c>
      <c r="E108" s="163"/>
      <c r="F108" s="163"/>
      <c r="G108" s="163"/>
      <c r="H108" s="163"/>
      <c r="I108" s="163"/>
      <c r="J108" s="164">
        <f>J194</f>
        <v>0</v>
      </c>
      <c r="K108" s="161"/>
      <c r="L108" s="165"/>
    </row>
    <row r="109" spans="1:47" s="10" customFormat="1" ht="19.95" customHeight="1">
      <c r="B109" s="166"/>
      <c r="C109" s="105"/>
      <c r="D109" s="167" t="s">
        <v>1165</v>
      </c>
      <c r="E109" s="168"/>
      <c r="F109" s="168"/>
      <c r="G109" s="168"/>
      <c r="H109" s="168"/>
      <c r="I109" s="168"/>
      <c r="J109" s="169">
        <f>J195</f>
        <v>0</v>
      </c>
      <c r="K109" s="105"/>
      <c r="L109" s="170"/>
    </row>
    <row r="110" spans="1:47" s="2" customFormat="1" ht="21.7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" customHeight="1">
      <c r="A111" s="31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" customHeight="1">
      <c r="A115" s="31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" customHeight="1">
      <c r="A116" s="31"/>
      <c r="B116" s="32"/>
      <c r="C116" s="20" t="s">
        <v>191</v>
      </c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16</v>
      </c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6.25" customHeight="1">
      <c r="A119" s="31"/>
      <c r="B119" s="32"/>
      <c r="C119" s="33"/>
      <c r="D119" s="33"/>
      <c r="E119" s="292" t="str">
        <f>E7</f>
        <v>Mäsovýroba, spracovanie mäsa a výroba regionálnych mäsových výrobkov</v>
      </c>
      <c r="F119" s="293"/>
      <c r="G119" s="293"/>
      <c r="H119" s="29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1" customFormat="1" ht="12" customHeight="1">
      <c r="B120" s="18"/>
      <c r="C120" s="26" t="s">
        <v>160</v>
      </c>
      <c r="D120" s="19"/>
      <c r="E120" s="19"/>
      <c r="F120" s="19"/>
      <c r="G120" s="19"/>
      <c r="H120" s="19"/>
      <c r="I120" s="19"/>
      <c r="J120" s="19"/>
      <c r="K120" s="19"/>
      <c r="L120" s="17"/>
    </row>
    <row r="121" spans="1:31" s="1" customFormat="1" ht="16.5" customHeight="1">
      <c r="B121" s="18"/>
      <c r="C121" s="19"/>
      <c r="D121" s="19"/>
      <c r="E121" s="292" t="s">
        <v>161</v>
      </c>
      <c r="F121" s="266"/>
      <c r="G121" s="266"/>
      <c r="H121" s="266"/>
      <c r="I121" s="19"/>
      <c r="J121" s="19"/>
      <c r="K121" s="19"/>
      <c r="L121" s="17"/>
    </row>
    <row r="122" spans="1:31" s="1" customFormat="1" ht="12" customHeight="1">
      <c r="B122" s="18"/>
      <c r="C122" s="26" t="s">
        <v>162</v>
      </c>
      <c r="D122" s="19"/>
      <c r="E122" s="19"/>
      <c r="F122" s="19"/>
      <c r="G122" s="19"/>
      <c r="H122" s="19"/>
      <c r="I122" s="19"/>
      <c r="J122" s="19"/>
      <c r="K122" s="19"/>
      <c r="L122" s="17"/>
    </row>
    <row r="123" spans="1:31" s="2" customFormat="1" ht="16.5" customHeight="1">
      <c r="A123" s="31"/>
      <c r="B123" s="32"/>
      <c r="C123" s="33"/>
      <c r="D123" s="33"/>
      <c r="E123" s="296" t="s">
        <v>847</v>
      </c>
      <c r="F123" s="294"/>
      <c r="G123" s="294"/>
      <c r="H123" s="294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848</v>
      </c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6.5" customHeight="1">
      <c r="A125" s="31"/>
      <c r="B125" s="32"/>
      <c r="C125" s="33"/>
      <c r="D125" s="33"/>
      <c r="E125" s="236" t="str">
        <f>E13</f>
        <v>SO 01-1-17 - Rozvádzač RH mäsovýroba</v>
      </c>
      <c r="F125" s="294"/>
      <c r="G125" s="294"/>
      <c r="H125" s="294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20</v>
      </c>
      <c r="D127" s="33"/>
      <c r="E127" s="33"/>
      <c r="F127" s="24" t="str">
        <f>F16</f>
        <v>Vígľaš-Pstruša</v>
      </c>
      <c r="G127" s="33"/>
      <c r="H127" s="33"/>
      <c r="I127" s="26" t="s">
        <v>22</v>
      </c>
      <c r="J127" s="67" t="str">
        <f>IF(J16="","",J16)</f>
        <v>Vyplň údaj</v>
      </c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15" customHeight="1">
      <c r="A129" s="31"/>
      <c r="B129" s="32"/>
      <c r="C129" s="26" t="s">
        <v>23</v>
      </c>
      <c r="D129" s="33"/>
      <c r="E129" s="33"/>
      <c r="F129" s="24" t="str">
        <f>E19</f>
        <v>AGROSEV, spol. s r.o.</v>
      </c>
      <c r="G129" s="33"/>
      <c r="H129" s="33"/>
      <c r="I129" s="26" t="s">
        <v>31</v>
      </c>
      <c r="J129" s="29" t="str">
        <f>E25</f>
        <v>architektúra, s.r.o.</v>
      </c>
      <c r="K129" s="33"/>
      <c r="L129" s="52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15" customHeight="1">
      <c r="A130" s="31"/>
      <c r="B130" s="32"/>
      <c r="C130" s="26" t="s">
        <v>29</v>
      </c>
      <c r="D130" s="33"/>
      <c r="E130" s="33"/>
      <c r="F130" s="24" t="str">
        <f>IF(E22="","",E22)</f>
        <v>Vyplň údaj</v>
      </c>
      <c r="G130" s="33"/>
      <c r="H130" s="33"/>
      <c r="I130" s="26" t="s">
        <v>36</v>
      </c>
      <c r="J130" s="29" t="str">
        <f>E28</f>
        <v xml:space="preserve"> </v>
      </c>
      <c r="K130" s="33"/>
      <c r="L130" s="52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0.35" customHeight="1">
      <c r="A131" s="31"/>
      <c r="B131" s="32"/>
      <c r="C131" s="33"/>
      <c r="D131" s="33"/>
      <c r="E131" s="33"/>
      <c r="F131" s="33"/>
      <c r="G131" s="33"/>
      <c r="H131" s="33"/>
      <c r="I131" s="33"/>
      <c r="J131" s="33"/>
      <c r="K131" s="33"/>
      <c r="L131" s="52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11" customFormat="1" ht="29.25" customHeight="1">
      <c r="A132" s="171"/>
      <c r="B132" s="172"/>
      <c r="C132" s="173" t="s">
        <v>192</v>
      </c>
      <c r="D132" s="174" t="s">
        <v>64</v>
      </c>
      <c r="E132" s="174" t="s">
        <v>60</v>
      </c>
      <c r="F132" s="174" t="s">
        <v>61</v>
      </c>
      <c r="G132" s="174" t="s">
        <v>193</v>
      </c>
      <c r="H132" s="174" t="s">
        <v>194</v>
      </c>
      <c r="I132" s="174" t="s">
        <v>195</v>
      </c>
      <c r="J132" s="175" t="s">
        <v>170</v>
      </c>
      <c r="K132" s="176" t="s">
        <v>196</v>
      </c>
      <c r="L132" s="177"/>
      <c r="M132" s="76" t="s">
        <v>1</v>
      </c>
      <c r="N132" s="77" t="s">
        <v>43</v>
      </c>
      <c r="O132" s="77" t="s">
        <v>197</v>
      </c>
      <c r="P132" s="77" t="s">
        <v>198</v>
      </c>
      <c r="Q132" s="77" t="s">
        <v>199</v>
      </c>
      <c r="R132" s="77" t="s">
        <v>200</v>
      </c>
      <c r="S132" s="77" t="s">
        <v>201</v>
      </c>
      <c r="T132" s="78" t="s">
        <v>202</v>
      </c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</row>
    <row r="133" spans="1:65" s="2" customFormat="1" ht="22.8" customHeight="1">
      <c r="A133" s="31"/>
      <c r="B133" s="32"/>
      <c r="C133" s="83" t="s">
        <v>171</v>
      </c>
      <c r="D133" s="33"/>
      <c r="E133" s="33"/>
      <c r="F133" s="33"/>
      <c r="G133" s="33"/>
      <c r="H133" s="33"/>
      <c r="I133" s="33"/>
      <c r="J133" s="178">
        <f>BK133</f>
        <v>0</v>
      </c>
      <c r="K133" s="33"/>
      <c r="L133" s="36"/>
      <c r="M133" s="79"/>
      <c r="N133" s="179"/>
      <c r="O133" s="80"/>
      <c r="P133" s="180">
        <f>P134+P182+P194</f>
        <v>0</v>
      </c>
      <c r="Q133" s="80"/>
      <c r="R133" s="180">
        <f>R134+R182+R194</f>
        <v>0</v>
      </c>
      <c r="S133" s="80"/>
      <c r="T133" s="181">
        <f>T134+T182+T194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4" t="s">
        <v>78</v>
      </c>
      <c r="AU133" s="14" t="s">
        <v>172</v>
      </c>
      <c r="BK133" s="182">
        <f>BK134+BK182+BK194</f>
        <v>0</v>
      </c>
    </row>
    <row r="134" spans="1:65" s="12" customFormat="1" ht="25.95" customHeight="1">
      <c r="B134" s="183"/>
      <c r="C134" s="184"/>
      <c r="D134" s="185" t="s">
        <v>78</v>
      </c>
      <c r="E134" s="186" t="s">
        <v>582</v>
      </c>
      <c r="F134" s="186" t="s">
        <v>868</v>
      </c>
      <c r="G134" s="184"/>
      <c r="H134" s="184"/>
      <c r="I134" s="187"/>
      <c r="J134" s="188">
        <f>BK134</f>
        <v>0</v>
      </c>
      <c r="K134" s="184"/>
      <c r="L134" s="189"/>
      <c r="M134" s="190"/>
      <c r="N134" s="191"/>
      <c r="O134" s="191"/>
      <c r="P134" s="192">
        <f>P135+P154+P157+P160</f>
        <v>0</v>
      </c>
      <c r="Q134" s="191"/>
      <c r="R134" s="192">
        <f>R135+R154+R157+R160</f>
        <v>0</v>
      </c>
      <c r="S134" s="191"/>
      <c r="T134" s="193">
        <f>T135+T154+T157+T160</f>
        <v>0</v>
      </c>
      <c r="AR134" s="194" t="s">
        <v>85</v>
      </c>
      <c r="AT134" s="195" t="s">
        <v>78</v>
      </c>
      <c r="AU134" s="195" t="s">
        <v>7</v>
      </c>
      <c r="AY134" s="194" t="s">
        <v>205</v>
      </c>
      <c r="BK134" s="196">
        <f>BK135+BK154+BK157+BK160</f>
        <v>0</v>
      </c>
    </row>
    <row r="135" spans="1:65" s="12" customFormat="1" ht="22.8" customHeight="1">
      <c r="B135" s="183"/>
      <c r="C135" s="184"/>
      <c r="D135" s="185" t="s">
        <v>78</v>
      </c>
      <c r="E135" s="197" t="s">
        <v>1166</v>
      </c>
      <c r="F135" s="197" t="s">
        <v>1167</v>
      </c>
      <c r="G135" s="184"/>
      <c r="H135" s="184"/>
      <c r="I135" s="187"/>
      <c r="J135" s="198">
        <f>BK135</f>
        <v>0</v>
      </c>
      <c r="K135" s="184"/>
      <c r="L135" s="189"/>
      <c r="M135" s="190"/>
      <c r="N135" s="191"/>
      <c r="O135" s="191"/>
      <c r="P135" s="192">
        <f>SUM(P136:P153)</f>
        <v>0</v>
      </c>
      <c r="Q135" s="191"/>
      <c r="R135" s="192">
        <f>SUM(R136:R153)</f>
        <v>0</v>
      </c>
      <c r="S135" s="191"/>
      <c r="T135" s="193">
        <f>SUM(T136:T153)</f>
        <v>0</v>
      </c>
      <c r="AR135" s="194" t="s">
        <v>85</v>
      </c>
      <c r="AT135" s="195" t="s">
        <v>78</v>
      </c>
      <c r="AU135" s="195" t="s">
        <v>85</v>
      </c>
      <c r="AY135" s="194" t="s">
        <v>205</v>
      </c>
      <c r="BK135" s="196">
        <f>SUM(BK136:BK153)</f>
        <v>0</v>
      </c>
    </row>
    <row r="136" spans="1:65" s="2" customFormat="1" ht="24.15" customHeight="1">
      <c r="A136" s="31"/>
      <c r="B136" s="32"/>
      <c r="C136" s="199" t="s">
        <v>85</v>
      </c>
      <c r="D136" s="199" t="s">
        <v>207</v>
      </c>
      <c r="E136" s="200" t="s">
        <v>1168</v>
      </c>
      <c r="F136" s="201" t="s">
        <v>1169</v>
      </c>
      <c r="G136" s="202" t="s">
        <v>278</v>
      </c>
      <c r="H136" s="203">
        <v>34</v>
      </c>
      <c r="I136" s="204"/>
      <c r="J136" s="205">
        <f t="shared" ref="J136:J153" si="0">ROUND(I136*H136,2)</f>
        <v>0</v>
      </c>
      <c r="K136" s="206"/>
      <c r="L136" s="36"/>
      <c r="M136" s="207" t="s">
        <v>1</v>
      </c>
      <c r="N136" s="208" t="s">
        <v>45</v>
      </c>
      <c r="O136" s="72"/>
      <c r="P136" s="209">
        <f t="shared" ref="P136:P153" si="1">O136*H136</f>
        <v>0</v>
      </c>
      <c r="Q136" s="209">
        <v>0</v>
      </c>
      <c r="R136" s="209">
        <f t="shared" ref="R136:R153" si="2">Q136*H136</f>
        <v>0</v>
      </c>
      <c r="S136" s="209">
        <v>0</v>
      </c>
      <c r="T136" s="210">
        <f t="shared" ref="T136:T153" si="3"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211</v>
      </c>
      <c r="AT136" s="211" t="s">
        <v>207</v>
      </c>
      <c r="AU136" s="211" t="s">
        <v>90</v>
      </c>
      <c r="AY136" s="14" t="s">
        <v>205</v>
      </c>
      <c r="BE136" s="212">
        <f t="shared" ref="BE136:BE153" si="4">IF(N136="základná",J136,0)</f>
        <v>0</v>
      </c>
      <c r="BF136" s="212">
        <f t="shared" ref="BF136:BF153" si="5">IF(N136="znížená",J136,0)</f>
        <v>0</v>
      </c>
      <c r="BG136" s="212">
        <f t="shared" ref="BG136:BG153" si="6">IF(N136="zákl. prenesená",J136,0)</f>
        <v>0</v>
      </c>
      <c r="BH136" s="212">
        <f t="shared" ref="BH136:BH153" si="7">IF(N136="zníž. prenesená",J136,0)</f>
        <v>0</v>
      </c>
      <c r="BI136" s="212">
        <f t="shared" ref="BI136:BI153" si="8">IF(N136="nulová",J136,0)</f>
        <v>0</v>
      </c>
      <c r="BJ136" s="14" t="s">
        <v>90</v>
      </c>
      <c r="BK136" s="212">
        <f t="shared" ref="BK136:BK153" si="9">ROUND(I136*H136,2)</f>
        <v>0</v>
      </c>
      <c r="BL136" s="14" t="s">
        <v>211</v>
      </c>
      <c r="BM136" s="211" t="s">
        <v>90</v>
      </c>
    </row>
    <row r="137" spans="1:65" s="2" customFormat="1" ht="24.15" customHeight="1">
      <c r="A137" s="31"/>
      <c r="B137" s="32"/>
      <c r="C137" s="213" t="s">
        <v>90</v>
      </c>
      <c r="D137" s="213" t="s">
        <v>223</v>
      </c>
      <c r="E137" s="214" t="s">
        <v>1170</v>
      </c>
      <c r="F137" s="215" t="s">
        <v>1171</v>
      </c>
      <c r="G137" s="216" t="s">
        <v>278</v>
      </c>
      <c r="H137" s="217">
        <v>32</v>
      </c>
      <c r="I137" s="218"/>
      <c r="J137" s="219">
        <f t="shared" si="0"/>
        <v>0</v>
      </c>
      <c r="K137" s="220"/>
      <c r="L137" s="221"/>
      <c r="M137" s="222" t="s">
        <v>1</v>
      </c>
      <c r="N137" s="223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227</v>
      </c>
      <c r="AT137" s="211" t="s">
        <v>223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211</v>
      </c>
      <c r="BM137" s="211" t="s">
        <v>211</v>
      </c>
    </row>
    <row r="138" spans="1:65" s="2" customFormat="1" ht="24.15" customHeight="1">
      <c r="A138" s="31"/>
      <c r="B138" s="32"/>
      <c r="C138" s="213" t="s">
        <v>97</v>
      </c>
      <c r="D138" s="213" t="s">
        <v>223</v>
      </c>
      <c r="E138" s="214" t="s">
        <v>1172</v>
      </c>
      <c r="F138" s="215" t="s">
        <v>1173</v>
      </c>
      <c r="G138" s="216" t="s">
        <v>278</v>
      </c>
      <c r="H138" s="217">
        <v>2</v>
      </c>
      <c r="I138" s="218"/>
      <c r="J138" s="219">
        <f t="shared" si="0"/>
        <v>0</v>
      </c>
      <c r="K138" s="220"/>
      <c r="L138" s="221"/>
      <c r="M138" s="222" t="s">
        <v>1</v>
      </c>
      <c r="N138" s="223" t="s">
        <v>45</v>
      </c>
      <c r="O138" s="72"/>
      <c r="P138" s="209">
        <f t="shared" si="1"/>
        <v>0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227</v>
      </c>
      <c r="AT138" s="211" t="s">
        <v>223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211</v>
      </c>
      <c r="BM138" s="211" t="s">
        <v>229</v>
      </c>
    </row>
    <row r="139" spans="1:65" s="2" customFormat="1" ht="24.15" customHeight="1">
      <c r="A139" s="31"/>
      <c r="B139" s="32"/>
      <c r="C139" s="199" t="s">
        <v>211</v>
      </c>
      <c r="D139" s="199" t="s">
        <v>207</v>
      </c>
      <c r="E139" s="200" t="s">
        <v>1174</v>
      </c>
      <c r="F139" s="201" t="s">
        <v>1175</v>
      </c>
      <c r="G139" s="202" t="s">
        <v>278</v>
      </c>
      <c r="H139" s="203">
        <v>51</v>
      </c>
      <c r="I139" s="204"/>
      <c r="J139" s="205">
        <f t="shared" si="0"/>
        <v>0</v>
      </c>
      <c r="K139" s="206"/>
      <c r="L139" s="36"/>
      <c r="M139" s="207" t="s">
        <v>1</v>
      </c>
      <c r="N139" s="208" t="s">
        <v>45</v>
      </c>
      <c r="O139" s="72"/>
      <c r="P139" s="209">
        <f t="shared" si="1"/>
        <v>0</v>
      </c>
      <c r="Q139" s="209">
        <v>0</v>
      </c>
      <c r="R139" s="209">
        <f t="shared" si="2"/>
        <v>0</v>
      </c>
      <c r="S139" s="209">
        <v>0</v>
      </c>
      <c r="T139" s="210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211</v>
      </c>
      <c r="AT139" s="211" t="s">
        <v>207</v>
      </c>
      <c r="AU139" s="211" t="s">
        <v>90</v>
      </c>
      <c r="AY139" s="14" t="s">
        <v>205</v>
      </c>
      <c r="BE139" s="212">
        <f t="shared" si="4"/>
        <v>0</v>
      </c>
      <c r="BF139" s="212">
        <f t="shared" si="5"/>
        <v>0</v>
      </c>
      <c r="BG139" s="212">
        <f t="shared" si="6"/>
        <v>0</v>
      </c>
      <c r="BH139" s="212">
        <f t="shared" si="7"/>
        <v>0</v>
      </c>
      <c r="BI139" s="212">
        <f t="shared" si="8"/>
        <v>0</v>
      </c>
      <c r="BJ139" s="14" t="s">
        <v>90</v>
      </c>
      <c r="BK139" s="212">
        <f t="shared" si="9"/>
        <v>0</v>
      </c>
      <c r="BL139" s="14" t="s">
        <v>211</v>
      </c>
      <c r="BM139" s="211" t="s">
        <v>227</v>
      </c>
    </row>
    <row r="140" spans="1:65" s="2" customFormat="1" ht="16.5" customHeight="1">
      <c r="A140" s="31"/>
      <c r="B140" s="32"/>
      <c r="C140" s="213" t="s">
        <v>222</v>
      </c>
      <c r="D140" s="213" t="s">
        <v>223</v>
      </c>
      <c r="E140" s="214" t="s">
        <v>1176</v>
      </c>
      <c r="F140" s="215" t="s">
        <v>1177</v>
      </c>
      <c r="G140" s="216" t="s">
        <v>278</v>
      </c>
      <c r="H140" s="217">
        <v>4</v>
      </c>
      <c r="I140" s="218"/>
      <c r="J140" s="219">
        <f t="shared" si="0"/>
        <v>0</v>
      </c>
      <c r="K140" s="220"/>
      <c r="L140" s="221"/>
      <c r="M140" s="222" t="s">
        <v>1</v>
      </c>
      <c r="N140" s="223" t="s">
        <v>45</v>
      </c>
      <c r="O140" s="72"/>
      <c r="P140" s="209">
        <f t="shared" si="1"/>
        <v>0</v>
      </c>
      <c r="Q140" s="209">
        <v>0</v>
      </c>
      <c r="R140" s="209">
        <f t="shared" si="2"/>
        <v>0</v>
      </c>
      <c r="S140" s="209">
        <v>0</v>
      </c>
      <c r="T140" s="210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227</v>
      </c>
      <c r="AT140" s="211" t="s">
        <v>223</v>
      </c>
      <c r="AU140" s="211" t="s">
        <v>90</v>
      </c>
      <c r="AY140" s="14" t="s">
        <v>205</v>
      </c>
      <c r="BE140" s="212">
        <f t="shared" si="4"/>
        <v>0</v>
      </c>
      <c r="BF140" s="212">
        <f t="shared" si="5"/>
        <v>0</v>
      </c>
      <c r="BG140" s="212">
        <f t="shared" si="6"/>
        <v>0</v>
      </c>
      <c r="BH140" s="212">
        <f t="shared" si="7"/>
        <v>0</v>
      </c>
      <c r="BI140" s="212">
        <f t="shared" si="8"/>
        <v>0</v>
      </c>
      <c r="BJ140" s="14" t="s">
        <v>90</v>
      </c>
      <c r="BK140" s="212">
        <f t="shared" si="9"/>
        <v>0</v>
      </c>
      <c r="BL140" s="14" t="s">
        <v>211</v>
      </c>
      <c r="BM140" s="211" t="s">
        <v>245</v>
      </c>
    </row>
    <row r="141" spans="1:65" s="2" customFormat="1" ht="16.5" customHeight="1">
      <c r="A141" s="31"/>
      <c r="B141" s="32"/>
      <c r="C141" s="213" t="s">
        <v>229</v>
      </c>
      <c r="D141" s="213" t="s">
        <v>223</v>
      </c>
      <c r="E141" s="214" t="s">
        <v>1178</v>
      </c>
      <c r="F141" s="215" t="s">
        <v>1179</v>
      </c>
      <c r="G141" s="216" t="s">
        <v>278</v>
      </c>
      <c r="H141" s="217">
        <v>3</v>
      </c>
      <c r="I141" s="218"/>
      <c r="J141" s="219">
        <f t="shared" si="0"/>
        <v>0</v>
      </c>
      <c r="K141" s="220"/>
      <c r="L141" s="221"/>
      <c r="M141" s="222" t="s">
        <v>1</v>
      </c>
      <c r="N141" s="223" t="s">
        <v>45</v>
      </c>
      <c r="O141" s="72"/>
      <c r="P141" s="209">
        <f t="shared" si="1"/>
        <v>0</v>
      </c>
      <c r="Q141" s="209">
        <v>0</v>
      </c>
      <c r="R141" s="209">
        <f t="shared" si="2"/>
        <v>0</v>
      </c>
      <c r="S141" s="209">
        <v>0</v>
      </c>
      <c r="T141" s="210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227</v>
      </c>
      <c r="AT141" s="211" t="s">
        <v>223</v>
      </c>
      <c r="AU141" s="211" t="s">
        <v>90</v>
      </c>
      <c r="AY141" s="14" t="s">
        <v>205</v>
      </c>
      <c r="BE141" s="212">
        <f t="shared" si="4"/>
        <v>0</v>
      </c>
      <c r="BF141" s="212">
        <f t="shared" si="5"/>
        <v>0</v>
      </c>
      <c r="BG141" s="212">
        <f t="shared" si="6"/>
        <v>0</v>
      </c>
      <c r="BH141" s="212">
        <f t="shared" si="7"/>
        <v>0</v>
      </c>
      <c r="BI141" s="212">
        <f t="shared" si="8"/>
        <v>0</v>
      </c>
      <c r="BJ141" s="14" t="s">
        <v>90</v>
      </c>
      <c r="BK141" s="212">
        <f t="shared" si="9"/>
        <v>0</v>
      </c>
      <c r="BL141" s="14" t="s">
        <v>211</v>
      </c>
      <c r="BM141" s="211" t="s">
        <v>254</v>
      </c>
    </row>
    <row r="142" spans="1:65" s="2" customFormat="1" ht="16.5" customHeight="1">
      <c r="A142" s="31"/>
      <c r="B142" s="32"/>
      <c r="C142" s="213" t="s">
        <v>234</v>
      </c>
      <c r="D142" s="213" t="s">
        <v>223</v>
      </c>
      <c r="E142" s="214" t="s">
        <v>1180</v>
      </c>
      <c r="F142" s="215" t="s">
        <v>1181</v>
      </c>
      <c r="G142" s="216" t="s">
        <v>278</v>
      </c>
      <c r="H142" s="217">
        <v>44</v>
      </c>
      <c r="I142" s="218"/>
      <c r="J142" s="219">
        <f t="shared" si="0"/>
        <v>0</v>
      </c>
      <c r="K142" s="220"/>
      <c r="L142" s="221"/>
      <c r="M142" s="222" t="s">
        <v>1</v>
      </c>
      <c r="N142" s="223" t="s">
        <v>45</v>
      </c>
      <c r="O142" s="72"/>
      <c r="P142" s="209">
        <f t="shared" si="1"/>
        <v>0</v>
      </c>
      <c r="Q142" s="209">
        <v>0</v>
      </c>
      <c r="R142" s="209">
        <f t="shared" si="2"/>
        <v>0</v>
      </c>
      <c r="S142" s="209">
        <v>0</v>
      </c>
      <c r="T142" s="210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227</v>
      </c>
      <c r="AT142" s="211" t="s">
        <v>223</v>
      </c>
      <c r="AU142" s="211" t="s">
        <v>90</v>
      </c>
      <c r="AY142" s="14" t="s">
        <v>205</v>
      </c>
      <c r="BE142" s="212">
        <f t="shared" si="4"/>
        <v>0</v>
      </c>
      <c r="BF142" s="212">
        <f t="shared" si="5"/>
        <v>0</v>
      </c>
      <c r="BG142" s="212">
        <f t="shared" si="6"/>
        <v>0</v>
      </c>
      <c r="BH142" s="212">
        <f t="shared" si="7"/>
        <v>0</v>
      </c>
      <c r="BI142" s="212">
        <f t="shared" si="8"/>
        <v>0</v>
      </c>
      <c r="BJ142" s="14" t="s">
        <v>90</v>
      </c>
      <c r="BK142" s="212">
        <f t="shared" si="9"/>
        <v>0</v>
      </c>
      <c r="BL142" s="14" t="s">
        <v>211</v>
      </c>
      <c r="BM142" s="211" t="s">
        <v>262</v>
      </c>
    </row>
    <row r="143" spans="1:65" s="2" customFormat="1" ht="24.15" customHeight="1">
      <c r="A143" s="31"/>
      <c r="B143" s="32"/>
      <c r="C143" s="199" t="s">
        <v>227</v>
      </c>
      <c r="D143" s="199" t="s">
        <v>207</v>
      </c>
      <c r="E143" s="200" t="s">
        <v>1182</v>
      </c>
      <c r="F143" s="201" t="s">
        <v>1183</v>
      </c>
      <c r="G143" s="202" t="s">
        <v>278</v>
      </c>
      <c r="H143" s="203">
        <v>91</v>
      </c>
      <c r="I143" s="204"/>
      <c r="J143" s="205">
        <f t="shared" si="0"/>
        <v>0</v>
      </c>
      <c r="K143" s="206"/>
      <c r="L143" s="36"/>
      <c r="M143" s="207" t="s">
        <v>1</v>
      </c>
      <c r="N143" s="208" t="s">
        <v>45</v>
      </c>
      <c r="O143" s="72"/>
      <c r="P143" s="209">
        <f t="shared" si="1"/>
        <v>0</v>
      </c>
      <c r="Q143" s="209">
        <v>0</v>
      </c>
      <c r="R143" s="209">
        <f t="shared" si="2"/>
        <v>0</v>
      </c>
      <c r="S143" s="209">
        <v>0</v>
      </c>
      <c r="T143" s="210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211</v>
      </c>
      <c r="AT143" s="211" t="s">
        <v>207</v>
      </c>
      <c r="AU143" s="211" t="s">
        <v>90</v>
      </c>
      <c r="AY143" s="14" t="s">
        <v>205</v>
      </c>
      <c r="BE143" s="212">
        <f t="shared" si="4"/>
        <v>0</v>
      </c>
      <c r="BF143" s="212">
        <f t="shared" si="5"/>
        <v>0</v>
      </c>
      <c r="BG143" s="212">
        <f t="shared" si="6"/>
        <v>0</v>
      </c>
      <c r="BH143" s="212">
        <f t="shared" si="7"/>
        <v>0</v>
      </c>
      <c r="BI143" s="212">
        <f t="shared" si="8"/>
        <v>0</v>
      </c>
      <c r="BJ143" s="14" t="s">
        <v>90</v>
      </c>
      <c r="BK143" s="212">
        <f t="shared" si="9"/>
        <v>0</v>
      </c>
      <c r="BL143" s="14" t="s">
        <v>211</v>
      </c>
      <c r="BM143" s="211" t="s">
        <v>271</v>
      </c>
    </row>
    <row r="144" spans="1:65" s="2" customFormat="1" ht="24.15" customHeight="1">
      <c r="A144" s="31"/>
      <c r="B144" s="32"/>
      <c r="C144" s="213" t="s">
        <v>241</v>
      </c>
      <c r="D144" s="213" t="s">
        <v>223</v>
      </c>
      <c r="E144" s="214" t="s">
        <v>1184</v>
      </c>
      <c r="F144" s="215" t="s">
        <v>1185</v>
      </c>
      <c r="G144" s="216" t="s">
        <v>278</v>
      </c>
      <c r="H144" s="217">
        <v>23</v>
      </c>
      <c r="I144" s="218"/>
      <c r="J144" s="219">
        <f t="shared" si="0"/>
        <v>0</v>
      </c>
      <c r="K144" s="220"/>
      <c r="L144" s="221"/>
      <c r="M144" s="222" t="s">
        <v>1</v>
      </c>
      <c r="N144" s="223" t="s">
        <v>45</v>
      </c>
      <c r="O144" s="72"/>
      <c r="P144" s="209">
        <f t="shared" si="1"/>
        <v>0</v>
      </c>
      <c r="Q144" s="209">
        <v>0</v>
      </c>
      <c r="R144" s="209">
        <f t="shared" si="2"/>
        <v>0</v>
      </c>
      <c r="S144" s="209">
        <v>0</v>
      </c>
      <c r="T144" s="210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227</v>
      </c>
      <c r="AT144" s="211" t="s">
        <v>223</v>
      </c>
      <c r="AU144" s="211" t="s">
        <v>90</v>
      </c>
      <c r="AY144" s="14" t="s">
        <v>205</v>
      </c>
      <c r="BE144" s="212">
        <f t="shared" si="4"/>
        <v>0</v>
      </c>
      <c r="BF144" s="212">
        <f t="shared" si="5"/>
        <v>0</v>
      </c>
      <c r="BG144" s="212">
        <f t="shared" si="6"/>
        <v>0</v>
      </c>
      <c r="BH144" s="212">
        <f t="shared" si="7"/>
        <v>0</v>
      </c>
      <c r="BI144" s="212">
        <f t="shared" si="8"/>
        <v>0</v>
      </c>
      <c r="BJ144" s="14" t="s">
        <v>90</v>
      </c>
      <c r="BK144" s="212">
        <f t="shared" si="9"/>
        <v>0</v>
      </c>
      <c r="BL144" s="14" t="s">
        <v>211</v>
      </c>
      <c r="BM144" s="211" t="s">
        <v>280</v>
      </c>
    </row>
    <row r="145" spans="1:65" s="2" customFormat="1" ht="24.15" customHeight="1">
      <c r="A145" s="31"/>
      <c r="B145" s="32"/>
      <c r="C145" s="213" t="s">
        <v>245</v>
      </c>
      <c r="D145" s="213" t="s">
        <v>223</v>
      </c>
      <c r="E145" s="214" t="s">
        <v>1186</v>
      </c>
      <c r="F145" s="215" t="s">
        <v>1187</v>
      </c>
      <c r="G145" s="216" t="s">
        <v>278</v>
      </c>
      <c r="H145" s="217">
        <v>17</v>
      </c>
      <c r="I145" s="218"/>
      <c r="J145" s="219">
        <f t="shared" si="0"/>
        <v>0</v>
      </c>
      <c r="K145" s="220"/>
      <c r="L145" s="221"/>
      <c r="M145" s="222" t="s">
        <v>1</v>
      </c>
      <c r="N145" s="223" t="s">
        <v>45</v>
      </c>
      <c r="O145" s="72"/>
      <c r="P145" s="209">
        <f t="shared" si="1"/>
        <v>0</v>
      </c>
      <c r="Q145" s="209">
        <v>0</v>
      </c>
      <c r="R145" s="209">
        <f t="shared" si="2"/>
        <v>0</v>
      </c>
      <c r="S145" s="209">
        <v>0</v>
      </c>
      <c r="T145" s="210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227</v>
      </c>
      <c r="AT145" s="211" t="s">
        <v>223</v>
      </c>
      <c r="AU145" s="211" t="s">
        <v>90</v>
      </c>
      <c r="AY145" s="14" t="s">
        <v>205</v>
      </c>
      <c r="BE145" s="212">
        <f t="shared" si="4"/>
        <v>0</v>
      </c>
      <c r="BF145" s="212">
        <f t="shared" si="5"/>
        <v>0</v>
      </c>
      <c r="BG145" s="212">
        <f t="shared" si="6"/>
        <v>0</v>
      </c>
      <c r="BH145" s="212">
        <f t="shared" si="7"/>
        <v>0</v>
      </c>
      <c r="BI145" s="212">
        <f t="shared" si="8"/>
        <v>0</v>
      </c>
      <c r="BJ145" s="14" t="s">
        <v>90</v>
      </c>
      <c r="BK145" s="212">
        <f t="shared" si="9"/>
        <v>0</v>
      </c>
      <c r="BL145" s="14" t="s">
        <v>211</v>
      </c>
      <c r="BM145" s="211" t="s">
        <v>8</v>
      </c>
    </row>
    <row r="146" spans="1:65" s="2" customFormat="1" ht="16.5" customHeight="1">
      <c r="A146" s="31"/>
      <c r="B146" s="32"/>
      <c r="C146" s="213" t="s">
        <v>250</v>
      </c>
      <c r="D146" s="213" t="s">
        <v>223</v>
      </c>
      <c r="E146" s="214" t="s">
        <v>1188</v>
      </c>
      <c r="F146" s="215" t="s">
        <v>1189</v>
      </c>
      <c r="G146" s="216" t="s">
        <v>278</v>
      </c>
      <c r="H146" s="217">
        <v>2</v>
      </c>
      <c r="I146" s="218"/>
      <c r="J146" s="219">
        <f t="shared" si="0"/>
        <v>0</v>
      </c>
      <c r="K146" s="220"/>
      <c r="L146" s="221"/>
      <c r="M146" s="222" t="s">
        <v>1</v>
      </c>
      <c r="N146" s="223" t="s">
        <v>45</v>
      </c>
      <c r="O146" s="72"/>
      <c r="P146" s="209">
        <f t="shared" si="1"/>
        <v>0</v>
      </c>
      <c r="Q146" s="209">
        <v>0</v>
      </c>
      <c r="R146" s="209">
        <f t="shared" si="2"/>
        <v>0</v>
      </c>
      <c r="S146" s="209">
        <v>0</v>
      </c>
      <c r="T146" s="210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1" t="s">
        <v>227</v>
      </c>
      <c r="AT146" s="211" t="s">
        <v>223</v>
      </c>
      <c r="AU146" s="211" t="s">
        <v>90</v>
      </c>
      <c r="AY146" s="14" t="s">
        <v>205</v>
      </c>
      <c r="BE146" s="212">
        <f t="shared" si="4"/>
        <v>0</v>
      </c>
      <c r="BF146" s="212">
        <f t="shared" si="5"/>
        <v>0</v>
      </c>
      <c r="BG146" s="212">
        <f t="shared" si="6"/>
        <v>0</v>
      </c>
      <c r="BH146" s="212">
        <f t="shared" si="7"/>
        <v>0</v>
      </c>
      <c r="BI146" s="212">
        <f t="shared" si="8"/>
        <v>0</v>
      </c>
      <c r="BJ146" s="14" t="s">
        <v>90</v>
      </c>
      <c r="BK146" s="212">
        <f t="shared" si="9"/>
        <v>0</v>
      </c>
      <c r="BL146" s="14" t="s">
        <v>211</v>
      </c>
      <c r="BM146" s="211" t="s">
        <v>295</v>
      </c>
    </row>
    <row r="147" spans="1:65" s="2" customFormat="1" ht="16.5" customHeight="1">
      <c r="A147" s="31"/>
      <c r="B147" s="32"/>
      <c r="C147" s="213" t="s">
        <v>254</v>
      </c>
      <c r="D147" s="213" t="s">
        <v>223</v>
      </c>
      <c r="E147" s="214" t="s">
        <v>1190</v>
      </c>
      <c r="F147" s="215" t="s">
        <v>1191</v>
      </c>
      <c r="G147" s="216" t="s">
        <v>278</v>
      </c>
      <c r="H147" s="217">
        <v>2</v>
      </c>
      <c r="I147" s="218"/>
      <c r="J147" s="219">
        <f t="shared" si="0"/>
        <v>0</v>
      </c>
      <c r="K147" s="220"/>
      <c r="L147" s="221"/>
      <c r="M147" s="222" t="s">
        <v>1</v>
      </c>
      <c r="N147" s="223" t="s">
        <v>45</v>
      </c>
      <c r="O147" s="72"/>
      <c r="P147" s="209">
        <f t="shared" si="1"/>
        <v>0</v>
      </c>
      <c r="Q147" s="209">
        <v>0</v>
      </c>
      <c r="R147" s="209">
        <f t="shared" si="2"/>
        <v>0</v>
      </c>
      <c r="S147" s="209">
        <v>0</v>
      </c>
      <c r="T147" s="210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1" t="s">
        <v>227</v>
      </c>
      <c r="AT147" s="211" t="s">
        <v>223</v>
      </c>
      <c r="AU147" s="211" t="s">
        <v>90</v>
      </c>
      <c r="AY147" s="14" t="s">
        <v>205</v>
      </c>
      <c r="BE147" s="212">
        <f t="shared" si="4"/>
        <v>0</v>
      </c>
      <c r="BF147" s="212">
        <f t="shared" si="5"/>
        <v>0</v>
      </c>
      <c r="BG147" s="212">
        <f t="shared" si="6"/>
        <v>0</v>
      </c>
      <c r="BH147" s="212">
        <f t="shared" si="7"/>
        <v>0</v>
      </c>
      <c r="BI147" s="212">
        <f t="shared" si="8"/>
        <v>0</v>
      </c>
      <c r="BJ147" s="14" t="s">
        <v>90</v>
      </c>
      <c r="BK147" s="212">
        <f t="shared" si="9"/>
        <v>0</v>
      </c>
      <c r="BL147" s="14" t="s">
        <v>211</v>
      </c>
      <c r="BM147" s="211" t="s">
        <v>305</v>
      </c>
    </row>
    <row r="148" spans="1:65" s="2" customFormat="1" ht="16.5" customHeight="1">
      <c r="A148" s="31"/>
      <c r="B148" s="32"/>
      <c r="C148" s="213" t="s">
        <v>258</v>
      </c>
      <c r="D148" s="213" t="s">
        <v>223</v>
      </c>
      <c r="E148" s="214" t="s">
        <v>1192</v>
      </c>
      <c r="F148" s="215" t="s">
        <v>1193</v>
      </c>
      <c r="G148" s="216" t="s">
        <v>278</v>
      </c>
      <c r="H148" s="217">
        <v>12</v>
      </c>
      <c r="I148" s="218"/>
      <c r="J148" s="219">
        <f t="shared" si="0"/>
        <v>0</v>
      </c>
      <c r="K148" s="220"/>
      <c r="L148" s="221"/>
      <c r="M148" s="222" t="s">
        <v>1</v>
      </c>
      <c r="N148" s="223" t="s">
        <v>45</v>
      </c>
      <c r="O148" s="72"/>
      <c r="P148" s="209">
        <f t="shared" si="1"/>
        <v>0</v>
      </c>
      <c r="Q148" s="209">
        <v>0</v>
      </c>
      <c r="R148" s="209">
        <f t="shared" si="2"/>
        <v>0</v>
      </c>
      <c r="S148" s="209">
        <v>0</v>
      </c>
      <c r="T148" s="210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1" t="s">
        <v>227</v>
      </c>
      <c r="AT148" s="211" t="s">
        <v>223</v>
      </c>
      <c r="AU148" s="211" t="s">
        <v>90</v>
      </c>
      <c r="AY148" s="14" t="s">
        <v>205</v>
      </c>
      <c r="BE148" s="212">
        <f t="shared" si="4"/>
        <v>0</v>
      </c>
      <c r="BF148" s="212">
        <f t="shared" si="5"/>
        <v>0</v>
      </c>
      <c r="BG148" s="212">
        <f t="shared" si="6"/>
        <v>0</v>
      </c>
      <c r="BH148" s="212">
        <f t="shared" si="7"/>
        <v>0</v>
      </c>
      <c r="BI148" s="212">
        <f t="shared" si="8"/>
        <v>0</v>
      </c>
      <c r="BJ148" s="14" t="s">
        <v>90</v>
      </c>
      <c r="BK148" s="212">
        <f t="shared" si="9"/>
        <v>0</v>
      </c>
      <c r="BL148" s="14" t="s">
        <v>211</v>
      </c>
      <c r="BM148" s="211" t="s">
        <v>313</v>
      </c>
    </row>
    <row r="149" spans="1:65" s="2" customFormat="1" ht="16.5" customHeight="1">
      <c r="A149" s="31"/>
      <c r="B149" s="32"/>
      <c r="C149" s="213" t="s">
        <v>262</v>
      </c>
      <c r="D149" s="213" t="s">
        <v>223</v>
      </c>
      <c r="E149" s="214" t="s">
        <v>1194</v>
      </c>
      <c r="F149" s="215" t="s">
        <v>1195</v>
      </c>
      <c r="G149" s="216" t="s">
        <v>278</v>
      </c>
      <c r="H149" s="217">
        <v>6</v>
      </c>
      <c r="I149" s="218"/>
      <c r="J149" s="219">
        <f t="shared" si="0"/>
        <v>0</v>
      </c>
      <c r="K149" s="220"/>
      <c r="L149" s="221"/>
      <c r="M149" s="222" t="s">
        <v>1</v>
      </c>
      <c r="N149" s="223" t="s">
        <v>45</v>
      </c>
      <c r="O149" s="72"/>
      <c r="P149" s="209">
        <f t="shared" si="1"/>
        <v>0</v>
      </c>
      <c r="Q149" s="209">
        <v>0</v>
      </c>
      <c r="R149" s="209">
        <f t="shared" si="2"/>
        <v>0</v>
      </c>
      <c r="S149" s="209">
        <v>0</v>
      </c>
      <c r="T149" s="210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1" t="s">
        <v>227</v>
      </c>
      <c r="AT149" s="211" t="s">
        <v>223</v>
      </c>
      <c r="AU149" s="211" t="s">
        <v>90</v>
      </c>
      <c r="AY149" s="14" t="s">
        <v>205</v>
      </c>
      <c r="BE149" s="212">
        <f t="shared" si="4"/>
        <v>0</v>
      </c>
      <c r="BF149" s="212">
        <f t="shared" si="5"/>
        <v>0</v>
      </c>
      <c r="BG149" s="212">
        <f t="shared" si="6"/>
        <v>0</v>
      </c>
      <c r="BH149" s="212">
        <f t="shared" si="7"/>
        <v>0</v>
      </c>
      <c r="BI149" s="212">
        <f t="shared" si="8"/>
        <v>0</v>
      </c>
      <c r="BJ149" s="14" t="s">
        <v>90</v>
      </c>
      <c r="BK149" s="212">
        <f t="shared" si="9"/>
        <v>0</v>
      </c>
      <c r="BL149" s="14" t="s">
        <v>211</v>
      </c>
      <c r="BM149" s="211" t="s">
        <v>321</v>
      </c>
    </row>
    <row r="150" spans="1:65" s="2" customFormat="1" ht="16.5" customHeight="1">
      <c r="A150" s="31"/>
      <c r="B150" s="32"/>
      <c r="C150" s="213" t="s">
        <v>266</v>
      </c>
      <c r="D150" s="213" t="s">
        <v>223</v>
      </c>
      <c r="E150" s="214" t="s">
        <v>1196</v>
      </c>
      <c r="F150" s="215" t="s">
        <v>1197</v>
      </c>
      <c r="G150" s="216" t="s">
        <v>278</v>
      </c>
      <c r="H150" s="217">
        <v>26</v>
      </c>
      <c r="I150" s="218"/>
      <c r="J150" s="219">
        <f t="shared" si="0"/>
        <v>0</v>
      </c>
      <c r="K150" s="220"/>
      <c r="L150" s="221"/>
      <c r="M150" s="222" t="s">
        <v>1</v>
      </c>
      <c r="N150" s="223" t="s">
        <v>45</v>
      </c>
      <c r="O150" s="72"/>
      <c r="P150" s="209">
        <f t="shared" si="1"/>
        <v>0</v>
      </c>
      <c r="Q150" s="209">
        <v>0</v>
      </c>
      <c r="R150" s="209">
        <f t="shared" si="2"/>
        <v>0</v>
      </c>
      <c r="S150" s="209">
        <v>0</v>
      </c>
      <c r="T150" s="210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1" t="s">
        <v>227</v>
      </c>
      <c r="AT150" s="211" t="s">
        <v>223</v>
      </c>
      <c r="AU150" s="211" t="s">
        <v>90</v>
      </c>
      <c r="AY150" s="14" t="s">
        <v>205</v>
      </c>
      <c r="BE150" s="212">
        <f t="shared" si="4"/>
        <v>0</v>
      </c>
      <c r="BF150" s="212">
        <f t="shared" si="5"/>
        <v>0</v>
      </c>
      <c r="BG150" s="212">
        <f t="shared" si="6"/>
        <v>0</v>
      </c>
      <c r="BH150" s="212">
        <f t="shared" si="7"/>
        <v>0</v>
      </c>
      <c r="BI150" s="212">
        <f t="shared" si="8"/>
        <v>0</v>
      </c>
      <c r="BJ150" s="14" t="s">
        <v>90</v>
      </c>
      <c r="BK150" s="212">
        <f t="shared" si="9"/>
        <v>0</v>
      </c>
      <c r="BL150" s="14" t="s">
        <v>211</v>
      </c>
      <c r="BM150" s="211" t="s">
        <v>329</v>
      </c>
    </row>
    <row r="151" spans="1:65" s="2" customFormat="1" ht="16.5" customHeight="1">
      <c r="A151" s="31"/>
      <c r="B151" s="32"/>
      <c r="C151" s="213" t="s">
        <v>271</v>
      </c>
      <c r="D151" s="213" t="s">
        <v>223</v>
      </c>
      <c r="E151" s="214" t="s">
        <v>1198</v>
      </c>
      <c r="F151" s="215" t="s">
        <v>1199</v>
      </c>
      <c r="G151" s="216" t="s">
        <v>278</v>
      </c>
      <c r="H151" s="217">
        <v>3</v>
      </c>
      <c r="I151" s="218"/>
      <c r="J151" s="219">
        <f t="shared" si="0"/>
        <v>0</v>
      </c>
      <c r="K151" s="220"/>
      <c r="L151" s="221"/>
      <c r="M151" s="222" t="s">
        <v>1</v>
      </c>
      <c r="N151" s="223" t="s">
        <v>45</v>
      </c>
      <c r="O151" s="72"/>
      <c r="P151" s="209">
        <f t="shared" si="1"/>
        <v>0</v>
      </c>
      <c r="Q151" s="209">
        <v>0</v>
      </c>
      <c r="R151" s="209">
        <f t="shared" si="2"/>
        <v>0</v>
      </c>
      <c r="S151" s="209">
        <v>0</v>
      </c>
      <c r="T151" s="210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1" t="s">
        <v>227</v>
      </c>
      <c r="AT151" s="211" t="s">
        <v>223</v>
      </c>
      <c r="AU151" s="211" t="s">
        <v>90</v>
      </c>
      <c r="AY151" s="14" t="s">
        <v>205</v>
      </c>
      <c r="BE151" s="212">
        <f t="shared" si="4"/>
        <v>0</v>
      </c>
      <c r="BF151" s="212">
        <f t="shared" si="5"/>
        <v>0</v>
      </c>
      <c r="BG151" s="212">
        <f t="shared" si="6"/>
        <v>0</v>
      </c>
      <c r="BH151" s="212">
        <f t="shared" si="7"/>
        <v>0</v>
      </c>
      <c r="BI151" s="212">
        <f t="shared" si="8"/>
        <v>0</v>
      </c>
      <c r="BJ151" s="14" t="s">
        <v>90</v>
      </c>
      <c r="BK151" s="212">
        <f t="shared" si="9"/>
        <v>0</v>
      </c>
      <c r="BL151" s="14" t="s">
        <v>211</v>
      </c>
      <c r="BM151" s="211" t="s">
        <v>337</v>
      </c>
    </row>
    <row r="152" spans="1:65" s="2" customFormat="1" ht="24.15" customHeight="1">
      <c r="A152" s="31"/>
      <c r="B152" s="32"/>
      <c r="C152" s="199" t="s">
        <v>275</v>
      </c>
      <c r="D152" s="199" t="s">
        <v>207</v>
      </c>
      <c r="E152" s="200" t="s">
        <v>1200</v>
      </c>
      <c r="F152" s="201" t="s">
        <v>1201</v>
      </c>
      <c r="G152" s="202" t="s">
        <v>278</v>
      </c>
      <c r="H152" s="203">
        <v>1</v>
      </c>
      <c r="I152" s="204"/>
      <c r="J152" s="205">
        <f t="shared" si="0"/>
        <v>0</v>
      </c>
      <c r="K152" s="206"/>
      <c r="L152" s="36"/>
      <c r="M152" s="207" t="s">
        <v>1</v>
      </c>
      <c r="N152" s="208" t="s">
        <v>45</v>
      </c>
      <c r="O152" s="72"/>
      <c r="P152" s="209">
        <f t="shared" si="1"/>
        <v>0</v>
      </c>
      <c r="Q152" s="209">
        <v>0</v>
      </c>
      <c r="R152" s="209">
        <f t="shared" si="2"/>
        <v>0</v>
      </c>
      <c r="S152" s="209">
        <v>0</v>
      </c>
      <c r="T152" s="210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1" t="s">
        <v>211</v>
      </c>
      <c r="AT152" s="211" t="s">
        <v>207</v>
      </c>
      <c r="AU152" s="211" t="s">
        <v>90</v>
      </c>
      <c r="AY152" s="14" t="s">
        <v>205</v>
      </c>
      <c r="BE152" s="212">
        <f t="shared" si="4"/>
        <v>0</v>
      </c>
      <c r="BF152" s="212">
        <f t="shared" si="5"/>
        <v>0</v>
      </c>
      <c r="BG152" s="212">
        <f t="shared" si="6"/>
        <v>0</v>
      </c>
      <c r="BH152" s="212">
        <f t="shared" si="7"/>
        <v>0</v>
      </c>
      <c r="BI152" s="212">
        <f t="shared" si="8"/>
        <v>0</v>
      </c>
      <c r="BJ152" s="14" t="s">
        <v>90</v>
      </c>
      <c r="BK152" s="212">
        <f t="shared" si="9"/>
        <v>0</v>
      </c>
      <c r="BL152" s="14" t="s">
        <v>211</v>
      </c>
      <c r="BM152" s="211" t="s">
        <v>345</v>
      </c>
    </row>
    <row r="153" spans="1:65" s="2" customFormat="1" ht="21.75" customHeight="1">
      <c r="A153" s="31"/>
      <c r="B153" s="32"/>
      <c r="C153" s="213" t="s">
        <v>280</v>
      </c>
      <c r="D153" s="213" t="s">
        <v>223</v>
      </c>
      <c r="E153" s="214" t="s">
        <v>1202</v>
      </c>
      <c r="F153" s="215" t="s">
        <v>1203</v>
      </c>
      <c r="G153" s="216" t="s">
        <v>278</v>
      </c>
      <c r="H153" s="217">
        <v>1</v>
      </c>
      <c r="I153" s="218"/>
      <c r="J153" s="219">
        <f t="shared" si="0"/>
        <v>0</v>
      </c>
      <c r="K153" s="220"/>
      <c r="L153" s="221"/>
      <c r="M153" s="222" t="s">
        <v>1</v>
      </c>
      <c r="N153" s="223" t="s">
        <v>45</v>
      </c>
      <c r="O153" s="72"/>
      <c r="P153" s="209">
        <f t="shared" si="1"/>
        <v>0</v>
      </c>
      <c r="Q153" s="209">
        <v>0</v>
      </c>
      <c r="R153" s="209">
        <f t="shared" si="2"/>
        <v>0</v>
      </c>
      <c r="S153" s="209">
        <v>0</v>
      </c>
      <c r="T153" s="210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11" t="s">
        <v>227</v>
      </c>
      <c r="AT153" s="211" t="s">
        <v>223</v>
      </c>
      <c r="AU153" s="211" t="s">
        <v>90</v>
      </c>
      <c r="AY153" s="14" t="s">
        <v>205</v>
      </c>
      <c r="BE153" s="212">
        <f t="shared" si="4"/>
        <v>0</v>
      </c>
      <c r="BF153" s="212">
        <f t="shared" si="5"/>
        <v>0</v>
      </c>
      <c r="BG153" s="212">
        <f t="shared" si="6"/>
        <v>0</v>
      </c>
      <c r="BH153" s="212">
        <f t="shared" si="7"/>
        <v>0</v>
      </c>
      <c r="BI153" s="212">
        <f t="shared" si="8"/>
        <v>0</v>
      </c>
      <c r="BJ153" s="14" t="s">
        <v>90</v>
      </c>
      <c r="BK153" s="212">
        <f t="shared" si="9"/>
        <v>0</v>
      </c>
      <c r="BL153" s="14" t="s">
        <v>211</v>
      </c>
      <c r="BM153" s="211" t="s">
        <v>353</v>
      </c>
    </row>
    <row r="154" spans="1:65" s="12" customFormat="1" ht="22.8" customHeight="1">
      <c r="B154" s="183"/>
      <c r="C154" s="184"/>
      <c r="D154" s="185" t="s">
        <v>78</v>
      </c>
      <c r="E154" s="197" t="s">
        <v>1204</v>
      </c>
      <c r="F154" s="197" t="s">
        <v>1205</v>
      </c>
      <c r="G154" s="184"/>
      <c r="H154" s="184"/>
      <c r="I154" s="187"/>
      <c r="J154" s="198">
        <f>BK154</f>
        <v>0</v>
      </c>
      <c r="K154" s="184"/>
      <c r="L154" s="189"/>
      <c r="M154" s="190"/>
      <c r="N154" s="191"/>
      <c r="O154" s="191"/>
      <c r="P154" s="192">
        <f>SUM(P155:P156)</f>
        <v>0</v>
      </c>
      <c r="Q154" s="191"/>
      <c r="R154" s="192">
        <f>SUM(R155:R156)</f>
        <v>0</v>
      </c>
      <c r="S154" s="191"/>
      <c r="T154" s="193">
        <f>SUM(T155:T156)</f>
        <v>0</v>
      </c>
      <c r="AR154" s="194" t="s">
        <v>85</v>
      </c>
      <c r="AT154" s="195" t="s">
        <v>78</v>
      </c>
      <c r="AU154" s="195" t="s">
        <v>85</v>
      </c>
      <c r="AY154" s="194" t="s">
        <v>205</v>
      </c>
      <c r="BK154" s="196">
        <f>SUM(BK155:BK156)</f>
        <v>0</v>
      </c>
    </row>
    <row r="155" spans="1:65" s="2" customFormat="1" ht="24.15" customHeight="1">
      <c r="A155" s="31"/>
      <c r="B155" s="32"/>
      <c r="C155" s="199" t="s">
        <v>284</v>
      </c>
      <c r="D155" s="199" t="s">
        <v>207</v>
      </c>
      <c r="E155" s="200" t="s">
        <v>1206</v>
      </c>
      <c r="F155" s="201" t="s">
        <v>1207</v>
      </c>
      <c r="G155" s="202" t="s">
        <v>278</v>
      </c>
      <c r="H155" s="203">
        <v>7</v>
      </c>
      <c r="I155" s="204"/>
      <c r="J155" s="205">
        <f>ROUND(I155*H155,2)</f>
        <v>0</v>
      </c>
      <c r="K155" s="206"/>
      <c r="L155" s="36"/>
      <c r="M155" s="207" t="s">
        <v>1</v>
      </c>
      <c r="N155" s="208" t="s">
        <v>45</v>
      </c>
      <c r="O155" s="72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1" t="s">
        <v>211</v>
      </c>
      <c r="AT155" s="211" t="s">
        <v>207</v>
      </c>
      <c r="AU155" s="211" t="s">
        <v>90</v>
      </c>
      <c r="AY155" s="14" t="s">
        <v>205</v>
      </c>
      <c r="BE155" s="212">
        <f>IF(N155="základná",J155,0)</f>
        <v>0</v>
      </c>
      <c r="BF155" s="212">
        <f>IF(N155="znížená",J155,0)</f>
        <v>0</v>
      </c>
      <c r="BG155" s="212">
        <f>IF(N155="zákl. prenesená",J155,0)</f>
        <v>0</v>
      </c>
      <c r="BH155" s="212">
        <f>IF(N155="zníž. prenesená",J155,0)</f>
        <v>0</v>
      </c>
      <c r="BI155" s="212">
        <f>IF(N155="nulová",J155,0)</f>
        <v>0</v>
      </c>
      <c r="BJ155" s="14" t="s">
        <v>90</v>
      </c>
      <c r="BK155" s="212">
        <f>ROUND(I155*H155,2)</f>
        <v>0</v>
      </c>
      <c r="BL155" s="14" t="s">
        <v>211</v>
      </c>
      <c r="BM155" s="211" t="s">
        <v>361</v>
      </c>
    </row>
    <row r="156" spans="1:65" s="2" customFormat="1" ht="16.5" customHeight="1">
      <c r="A156" s="31"/>
      <c r="B156" s="32"/>
      <c r="C156" s="213" t="s">
        <v>8</v>
      </c>
      <c r="D156" s="213" t="s">
        <v>223</v>
      </c>
      <c r="E156" s="214" t="s">
        <v>1208</v>
      </c>
      <c r="F156" s="215" t="s">
        <v>1209</v>
      </c>
      <c r="G156" s="216" t="s">
        <v>278</v>
      </c>
      <c r="H156" s="217">
        <v>7</v>
      </c>
      <c r="I156" s="218"/>
      <c r="J156" s="219">
        <f>ROUND(I156*H156,2)</f>
        <v>0</v>
      </c>
      <c r="K156" s="220"/>
      <c r="L156" s="221"/>
      <c r="M156" s="222" t="s">
        <v>1</v>
      </c>
      <c r="N156" s="223" t="s">
        <v>45</v>
      </c>
      <c r="O156" s="72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11" t="s">
        <v>227</v>
      </c>
      <c r="AT156" s="211" t="s">
        <v>223</v>
      </c>
      <c r="AU156" s="211" t="s">
        <v>90</v>
      </c>
      <c r="AY156" s="14" t="s">
        <v>205</v>
      </c>
      <c r="BE156" s="212">
        <f>IF(N156="základná",J156,0)</f>
        <v>0</v>
      </c>
      <c r="BF156" s="212">
        <f>IF(N156="znížená",J156,0)</f>
        <v>0</v>
      </c>
      <c r="BG156" s="212">
        <f>IF(N156="zákl. prenesená",J156,0)</f>
        <v>0</v>
      </c>
      <c r="BH156" s="212">
        <f>IF(N156="zníž. prenesená",J156,0)</f>
        <v>0</v>
      </c>
      <c r="BI156" s="212">
        <f>IF(N156="nulová",J156,0)</f>
        <v>0</v>
      </c>
      <c r="BJ156" s="14" t="s">
        <v>90</v>
      </c>
      <c r="BK156" s="212">
        <f>ROUND(I156*H156,2)</f>
        <v>0</v>
      </c>
      <c r="BL156" s="14" t="s">
        <v>211</v>
      </c>
      <c r="BM156" s="211" t="s">
        <v>369</v>
      </c>
    </row>
    <row r="157" spans="1:65" s="12" customFormat="1" ht="22.8" customHeight="1">
      <c r="B157" s="183"/>
      <c r="C157" s="184"/>
      <c r="D157" s="185" t="s">
        <v>78</v>
      </c>
      <c r="E157" s="197" t="s">
        <v>1210</v>
      </c>
      <c r="F157" s="197" t="s">
        <v>1211</v>
      </c>
      <c r="G157" s="184"/>
      <c r="H157" s="184"/>
      <c r="I157" s="187"/>
      <c r="J157" s="198">
        <f>BK157</f>
        <v>0</v>
      </c>
      <c r="K157" s="184"/>
      <c r="L157" s="189"/>
      <c r="M157" s="190"/>
      <c r="N157" s="191"/>
      <c r="O157" s="191"/>
      <c r="P157" s="192">
        <f>SUM(P158:P159)</f>
        <v>0</v>
      </c>
      <c r="Q157" s="191"/>
      <c r="R157" s="192">
        <f>SUM(R158:R159)</f>
        <v>0</v>
      </c>
      <c r="S157" s="191"/>
      <c r="T157" s="193">
        <f>SUM(T158:T159)</f>
        <v>0</v>
      </c>
      <c r="AR157" s="194" t="s">
        <v>85</v>
      </c>
      <c r="AT157" s="195" t="s">
        <v>78</v>
      </c>
      <c r="AU157" s="195" t="s">
        <v>85</v>
      </c>
      <c r="AY157" s="194" t="s">
        <v>205</v>
      </c>
      <c r="BK157" s="196">
        <f>SUM(BK158:BK159)</f>
        <v>0</v>
      </c>
    </row>
    <row r="158" spans="1:65" s="2" customFormat="1" ht="24.15" customHeight="1">
      <c r="A158" s="31"/>
      <c r="B158" s="32"/>
      <c r="C158" s="199" t="s">
        <v>291</v>
      </c>
      <c r="D158" s="199" t="s">
        <v>207</v>
      </c>
      <c r="E158" s="200" t="s">
        <v>1212</v>
      </c>
      <c r="F158" s="201" t="s">
        <v>1213</v>
      </c>
      <c r="G158" s="202" t="s">
        <v>278</v>
      </c>
      <c r="H158" s="203">
        <v>1</v>
      </c>
      <c r="I158" s="204"/>
      <c r="J158" s="205">
        <f>ROUND(I158*H158,2)</f>
        <v>0</v>
      </c>
      <c r="K158" s="206"/>
      <c r="L158" s="36"/>
      <c r="M158" s="207" t="s">
        <v>1</v>
      </c>
      <c r="N158" s="208" t="s">
        <v>45</v>
      </c>
      <c r="O158" s="72"/>
      <c r="P158" s="209">
        <f>O158*H158</f>
        <v>0</v>
      </c>
      <c r="Q158" s="209">
        <v>0</v>
      </c>
      <c r="R158" s="209">
        <f>Q158*H158</f>
        <v>0</v>
      </c>
      <c r="S158" s="209">
        <v>0</v>
      </c>
      <c r="T158" s="210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11" t="s">
        <v>211</v>
      </c>
      <c r="AT158" s="211" t="s">
        <v>207</v>
      </c>
      <c r="AU158" s="211" t="s">
        <v>90</v>
      </c>
      <c r="AY158" s="14" t="s">
        <v>205</v>
      </c>
      <c r="BE158" s="212">
        <f>IF(N158="základná",J158,0)</f>
        <v>0</v>
      </c>
      <c r="BF158" s="212">
        <f>IF(N158="znížená",J158,0)</f>
        <v>0</v>
      </c>
      <c r="BG158" s="212">
        <f>IF(N158="zákl. prenesená",J158,0)</f>
        <v>0</v>
      </c>
      <c r="BH158" s="212">
        <f>IF(N158="zníž. prenesená",J158,0)</f>
        <v>0</v>
      </c>
      <c r="BI158" s="212">
        <f>IF(N158="nulová",J158,0)</f>
        <v>0</v>
      </c>
      <c r="BJ158" s="14" t="s">
        <v>90</v>
      </c>
      <c r="BK158" s="212">
        <f>ROUND(I158*H158,2)</f>
        <v>0</v>
      </c>
      <c r="BL158" s="14" t="s">
        <v>211</v>
      </c>
      <c r="BM158" s="211" t="s">
        <v>377</v>
      </c>
    </row>
    <row r="159" spans="1:65" s="2" customFormat="1" ht="16.5" customHeight="1">
      <c r="A159" s="31"/>
      <c r="B159" s="32"/>
      <c r="C159" s="213" t="s">
        <v>295</v>
      </c>
      <c r="D159" s="213" t="s">
        <v>223</v>
      </c>
      <c r="E159" s="214" t="s">
        <v>1214</v>
      </c>
      <c r="F159" s="215" t="s">
        <v>1215</v>
      </c>
      <c r="G159" s="216" t="s">
        <v>278</v>
      </c>
      <c r="H159" s="217">
        <v>1</v>
      </c>
      <c r="I159" s="218"/>
      <c r="J159" s="219">
        <f>ROUND(I159*H159,2)</f>
        <v>0</v>
      </c>
      <c r="K159" s="220"/>
      <c r="L159" s="221"/>
      <c r="M159" s="222" t="s">
        <v>1</v>
      </c>
      <c r="N159" s="223" t="s">
        <v>45</v>
      </c>
      <c r="O159" s="72"/>
      <c r="P159" s="209">
        <f>O159*H159</f>
        <v>0</v>
      </c>
      <c r="Q159" s="209">
        <v>0</v>
      </c>
      <c r="R159" s="209">
        <f>Q159*H159</f>
        <v>0</v>
      </c>
      <c r="S159" s="209">
        <v>0</v>
      </c>
      <c r="T159" s="210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11" t="s">
        <v>227</v>
      </c>
      <c r="AT159" s="211" t="s">
        <v>223</v>
      </c>
      <c r="AU159" s="211" t="s">
        <v>90</v>
      </c>
      <c r="AY159" s="14" t="s">
        <v>205</v>
      </c>
      <c r="BE159" s="212">
        <f>IF(N159="základná",J159,0)</f>
        <v>0</v>
      </c>
      <c r="BF159" s="212">
        <f>IF(N159="znížená",J159,0)</f>
        <v>0</v>
      </c>
      <c r="BG159" s="212">
        <f>IF(N159="zákl. prenesená",J159,0)</f>
        <v>0</v>
      </c>
      <c r="BH159" s="212">
        <f>IF(N159="zníž. prenesená",J159,0)</f>
        <v>0</v>
      </c>
      <c r="BI159" s="212">
        <f>IF(N159="nulová",J159,0)</f>
        <v>0</v>
      </c>
      <c r="BJ159" s="14" t="s">
        <v>90</v>
      </c>
      <c r="BK159" s="212">
        <f>ROUND(I159*H159,2)</f>
        <v>0</v>
      </c>
      <c r="BL159" s="14" t="s">
        <v>211</v>
      </c>
      <c r="BM159" s="211" t="s">
        <v>385</v>
      </c>
    </row>
    <row r="160" spans="1:65" s="12" customFormat="1" ht="22.8" customHeight="1">
      <c r="B160" s="183"/>
      <c r="C160" s="184"/>
      <c r="D160" s="185" t="s">
        <v>78</v>
      </c>
      <c r="E160" s="197" t="s">
        <v>1216</v>
      </c>
      <c r="F160" s="197" t="s">
        <v>1217</v>
      </c>
      <c r="G160" s="184"/>
      <c r="H160" s="184"/>
      <c r="I160" s="187"/>
      <c r="J160" s="198">
        <f>BK160</f>
        <v>0</v>
      </c>
      <c r="K160" s="184"/>
      <c r="L160" s="189"/>
      <c r="M160" s="190"/>
      <c r="N160" s="191"/>
      <c r="O160" s="191"/>
      <c r="P160" s="192">
        <f>SUM(P161:P181)</f>
        <v>0</v>
      </c>
      <c r="Q160" s="191"/>
      <c r="R160" s="192">
        <f>SUM(R161:R181)</f>
        <v>0</v>
      </c>
      <c r="S160" s="191"/>
      <c r="T160" s="193">
        <f>SUM(T161:T181)</f>
        <v>0</v>
      </c>
      <c r="AR160" s="194" t="s">
        <v>85</v>
      </c>
      <c r="AT160" s="195" t="s">
        <v>78</v>
      </c>
      <c r="AU160" s="195" t="s">
        <v>85</v>
      </c>
      <c r="AY160" s="194" t="s">
        <v>205</v>
      </c>
      <c r="BK160" s="196">
        <f>SUM(BK161:BK181)</f>
        <v>0</v>
      </c>
    </row>
    <row r="161" spans="1:65" s="2" customFormat="1" ht="24.15" customHeight="1">
      <c r="A161" s="31"/>
      <c r="B161" s="32"/>
      <c r="C161" s="199" t="s">
        <v>299</v>
      </c>
      <c r="D161" s="199" t="s">
        <v>207</v>
      </c>
      <c r="E161" s="200" t="s">
        <v>1218</v>
      </c>
      <c r="F161" s="201" t="s">
        <v>1219</v>
      </c>
      <c r="G161" s="202" t="s">
        <v>278</v>
      </c>
      <c r="H161" s="203">
        <v>3</v>
      </c>
      <c r="I161" s="204"/>
      <c r="J161" s="205">
        <f t="shared" ref="J161:J181" si="10">ROUND(I161*H161,2)</f>
        <v>0</v>
      </c>
      <c r="K161" s="206"/>
      <c r="L161" s="36"/>
      <c r="M161" s="207" t="s">
        <v>1</v>
      </c>
      <c r="N161" s="208" t="s">
        <v>45</v>
      </c>
      <c r="O161" s="72"/>
      <c r="P161" s="209">
        <f t="shared" ref="P161:P181" si="11">O161*H161</f>
        <v>0</v>
      </c>
      <c r="Q161" s="209">
        <v>0</v>
      </c>
      <c r="R161" s="209">
        <f t="shared" ref="R161:R181" si="12">Q161*H161</f>
        <v>0</v>
      </c>
      <c r="S161" s="209">
        <v>0</v>
      </c>
      <c r="T161" s="210">
        <f t="shared" ref="T161:T181" si="13"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11" t="s">
        <v>211</v>
      </c>
      <c r="AT161" s="211" t="s">
        <v>207</v>
      </c>
      <c r="AU161" s="211" t="s">
        <v>90</v>
      </c>
      <c r="AY161" s="14" t="s">
        <v>205</v>
      </c>
      <c r="BE161" s="212">
        <f t="shared" ref="BE161:BE181" si="14">IF(N161="základná",J161,0)</f>
        <v>0</v>
      </c>
      <c r="BF161" s="212">
        <f t="shared" ref="BF161:BF181" si="15">IF(N161="znížená",J161,0)</f>
        <v>0</v>
      </c>
      <c r="BG161" s="212">
        <f t="shared" ref="BG161:BG181" si="16">IF(N161="zákl. prenesená",J161,0)</f>
        <v>0</v>
      </c>
      <c r="BH161" s="212">
        <f t="shared" ref="BH161:BH181" si="17">IF(N161="zníž. prenesená",J161,0)</f>
        <v>0</v>
      </c>
      <c r="BI161" s="212">
        <f t="shared" ref="BI161:BI181" si="18">IF(N161="nulová",J161,0)</f>
        <v>0</v>
      </c>
      <c r="BJ161" s="14" t="s">
        <v>90</v>
      </c>
      <c r="BK161" s="212">
        <f t="shared" ref="BK161:BK181" si="19">ROUND(I161*H161,2)</f>
        <v>0</v>
      </c>
      <c r="BL161" s="14" t="s">
        <v>211</v>
      </c>
      <c r="BM161" s="211" t="s">
        <v>393</v>
      </c>
    </row>
    <row r="162" spans="1:65" s="2" customFormat="1" ht="24.15" customHeight="1">
      <c r="A162" s="31"/>
      <c r="B162" s="32"/>
      <c r="C162" s="213" t="s">
        <v>305</v>
      </c>
      <c r="D162" s="213" t="s">
        <v>223</v>
      </c>
      <c r="E162" s="214" t="s">
        <v>1220</v>
      </c>
      <c r="F162" s="215" t="s">
        <v>1221</v>
      </c>
      <c r="G162" s="216" t="s">
        <v>278</v>
      </c>
      <c r="H162" s="217">
        <v>2</v>
      </c>
      <c r="I162" s="218"/>
      <c r="J162" s="219">
        <f t="shared" si="10"/>
        <v>0</v>
      </c>
      <c r="K162" s="220"/>
      <c r="L162" s="221"/>
      <c r="M162" s="222" t="s">
        <v>1</v>
      </c>
      <c r="N162" s="223" t="s">
        <v>45</v>
      </c>
      <c r="O162" s="72"/>
      <c r="P162" s="209">
        <f t="shared" si="11"/>
        <v>0</v>
      </c>
      <c r="Q162" s="209">
        <v>0</v>
      </c>
      <c r="R162" s="209">
        <f t="shared" si="12"/>
        <v>0</v>
      </c>
      <c r="S162" s="209">
        <v>0</v>
      </c>
      <c r="T162" s="210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11" t="s">
        <v>227</v>
      </c>
      <c r="AT162" s="211" t="s">
        <v>223</v>
      </c>
      <c r="AU162" s="211" t="s">
        <v>90</v>
      </c>
      <c r="AY162" s="14" t="s">
        <v>205</v>
      </c>
      <c r="BE162" s="212">
        <f t="shared" si="14"/>
        <v>0</v>
      </c>
      <c r="BF162" s="212">
        <f t="shared" si="15"/>
        <v>0</v>
      </c>
      <c r="BG162" s="212">
        <f t="shared" si="16"/>
        <v>0</v>
      </c>
      <c r="BH162" s="212">
        <f t="shared" si="17"/>
        <v>0</v>
      </c>
      <c r="BI162" s="212">
        <f t="shared" si="18"/>
        <v>0</v>
      </c>
      <c r="BJ162" s="14" t="s">
        <v>90</v>
      </c>
      <c r="BK162" s="212">
        <f t="shared" si="19"/>
        <v>0</v>
      </c>
      <c r="BL162" s="14" t="s">
        <v>211</v>
      </c>
      <c r="BM162" s="211" t="s">
        <v>401</v>
      </c>
    </row>
    <row r="163" spans="1:65" s="2" customFormat="1" ht="24.15" customHeight="1">
      <c r="A163" s="31"/>
      <c r="B163" s="32"/>
      <c r="C163" s="213" t="s">
        <v>309</v>
      </c>
      <c r="D163" s="213" t="s">
        <v>223</v>
      </c>
      <c r="E163" s="214" t="s">
        <v>1222</v>
      </c>
      <c r="F163" s="215" t="s">
        <v>1223</v>
      </c>
      <c r="G163" s="216" t="s">
        <v>278</v>
      </c>
      <c r="H163" s="217">
        <v>1</v>
      </c>
      <c r="I163" s="218"/>
      <c r="J163" s="219">
        <f t="shared" si="10"/>
        <v>0</v>
      </c>
      <c r="K163" s="220"/>
      <c r="L163" s="221"/>
      <c r="M163" s="222" t="s">
        <v>1</v>
      </c>
      <c r="N163" s="223" t="s">
        <v>45</v>
      </c>
      <c r="O163" s="72"/>
      <c r="P163" s="209">
        <f t="shared" si="11"/>
        <v>0</v>
      </c>
      <c r="Q163" s="209">
        <v>0</v>
      </c>
      <c r="R163" s="209">
        <f t="shared" si="12"/>
        <v>0</v>
      </c>
      <c r="S163" s="209">
        <v>0</v>
      </c>
      <c r="T163" s="210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11" t="s">
        <v>227</v>
      </c>
      <c r="AT163" s="211" t="s">
        <v>223</v>
      </c>
      <c r="AU163" s="211" t="s">
        <v>90</v>
      </c>
      <c r="AY163" s="14" t="s">
        <v>205</v>
      </c>
      <c r="BE163" s="212">
        <f t="shared" si="14"/>
        <v>0</v>
      </c>
      <c r="BF163" s="212">
        <f t="shared" si="15"/>
        <v>0</v>
      </c>
      <c r="BG163" s="212">
        <f t="shared" si="16"/>
        <v>0</v>
      </c>
      <c r="BH163" s="212">
        <f t="shared" si="17"/>
        <v>0</v>
      </c>
      <c r="BI163" s="212">
        <f t="shared" si="18"/>
        <v>0</v>
      </c>
      <c r="BJ163" s="14" t="s">
        <v>90</v>
      </c>
      <c r="BK163" s="212">
        <f t="shared" si="19"/>
        <v>0</v>
      </c>
      <c r="BL163" s="14" t="s">
        <v>211</v>
      </c>
      <c r="BM163" s="211" t="s">
        <v>409</v>
      </c>
    </row>
    <row r="164" spans="1:65" s="2" customFormat="1" ht="24.15" customHeight="1">
      <c r="A164" s="31"/>
      <c r="B164" s="32"/>
      <c r="C164" s="213" t="s">
        <v>313</v>
      </c>
      <c r="D164" s="213" t="s">
        <v>223</v>
      </c>
      <c r="E164" s="214" t="s">
        <v>1224</v>
      </c>
      <c r="F164" s="215" t="s">
        <v>1225</v>
      </c>
      <c r="G164" s="216" t="s">
        <v>1136</v>
      </c>
      <c r="H164" s="217">
        <v>1</v>
      </c>
      <c r="I164" s="218"/>
      <c r="J164" s="219">
        <f t="shared" si="10"/>
        <v>0</v>
      </c>
      <c r="K164" s="220"/>
      <c r="L164" s="221"/>
      <c r="M164" s="222" t="s">
        <v>1</v>
      </c>
      <c r="N164" s="223" t="s">
        <v>45</v>
      </c>
      <c r="O164" s="72"/>
      <c r="P164" s="209">
        <f t="shared" si="11"/>
        <v>0</v>
      </c>
      <c r="Q164" s="209">
        <v>0</v>
      </c>
      <c r="R164" s="209">
        <f t="shared" si="12"/>
        <v>0</v>
      </c>
      <c r="S164" s="209">
        <v>0</v>
      </c>
      <c r="T164" s="210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11" t="s">
        <v>227</v>
      </c>
      <c r="AT164" s="211" t="s">
        <v>223</v>
      </c>
      <c r="AU164" s="211" t="s">
        <v>90</v>
      </c>
      <c r="AY164" s="14" t="s">
        <v>205</v>
      </c>
      <c r="BE164" s="212">
        <f t="shared" si="14"/>
        <v>0</v>
      </c>
      <c r="BF164" s="212">
        <f t="shared" si="15"/>
        <v>0</v>
      </c>
      <c r="BG164" s="212">
        <f t="shared" si="16"/>
        <v>0</v>
      </c>
      <c r="BH164" s="212">
        <f t="shared" si="17"/>
        <v>0</v>
      </c>
      <c r="BI164" s="212">
        <f t="shared" si="18"/>
        <v>0</v>
      </c>
      <c r="BJ164" s="14" t="s">
        <v>90</v>
      </c>
      <c r="BK164" s="212">
        <f t="shared" si="19"/>
        <v>0</v>
      </c>
      <c r="BL164" s="14" t="s">
        <v>211</v>
      </c>
      <c r="BM164" s="211" t="s">
        <v>417</v>
      </c>
    </row>
    <row r="165" spans="1:65" s="2" customFormat="1" ht="21.75" customHeight="1">
      <c r="A165" s="31"/>
      <c r="B165" s="32"/>
      <c r="C165" s="213" t="s">
        <v>317</v>
      </c>
      <c r="D165" s="213" t="s">
        <v>223</v>
      </c>
      <c r="E165" s="214" t="s">
        <v>1226</v>
      </c>
      <c r="F165" s="215" t="s">
        <v>1227</v>
      </c>
      <c r="G165" s="216" t="s">
        <v>1136</v>
      </c>
      <c r="H165" s="217">
        <v>3</v>
      </c>
      <c r="I165" s="218"/>
      <c r="J165" s="219">
        <f t="shared" si="10"/>
        <v>0</v>
      </c>
      <c r="K165" s="220"/>
      <c r="L165" s="221"/>
      <c r="M165" s="222" t="s">
        <v>1</v>
      </c>
      <c r="N165" s="223" t="s">
        <v>45</v>
      </c>
      <c r="O165" s="72"/>
      <c r="P165" s="209">
        <f t="shared" si="11"/>
        <v>0</v>
      </c>
      <c r="Q165" s="209">
        <v>0</v>
      </c>
      <c r="R165" s="209">
        <f t="shared" si="12"/>
        <v>0</v>
      </c>
      <c r="S165" s="209">
        <v>0</v>
      </c>
      <c r="T165" s="210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11" t="s">
        <v>227</v>
      </c>
      <c r="AT165" s="211" t="s">
        <v>223</v>
      </c>
      <c r="AU165" s="211" t="s">
        <v>90</v>
      </c>
      <c r="AY165" s="14" t="s">
        <v>205</v>
      </c>
      <c r="BE165" s="212">
        <f t="shared" si="14"/>
        <v>0</v>
      </c>
      <c r="BF165" s="212">
        <f t="shared" si="15"/>
        <v>0</v>
      </c>
      <c r="BG165" s="212">
        <f t="shared" si="16"/>
        <v>0</v>
      </c>
      <c r="BH165" s="212">
        <f t="shared" si="17"/>
        <v>0</v>
      </c>
      <c r="BI165" s="212">
        <f t="shared" si="18"/>
        <v>0</v>
      </c>
      <c r="BJ165" s="14" t="s">
        <v>90</v>
      </c>
      <c r="BK165" s="212">
        <f t="shared" si="19"/>
        <v>0</v>
      </c>
      <c r="BL165" s="14" t="s">
        <v>211</v>
      </c>
      <c r="BM165" s="211" t="s">
        <v>425</v>
      </c>
    </row>
    <row r="166" spans="1:65" s="2" customFormat="1" ht="24.15" customHeight="1">
      <c r="A166" s="31"/>
      <c r="B166" s="32"/>
      <c r="C166" s="213" t="s">
        <v>321</v>
      </c>
      <c r="D166" s="213" t="s">
        <v>223</v>
      </c>
      <c r="E166" s="214" t="s">
        <v>1228</v>
      </c>
      <c r="F166" s="215" t="s">
        <v>1229</v>
      </c>
      <c r="G166" s="216" t="s">
        <v>1136</v>
      </c>
      <c r="H166" s="217">
        <v>1</v>
      </c>
      <c r="I166" s="218"/>
      <c r="J166" s="219">
        <f t="shared" si="10"/>
        <v>0</v>
      </c>
      <c r="K166" s="220"/>
      <c r="L166" s="221"/>
      <c r="M166" s="222" t="s">
        <v>1</v>
      </c>
      <c r="N166" s="223" t="s">
        <v>45</v>
      </c>
      <c r="O166" s="72"/>
      <c r="P166" s="209">
        <f t="shared" si="11"/>
        <v>0</v>
      </c>
      <c r="Q166" s="209">
        <v>0</v>
      </c>
      <c r="R166" s="209">
        <f t="shared" si="12"/>
        <v>0</v>
      </c>
      <c r="S166" s="209">
        <v>0</v>
      </c>
      <c r="T166" s="210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11" t="s">
        <v>227</v>
      </c>
      <c r="AT166" s="211" t="s">
        <v>223</v>
      </c>
      <c r="AU166" s="211" t="s">
        <v>90</v>
      </c>
      <c r="AY166" s="14" t="s">
        <v>205</v>
      </c>
      <c r="BE166" s="212">
        <f t="shared" si="14"/>
        <v>0</v>
      </c>
      <c r="BF166" s="212">
        <f t="shared" si="15"/>
        <v>0</v>
      </c>
      <c r="BG166" s="212">
        <f t="shared" si="16"/>
        <v>0</v>
      </c>
      <c r="BH166" s="212">
        <f t="shared" si="17"/>
        <v>0</v>
      </c>
      <c r="BI166" s="212">
        <f t="shared" si="18"/>
        <v>0</v>
      </c>
      <c r="BJ166" s="14" t="s">
        <v>90</v>
      </c>
      <c r="BK166" s="212">
        <f t="shared" si="19"/>
        <v>0</v>
      </c>
      <c r="BL166" s="14" t="s">
        <v>211</v>
      </c>
      <c r="BM166" s="211" t="s">
        <v>433</v>
      </c>
    </row>
    <row r="167" spans="1:65" s="2" customFormat="1" ht="24.15" customHeight="1">
      <c r="A167" s="31"/>
      <c r="B167" s="32"/>
      <c r="C167" s="213" t="s">
        <v>325</v>
      </c>
      <c r="D167" s="213" t="s">
        <v>223</v>
      </c>
      <c r="E167" s="214" t="s">
        <v>1230</v>
      </c>
      <c r="F167" s="215" t="s">
        <v>1231</v>
      </c>
      <c r="G167" s="216" t="s">
        <v>1136</v>
      </c>
      <c r="H167" s="217">
        <v>1</v>
      </c>
      <c r="I167" s="218"/>
      <c r="J167" s="219">
        <f t="shared" si="10"/>
        <v>0</v>
      </c>
      <c r="K167" s="220"/>
      <c r="L167" s="221"/>
      <c r="M167" s="222" t="s">
        <v>1</v>
      </c>
      <c r="N167" s="223" t="s">
        <v>45</v>
      </c>
      <c r="O167" s="72"/>
      <c r="P167" s="209">
        <f t="shared" si="11"/>
        <v>0</v>
      </c>
      <c r="Q167" s="209">
        <v>0</v>
      </c>
      <c r="R167" s="209">
        <f t="shared" si="12"/>
        <v>0</v>
      </c>
      <c r="S167" s="209">
        <v>0</v>
      </c>
      <c r="T167" s="210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11" t="s">
        <v>227</v>
      </c>
      <c r="AT167" s="211" t="s">
        <v>223</v>
      </c>
      <c r="AU167" s="211" t="s">
        <v>90</v>
      </c>
      <c r="AY167" s="14" t="s">
        <v>205</v>
      </c>
      <c r="BE167" s="212">
        <f t="shared" si="14"/>
        <v>0</v>
      </c>
      <c r="BF167" s="212">
        <f t="shared" si="15"/>
        <v>0</v>
      </c>
      <c r="BG167" s="212">
        <f t="shared" si="16"/>
        <v>0</v>
      </c>
      <c r="BH167" s="212">
        <f t="shared" si="17"/>
        <v>0</v>
      </c>
      <c r="BI167" s="212">
        <f t="shared" si="18"/>
        <v>0</v>
      </c>
      <c r="BJ167" s="14" t="s">
        <v>90</v>
      </c>
      <c r="BK167" s="212">
        <f t="shared" si="19"/>
        <v>0</v>
      </c>
      <c r="BL167" s="14" t="s">
        <v>211</v>
      </c>
      <c r="BM167" s="211" t="s">
        <v>441</v>
      </c>
    </row>
    <row r="168" spans="1:65" s="2" customFormat="1" ht="24.15" customHeight="1">
      <c r="A168" s="31"/>
      <c r="B168" s="32"/>
      <c r="C168" s="213" t="s">
        <v>329</v>
      </c>
      <c r="D168" s="213" t="s">
        <v>223</v>
      </c>
      <c r="E168" s="214" t="s">
        <v>1232</v>
      </c>
      <c r="F168" s="215" t="s">
        <v>1233</v>
      </c>
      <c r="G168" s="216" t="s">
        <v>1136</v>
      </c>
      <c r="H168" s="217">
        <v>2</v>
      </c>
      <c r="I168" s="218"/>
      <c r="J168" s="219">
        <f t="shared" si="10"/>
        <v>0</v>
      </c>
      <c r="K168" s="220"/>
      <c r="L168" s="221"/>
      <c r="M168" s="222" t="s">
        <v>1</v>
      </c>
      <c r="N168" s="223" t="s">
        <v>45</v>
      </c>
      <c r="O168" s="72"/>
      <c r="P168" s="209">
        <f t="shared" si="11"/>
        <v>0</v>
      </c>
      <c r="Q168" s="209">
        <v>0</v>
      </c>
      <c r="R168" s="209">
        <f t="shared" si="12"/>
        <v>0</v>
      </c>
      <c r="S168" s="209">
        <v>0</v>
      </c>
      <c r="T168" s="210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11" t="s">
        <v>227</v>
      </c>
      <c r="AT168" s="211" t="s">
        <v>223</v>
      </c>
      <c r="AU168" s="211" t="s">
        <v>90</v>
      </c>
      <c r="AY168" s="14" t="s">
        <v>205</v>
      </c>
      <c r="BE168" s="212">
        <f t="shared" si="14"/>
        <v>0</v>
      </c>
      <c r="BF168" s="212">
        <f t="shared" si="15"/>
        <v>0</v>
      </c>
      <c r="BG168" s="212">
        <f t="shared" si="16"/>
        <v>0</v>
      </c>
      <c r="BH168" s="212">
        <f t="shared" si="17"/>
        <v>0</v>
      </c>
      <c r="BI168" s="212">
        <f t="shared" si="18"/>
        <v>0</v>
      </c>
      <c r="BJ168" s="14" t="s">
        <v>90</v>
      </c>
      <c r="BK168" s="212">
        <f t="shared" si="19"/>
        <v>0</v>
      </c>
      <c r="BL168" s="14" t="s">
        <v>211</v>
      </c>
      <c r="BM168" s="211" t="s">
        <v>449</v>
      </c>
    </row>
    <row r="169" spans="1:65" s="2" customFormat="1" ht="24.15" customHeight="1">
      <c r="A169" s="31"/>
      <c r="B169" s="32"/>
      <c r="C169" s="213" t="s">
        <v>333</v>
      </c>
      <c r="D169" s="213" t="s">
        <v>223</v>
      </c>
      <c r="E169" s="214" t="s">
        <v>1234</v>
      </c>
      <c r="F169" s="215" t="s">
        <v>1235</v>
      </c>
      <c r="G169" s="216" t="s">
        <v>1136</v>
      </c>
      <c r="H169" s="217">
        <v>3</v>
      </c>
      <c r="I169" s="218"/>
      <c r="J169" s="219">
        <f t="shared" si="10"/>
        <v>0</v>
      </c>
      <c r="K169" s="220"/>
      <c r="L169" s="221"/>
      <c r="M169" s="222" t="s">
        <v>1</v>
      </c>
      <c r="N169" s="223" t="s">
        <v>45</v>
      </c>
      <c r="O169" s="72"/>
      <c r="P169" s="209">
        <f t="shared" si="11"/>
        <v>0</v>
      </c>
      <c r="Q169" s="209">
        <v>0</v>
      </c>
      <c r="R169" s="209">
        <f t="shared" si="12"/>
        <v>0</v>
      </c>
      <c r="S169" s="209">
        <v>0</v>
      </c>
      <c r="T169" s="210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11" t="s">
        <v>227</v>
      </c>
      <c r="AT169" s="211" t="s">
        <v>223</v>
      </c>
      <c r="AU169" s="211" t="s">
        <v>90</v>
      </c>
      <c r="AY169" s="14" t="s">
        <v>205</v>
      </c>
      <c r="BE169" s="212">
        <f t="shared" si="14"/>
        <v>0</v>
      </c>
      <c r="BF169" s="212">
        <f t="shared" si="15"/>
        <v>0</v>
      </c>
      <c r="BG169" s="212">
        <f t="shared" si="16"/>
        <v>0</v>
      </c>
      <c r="BH169" s="212">
        <f t="shared" si="17"/>
        <v>0</v>
      </c>
      <c r="BI169" s="212">
        <f t="shared" si="18"/>
        <v>0</v>
      </c>
      <c r="BJ169" s="14" t="s">
        <v>90</v>
      </c>
      <c r="BK169" s="212">
        <f t="shared" si="19"/>
        <v>0</v>
      </c>
      <c r="BL169" s="14" t="s">
        <v>211</v>
      </c>
      <c r="BM169" s="211" t="s">
        <v>459</v>
      </c>
    </row>
    <row r="170" spans="1:65" s="2" customFormat="1" ht="21.75" customHeight="1">
      <c r="A170" s="31"/>
      <c r="B170" s="32"/>
      <c r="C170" s="213" t="s">
        <v>337</v>
      </c>
      <c r="D170" s="213" t="s">
        <v>223</v>
      </c>
      <c r="E170" s="214" t="s">
        <v>1236</v>
      </c>
      <c r="F170" s="215" t="s">
        <v>1237</v>
      </c>
      <c r="G170" s="216" t="s">
        <v>278</v>
      </c>
      <c r="H170" s="217">
        <v>6</v>
      </c>
      <c r="I170" s="218"/>
      <c r="J170" s="219">
        <f t="shared" si="10"/>
        <v>0</v>
      </c>
      <c r="K170" s="220"/>
      <c r="L170" s="221"/>
      <c r="M170" s="222" t="s">
        <v>1</v>
      </c>
      <c r="N170" s="223" t="s">
        <v>45</v>
      </c>
      <c r="O170" s="72"/>
      <c r="P170" s="209">
        <f t="shared" si="11"/>
        <v>0</v>
      </c>
      <c r="Q170" s="209">
        <v>0</v>
      </c>
      <c r="R170" s="209">
        <f t="shared" si="12"/>
        <v>0</v>
      </c>
      <c r="S170" s="209">
        <v>0</v>
      </c>
      <c r="T170" s="210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11" t="s">
        <v>227</v>
      </c>
      <c r="AT170" s="211" t="s">
        <v>223</v>
      </c>
      <c r="AU170" s="211" t="s">
        <v>90</v>
      </c>
      <c r="AY170" s="14" t="s">
        <v>205</v>
      </c>
      <c r="BE170" s="212">
        <f t="shared" si="14"/>
        <v>0</v>
      </c>
      <c r="BF170" s="212">
        <f t="shared" si="15"/>
        <v>0</v>
      </c>
      <c r="BG170" s="212">
        <f t="shared" si="16"/>
        <v>0</v>
      </c>
      <c r="BH170" s="212">
        <f t="shared" si="17"/>
        <v>0</v>
      </c>
      <c r="BI170" s="212">
        <f t="shared" si="18"/>
        <v>0</v>
      </c>
      <c r="BJ170" s="14" t="s">
        <v>90</v>
      </c>
      <c r="BK170" s="212">
        <f t="shared" si="19"/>
        <v>0</v>
      </c>
      <c r="BL170" s="14" t="s">
        <v>211</v>
      </c>
      <c r="BM170" s="211" t="s">
        <v>471</v>
      </c>
    </row>
    <row r="171" spans="1:65" s="2" customFormat="1" ht="21.75" customHeight="1">
      <c r="A171" s="31"/>
      <c r="B171" s="32"/>
      <c r="C171" s="213" t="s">
        <v>341</v>
      </c>
      <c r="D171" s="213" t="s">
        <v>223</v>
      </c>
      <c r="E171" s="214" t="s">
        <v>1238</v>
      </c>
      <c r="F171" s="215" t="s">
        <v>1239</v>
      </c>
      <c r="G171" s="216" t="s">
        <v>1136</v>
      </c>
      <c r="H171" s="217">
        <v>3</v>
      </c>
      <c r="I171" s="218"/>
      <c r="J171" s="219">
        <f t="shared" si="10"/>
        <v>0</v>
      </c>
      <c r="K171" s="220"/>
      <c r="L171" s="221"/>
      <c r="M171" s="222" t="s">
        <v>1</v>
      </c>
      <c r="N171" s="223" t="s">
        <v>45</v>
      </c>
      <c r="O171" s="72"/>
      <c r="P171" s="209">
        <f t="shared" si="11"/>
        <v>0</v>
      </c>
      <c r="Q171" s="209">
        <v>0</v>
      </c>
      <c r="R171" s="209">
        <f t="shared" si="12"/>
        <v>0</v>
      </c>
      <c r="S171" s="209">
        <v>0</v>
      </c>
      <c r="T171" s="210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11" t="s">
        <v>227</v>
      </c>
      <c r="AT171" s="211" t="s">
        <v>223</v>
      </c>
      <c r="AU171" s="211" t="s">
        <v>90</v>
      </c>
      <c r="AY171" s="14" t="s">
        <v>205</v>
      </c>
      <c r="BE171" s="212">
        <f t="shared" si="14"/>
        <v>0</v>
      </c>
      <c r="BF171" s="212">
        <f t="shared" si="15"/>
        <v>0</v>
      </c>
      <c r="BG171" s="212">
        <f t="shared" si="16"/>
        <v>0</v>
      </c>
      <c r="BH171" s="212">
        <f t="shared" si="17"/>
        <v>0</v>
      </c>
      <c r="BI171" s="212">
        <f t="shared" si="18"/>
        <v>0</v>
      </c>
      <c r="BJ171" s="14" t="s">
        <v>90</v>
      </c>
      <c r="BK171" s="212">
        <f t="shared" si="19"/>
        <v>0</v>
      </c>
      <c r="BL171" s="14" t="s">
        <v>211</v>
      </c>
      <c r="BM171" s="211" t="s">
        <v>480</v>
      </c>
    </row>
    <row r="172" spans="1:65" s="2" customFormat="1" ht="16.5" customHeight="1">
      <c r="A172" s="31"/>
      <c r="B172" s="32"/>
      <c r="C172" s="213" t="s">
        <v>345</v>
      </c>
      <c r="D172" s="213" t="s">
        <v>223</v>
      </c>
      <c r="E172" s="214" t="s">
        <v>1240</v>
      </c>
      <c r="F172" s="215" t="s">
        <v>1241</v>
      </c>
      <c r="G172" s="216" t="s">
        <v>278</v>
      </c>
      <c r="H172" s="217">
        <v>11</v>
      </c>
      <c r="I172" s="218"/>
      <c r="J172" s="219">
        <f t="shared" si="10"/>
        <v>0</v>
      </c>
      <c r="K172" s="220"/>
      <c r="L172" s="221"/>
      <c r="M172" s="222" t="s">
        <v>1</v>
      </c>
      <c r="N172" s="223" t="s">
        <v>45</v>
      </c>
      <c r="O172" s="72"/>
      <c r="P172" s="209">
        <f t="shared" si="11"/>
        <v>0</v>
      </c>
      <c r="Q172" s="209">
        <v>0</v>
      </c>
      <c r="R172" s="209">
        <f t="shared" si="12"/>
        <v>0</v>
      </c>
      <c r="S172" s="209">
        <v>0</v>
      </c>
      <c r="T172" s="210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11" t="s">
        <v>227</v>
      </c>
      <c r="AT172" s="211" t="s">
        <v>223</v>
      </c>
      <c r="AU172" s="211" t="s">
        <v>90</v>
      </c>
      <c r="AY172" s="14" t="s">
        <v>205</v>
      </c>
      <c r="BE172" s="212">
        <f t="shared" si="14"/>
        <v>0</v>
      </c>
      <c r="BF172" s="212">
        <f t="shared" si="15"/>
        <v>0</v>
      </c>
      <c r="BG172" s="212">
        <f t="shared" si="16"/>
        <v>0</v>
      </c>
      <c r="BH172" s="212">
        <f t="shared" si="17"/>
        <v>0</v>
      </c>
      <c r="BI172" s="212">
        <f t="shared" si="18"/>
        <v>0</v>
      </c>
      <c r="BJ172" s="14" t="s">
        <v>90</v>
      </c>
      <c r="BK172" s="212">
        <f t="shared" si="19"/>
        <v>0</v>
      </c>
      <c r="BL172" s="14" t="s">
        <v>211</v>
      </c>
      <c r="BM172" s="211" t="s">
        <v>491</v>
      </c>
    </row>
    <row r="173" spans="1:65" s="2" customFormat="1" ht="16.5" customHeight="1">
      <c r="A173" s="31"/>
      <c r="B173" s="32"/>
      <c r="C173" s="213" t="s">
        <v>349</v>
      </c>
      <c r="D173" s="213" t="s">
        <v>223</v>
      </c>
      <c r="E173" s="214" t="s">
        <v>1242</v>
      </c>
      <c r="F173" s="215" t="s">
        <v>1243</v>
      </c>
      <c r="G173" s="216" t="s">
        <v>278</v>
      </c>
      <c r="H173" s="217">
        <v>22</v>
      </c>
      <c r="I173" s="218"/>
      <c r="J173" s="219">
        <f t="shared" si="10"/>
        <v>0</v>
      </c>
      <c r="K173" s="220"/>
      <c r="L173" s="221"/>
      <c r="M173" s="222" t="s">
        <v>1</v>
      </c>
      <c r="N173" s="223" t="s">
        <v>45</v>
      </c>
      <c r="O173" s="72"/>
      <c r="P173" s="209">
        <f t="shared" si="11"/>
        <v>0</v>
      </c>
      <c r="Q173" s="209">
        <v>0</v>
      </c>
      <c r="R173" s="209">
        <f t="shared" si="12"/>
        <v>0</v>
      </c>
      <c r="S173" s="209">
        <v>0</v>
      </c>
      <c r="T173" s="210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11" t="s">
        <v>227</v>
      </c>
      <c r="AT173" s="211" t="s">
        <v>223</v>
      </c>
      <c r="AU173" s="211" t="s">
        <v>90</v>
      </c>
      <c r="AY173" s="14" t="s">
        <v>205</v>
      </c>
      <c r="BE173" s="212">
        <f t="shared" si="14"/>
        <v>0</v>
      </c>
      <c r="BF173" s="212">
        <f t="shared" si="15"/>
        <v>0</v>
      </c>
      <c r="BG173" s="212">
        <f t="shared" si="16"/>
        <v>0</v>
      </c>
      <c r="BH173" s="212">
        <f t="shared" si="17"/>
        <v>0</v>
      </c>
      <c r="BI173" s="212">
        <f t="shared" si="18"/>
        <v>0</v>
      </c>
      <c r="BJ173" s="14" t="s">
        <v>90</v>
      </c>
      <c r="BK173" s="212">
        <f t="shared" si="19"/>
        <v>0</v>
      </c>
      <c r="BL173" s="14" t="s">
        <v>211</v>
      </c>
      <c r="BM173" s="211" t="s">
        <v>499</v>
      </c>
    </row>
    <row r="174" spans="1:65" s="2" customFormat="1" ht="16.5" customHeight="1">
      <c r="A174" s="31"/>
      <c r="B174" s="32"/>
      <c r="C174" s="213" t="s">
        <v>353</v>
      </c>
      <c r="D174" s="213" t="s">
        <v>223</v>
      </c>
      <c r="E174" s="214" t="s">
        <v>1244</v>
      </c>
      <c r="F174" s="215" t="s">
        <v>1245</v>
      </c>
      <c r="G174" s="216" t="s">
        <v>278</v>
      </c>
      <c r="H174" s="217">
        <v>10</v>
      </c>
      <c r="I174" s="218"/>
      <c r="J174" s="219">
        <f t="shared" si="10"/>
        <v>0</v>
      </c>
      <c r="K174" s="220"/>
      <c r="L174" s="221"/>
      <c r="M174" s="222" t="s">
        <v>1</v>
      </c>
      <c r="N174" s="223" t="s">
        <v>45</v>
      </c>
      <c r="O174" s="72"/>
      <c r="P174" s="209">
        <f t="shared" si="11"/>
        <v>0</v>
      </c>
      <c r="Q174" s="209">
        <v>0</v>
      </c>
      <c r="R174" s="209">
        <f t="shared" si="12"/>
        <v>0</v>
      </c>
      <c r="S174" s="209">
        <v>0</v>
      </c>
      <c r="T174" s="210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11" t="s">
        <v>227</v>
      </c>
      <c r="AT174" s="211" t="s">
        <v>223</v>
      </c>
      <c r="AU174" s="211" t="s">
        <v>90</v>
      </c>
      <c r="AY174" s="14" t="s">
        <v>205</v>
      </c>
      <c r="BE174" s="212">
        <f t="shared" si="14"/>
        <v>0</v>
      </c>
      <c r="BF174" s="212">
        <f t="shared" si="15"/>
        <v>0</v>
      </c>
      <c r="BG174" s="212">
        <f t="shared" si="16"/>
        <v>0</v>
      </c>
      <c r="BH174" s="212">
        <f t="shared" si="17"/>
        <v>0</v>
      </c>
      <c r="BI174" s="212">
        <f t="shared" si="18"/>
        <v>0</v>
      </c>
      <c r="BJ174" s="14" t="s">
        <v>90</v>
      </c>
      <c r="BK174" s="212">
        <f t="shared" si="19"/>
        <v>0</v>
      </c>
      <c r="BL174" s="14" t="s">
        <v>211</v>
      </c>
      <c r="BM174" s="211" t="s">
        <v>508</v>
      </c>
    </row>
    <row r="175" spans="1:65" s="2" customFormat="1" ht="24.15" customHeight="1">
      <c r="A175" s="31"/>
      <c r="B175" s="32"/>
      <c r="C175" s="213" t="s">
        <v>357</v>
      </c>
      <c r="D175" s="213" t="s">
        <v>223</v>
      </c>
      <c r="E175" s="214" t="s">
        <v>1246</v>
      </c>
      <c r="F175" s="215" t="s">
        <v>1247</v>
      </c>
      <c r="G175" s="216" t="s">
        <v>278</v>
      </c>
      <c r="H175" s="217">
        <v>10</v>
      </c>
      <c r="I175" s="218"/>
      <c r="J175" s="219">
        <f t="shared" si="10"/>
        <v>0</v>
      </c>
      <c r="K175" s="220"/>
      <c r="L175" s="221"/>
      <c r="M175" s="222" t="s">
        <v>1</v>
      </c>
      <c r="N175" s="223" t="s">
        <v>45</v>
      </c>
      <c r="O175" s="72"/>
      <c r="P175" s="209">
        <f t="shared" si="11"/>
        <v>0</v>
      </c>
      <c r="Q175" s="209">
        <v>0</v>
      </c>
      <c r="R175" s="209">
        <f t="shared" si="12"/>
        <v>0</v>
      </c>
      <c r="S175" s="209">
        <v>0</v>
      </c>
      <c r="T175" s="210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11" t="s">
        <v>227</v>
      </c>
      <c r="AT175" s="211" t="s">
        <v>223</v>
      </c>
      <c r="AU175" s="211" t="s">
        <v>90</v>
      </c>
      <c r="AY175" s="14" t="s">
        <v>205</v>
      </c>
      <c r="BE175" s="212">
        <f t="shared" si="14"/>
        <v>0</v>
      </c>
      <c r="BF175" s="212">
        <f t="shared" si="15"/>
        <v>0</v>
      </c>
      <c r="BG175" s="212">
        <f t="shared" si="16"/>
        <v>0</v>
      </c>
      <c r="BH175" s="212">
        <f t="shared" si="17"/>
        <v>0</v>
      </c>
      <c r="BI175" s="212">
        <f t="shared" si="18"/>
        <v>0</v>
      </c>
      <c r="BJ175" s="14" t="s">
        <v>90</v>
      </c>
      <c r="BK175" s="212">
        <f t="shared" si="19"/>
        <v>0</v>
      </c>
      <c r="BL175" s="14" t="s">
        <v>211</v>
      </c>
      <c r="BM175" s="211" t="s">
        <v>516</v>
      </c>
    </row>
    <row r="176" spans="1:65" s="2" customFormat="1" ht="16.5" customHeight="1">
      <c r="A176" s="31"/>
      <c r="B176" s="32"/>
      <c r="C176" s="213" t="s">
        <v>361</v>
      </c>
      <c r="D176" s="213" t="s">
        <v>223</v>
      </c>
      <c r="E176" s="214" t="s">
        <v>1248</v>
      </c>
      <c r="F176" s="215" t="s">
        <v>1249</v>
      </c>
      <c r="G176" s="216" t="s">
        <v>278</v>
      </c>
      <c r="H176" s="217">
        <v>10</v>
      </c>
      <c r="I176" s="218"/>
      <c r="J176" s="219">
        <f t="shared" si="10"/>
        <v>0</v>
      </c>
      <c r="K176" s="220"/>
      <c r="L176" s="221"/>
      <c r="M176" s="222" t="s">
        <v>1</v>
      </c>
      <c r="N176" s="223" t="s">
        <v>45</v>
      </c>
      <c r="O176" s="72"/>
      <c r="P176" s="209">
        <f t="shared" si="11"/>
        <v>0</v>
      </c>
      <c r="Q176" s="209">
        <v>0</v>
      </c>
      <c r="R176" s="209">
        <f t="shared" si="12"/>
        <v>0</v>
      </c>
      <c r="S176" s="209">
        <v>0</v>
      </c>
      <c r="T176" s="210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11" t="s">
        <v>227</v>
      </c>
      <c r="AT176" s="211" t="s">
        <v>223</v>
      </c>
      <c r="AU176" s="211" t="s">
        <v>90</v>
      </c>
      <c r="AY176" s="14" t="s">
        <v>205</v>
      </c>
      <c r="BE176" s="212">
        <f t="shared" si="14"/>
        <v>0</v>
      </c>
      <c r="BF176" s="212">
        <f t="shared" si="15"/>
        <v>0</v>
      </c>
      <c r="BG176" s="212">
        <f t="shared" si="16"/>
        <v>0</v>
      </c>
      <c r="BH176" s="212">
        <f t="shared" si="17"/>
        <v>0</v>
      </c>
      <c r="BI176" s="212">
        <f t="shared" si="18"/>
        <v>0</v>
      </c>
      <c r="BJ176" s="14" t="s">
        <v>90</v>
      </c>
      <c r="BK176" s="212">
        <f t="shared" si="19"/>
        <v>0</v>
      </c>
      <c r="BL176" s="14" t="s">
        <v>211</v>
      </c>
      <c r="BM176" s="211" t="s">
        <v>524</v>
      </c>
    </row>
    <row r="177" spans="1:65" s="2" customFormat="1" ht="33" customHeight="1">
      <c r="A177" s="31"/>
      <c r="B177" s="32"/>
      <c r="C177" s="199" t="s">
        <v>365</v>
      </c>
      <c r="D177" s="199" t="s">
        <v>207</v>
      </c>
      <c r="E177" s="200" t="s">
        <v>1250</v>
      </c>
      <c r="F177" s="201" t="s">
        <v>1251</v>
      </c>
      <c r="G177" s="202" t="s">
        <v>278</v>
      </c>
      <c r="H177" s="203">
        <v>350</v>
      </c>
      <c r="I177" s="204"/>
      <c r="J177" s="205">
        <f t="shared" si="10"/>
        <v>0</v>
      </c>
      <c r="K177" s="206"/>
      <c r="L177" s="36"/>
      <c r="M177" s="207" t="s">
        <v>1</v>
      </c>
      <c r="N177" s="208" t="s">
        <v>45</v>
      </c>
      <c r="O177" s="72"/>
      <c r="P177" s="209">
        <f t="shared" si="11"/>
        <v>0</v>
      </c>
      <c r="Q177" s="209">
        <v>0</v>
      </c>
      <c r="R177" s="209">
        <f t="shared" si="12"/>
        <v>0</v>
      </c>
      <c r="S177" s="209">
        <v>0</v>
      </c>
      <c r="T177" s="210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11" t="s">
        <v>211</v>
      </c>
      <c r="AT177" s="211" t="s">
        <v>207</v>
      </c>
      <c r="AU177" s="211" t="s">
        <v>90</v>
      </c>
      <c r="AY177" s="14" t="s">
        <v>205</v>
      </c>
      <c r="BE177" s="212">
        <f t="shared" si="14"/>
        <v>0</v>
      </c>
      <c r="BF177" s="212">
        <f t="shared" si="15"/>
        <v>0</v>
      </c>
      <c r="BG177" s="212">
        <f t="shared" si="16"/>
        <v>0</v>
      </c>
      <c r="BH177" s="212">
        <f t="shared" si="17"/>
        <v>0</v>
      </c>
      <c r="BI177" s="212">
        <f t="shared" si="18"/>
        <v>0</v>
      </c>
      <c r="BJ177" s="14" t="s">
        <v>90</v>
      </c>
      <c r="BK177" s="212">
        <f t="shared" si="19"/>
        <v>0</v>
      </c>
      <c r="BL177" s="14" t="s">
        <v>211</v>
      </c>
      <c r="BM177" s="211" t="s">
        <v>530</v>
      </c>
    </row>
    <row r="178" spans="1:65" s="2" customFormat="1" ht="16.5" customHeight="1">
      <c r="A178" s="31"/>
      <c r="B178" s="32"/>
      <c r="C178" s="213" t="s">
        <v>369</v>
      </c>
      <c r="D178" s="213" t="s">
        <v>223</v>
      </c>
      <c r="E178" s="214" t="s">
        <v>1252</v>
      </c>
      <c r="F178" s="215" t="s">
        <v>1253</v>
      </c>
      <c r="G178" s="216" t="s">
        <v>278</v>
      </c>
      <c r="H178" s="217">
        <v>350</v>
      </c>
      <c r="I178" s="218"/>
      <c r="J178" s="219">
        <f t="shared" si="10"/>
        <v>0</v>
      </c>
      <c r="K178" s="220"/>
      <c r="L178" s="221"/>
      <c r="M178" s="222" t="s">
        <v>1</v>
      </c>
      <c r="N178" s="223" t="s">
        <v>45</v>
      </c>
      <c r="O178" s="72"/>
      <c r="P178" s="209">
        <f t="shared" si="11"/>
        <v>0</v>
      </c>
      <c r="Q178" s="209">
        <v>0</v>
      </c>
      <c r="R178" s="209">
        <f t="shared" si="12"/>
        <v>0</v>
      </c>
      <c r="S178" s="209">
        <v>0</v>
      </c>
      <c r="T178" s="210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11" t="s">
        <v>227</v>
      </c>
      <c r="AT178" s="211" t="s">
        <v>223</v>
      </c>
      <c r="AU178" s="211" t="s">
        <v>90</v>
      </c>
      <c r="AY178" s="14" t="s">
        <v>205</v>
      </c>
      <c r="BE178" s="212">
        <f t="shared" si="14"/>
        <v>0</v>
      </c>
      <c r="BF178" s="212">
        <f t="shared" si="15"/>
        <v>0</v>
      </c>
      <c r="BG178" s="212">
        <f t="shared" si="16"/>
        <v>0</v>
      </c>
      <c r="BH178" s="212">
        <f t="shared" si="17"/>
        <v>0</v>
      </c>
      <c r="BI178" s="212">
        <f t="shared" si="18"/>
        <v>0</v>
      </c>
      <c r="BJ178" s="14" t="s">
        <v>90</v>
      </c>
      <c r="BK178" s="212">
        <f t="shared" si="19"/>
        <v>0</v>
      </c>
      <c r="BL178" s="14" t="s">
        <v>211</v>
      </c>
      <c r="BM178" s="211" t="s">
        <v>536</v>
      </c>
    </row>
    <row r="179" spans="1:65" s="2" customFormat="1" ht="24.15" customHeight="1">
      <c r="A179" s="31"/>
      <c r="B179" s="32"/>
      <c r="C179" s="199" t="s">
        <v>167</v>
      </c>
      <c r="D179" s="199" t="s">
        <v>207</v>
      </c>
      <c r="E179" s="200" t="s">
        <v>1254</v>
      </c>
      <c r="F179" s="201" t="s">
        <v>1255</v>
      </c>
      <c r="G179" s="202" t="s">
        <v>278</v>
      </c>
      <c r="H179" s="203">
        <v>4</v>
      </c>
      <c r="I179" s="204"/>
      <c r="J179" s="205">
        <f t="shared" si="10"/>
        <v>0</v>
      </c>
      <c r="K179" s="206"/>
      <c r="L179" s="36"/>
      <c r="M179" s="207" t="s">
        <v>1</v>
      </c>
      <c r="N179" s="208" t="s">
        <v>45</v>
      </c>
      <c r="O179" s="72"/>
      <c r="P179" s="209">
        <f t="shared" si="11"/>
        <v>0</v>
      </c>
      <c r="Q179" s="209">
        <v>0</v>
      </c>
      <c r="R179" s="209">
        <f t="shared" si="12"/>
        <v>0</v>
      </c>
      <c r="S179" s="209">
        <v>0</v>
      </c>
      <c r="T179" s="210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11" t="s">
        <v>211</v>
      </c>
      <c r="AT179" s="211" t="s">
        <v>207</v>
      </c>
      <c r="AU179" s="211" t="s">
        <v>90</v>
      </c>
      <c r="AY179" s="14" t="s">
        <v>205</v>
      </c>
      <c r="BE179" s="212">
        <f t="shared" si="14"/>
        <v>0</v>
      </c>
      <c r="BF179" s="212">
        <f t="shared" si="15"/>
        <v>0</v>
      </c>
      <c r="BG179" s="212">
        <f t="shared" si="16"/>
        <v>0</v>
      </c>
      <c r="BH179" s="212">
        <f t="shared" si="17"/>
        <v>0</v>
      </c>
      <c r="BI179" s="212">
        <f t="shared" si="18"/>
        <v>0</v>
      </c>
      <c r="BJ179" s="14" t="s">
        <v>90</v>
      </c>
      <c r="BK179" s="212">
        <f t="shared" si="19"/>
        <v>0</v>
      </c>
      <c r="BL179" s="14" t="s">
        <v>211</v>
      </c>
      <c r="BM179" s="211" t="s">
        <v>546</v>
      </c>
    </row>
    <row r="180" spans="1:65" s="2" customFormat="1" ht="33" customHeight="1">
      <c r="A180" s="31"/>
      <c r="B180" s="32"/>
      <c r="C180" s="213" t="s">
        <v>377</v>
      </c>
      <c r="D180" s="213" t="s">
        <v>223</v>
      </c>
      <c r="E180" s="214" t="s">
        <v>1256</v>
      </c>
      <c r="F180" s="215" t="s">
        <v>1257</v>
      </c>
      <c r="G180" s="216" t="s">
        <v>278</v>
      </c>
      <c r="H180" s="217">
        <v>4</v>
      </c>
      <c r="I180" s="218"/>
      <c r="J180" s="219">
        <f t="shared" si="10"/>
        <v>0</v>
      </c>
      <c r="K180" s="220"/>
      <c r="L180" s="221"/>
      <c r="M180" s="222" t="s">
        <v>1</v>
      </c>
      <c r="N180" s="223" t="s">
        <v>45</v>
      </c>
      <c r="O180" s="72"/>
      <c r="P180" s="209">
        <f t="shared" si="11"/>
        <v>0</v>
      </c>
      <c r="Q180" s="209">
        <v>0</v>
      </c>
      <c r="R180" s="209">
        <f t="shared" si="12"/>
        <v>0</v>
      </c>
      <c r="S180" s="209">
        <v>0</v>
      </c>
      <c r="T180" s="210">
        <f t="shared" si="1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11" t="s">
        <v>227</v>
      </c>
      <c r="AT180" s="211" t="s">
        <v>223</v>
      </c>
      <c r="AU180" s="211" t="s">
        <v>90</v>
      </c>
      <c r="AY180" s="14" t="s">
        <v>205</v>
      </c>
      <c r="BE180" s="212">
        <f t="shared" si="14"/>
        <v>0</v>
      </c>
      <c r="BF180" s="212">
        <f t="shared" si="15"/>
        <v>0</v>
      </c>
      <c r="BG180" s="212">
        <f t="shared" si="16"/>
        <v>0</v>
      </c>
      <c r="BH180" s="212">
        <f t="shared" si="17"/>
        <v>0</v>
      </c>
      <c r="BI180" s="212">
        <f t="shared" si="18"/>
        <v>0</v>
      </c>
      <c r="BJ180" s="14" t="s">
        <v>90</v>
      </c>
      <c r="BK180" s="212">
        <f t="shared" si="19"/>
        <v>0</v>
      </c>
      <c r="BL180" s="14" t="s">
        <v>211</v>
      </c>
      <c r="BM180" s="211" t="s">
        <v>554</v>
      </c>
    </row>
    <row r="181" spans="1:65" s="2" customFormat="1" ht="16.5" customHeight="1">
      <c r="A181" s="31"/>
      <c r="B181" s="32"/>
      <c r="C181" s="213" t="s">
        <v>381</v>
      </c>
      <c r="D181" s="213" t="s">
        <v>223</v>
      </c>
      <c r="E181" s="214" t="s">
        <v>1248</v>
      </c>
      <c r="F181" s="215" t="s">
        <v>1249</v>
      </c>
      <c r="G181" s="216" t="s">
        <v>278</v>
      </c>
      <c r="H181" s="217">
        <v>150</v>
      </c>
      <c r="I181" s="218"/>
      <c r="J181" s="219">
        <f t="shared" si="10"/>
        <v>0</v>
      </c>
      <c r="K181" s="220"/>
      <c r="L181" s="221"/>
      <c r="M181" s="222" t="s">
        <v>1</v>
      </c>
      <c r="N181" s="223" t="s">
        <v>45</v>
      </c>
      <c r="O181" s="72"/>
      <c r="P181" s="209">
        <f t="shared" si="11"/>
        <v>0</v>
      </c>
      <c r="Q181" s="209">
        <v>0</v>
      </c>
      <c r="R181" s="209">
        <f t="shared" si="12"/>
        <v>0</v>
      </c>
      <c r="S181" s="209">
        <v>0</v>
      </c>
      <c r="T181" s="210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11" t="s">
        <v>227</v>
      </c>
      <c r="AT181" s="211" t="s">
        <v>223</v>
      </c>
      <c r="AU181" s="211" t="s">
        <v>90</v>
      </c>
      <c r="AY181" s="14" t="s">
        <v>205</v>
      </c>
      <c r="BE181" s="212">
        <f t="shared" si="14"/>
        <v>0</v>
      </c>
      <c r="BF181" s="212">
        <f t="shared" si="15"/>
        <v>0</v>
      </c>
      <c r="BG181" s="212">
        <f t="shared" si="16"/>
        <v>0</v>
      </c>
      <c r="BH181" s="212">
        <f t="shared" si="17"/>
        <v>0</v>
      </c>
      <c r="BI181" s="212">
        <f t="shared" si="18"/>
        <v>0</v>
      </c>
      <c r="BJ181" s="14" t="s">
        <v>90</v>
      </c>
      <c r="BK181" s="212">
        <f t="shared" si="19"/>
        <v>0</v>
      </c>
      <c r="BL181" s="14" t="s">
        <v>211</v>
      </c>
      <c r="BM181" s="211" t="s">
        <v>562</v>
      </c>
    </row>
    <row r="182" spans="1:65" s="12" customFormat="1" ht="25.95" customHeight="1">
      <c r="B182" s="183"/>
      <c r="C182" s="184"/>
      <c r="D182" s="185" t="s">
        <v>78</v>
      </c>
      <c r="E182" s="186" t="s">
        <v>588</v>
      </c>
      <c r="F182" s="186" t="s">
        <v>965</v>
      </c>
      <c r="G182" s="184"/>
      <c r="H182" s="184"/>
      <c r="I182" s="187"/>
      <c r="J182" s="188">
        <f>BK182</f>
        <v>0</v>
      </c>
      <c r="K182" s="184"/>
      <c r="L182" s="189"/>
      <c r="M182" s="190"/>
      <c r="N182" s="191"/>
      <c r="O182" s="191"/>
      <c r="P182" s="192">
        <f>P183</f>
        <v>0</v>
      </c>
      <c r="Q182" s="191"/>
      <c r="R182" s="192">
        <f>R183</f>
        <v>0</v>
      </c>
      <c r="S182" s="191"/>
      <c r="T182" s="193">
        <f>T183</f>
        <v>0</v>
      </c>
      <c r="AR182" s="194" t="s">
        <v>85</v>
      </c>
      <c r="AT182" s="195" t="s">
        <v>78</v>
      </c>
      <c r="AU182" s="195" t="s">
        <v>7</v>
      </c>
      <c r="AY182" s="194" t="s">
        <v>205</v>
      </c>
      <c r="BK182" s="196">
        <f>BK183</f>
        <v>0</v>
      </c>
    </row>
    <row r="183" spans="1:65" s="12" customFormat="1" ht="22.8" customHeight="1">
      <c r="B183" s="183"/>
      <c r="C183" s="184"/>
      <c r="D183" s="185" t="s">
        <v>78</v>
      </c>
      <c r="E183" s="197" t="s">
        <v>1258</v>
      </c>
      <c r="F183" s="197" t="s">
        <v>1259</v>
      </c>
      <c r="G183" s="184"/>
      <c r="H183" s="184"/>
      <c r="I183" s="187"/>
      <c r="J183" s="198">
        <f>BK183</f>
        <v>0</v>
      </c>
      <c r="K183" s="184"/>
      <c r="L183" s="189"/>
      <c r="M183" s="190"/>
      <c r="N183" s="191"/>
      <c r="O183" s="191"/>
      <c r="P183" s="192">
        <f>SUM(P184:P193)</f>
        <v>0</v>
      </c>
      <c r="Q183" s="191"/>
      <c r="R183" s="192">
        <f>SUM(R184:R193)</f>
        <v>0</v>
      </c>
      <c r="S183" s="191"/>
      <c r="T183" s="193">
        <f>SUM(T184:T193)</f>
        <v>0</v>
      </c>
      <c r="AR183" s="194" t="s">
        <v>85</v>
      </c>
      <c r="AT183" s="195" t="s">
        <v>78</v>
      </c>
      <c r="AU183" s="195" t="s">
        <v>85</v>
      </c>
      <c r="AY183" s="194" t="s">
        <v>205</v>
      </c>
      <c r="BK183" s="196">
        <f>SUM(BK184:BK193)</f>
        <v>0</v>
      </c>
    </row>
    <row r="184" spans="1:65" s="2" customFormat="1" ht="33" customHeight="1">
      <c r="A184" s="31"/>
      <c r="B184" s="32"/>
      <c r="C184" s="199" t="s">
        <v>385</v>
      </c>
      <c r="D184" s="199" t="s">
        <v>207</v>
      </c>
      <c r="E184" s="200" t="s">
        <v>1260</v>
      </c>
      <c r="F184" s="201" t="s">
        <v>1261</v>
      </c>
      <c r="G184" s="202" t="s">
        <v>302</v>
      </c>
      <c r="H184" s="203">
        <v>800</v>
      </c>
      <c r="I184" s="204"/>
      <c r="J184" s="205">
        <f t="shared" ref="J184:J193" si="20">ROUND(I184*H184,2)</f>
        <v>0</v>
      </c>
      <c r="K184" s="206"/>
      <c r="L184" s="36"/>
      <c r="M184" s="207" t="s">
        <v>1</v>
      </c>
      <c r="N184" s="208" t="s">
        <v>45</v>
      </c>
      <c r="O184" s="72"/>
      <c r="P184" s="209">
        <f t="shared" ref="P184:P193" si="21">O184*H184</f>
        <v>0</v>
      </c>
      <c r="Q184" s="209">
        <v>0</v>
      </c>
      <c r="R184" s="209">
        <f t="shared" ref="R184:R193" si="22">Q184*H184</f>
        <v>0</v>
      </c>
      <c r="S184" s="209">
        <v>0</v>
      </c>
      <c r="T184" s="210">
        <f t="shared" ref="T184:T193" si="23"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11" t="s">
        <v>211</v>
      </c>
      <c r="AT184" s="211" t="s">
        <v>207</v>
      </c>
      <c r="AU184" s="211" t="s">
        <v>90</v>
      </c>
      <c r="AY184" s="14" t="s">
        <v>205</v>
      </c>
      <c r="BE184" s="212">
        <f t="shared" ref="BE184:BE193" si="24">IF(N184="základná",J184,0)</f>
        <v>0</v>
      </c>
      <c r="BF184" s="212">
        <f t="shared" ref="BF184:BF193" si="25">IF(N184="znížená",J184,0)</f>
        <v>0</v>
      </c>
      <c r="BG184" s="212">
        <f t="shared" ref="BG184:BG193" si="26">IF(N184="zákl. prenesená",J184,0)</f>
        <v>0</v>
      </c>
      <c r="BH184" s="212">
        <f t="shared" ref="BH184:BH193" si="27">IF(N184="zníž. prenesená",J184,0)</f>
        <v>0</v>
      </c>
      <c r="BI184" s="212">
        <f t="shared" ref="BI184:BI193" si="28">IF(N184="nulová",J184,0)</f>
        <v>0</v>
      </c>
      <c r="BJ184" s="14" t="s">
        <v>90</v>
      </c>
      <c r="BK184" s="212">
        <f t="shared" ref="BK184:BK193" si="29">ROUND(I184*H184,2)</f>
        <v>0</v>
      </c>
      <c r="BL184" s="14" t="s">
        <v>211</v>
      </c>
      <c r="BM184" s="211" t="s">
        <v>570</v>
      </c>
    </row>
    <row r="185" spans="1:65" s="2" customFormat="1" ht="16.5" customHeight="1">
      <c r="A185" s="31"/>
      <c r="B185" s="32"/>
      <c r="C185" s="213" t="s">
        <v>389</v>
      </c>
      <c r="D185" s="213" t="s">
        <v>223</v>
      </c>
      <c r="E185" s="214" t="s">
        <v>1262</v>
      </c>
      <c r="F185" s="215" t="s">
        <v>1263</v>
      </c>
      <c r="G185" s="216" t="s">
        <v>302</v>
      </c>
      <c r="H185" s="217">
        <v>800</v>
      </c>
      <c r="I185" s="218"/>
      <c r="J185" s="219">
        <f t="shared" si="20"/>
        <v>0</v>
      </c>
      <c r="K185" s="220"/>
      <c r="L185" s="221"/>
      <c r="M185" s="222" t="s">
        <v>1</v>
      </c>
      <c r="N185" s="223" t="s">
        <v>45</v>
      </c>
      <c r="O185" s="72"/>
      <c r="P185" s="209">
        <f t="shared" si="21"/>
        <v>0</v>
      </c>
      <c r="Q185" s="209">
        <v>0</v>
      </c>
      <c r="R185" s="209">
        <f t="shared" si="22"/>
        <v>0</v>
      </c>
      <c r="S185" s="209">
        <v>0</v>
      </c>
      <c r="T185" s="210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11" t="s">
        <v>227</v>
      </c>
      <c r="AT185" s="211" t="s">
        <v>223</v>
      </c>
      <c r="AU185" s="211" t="s">
        <v>90</v>
      </c>
      <c r="AY185" s="14" t="s">
        <v>205</v>
      </c>
      <c r="BE185" s="212">
        <f t="shared" si="24"/>
        <v>0</v>
      </c>
      <c r="BF185" s="212">
        <f t="shared" si="25"/>
        <v>0</v>
      </c>
      <c r="BG185" s="212">
        <f t="shared" si="26"/>
        <v>0</v>
      </c>
      <c r="BH185" s="212">
        <f t="shared" si="27"/>
        <v>0</v>
      </c>
      <c r="BI185" s="212">
        <f t="shared" si="28"/>
        <v>0</v>
      </c>
      <c r="BJ185" s="14" t="s">
        <v>90</v>
      </c>
      <c r="BK185" s="212">
        <f t="shared" si="29"/>
        <v>0</v>
      </c>
      <c r="BL185" s="14" t="s">
        <v>211</v>
      </c>
      <c r="BM185" s="211" t="s">
        <v>578</v>
      </c>
    </row>
    <row r="186" spans="1:65" s="2" customFormat="1" ht="33" customHeight="1">
      <c r="A186" s="31"/>
      <c r="B186" s="32"/>
      <c r="C186" s="199" t="s">
        <v>393</v>
      </c>
      <c r="D186" s="199" t="s">
        <v>207</v>
      </c>
      <c r="E186" s="200" t="s">
        <v>1264</v>
      </c>
      <c r="F186" s="201" t="s">
        <v>1265</v>
      </c>
      <c r="G186" s="202" t="s">
        <v>302</v>
      </c>
      <c r="H186" s="203">
        <v>600</v>
      </c>
      <c r="I186" s="204"/>
      <c r="J186" s="205">
        <f t="shared" si="20"/>
        <v>0</v>
      </c>
      <c r="K186" s="206"/>
      <c r="L186" s="36"/>
      <c r="M186" s="207" t="s">
        <v>1</v>
      </c>
      <c r="N186" s="208" t="s">
        <v>45</v>
      </c>
      <c r="O186" s="72"/>
      <c r="P186" s="209">
        <f t="shared" si="21"/>
        <v>0</v>
      </c>
      <c r="Q186" s="209">
        <v>0</v>
      </c>
      <c r="R186" s="209">
        <f t="shared" si="22"/>
        <v>0</v>
      </c>
      <c r="S186" s="209">
        <v>0</v>
      </c>
      <c r="T186" s="210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11" t="s">
        <v>211</v>
      </c>
      <c r="AT186" s="211" t="s">
        <v>207</v>
      </c>
      <c r="AU186" s="211" t="s">
        <v>90</v>
      </c>
      <c r="AY186" s="14" t="s">
        <v>205</v>
      </c>
      <c r="BE186" s="212">
        <f t="shared" si="24"/>
        <v>0</v>
      </c>
      <c r="BF186" s="212">
        <f t="shared" si="25"/>
        <v>0</v>
      </c>
      <c r="BG186" s="212">
        <f t="shared" si="26"/>
        <v>0</v>
      </c>
      <c r="BH186" s="212">
        <f t="shared" si="27"/>
        <v>0</v>
      </c>
      <c r="BI186" s="212">
        <f t="shared" si="28"/>
        <v>0</v>
      </c>
      <c r="BJ186" s="14" t="s">
        <v>90</v>
      </c>
      <c r="BK186" s="212">
        <f t="shared" si="29"/>
        <v>0</v>
      </c>
      <c r="BL186" s="14" t="s">
        <v>211</v>
      </c>
      <c r="BM186" s="211" t="s">
        <v>588</v>
      </c>
    </row>
    <row r="187" spans="1:65" s="2" customFormat="1" ht="16.5" customHeight="1">
      <c r="A187" s="31"/>
      <c r="B187" s="32"/>
      <c r="C187" s="213" t="s">
        <v>397</v>
      </c>
      <c r="D187" s="213" t="s">
        <v>223</v>
      </c>
      <c r="E187" s="214" t="s">
        <v>1266</v>
      </c>
      <c r="F187" s="215" t="s">
        <v>1267</v>
      </c>
      <c r="G187" s="216" t="s">
        <v>302</v>
      </c>
      <c r="H187" s="217">
        <v>600</v>
      </c>
      <c r="I187" s="218"/>
      <c r="J187" s="219">
        <f t="shared" si="20"/>
        <v>0</v>
      </c>
      <c r="K187" s="220"/>
      <c r="L187" s="221"/>
      <c r="M187" s="222" t="s">
        <v>1</v>
      </c>
      <c r="N187" s="223" t="s">
        <v>45</v>
      </c>
      <c r="O187" s="72"/>
      <c r="P187" s="209">
        <f t="shared" si="21"/>
        <v>0</v>
      </c>
      <c r="Q187" s="209">
        <v>0</v>
      </c>
      <c r="R187" s="209">
        <f t="shared" si="22"/>
        <v>0</v>
      </c>
      <c r="S187" s="209">
        <v>0</v>
      </c>
      <c r="T187" s="210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11" t="s">
        <v>227</v>
      </c>
      <c r="AT187" s="211" t="s">
        <v>223</v>
      </c>
      <c r="AU187" s="211" t="s">
        <v>90</v>
      </c>
      <c r="AY187" s="14" t="s">
        <v>205</v>
      </c>
      <c r="BE187" s="212">
        <f t="shared" si="24"/>
        <v>0</v>
      </c>
      <c r="BF187" s="212">
        <f t="shared" si="25"/>
        <v>0</v>
      </c>
      <c r="BG187" s="212">
        <f t="shared" si="26"/>
        <v>0</v>
      </c>
      <c r="BH187" s="212">
        <f t="shared" si="27"/>
        <v>0</v>
      </c>
      <c r="BI187" s="212">
        <f t="shared" si="28"/>
        <v>0</v>
      </c>
      <c r="BJ187" s="14" t="s">
        <v>90</v>
      </c>
      <c r="BK187" s="212">
        <f t="shared" si="29"/>
        <v>0</v>
      </c>
      <c r="BL187" s="14" t="s">
        <v>211</v>
      </c>
      <c r="BM187" s="211" t="s">
        <v>596</v>
      </c>
    </row>
    <row r="188" spans="1:65" s="2" customFormat="1" ht="33" customHeight="1">
      <c r="A188" s="31"/>
      <c r="B188" s="32"/>
      <c r="C188" s="199" t="s">
        <v>401</v>
      </c>
      <c r="D188" s="199" t="s">
        <v>207</v>
      </c>
      <c r="E188" s="200" t="s">
        <v>1268</v>
      </c>
      <c r="F188" s="201" t="s">
        <v>1269</v>
      </c>
      <c r="G188" s="202" t="s">
        <v>302</v>
      </c>
      <c r="H188" s="203">
        <v>400</v>
      </c>
      <c r="I188" s="204"/>
      <c r="J188" s="205">
        <f t="shared" si="20"/>
        <v>0</v>
      </c>
      <c r="K188" s="206"/>
      <c r="L188" s="36"/>
      <c r="M188" s="207" t="s">
        <v>1</v>
      </c>
      <c r="N188" s="208" t="s">
        <v>45</v>
      </c>
      <c r="O188" s="72"/>
      <c r="P188" s="209">
        <f t="shared" si="21"/>
        <v>0</v>
      </c>
      <c r="Q188" s="209">
        <v>0</v>
      </c>
      <c r="R188" s="209">
        <f t="shared" si="22"/>
        <v>0</v>
      </c>
      <c r="S188" s="209">
        <v>0</v>
      </c>
      <c r="T188" s="210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11" t="s">
        <v>211</v>
      </c>
      <c r="AT188" s="211" t="s">
        <v>207</v>
      </c>
      <c r="AU188" s="211" t="s">
        <v>90</v>
      </c>
      <c r="AY188" s="14" t="s">
        <v>205</v>
      </c>
      <c r="BE188" s="212">
        <f t="shared" si="24"/>
        <v>0</v>
      </c>
      <c r="BF188" s="212">
        <f t="shared" si="25"/>
        <v>0</v>
      </c>
      <c r="BG188" s="212">
        <f t="shared" si="26"/>
        <v>0</v>
      </c>
      <c r="BH188" s="212">
        <f t="shared" si="27"/>
        <v>0</v>
      </c>
      <c r="BI188" s="212">
        <f t="shared" si="28"/>
        <v>0</v>
      </c>
      <c r="BJ188" s="14" t="s">
        <v>90</v>
      </c>
      <c r="BK188" s="212">
        <f t="shared" si="29"/>
        <v>0</v>
      </c>
      <c r="BL188" s="14" t="s">
        <v>211</v>
      </c>
      <c r="BM188" s="211" t="s">
        <v>604</v>
      </c>
    </row>
    <row r="189" spans="1:65" s="2" customFormat="1" ht="16.5" customHeight="1">
      <c r="A189" s="31"/>
      <c r="B189" s="32"/>
      <c r="C189" s="213" t="s">
        <v>405</v>
      </c>
      <c r="D189" s="213" t="s">
        <v>223</v>
      </c>
      <c r="E189" s="214" t="s">
        <v>1270</v>
      </c>
      <c r="F189" s="215" t="s">
        <v>1271</v>
      </c>
      <c r="G189" s="216" t="s">
        <v>302</v>
      </c>
      <c r="H189" s="217">
        <v>400</v>
      </c>
      <c r="I189" s="218"/>
      <c r="J189" s="219">
        <f t="shared" si="20"/>
        <v>0</v>
      </c>
      <c r="K189" s="220"/>
      <c r="L189" s="221"/>
      <c r="M189" s="222" t="s">
        <v>1</v>
      </c>
      <c r="N189" s="223" t="s">
        <v>45</v>
      </c>
      <c r="O189" s="72"/>
      <c r="P189" s="209">
        <f t="shared" si="21"/>
        <v>0</v>
      </c>
      <c r="Q189" s="209">
        <v>0</v>
      </c>
      <c r="R189" s="209">
        <f t="shared" si="22"/>
        <v>0</v>
      </c>
      <c r="S189" s="209">
        <v>0</v>
      </c>
      <c r="T189" s="210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11" t="s">
        <v>227</v>
      </c>
      <c r="AT189" s="211" t="s">
        <v>223</v>
      </c>
      <c r="AU189" s="211" t="s">
        <v>90</v>
      </c>
      <c r="AY189" s="14" t="s">
        <v>205</v>
      </c>
      <c r="BE189" s="212">
        <f t="shared" si="24"/>
        <v>0</v>
      </c>
      <c r="BF189" s="212">
        <f t="shared" si="25"/>
        <v>0</v>
      </c>
      <c r="BG189" s="212">
        <f t="shared" si="26"/>
        <v>0</v>
      </c>
      <c r="BH189" s="212">
        <f t="shared" si="27"/>
        <v>0</v>
      </c>
      <c r="BI189" s="212">
        <f t="shared" si="28"/>
        <v>0</v>
      </c>
      <c r="BJ189" s="14" t="s">
        <v>90</v>
      </c>
      <c r="BK189" s="212">
        <f t="shared" si="29"/>
        <v>0</v>
      </c>
      <c r="BL189" s="14" t="s">
        <v>211</v>
      </c>
      <c r="BM189" s="211" t="s">
        <v>612</v>
      </c>
    </row>
    <row r="190" spans="1:65" s="2" customFormat="1" ht="33" customHeight="1">
      <c r="A190" s="31"/>
      <c r="B190" s="32"/>
      <c r="C190" s="199" t="s">
        <v>409</v>
      </c>
      <c r="D190" s="199" t="s">
        <v>207</v>
      </c>
      <c r="E190" s="200" t="s">
        <v>1272</v>
      </c>
      <c r="F190" s="201" t="s">
        <v>1273</v>
      </c>
      <c r="G190" s="202" t="s">
        <v>302</v>
      </c>
      <c r="H190" s="203">
        <v>200</v>
      </c>
      <c r="I190" s="204"/>
      <c r="J190" s="205">
        <f t="shared" si="20"/>
        <v>0</v>
      </c>
      <c r="K190" s="206"/>
      <c r="L190" s="36"/>
      <c r="M190" s="207" t="s">
        <v>1</v>
      </c>
      <c r="N190" s="208" t="s">
        <v>45</v>
      </c>
      <c r="O190" s="72"/>
      <c r="P190" s="209">
        <f t="shared" si="21"/>
        <v>0</v>
      </c>
      <c r="Q190" s="209">
        <v>0</v>
      </c>
      <c r="R190" s="209">
        <f t="shared" si="22"/>
        <v>0</v>
      </c>
      <c r="S190" s="209">
        <v>0</v>
      </c>
      <c r="T190" s="210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11" t="s">
        <v>211</v>
      </c>
      <c r="AT190" s="211" t="s">
        <v>207</v>
      </c>
      <c r="AU190" s="211" t="s">
        <v>90</v>
      </c>
      <c r="AY190" s="14" t="s">
        <v>205</v>
      </c>
      <c r="BE190" s="212">
        <f t="shared" si="24"/>
        <v>0</v>
      </c>
      <c r="BF190" s="212">
        <f t="shared" si="25"/>
        <v>0</v>
      </c>
      <c r="BG190" s="212">
        <f t="shared" si="26"/>
        <v>0</v>
      </c>
      <c r="BH190" s="212">
        <f t="shared" si="27"/>
        <v>0</v>
      </c>
      <c r="BI190" s="212">
        <f t="shared" si="28"/>
        <v>0</v>
      </c>
      <c r="BJ190" s="14" t="s">
        <v>90</v>
      </c>
      <c r="BK190" s="212">
        <f t="shared" si="29"/>
        <v>0</v>
      </c>
      <c r="BL190" s="14" t="s">
        <v>211</v>
      </c>
      <c r="BM190" s="211" t="s">
        <v>619</v>
      </c>
    </row>
    <row r="191" spans="1:65" s="2" customFormat="1" ht="16.5" customHeight="1">
      <c r="A191" s="31"/>
      <c r="B191" s="32"/>
      <c r="C191" s="213" t="s">
        <v>413</v>
      </c>
      <c r="D191" s="213" t="s">
        <v>223</v>
      </c>
      <c r="E191" s="214" t="s">
        <v>1274</v>
      </c>
      <c r="F191" s="215" t="s">
        <v>1275</v>
      </c>
      <c r="G191" s="216" t="s">
        <v>302</v>
      </c>
      <c r="H191" s="217">
        <v>200</v>
      </c>
      <c r="I191" s="218"/>
      <c r="J191" s="219">
        <f t="shared" si="20"/>
        <v>0</v>
      </c>
      <c r="K191" s="220"/>
      <c r="L191" s="221"/>
      <c r="M191" s="222" t="s">
        <v>1</v>
      </c>
      <c r="N191" s="223" t="s">
        <v>45</v>
      </c>
      <c r="O191" s="72"/>
      <c r="P191" s="209">
        <f t="shared" si="21"/>
        <v>0</v>
      </c>
      <c r="Q191" s="209">
        <v>0</v>
      </c>
      <c r="R191" s="209">
        <f t="shared" si="22"/>
        <v>0</v>
      </c>
      <c r="S191" s="209">
        <v>0</v>
      </c>
      <c r="T191" s="210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11" t="s">
        <v>227</v>
      </c>
      <c r="AT191" s="211" t="s">
        <v>223</v>
      </c>
      <c r="AU191" s="211" t="s">
        <v>90</v>
      </c>
      <c r="AY191" s="14" t="s">
        <v>205</v>
      </c>
      <c r="BE191" s="212">
        <f t="shared" si="24"/>
        <v>0</v>
      </c>
      <c r="BF191" s="212">
        <f t="shared" si="25"/>
        <v>0</v>
      </c>
      <c r="BG191" s="212">
        <f t="shared" si="26"/>
        <v>0</v>
      </c>
      <c r="BH191" s="212">
        <f t="shared" si="27"/>
        <v>0</v>
      </c>
      <c r="BI191" s="212">
        <f t="shared" si="28"/>
        <v>0</v>
      </c>
      <c r="BJ191" s="14" t="s">
        <v>90</v>
      </c>
      <c r="BK191" s="212">
        <f t="shared" si="29"/>
        <v>0</v>
      </c>
      <c r="BL191" s="14" t="s">
        <v>211</v>
      </c>
      <c r="BM191" s="211" t="s">
        <v>627</v>
      </c>
    </row>
    <row r="192" spans="1:65" s="2" customFormat="1" ht="33" customHeight="1">
      <c r="A192" s="31"/>
      <c r="B192" s="32"/>
      <c r="C192" s="199" t="s">
        <v>417</v>
      </c>
      <c r="D192" s="199" t="s">
        <v>207</v>
      </c>
      <c r="E192" s="200" t="s">
        <v>1276</v>
      </c>
      <c r="F192" s="201" t="s">
        <v>1277</v>
      </c>
      <c r="G192" s="202" t="s">
        <v>302</v>
      </c>
      <c r="H192" s="203">
        <v>100</v>
      </c>
      <c r="I192" s="204"/>
      <c r="J192" s="205">
        <f t="shared" si="20"/>
        <v>0</v>
      </c>
      <c r="K192" s="206"/>
      <c r="L192" s="36"/>
      <c r="M192" s="207" t="s">
        <v>1</v>
      </c>
      <c r="N192" s="208" t="s">
        <v>45</v>
      </c>
      <c r="O192" s="72"/>
      <c r="P192" s="209">
        <f t="shared" si="21"/>
        <v>0</v>
      </c>
      <c r="Q192" s="209">
        <v>0</v>
      </c>
      <c r="R192" s="209">
        <f t="shared" si="22"/>
        <v>0</v>
      </c>
      <c r="S192" s="209">
        <v>0</v>
      </c>
      <c r="T192" s="210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11" t="s">
        <v>211</v>
      </c>
      <c r="AT192" s="211" t="s">
        <v>207</v>
      </c>
      <c r="AU192" s="211" t="s">
        <v>90</v>
      </c>
      <c r="AY192" s="14" t="s">
        <v>205</v>
      </c>
      <c r="BE192" s="212">
        <f t="shared" si="24"/>
        <v>0</v>
      </c>
      <c r="BF192" s="212">
        <f t="shared" si="25"/>
        <v>0</v>
      </c>
      <c r="BG192" s="212">
        <f t="shared" si="26"/>
        <v>0</v>
      </c>
      <c r="BH192" s="212">
        <f t="shared" si="27"/>
        <v>0</v>
      </c>
      <c r="BI192" s="212">
        <f t="shared" si="28"/>
        <v>0</v>
      </c>
      <c r="BJ192" s="14" t="s">
        <v>90</v>
      </c>
      <c r="BK192" s="212">
        <f t="shared" si="29"/>
        <v>0</v>
      </c>
      <c r="BL192" s="14" t="s">
        <v>211</v>
      </c>
      <c r="BM192" s="211" t="s">
        <v>635</v>
      </c>
    </row>
    <row r="193" spans="1:65" s="2" customFormat="1" ht="16.5" customHeight="1">
      <c r="A193" s="31"/>
      <c r="B193" s="32"/>
      <c r="C193" s="213" t="s">
        <v>421</v>
      </c>
      <c r="D193" s="213" t="s">
        <v>223</v>
      </c>
      <c r="E193" s="214" t="s">
        <v>1278</v>
      </c>
      <c r="F193" s="215" t="s">
        <v>1279</v>
      </c>
      <c r="G193" s="216" t="s">
        <v>302</v>
      </c>
      <c r="H193" s="217">
        <v>100</v>
      </c>
      <c r="I193" s="218"/>
      <c r="J193" s="219">
        <f t="shared" si="20"/>
        <v>0</v>
      </c>
      <c r="K193" s="220"/>
      <c r="L193" s="221"/>
      <c r="M193" s="222" t="s">
        <v>1</v>
      </c>
      <c r="N193" s="223" t="s">
        <v>45</v>
      </c>
      <c r="O193" s="72"/>
      <c r="P193" s="209">
        <f t="shared" si="21"/>
        <v>0</v>
      </c>
      <c r="Q193" s="209">
        <v>0</v>
      </c>
      <c r="R193" s="209">
        <f t="shared" si="22"/>
        <v>0</v>
      </c>
      <c r="S193" s="209">
        <v>0</v>
      </c>
      <c r="T193" s="210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11" t="s">
        <v>227</v>
      </c>
      <c r="AT193" s="211" t="s">
        <v>223</v>
      </c>
      <c r="AU193" s="211" t="s">
        <v>90</v>
      </c>
      <c r="AY193" s="14" t="s">
        <v>205</v>
      </c>
      <c r="BE193" s="212">
        <f t="shared" si="24"/>
        <v>0</v>
      </c>
      <c r="BF193" s="212">
        <f t="shared" si="25"/>
        <v>0</v>
      </c>
      <c r="BG193" s="212">
        <f t="shared" si="26"/>
        <v>0</v>
      </c>
      <c r="BH193" s="212">
        <f t="shared" si="27"/>
        <v>0</v>
      </c>
      <c r="BI193" s="212">
        <f t="shared" si="28"/>
        <v>0</v>
      </c>
      <c r="BJ193" s="14" t="s">
        <v>90</v>
      </c>
      <c r="BK193" s="212">
        <f t="shared" si="29"/>
        <v>0</v>
      </c>
      <c r="BL193" s="14" t="s">
        <v>211</v>
      </c>
      <c r="BM193" s="211" t="s">
        <v>645</v>
      </c>
    </row>
    <row r="194" spans="1:65" s="12" customFormat="1" ht="25.95" customHeight="1">
      <c r="B194" s="183"/>
      <c r="C194" s="184"/>
      <c r="D194" s="185" t="s">
        <v>78</v>
      </c>
      <c r="E194" s="186" t="s">
        <v>223</v>
      </c>
      <c r="F194" s="186" t="s">
        <v>1280</v>
      </c>
      <c r="G194" s="184"/>
      <c r="H194" s="184"/>
      <c r="I194" s="187"/>
      <c r="J194" s="188">
        <f>BK194</f>
        <v>0</v>
      </c>
      <c r="K194" s="184"/>
      <c r="L194" s="189"/>
      <c r="M194" s="190"/>
      <c r="N194" s="191"/>
      <c r="O194" s="191"/>
      <c r="P194" s="192">
        <f>P195</f>
        <v>0</v>
      </c>
      <c r="Q194" s="191"/>
      <c r="R194" s="192">
        <f>R195</f>
        <v>0</v>
      </c>
      <c r="S194" s="191"/>
      <c r="T194" s="193">
        <f>T195</f>
        <v>0</v>
      </c>
      <c r="AR194" s="194" t="s">
        <v>97</v>
      </c>
      <c r="AT194" s="195" t="s">
        <v>78</v>
      </c>
      <c r="AU194" s="195" t="s">
        <v>7</v>
      </c>
      <c r="AY194" s="194" t="s">
        <v>205</v>
      </c>
      <c r="BK194" s="196">
        <f>BK195</f>
        <v>0</v>
      </c>
    </row>
    <row r="195" spans="1:65" s="12" customFormat="1" ht="22.8" customHeight="1">
      <c r="B195" s="183"/>
      <c r="C195" s="184"/>
      <c r="D195" s="185" t="s">
        <v>78</v>
      </c>
      <c r="E195" s="197" t="s">
        <v>1281</v>
      </c>
      <c r="F195" s="197" t="s">
        <v>1282</v>
      </c>
      <c r="G195" s="184"/>
      <c r="H195" s="184"/>
      <c r="I195" s="187"/>
      <c r="J195" s="198">
        <f>BK195</f>
        <v>0</v>
      </c>
      <c r="K195" s="184"/>
      <c r="L195" s="189"/>
      <c r="M195" s="190"/>
      <c r="N195" s="191"/>
      <c r="O195" s="191"/>
      <c r="P195" s="192">
        <f>SUM(P196:P202)</f>
        <v>0</v>
      </c>
      <c r="Q195" s="191"/>
      <c r="R195" s="192">
        <f>SUM(R196:R202)</f>
        <v>0</v>
      </c>
      <c r="S195" s="191"/>
      <c r="T195" s="193">
        <f>SUM(T196:T202)</f>
        <v>0</v>
      </c>
      <c r="AR195" s="194" t="s">
        <v>97</v>
      </c>
      <c r="AT195" s="195" t="s">
        <v>78</v>
      </c>
      <c r="AU195" s="195" t="s">
        <v>85</v>
      </c>
      <c r="AY195" s="194" t="s">
        <v>205</v>
      </c>
      <c r="BK195" s="196">
        <f>SUM(BK196:BK202)</f>
        <v>0</v>
      </c>
    </row>
    <row r="196" spans="1:65" s="2" customFormat="1" ht="16.5" customHeight="1">
      <c r="A196" s="31"/>
      <c r="B196" s="32"/>
      <c r="C196" s="199" t="s">
        <v>425</v>
      </c>
      <c r="D196" s="199" t="s">
        <v>207</v>
      </c>
      <c r="E196" s="200" t="s">
        <v>1283</v>
      </c>
      <c r="F196" s="201" t="s">
        <v>1284</v>
      </c>
      <c r="G196" s="202" t="s">
        <v>278</v>
      </c>
      <c r="H196" s="203">
        <v>2</v>
      </c>
      <c r="I196" s="204"/>
      <c r="J196" s="205">
        <f t="shared" ref="J196:J202" si="30">ROUND(I196*H196,2)</f>
        <v>0</v>
      </c>
      <c r="K196" s="206"/>
      <c r="L196" s="36"/>
      <c r="M196" s="207" t="s">
        <v>1</v>
      </c>
      <c r="N196" s="208" t="s">
        <v>45</v>
      </c>
      <c r="O196" s="72"/>
      <c r="P196" s="209">
        <f t="shared" ref="P196:P202" si="31">O196*H196</f>
        <v>0</v>
      </c>
      <c r="Q196" s="209">
        <v>0</v>
      </c>
      <c r="R196" s="209">
        <f t="shared" ref="R196:R202" si="32">Q196*H196</f>
        <v>0</v>
      </c>
      <c r="S196" s="209">
        <v>0</v>
      </c>
      <c r="T196" s="210">
        <f t="shared" ref="T196:T202" si="33"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11" t="s">
        <v>471</v>
      </c>
      <c r="AT196" s="211" t="s">
        <v>207</v>
      </c>
      <c r="AU196" s="211" t="s">
        <v>90</v>
      </c>
      <c r="AY196" s="14" t="s">
        <v>205</v>
      </c>
      <c r="BE196" s="212">
        <f t="shared" ref="BE196:BE202" si="34">IF(N196="základná",J196,0)</f>
        <v>0</v>
      </c>
      <c r="BF196" s="212">
        <f t="shared" ref="BF196:BF202" si="35">IF(N196="znížená",J196,0)</f>
        <v>0</v>
      </c>
      <c r="BG196" s="212">
        <f t="shared" ref="BG196:BG202" si="36">IF(N196="zákl. prenesená",J196,0)</f>
        <v>0</v>
      </c>
      <c r="BH196" s="212">
        <f t="shared" ref="BH196:BH202" si="37">IF(N196="zníž. prenesená",J196,0)</f>
        <v>0</v>
      </c>
      <c r="BI196" s="212">
        <f t="shared" ref="BI196:BI202" si="38">IF(N196="nulová",J196,0)</f>
        <v>0</v>
      </c>
      <c r="BJ196" s="14" t="s">
        <v>90</v>
      </c>
      <c r="BK196" s="212">
        <f t="shared" ref="BK196:BK202" si="39">ROUND(I196*H196,2)</f>
        <v>0</v>
      </c>
      <c r="BL196" s="14" t="s">
        <v>471</v>
      </c>
      <c r="BM196" s="211" t="s">
        <v>653</v>
      </c>
    </row>
    <row r="197" spans="1:65" s="2" customFormat="1" ht="16.5" customHeight="1">
      <c r="A197" s="31"/>
      <c r="B197" s="32"/>
      <c r="C197" s="213" t="s">
        <v>429</v>
      </c>
      <c r="D197" s="213" t="s">
        <v>223</v>
      </c>
      <c r="E197" s="214" t="s">
        <v>1285</v>
      </c>
      <c r="F197" s="215" t="s">
        <v>1286</v>
      </c>
      <c r="G197" s="216" t="s">
        <v>278</v>
      </c>
      <c r="H197" s="217">
        <v>1</v>
      </c>
      <c r="I197" s="218"/>
      <c r="J197" s="219">
        <f t="shared" si="30"/>
        <v>0</v>
      </c>
      <c r="K197" s="220"/>
      <c r="L197" s="221"/>
      <c r="M197" s="222" t="s">
        <v>1</v>
      </c>
      <c r="N197" s="223" t="s">
        <v>45</v>
      </c>
      <c r="O197" s="72"/>
      <c r="P197" s="209">
        <f t="shared" si="31"/>
        <v>0</v>
      </c>
      <c r="Q197" s="209">
        <v>0</v>
      </c>
      <c r="R197" s="209">
        <f t="shared" si="32"/>
        <v>0</v>
      </c>
      <c r="S197" s="209">
        <v>0</v>
      </c>
      <c r="T197" s="210">
        <f t="shared" si="3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11" t="s">
        <v>1287</v>
      </c>
      <c r="AT197" s="211" t="s">
        <v>223</v>
      </c>
      <c r="AU197" s="211" t="s">
        <v>90</v>
      </c>
      <c r="AY197" s="14" t="s">
        <v>205</v>
      </c>
      <c r="BE197" s="212">
        <f t="shared" si="34"/>
        <v>0</v>
      </c>
      <c r="BF197" s="212">
        <f t="shared" si="35"/>
        <v>0</v>
      </c>
      <c r="BG197" s="212">
        <f t="shared" si="36"/>
        <v>0</v>
      </c>
      <c r="BH197" s="212">
        <f t="shared" si="37"/>
        <v>0</v>
      </c>
      <c r="BI197" s="212">
        <f t="shared" si="38"/>
        <v>0</v>
      </c>
      <c r="BJ197" s="14" t="s">
        <v>90</v>
      </c>
      <c r="BK197" s="212">
        <f t="shared" si="39"/>
        <v>0</v>
      </c>
      <c r="BL197" s="14" t="s">
        <v>471</v>
      </c>
      <c r="BM197" s="211" t="s">
        <v>661</v>
      </c>
    </row>
    <row r="198" spans="1:65" s="2" customFormat="1" ht="16.5" customHeight="1">
      <c r="A198" s="31"/>
      <c r="B198" s="32"/>
      <c r="C198" s="213" t="s">
        <v>433</v>
      </c>
      <c r="D198" s="213" t="s">
        <v>223</v>
      </c>
      <c r="E198" s="214" t="s">
        <v>1288</v>
      </c>
      <c r="F198" s="215" t="s">
        <v>1289</v>
      </c>
      <c r="G198" s="216" t="s">
        <v>278</v>
      </c>
      <c r="H198" s="217">
        <v>1</v>
      </c>
      <c r="I198" s="218"/>
      <c r="J198" s="219">
        <f t="shared" si="30"/>
        <v>0</v>
      </c>
      <c r="K198" s="220"/>
      <c r="L198" s="221"/>
      <c r="M198" s="222" t="s">
        <v>1</v>
      </c>
      <c r="N198" s="223" t="s">
        <v>45</v>
      </c>
      <c r="O198" s="72"/>
      <c r="P198" s="209">
        <f t="shared" si="31"/>
        <v>0</v>
      </c>
      <c r="Q198" s="209">
        <v>0</v>
      </c>
      <c r="R198" s="209">
        <f t="shared" si="32"/>
        <v>0</v>
      </c>
      <c r="S198" s="209">
        <v>0</v>
      </c>
      <c r="T198" s="210">
        <f t="shared" si="3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11" t="s">
        <v>1287</v>
      </c>
      <c r="AT198" s="211" t="s">
        <v>223</v>
      </c>
      <c r="AU198" s="211" t="s">
        <v>90</v>
      </c>
      <c r="AY198" s="14" t="s">
        <v>205</v>
      </c>
      <c r="BE198" s="212">
        <f t="shared" si="34"/>
        <v>0</v>
      </c>
      <c r="BF198" s="212">
        <f t="shared" si="35"/>
        <v>0</v>
      </c>
      <c r="BG198" s="212">
        <f t="shared" si="36"/>
        <v>0</v>
      </c>
      <c r="BH198" s="212">
        <f t="shared" si="37"/>
        <v>0</v>
      </c>
      <c r="BI198" s="212">
        <f t="shared" si="38"/>
        <v>0</v>
      </c>
      <c r="BJ198" s="14" t="s">
        <v>90</v>
      </c>
      <c r="BK198" s="212">
        <f t="shared" si="39"/>
        <v>0</v>
      </c>
      <c r="BL198" s="14" t="s">
        <v>471</v>
      </c>
      <c r="BM198" s="211" t="s">
        <v>669</v>
      </c>
    </row>
    <row r="199" spans="1:65" s="2" customFormat="1" ht="16.5" customHeight="1">
      <c r="A199" s="31"/>
      <c r="B199" s="32"/>
      <c r="C199" s="199" t="s">
        <v>437</v>
      </c>
      <c r="D199" s="199" t="s">
        <v>207</v>
      </c>
      <c r="E199" s="200" t="s">
        <v>1290</v>
      </c>
      <c r="F199" s="201" t="s">
        <v>1291</v>
      </c>
      <c r="G199" s="202" t="s">
        <v>278</v>
      </c>
      <c r="H199" s="203">
        <v>2</v>
      </c>
      <c r="I199" s="204"/>
      <c r="J199" s="205">
        <f t="shared" si="30"/>
        <v>0</v>
      </c>
      <c r="K199" s="206"/>
      <c r="L199" s="36"/>
      <c r="M199" s="207" t="s">
        <v>1</v>
      </c>
      <c r="N199" s="208" t="s">
        <v>45</v>
      </c>
      <c r="O199" s="72"/>
      <c r="P199" s="209">
        <f t="shared" si="31"/>
        <v>0</v>
      </c>
      <c r="Q199" s="209">
        <v>0</v>
      </c>
      <c r="R199" s="209">
        <f t="shared" si="32"/>
        <v>0</v>
      </c>
      <c r="S199" s="209">
        <v>0</v>
      </c>
      <c r="T199" s="210">
        <f t="shared" si="3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11" t="s">
        <v>471</v>
      </c>
      <c r="AT199" s="211" t="s">
        <v>207</v>
      </c>
      <c r="AU199" s="211" t="s">
        <v>90</v>
      </c>
      <c r="AY199" s="14" t="s">
        <v>205</v>
      </c>
      <c r="BE199" s="212">
        <f t="shared" si="34"/>
        <v>0</v>
      </c>
      <c r="BF199" s="212">
        <f t="shared" si="35"/>
        <v>0</v>
      </c>
      <c r="BG199" s="212">
        <f t="shared" si="36"/>
        <v>0</v>
      </c>
      <c r="BH199" s="212">
        <f t="shared" si="37"/>
        <v>0</v>
      </c>
      <c r="BI199" s="212">
        <f t="shared" si="38"/>
        <v>0</v>
      </c>
      <c r="BJ199" s="14" t="s">
        <v>90</v>
      </c>
      <c r="BK199" s="212">
        <f t="shared" si="39"/>
        <v>0</v>
      </c>
      <c r="BL199" s="14" t="s">
        <v>471</v>
      </c>
      <c r="BM199" s="211" t="s">
        <v>677</v>
      </c>
    </row>
    <row r="200" spans="1:65" s="2" customFormat="1" ht="16.5" customHeight="1">
      <c r="A200" s="31"/>
      <c r="B200" s="32"/>
      <c r="C200" s="213" t="s">
        <v>441</v>
      </c>
      <c r="D200" s="213" t="s">
        <v>223</v>
      </c>
      <c r="E200" s="214" t="s">
        <v>1292</v>
      </c>
      <c r="F200" s="215" t="s">
        <v>1293</v>
      </c>
      <c r="G200" s="216" t="s">
        <v>278</v>
      </c>
      <c r="H200" s="217">
        <v>2</v>
      </c>
      <c r="I200" s="218"/>
      <c r="J200" s="219">
        <f t="shared" si="30"/>
        <v>0</v>
      </c>
      <c r="K200" s="220"/>
      <c r="L200" s="221"/>
      <c r="M200" s="222" t="s">
        <v>1</v>
      </c>
      <c r="N200" s="223" t="s">
        <v>45</v>
      </c>
      <c r="O200" s="72"/>
      <c r="P200" s="209">
        <f t="shared" si="31"/>
        <v>0</v>
      </c>
      <c r="Q200" s="209">
        <v>0</v>
      </c>
      <c r="R200" s="209">
        <f t="shared" si="32"/>
        <v>0</v>
      </c>
      <c r="S200" s="209">
        <v>0</v>
      </c>
      <c r="T200" s="210">
        <f t="shared" si="3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11" t="s">
        <v>1287</v>
      </c>
      <c r="AT200" s="211" t="s">
        <v>223</v>
      </c>
      <c r="AU200" s="211" t="s">
        <v>90</v>
      </c>
      <c r="AY200" s="14" t="s">
        <v>205</v>
      </c>
      <c r="BE200" s="212">
        <f t="shared" si="34"/>
        <v>0</v>
      </c>
      <c r="BF200" s="212">
        <f t="shared" si="35"/>
        <v>0</v>
      </c>
      <c r="BG200" s="212">
        <f t="shared" si="36"/>
        <v>0</v>
      </c>
      <c r="BH200" s="212">
        <f t="shared" si="37"/>
        <v>0</v>
      </c>
      <c r="BI200" s="212">
        <f t="shared" si="38"/>
        <v>0</v>
      </c>
      <c r="BJ200" s="14" t="s">
        <v>90</v>
      </c>
      <c r="BK200" s="212">
        <f t="shared" si="39"/>
        <v>0</v>
      </c>
      <c r="BL200" s="14" t="s">
        <v>471</v>
      </c>
      <c r="BM200" s="211" t="s">
        <v>685</v>
      </c>
    </row>
    <row r="201" spans="1:65" s="2" customFormat="1" ht="16.5" customHeight="1">
      <c r="A201" s="31"/>
      <c r="B201" s="32"/>
      <c r="C201" s="199" t="s">
        <v>445</v>
      </c>
      <c r="D201" s="199" t="s">
        <v>207</v>
      </c>
      <c r="E201" s="200" t="s">
        <v>1294</v>
      </c>
      <c r="F201" s="201" t="s">
        <v>1295</v>
      </c>
      <c r="G201" s="202" t="s">
        <v>278</v>
      </c>
      <c r="H201" s="203">
        <v>2</v>
      </c>
      <c r="I201" s="204"/>
      <c r="J201" s="205">
        <f t="shared" si="30"/>
        <v>0</v>
      </c>
      <c r="K201" s="206"/>
      <c r="L201" s="36"/>
      <c r="M201" s="207" t="s">
        <v>1</v>
      </c>
      <c r="N201" s="208" t="s">
        <v>45</v>
      </c>
      <c r="O201" s="72"/>
      <c r="P201" s="209">
        <f t="shared" si="31"/>
        <v>0</v>
      </c>
      <c r="Q201" s="209">
        <v>0</v>
      </c>
      <c r="R201" s="209">
        <f t="shared" si="32"/>
        <v>0</v>
      </c>
      <c r="S201" s="209">
        <v>0</v>
      </c>
      <c r="T201" s="210">
        <f t="shared" si="3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11" t="s">
        <v>471</v>
      </c>
      <c r="AT201" s="211" t="s">
        <v>207</v>
      </c>
      <c r="AU201" s="211" t="s">
        <v>90</v>
      </c>
      <c r="AY201" s="14" t="s">
        <v>205</v>
      </c>
      <c r="BE201" s="212">
        <f t="shared" si="34"/>
        <v>0</v>
      </c>
      <c r="BF201" s="212">
        <f t="shared" si="35"/>
        <v>0</v>
      </c>
      <c r="BG201" s="212">
        <f t="shared" si="36"/>
        <v>0</v>
      </c>
      <c r="BH201" s="212">
        <f t="shared" si="37"/>
        <v>0</v>
      </c>
      <c r="BI201" s="212">
        <f t="shared" si="38"/>
        <v>0</v>
      </c>
      <c r="BJ201" s="14" t="s">
        <v>90</v>
      </c>
      <c r="BK201" s="212">
        <f t="shared" si="39"/>
        <v>0</v>
      </c>
      <c r="BL201" s="14" t="s">
        <v>471</v>
      </c>
      <c r="BM201" s="211" t="s">
        <v>693</v>
      </c>
    </row>
    <row r="202" spans="1:65" s="2" customFormat="1" ht="16.5" customHeight="1">
      <c r="A202" s="31"/>
      <c r="B202" s="32"/>
      <c r="C202" s="213" t="s">
        <v>449</v>
      </c>
      <c r="D202" s="213" t="s">
        <v>223</v>
      </c>
      <c r="E202" s="214" t="s">
        <v>1296</v>
      </c>
      <c r="F202" s="215" t="s">
        <v>1297</v>
      </c>
      <c r="G202" s="216" t="s">
        <v>278</v>
      </c>
      <c r="H202" s="217">
        <v>2</v>
      </c>
      <c r="I202" s="218"/>
      <c r="J202" s="219">
        <f t="shared" si="30"/>
        <v>0</v>
      </c>
      <c r="K202" s="220"/>
      <c r="L202" s="221"/>
      <c r="M202" s="230" t="s">
        <v>1</v>
      </c>
      <c r="N202" s="231" t="s">
        <v>45</v>
      </c>
      <c r="O202" s="227"/>
      <c r="P202" s="228">
        <f t="shared" si="31"/>
        <v>0</v>
      </c>
      <c r="Q202" s="228">
        <v>0</v>
      </c>
      <c r="R202" s="228">
        <f t="shared" si="32"/>
        <v>0</v>
      </c>
      <c r="S202" s="228">
        <v>0</v>
      </c>
      <c r="T202" s="229">
        <f t="shared" si="3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11" t="s">
        <v>1287</v>
      </c>
      <c r="AT202" s="211" t="s">
        <v>223</v>
      </c>
      <c r="AU202" s="211" t="s">
        <v>90</v>
      </c>
      <c r="AY202" s="14" t="s">
        <v>205</v>
      </c>
      <c r="BE202" s="212">
        <f t="shared" si="34"/>
        <v>0</v>
      </c>
      <c r="BF202" s="212">
        <f t="shared" si="35"/>
        <v>0</v>
      </c>
      <c r="BG202" s="212">
        <f t="shared" si="36"/>
        <v>0</v>
      </c>
      <c r="BH202" s="212">
        <f t="shared" si="37"/>
        <v>0</v>
      </c>
      <c r="BI202" s="212">
        <f t="shared" si="38"/>
        <v>0</v>
      </c>
      <c r="BJ202" s="14" t="s">
        <v>90</v>
      </c>
      <c r="BK202" s="212">
        <f t="shared" si="39"/>
        <v>0</v>
      </c>
      <c r="BL202" s="14" t="s">
        <v>471</v>
      </c>
      <c r="BM202" s="211" t="s">
        <v>701</v>
      </c>
    </row>
    <row r="203" spans="1:65" s="2" customFormat="1" ht="6.9" customHeight="1">
      <c r="A203" s="31"/>
      <c r="B203" s="55"/>
      <c r="C203" s="56"/>
      <c r="D203" s="56"/>
      <c r="E203" s="56"/>
      <c r="F203" s="56"/>
      <c r="G203" s="56"/>
      <c r="H203" s="56"/>
      <c r="I203" s="56"/>
      <c r="J203" s="56"/>
      <c r="K203" s="56"/>
      <c r="L203" s="36"/>
      <c r="M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</row>
  </sheetData>
  <sheetProtection algorithmName="SHA-512" hashValue="h2hQP1CQHhBWISgDFaOWGt/5DTj+Zd4Y613jvCUvSWC4EpnMEVBAyoX9knpAN9HGpWQroaqP3PpvRqsqqVVN3g==" saltValue="7aZuuezCTkGP2tExR9EDrB4pld6ao7mnJx795SePYXa1cvLrY+Y5vmcS8IdjESz1xa00X07Bbm+TL+uXFumIhQ==" spinCount="100000" sheet="1" objects="1" scenarios="1" formatColumns="0" formatRows="0" autoFilter="0"/>
  <autoFilter ref="C132:K202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9"/>
  <sheetViews>
    <sheetView showGridLines="0" workbookViewId="0">
      <selection activeCell="E20" sqref="E20:H20"/>
    </sheetView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91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s="1" customFormat="1" ht="12" customHeight="1">
      <c r="B8" s="17"/>
      <c r="D8" s="120" t="s">
        <v>160</v>
      </c>
      <c r="L8" s="17"/>
    </row>
    <row r="9" spans="1:46" s="2" customFormat="1" ht="16.5" customHeight="1">
      <c r="A9" s="31"/>
      <c r="B9" s="36"/>
      <c r="C9" s="31"/>
      <c r="D9" s="31"/>
      <c r="E9" s="285" t="s">
        <v>161</v>
      </c>
      <c r="F9" s="287"/>
      <c r="G9" s="287"/>
      <c r="H9" s="287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20" t="s">
        <v>162</v>
      </c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288" t="s">
        <v>163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0.199999999999999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20" t="s">
        <v>18</v>
      </c>
      <c r="E13" s="31"/>
      <c r="F13" s="111" t="s">
        <v>92</v>
      </c>
      <c r="G13" s="31"/>
      <c r="H13" s="31"/>
      <c r="I13" s="120" t="s">
        <v>19</v>
      </c>
      <c r="J13" s="111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20</v>
      </c>
      <c r="E14" s="31"/>
      <c r="F14" s="111" t="s">
        <v>21</v>
      </c>
      <c r="G14" s="31"/>
      <c r="H14" s="31"/>
      <c r="I14" s="120" t="s">
        <v>22</v>
      </c>
      <c r="J14" s="121" t="str">
        <f>'Rekapitulácia stavby'!AN8</f>
        <v>Vyplň údaj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21.75" customHeight="1">
      <c r="A15" s="31"/>
      <c r="B15" s="36"/>
      <c r="C15" s="31"/>
      <c r="D15" s="122" t="s">
        <v>164</v>
      </c>
      <c r="E15" s="31"/>
      <c r="F15" s="123" t="s">
        <v>165</v>
      </c>
      <c r="G15" s="31"/>
      <c r="H15" s="31"/>
      <c r="I15" s="122" t="s">
        <v>166</v>
      </c>
      <c r="J15" s="123" t="s">
        <v>167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23</v>
      </c>
      <c r="E16" s="31"/>
      <c r="F16" s="31"/>
      <c r="G16" s="31"/>
      <c r="H16" s="31"/>
      <c r="I16" s="120" t="s">
        <v>24</v>
      </c>
      <c r="J16" s="111" t="s">
        <v>25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11" t="s">
        <v>26</v>
      </c>
      <c r="F17" s="31"/>
      <c r="G17" s="31"/>
      <c r="H17" s="31"/>
      <c r="I17" s="120" t="s">
        <v>27</v>
      </c>
      <c r="J17" s="111" t="s">
        <v>28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20" t="s">
        <v>29</v>
      </c>
      <c r="E19" s="31"/>
      <c r="F19" s="31"/>
      <c r="G19" s="31"/>
      <c r="H19" s="31"/>
      <c r="I19" s="120" t="s">
        <v>24</v>
      </c>
      <c r="J19" s="27" t="str">
        <f>'Rekapitulácia stavby'!AN13</f>
        <v>Vyplň údaj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289" t="str">
        <f>'Rekapitulácia stavby'!E14</f>
        <v>Vyplň údaj</v>
      </c>
      <c r="F20" s="290"/>
      <c r="G20" s="290"/>
      <c r="H20" s="290"/>
      <c r="I20" s="120" t="s">
        <v>27</v>
      </c>
      <c r="J20" s="27" t="str">
        <f>'Rekapitulácia stavby'!AN14</f>
        <v>Vyplň údaj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20" t="s">
        <v>31</v>
      </c>
      <c r="E22" s="31"/>
      <c r="F22" s="31"/>
      <c r="G22" s="31"/>
      <c r="H22" s="31"/>
      <c r="I22" s="120" t="s">
        <v>24</v>
      </c>
      <c r="J22" s="111" t="s">
        <v>32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11" t="s">
        <v>33</v>
      </c>
      <c r="F23" s="31"/>
      <c r="G23" s="31"/>
      <c r="H23" s="31"/>
      <c r="I23" s="120" t="s">
        <v>27</v>
      </c>
      <c r="J23" s="111" t="s">
        <v>34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20" t="s">
        <v>36</v>
      </c>
      <c r="E25" s="31"/>
      <c r="F25" s="31"/>
      <c r="G25" s="31"/>
      <c r="H25" s="31"/>
      <c r="I25" s="120" t="s">
        <v>24</v>
      </c>
      <c r="J25" s="111" t="str">
        <f>IF('Rekapitulácia stavby'!AN19="","",'Rekapitulácia stavby'!AN19)</f>
        <v/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11" t="str">
        <f>IF('Rekapitulácia stavby'!E20="","",'Rekapitulácia stavby'!E20)</f>
        <v xml:space="preserve"> </v>
      </c>
      <c r="F26" s="31"/>
      <c r="G26" s="31"/>
      <c r="H26" s="31"/>
      <c r="I26" s="120" t="s">
        <v>27</v>
      </c>
      <c r="J26" s="111" t="str">
        <f>IF('Rekapitulácia stavby'!AN20="","",'Rekapitulácia stavby'!AN20)</f>
        <v/>
      </c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20" t="s">
        <v>38</v>
      </c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24"/>
      <c r="B29" s="125"/>
      <c r="C29" s="124"/>
      <c r="D29" s="124"/>
      <c r="E29" s="291" t="s">
        <v>1</v>
      </c>
      <c r="F29" s="291"/>
      <c r="G29" s="291"/>
      <c r="H29" s="291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pans="1:31" s="2" customFormat="1" ht="6.9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27"/>
      <c r="E31" s="127"/>
      <c r="F31" s="127"/>
      <c r="G31" s="127"/>
      <c r="H31" s="127"/>
      <c r="I31" s="127"/>
      <c r="J31" s="127"/>
      <c r="K31" s="127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8" t="s">
        <v>39</v>
      </c>
      <c r="E32" s="31"/>
      <c r="F32" s="31"/>
      <c r="G32" s="31"/>
      <c r="H32" s="31"/>
      <c r="I32" s="31"/>
      <c r="J32" s="129">
        <f>ROUND(J137, 2)</f>
        <v>0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31"/>
      <c r="F34" s="130" t="s">
        <v>41</v>
      </c>
      <c r="G34" s="31"/>
      <c r="H34" s="31"/>
      <c r="I34" s="130" t="s">
        <v>40</v>
      </c>
      <c r="J34" s="130" t="s">
        <v>42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customHeight="1">
      <c r="A35" s="31"/>
      <c r="B35" s="36"/>
      <c r="C35" s="31"/>
      <c r="D35" s="131" t="s">
        <v>43</v>
      </c>
      <c r="E35" s="132" t="s">
        <v>44</v>
      </c>
      <c r="F35" s="133">
        <f>ROUND((SUM(BE137:BE308)),  2)</f>
        <v>0</v>
      </c>
      <c r="G35" s="134"/>
      <c r="H35" s="134"/>
      <c r="I35" s="135">
        <v>0</v>
      </c>
      <c r="J35" s="133">
        <f>ROUND(((SUM(BE137:BE308))*I35),  2)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132" t="s">
        <v>45</v>
      </c>
      <c r="F36" s="133">
        <f>ROUND((SUM(BF137:BF308)),  2)</f>
        <v>0</v>
      </c>
      <c r="G36" s="134"/>
      <c r="H36" s="134"/>
      <c r="I36" s="135">
        <v>0.2</v>
      </c>
      <c r="J36" s="133">
        <f>ROUND(((SUM(BF137:BF308))*I36),  2)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20" t="s">
        <v>46</v>
      </c>
      <c r="F37" s="136">
        <f>ROUND((SUM(BG137:BG308)),  2)</f>
        <v>0</v>
      </c>
      <c r="G37" s="31"/>
      <c r="H37" s="31"/>
      <c r="I37" s="137">
        <v>0</v>
      </c>
      <c r="J37" s="136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hidden="1" customHeight="1">
      <c r="A38" s="31"/>
      <c r="B38" s="36"/>
      <c r="C38" s="31"/>
      <c r="D38" s="31"/>
      <c r="E38" s="120" t="s">
        <v>47</v>
      </c>
      <c r="F38" s="136">
        <f>ROUND((SUM(BH137:BH308)),  2)</f>
        <v>0</v>
      </c>
      <c r="G38" s="31"/>
      <c r="H38" s="31"/>
      <c r="I38" s="137">
        <v>0.2</v>
      </c>
      <c r="J38" s="136">
        <f>0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32" t="s">
        <v>48</v>
      </c>
      <c r="F39" s="133">
        <f>ROUND((SUM(BI137:BI308)),  2)</f>
        <v>0</v>
      </c>
      <c r="G39" s="134"/>
      <c r="H39" s="134"/>
      <c r="I39" s="135">
        <v>0</v>
      </c>
      <c r="J39" s="133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8"/>
      <c r="D41" s="139" t="s">
        <v>49</v>
      </c>
      <c r="E41" s="140"/>
      <c r="F41" s="140"/>
      <c r="G41" s="141" t="s">
        <v>50</v>
      </c>
      <c r="H41" s="142" t="s">
        <v>51</v>
      </c>
      <c r="I41" s="140"/>
      <c r="J41" s="143">
        <f>SUM(J32:J39)</f>
        <v>0</v>
      </c>
      <c r="K41" s="144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2" customFormat="1" ht="14.4" customHeight="1">
      <c r="B49" s="52"/>
      <c r="D49" s="145" t="s">
        <v>52</v>
      </c>
      <c r="E49" s="146"/>
      <c r="F49" s="146"/>
      <c r="G49" s="145" t="s">
        <v>53</v>
      </c>
      <c r="H49" s="146"/>
      <c r="I49" s="146"/>
      <c r="J49" s="146"/>
      <c r="K49" s="146"/>
      <c r="L49" s="52"/>
    </row>
    <row r="50" spans="1:31" ht="10.199999999999999">
      <c r="B50" s="17"/>
      <c r="L50" s="17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s="2" customFormat="1" ht="13.2">
      <c r="A60" s="31"/>
      <c r="B60" s="36"/>
      <c r="C60" s="31"/>
      <c r="D60" s="147" t="s">
        <v>54</v>
      </c>
      <c r="E60" s="148"/>
      <c r="F60" s="149" t="s">
        <v>55</v>
      </c>
      <c r="G60" s="147" t="s">
        <v>54</v>
      </c>
      <c r="H60" s="148"/>
      <c r="I60" s="148"/>
      <c r="J60" s="150" t="s">
        <v>55</v>
      </c>
      <c r="K60" s="148"/>
      <c r="L60" s="52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</row>
    <row r="61" spans="1:31" ht="10.199999999999999">
      <c r="B61" s="17"/>
      <c r="L61" s="17"/>
    </row>
    <row r="62" spans="1:31" ht="10.199999999999999">
      <c r="B62" s="17"/>
      <c r="L62" s="17"/>
    </row>
    <row r="63" spans="1:31" ht="10.199999999999999">
      <c r="B63" s="17"/>
      <c r="L63" s="17"/>
    </row>
    <row r="64" spans="1:31" s="2" customFormat="1" ht="13.2">
      <c r="A64" s="31"/>
      <c r="B64" s="36"/>
      <c r="C64" s="31"/>
      <c r="D64" s="145" t="s">
        <v>56</v>
      </c>
      <c r="E64" s="151"/>
      <c r="F64" s="151"/>
      <c r="G64" s="145" t="s">
        <v>57</v>
      </c>
      <c r="H64" s="151"/>
      <c r="I64" s="151"/>
      <c r="J64" s="151"/>
      <c r="K64" s="151"/>
      <c r="L64" s="52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</row>
    <row r="65" spans="1:31" ht="10.199999999999999">
      <c r="B65" s="17"/>
      <c r="L65" s="17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s="2" customFormat="1" ht="13.2">
      <c r="A75" s="31"/>
      <c r="B75" s="36"/>
      <c r="C75" s="31"/>
      <c r="D75" s="147" t="s">
        <v>54</v>
      </c>
      <c r="E75" s="148"/>
      <c r="F75" s="149" t="s">
        <v>55</v>
      </c>
      <c r="G75" s="147" t="s">
        <v>54</v>
      </c>
      <c r="H75" s="148"/>
      <c r="I75" s="148"/>
      <c r="J75" s="150" t="s">
        <v>55</v>
      </c>
      <c r="K75" s="148"/>
      <c r="L75" s="52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</row>
    <row r="76" spans="1:31" s="2" customFormat="1" ht="14.4" customHeight="1">
      <c r="A76" s="31"/>
      <c r="B76" s="152"/>
      <c r="C76" s="153"/>
      <c r="D76" s="153"/>
      <c r="E76" s="153"/>
      <c r="F76" s="153"/>
      <c r="G76" s="153"/>
      <c r="H76" s="153"/>
      <c r="I76" s="153"/>
      <c r="J76" s="153"/>
      <c r="K76" s="153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80" spans="1:31" s="2" customFormat="1" ht="6.9" customHeight="1">
      <c r="A80" s="31"/>
      <c r="B80" s="154"/>
      <c r="C80" s="155"/>
      <c r="D80" s="155"/>
      <c r="E80" s="155"/>
      <c r="F80" s="155"/>
      <c r="G80" s="155"/>
      <c r="H80" s="155"/>
      <c r="I80" s="155"/>
      <c r="J80" s="155"/>
      <c r="K80" s="155"/>
      <c r="L80" s="52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</row>
    <row r="81" spans="1:31" s="2" customFormat="1" ht="24.9" customHeight="1">
      <c r="A81" s="31"/>
      <c r="B81" s="32"/>
      <c r="C81" s="20" t="s">
        <v>168</v>
      </c>
      <c r="D81" s="33"/>
      <c r="E81" s="33"/>
      <c r="F81" s="33"/>
      <c r="G81" s="33"/>
      <c r="H81" s="33"/>
      <c r="I81" s="33"/>
      <c r="J81" s="33"/>
      <c r="K81" s="33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6.9" customHeight="1">
      <c r="A82" s="31"/>
      <c r="B82" s="32"/>
      <c r="C82" s="33"/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12" customHeight="1">
      <c r="A83" s="31"/>
      <c r="B83" s="32"/>
      <c r="C83" s="26" t="s">
        <v>16</v>
      </c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26.25" customHeight="1">
      <c r="A84" s="31"/>
      <c r="B84" s="32"/>
      <c r="C84" s="33"/>
      <c r="D84" s="33"/>
      <c r="E84" s="292" t="str">
        <f>E7</f>
        <v>Mäsovýroba, spracovanie mäsa a výroba regionálnych mäsových výrobkov</v>
      </c>
      <c r="F84" s="293"/>
      <c r="G84" s="293"/>
      <c r="H84" s="29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1" customFormat="1" ht="12" customHeight="1">
      <c r="B85" s="18"/>
      <c r="C85" s="26" t="s">
        <v>160</v>
      </c>
      <c r="D85" s="19"/>
      <c r="E85" s="19"/>
      <c r="F85" s="19"/>
      <c r="G85" s="19"/>
      <c r="H85" s="19"/>
      <c r="I85" s="19"/>
      <c r="J85" s="19"/>
      <c r="K85" s="19"/>
      <c r="L85" s="17"/>
    </row>
    <row r="86" spans="1:31" s="2" customFormat="1" ht="16.5" customHeight="1">
      <c r="A86" s="31"/>
      <c r="B86" s="32"/>
      <c r="C86" s="33"/>
      <c r="D86" s="33"/>
      <c r="E86" s="292" t="s">
        <v>161</v>
      </c>
      <c r="F86" s="294"/>
      <c r="G86" s="294"/>
      <c r="H86" s="294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31" s="2" customFormat="1" ht="12" customHeight="1">
      <c r="A87" s="31"/>
      <c r="B87" s="32"/>
      <c r="C87" s="26" t="s">
        <v>162</v>
      </c>
      <c r="D87" s="33"/>
      <c r="E87" s="33"/>
      <c r="F87" s="33"/>
      <c r="G87" s="33"/>
      <c r="H87" s="33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6.5" customHeight="1">
      <c r="A88" s="31"/>
      <c r="B88" s="32"/>
      <c r="C88" s="33"/>
      <c r="D88" s="33"/>
      <c r="E88" s="236" t="str">
        <f>E11</f>
        <v>SO 01 - Stavebné práce</v>
      </c>
      <c r="F88" s="294"/>
      <c r="G88" s="294"/>
      <c r="H88" s="294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6.9" customHeight="1">
      <c r="A89" s="31"/>
      <c r="B89" s="32"/>
      <c r="C89" s="33"/>
      <c r="D89" s="33"/>
      <c r="E89" s="33"/>
      <c r="F89" s="33"/>
      <c r="G89" s="33"/>
      <c r="H89" s="33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20</v>
      </c>
      <c r="D90" s="33"/>
      <c r="E90" s="33"/>
      <c r="F90" s="24" t="str">
        <f>F14</f>
        <v>Vígľaš-Pstruša</v>
      </c>
      <c r="G90" s="33"/>
      <c r="H90" s="33"/>
      <c r="I90" s="26" t="s">
        <v>22</v>
      </c>
      <c r="J90" s="67" t="str">
        <f>IF(J14="","",J14)</f>
        <v>Vyplň údaj</v>
      </c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6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15.15" customHeight="1">
      <c r="A92" s="31"/>
      <c r="B92" s="32"/>
      <c r="C92" s="26" t="s">
        <v>23</v>
      </c>
      <c r="D92" s="33"/>
      <c r="E92" s="33"/>
      <c r="F92" s="24" t="str">
        <f>E17</f>
        <v>AGROSEV, spol. s r.o.</v>
      </c>
      <c r="G92" s="33"/>
      <c r="H92" s="33"/>
      <c r="I92" s="26" t="s">
        <v>31</v>
      </c>
      <c r="J92" s="29" t="str">
        <f>E23</f>
        <v>architektúra, s.r.o.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15" customHeight="1">
      <c r="A93" s="31"/>
      <c r="B93" s="32"/>
      <c r="C93" s="26" t="s">
        <v>29</v>
      </c>
      <c r="D93" s="33"/>
      <c r="E93" s="33"/>
      <c r="F93" s="24" t="str">
        <f>IF(E20="","",E20)</f>
        <v>Vyplň údaj</v>
      </c>
      <c r="G93" s="33"/>
      <c r="H93" s="33"/>
      <c r="I93" s="26" t="s">
        <v>36</v>
      </c>
      <c r="J93" s="29" t="str">
        <f>E26</f>
        <v xml:space="preserve"> 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0.35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29.25" customHeight="1">
      <c r="A95" s="31"/>
      <c r="B95" s="32"/>
      <c r="C95" s="156" t="s">
        <v>169</v>
      </c>
      <c r="D95" s="157"/>
      <c r="E95" s="157"/>
      <c r="F95" s="157"/>
      <c r="G95" s="157"/>
      <c r="H95" s="157"/>
      <c r="I95" s="157"/>
      <c r="J95" s="158" t="s">
        <v>170</v>
      </c>
      <c r="K95" s="157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0.35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22.8" customHeight="1">
      <c r="A97" s="31"/>
      <c r="B97" s="32"/>
      <c r="C97" s="159" t="s">
        <v>171</v>
      </c>
      <c r="D97" s="33"/>
      <c r="E97" s="33"/>
      <c r="F97" s="33"/>
      <c r="G97" s="33"/>
      <c r="H97" s="33"/>
      <c r="I97" s="33"/>
      <c r="J97" s="85">
        <f>J137</f>
        <v>0</v>
      </c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U97" s="14" t="s">
        <v>172</v>
      </c>
    </row>
    <row r="98" spans="1:47" s="9" customFormat="1" ht="24.9" customHeight="1">
      <c r="B98" s="160"/>
      <c r="C98" s="161"/>
      <c r="D98" s="162" t="s">
        <v>173</v>
      </c>
      <c r="E98" s="163"/>
      <c r="F98" s="163"/>
      <c r="G98" s="163"/>
      <c r="H98" s="163"/>
      <c r="I98" s="163"/>
      <c r="J98" s="164">
        <f>J138</f>
        <v>0</v>
      </c>
      <c r="K98" s="161"/>
      <c r="L98" s="165"/>
    </row>
    <row r="99" spans="1:47" s="10" customFormat="1" ht="19.95" customHeight="1">
      <c r="B99" s="166"/>
      <c r="C99" s="105"/>
      <c r="D99" s="167" t="s">
        <v>174</v>
      </c>
      <c r="E99" s="168"/>
      <c r="F99" s="168"/>
      <c r="G99" s="168"/>
      <c r="H99" s="168"/>
      <c r="I99" s="168"/>
      <c r="J99" s="169">
        <f>J139</f>
        <v>0</v>
      </c>
      <c r="K99" s="105"/>
      <c r="L99" s="170"/>
    </row>
    <row r="100" spans="1:47" s="10" customFormat="1" ht="19.95" customHeight="1">
      <c r="B100" s="166"/>
      <c r="C100" s="105"/>
      <c r="D100" s="167" t="s">
        <v>175</v>
      </c>
      <c r="E100" s="168"/>
      <c r="F100" s="168"/>
      <c r="G100" s="168"/>
      <c r="H100" s="168"/>
      <c r="I100" s="168"/>
      <c r="J100" s="169">
        <f>J146</f>
        <v>0</v>
      </c>
      <c r="K100" s="105"/>
      <c r="L100" s="170"/>
    </row>
    <row r="101" spans="1:47" s="10" customFormat="1" ht="19.95" customHeight="1">
      <c r="B101" s="166"/>
      <c r="C101" s="105"/>
      <c r="D101" s="167" t="s">
        <v>176</v>
      </c>
      <c r="E101" s="168"/>
      <c r="F101" s="168"/>
      <c r="G101" s="168"/>
      <c r="H101" s="168"/>
      <c r="I101" s="168"/>
      <c r="J101" s="169">
        <f>J156</f>
        <v>0</v>
      </c>
      <c r="K101" s="105"/>
      <c r="L101" s="170"/>
    </row>
    <row r="102" spans="1:47" s="10" customFormat="1" ht="19.95" customHeight="1">
      <c r="B102" s="166"/>
      <c r="C102" s="105"/>
      <c r="D102" s="167" t="s">
        <v>177</v>
      </c>
      <c r="E102" s="168"/>
      <c r="F102" s="168"/>
      <c r="G102" s="168"/>
      <c r="H102" s="168"/>
      <c r="I102" s="168"/>
      <c r="J102" s="169">
        <f>J165</f>
        <v>0</v>
      </c>
      <c r="K102" s="105"/>
      <c r="L102" s="170"/>
    </row>
    <row r="103" spans="1:47" s="10" customFormat="1" ht="14.85" customHeight="1">
      <c r="B103" s="166"/>
      <c r="C103" s="105"/>
      <c r="D103" s="167" t="s">
        <v>178</v>
      </c>
      <c r="E103" s="168"/>
      <c r="F103" s="168"/>
      <c r="G103" s="168"/>
      <c r="H103" s="168"/>
      <c r="I103" s="168"/>
      <c r="J103" s="169">
        <f>J183</f>
        <v>0</v>
      </c>
      <c r="K103" s="105"/>
      <c r="L103" s="170"/>
    </row>
    <row r="104" spans="1:47" s="10" customFormat="1" ht="19.95" customHeight="1">
      <c r="B104" s="166"/>
      <c r="C104" s="105"/>
      <c r="D104" s="167" t="s">
        <v>179</v>
      </c>
      <c r="E104" s="168"/>
      <c r="F104" s="168"/>
      <c r="G104" s="168"/>
      <c r="H104" s="168"/>
      <c r="I104" s="168"/>
      <c r="J104" s="169">
        <f>J205</f>
        <v>0</v>
      </c>
      <c r="K104" s="105"/>
      <c r="L104" s="170"/>
    </row>
    <row r="105" spans="1:47" s="9" customFormat="1" ht="24.9" customHeight="1">
      <c r="B105" s="160"/>
      <c r="C105" s="161"/>
      <c r="D105" s="162" t="s">
        <v>180</v>
      </c>
      <c r="E105" s="163"/>
      <c r="F105" s="163"/>
      <c r="G105" s="163"/>
      <c r="H105" s="163"/>
      <c r="I105" s="163"/>
      <c r="J105" s="164">
        <f>J207</f>
        <v>0</v>
      </c>
      <c r="K105" s="161"/>
      <c r="L105" s="165"/>
    </row>
    <row r="106" spans="1:47" s="10" customFormat="1" ht="19.95" customHeight="1">
      <c r="B106" s="166"/>
      <c r="C106" s="105"/>
      <c r="D106" s="167" t="s">
        <v>181</v>
      </c>
      <c r="E106" s="168"/>
      <c r="F106" s="168"/>
      <c r="G106" s="168"/>
      <c r="H106" s="168"/>
      <c r="I106" s="168"/>
      <c r="J106" s="169">
        <f>J208</f>
        <v>0</v>
      </c>
      <c r="K106" s="105"/>
      <c r="L106" s="170"/>
    </row>
    <row r="107" spans="1:47" s="10" customFormat="1" ht="19.95" customHeight="1">
      <c r="B107" s="166"/>
      <c r="C107" s="105"/>
      <c r="D107" s="167" t="s">
        <v>182</v>
      </c>
      <c r="E107" s="168"/>
      <c r="F107" s="168"/>
      <c r="G107" s="168"/>
      <c r="H107" s="168"/>
      <c r="I107" s="168"/>
      <c r="J107" s="169">
        <f>J214</f>
        <v>0</v>
      </c>
      <c r="K107" s="105"/>
      <c r="L107" s="170"/>
    </row>
    <row r="108" spans="1:47" s="10" customFormat="1" ht="19.95" customHeight="1">
      <c r="B108" s="166"/>
      <c r="C108" s="105"/>
      <c r="D108" s="167" t="s">
        <v>183</v>
      </c>
      <c r="E108" s="168"/>
      <c r="F108" s="168"/>
      <c r="G108" s="168"/>
      <c r="H108" s="168"/>
      <c r="I108" s="168"/>
      <c r="J108" s="169">
        <f>J228</f>
        <v>0</v>
      </c>
      <c r="K108" s="105"/>
      <c r="L108" s="170"/>
    </row>
    <row r="109" spans="1:47" s="10" customFormat="1" ht="19.95" customHeight="1">
      <c r="B109" s="166"/>
      <c r="C109" s="105"/>
      <c r="D109" s="167" t="s">
        <v>184</v>
      </c>
      <c r="E109" s="168"/>
      <c r="F109" s="168"/>
      <c r="G109" s="168"/>
      <c r="H109" s="168"/>
      <c r="I109" s="168"/>
      <c r="J109" s="169">
        <f>J240</f>
        <v>0</v>
      </c>
      <c r="K109" s="105"/>
      <c r="L109" s="170"/>
    </row>
    <row r="110" spans="1:47" s="10" customFormat="1" ht="19.95" customHeight="1">
      <c r="B110" s="166"/>
      <c r="C110" s="105"/>
      <c r="D110" s="167" t="s">
        <v>185</v>
      </c>
      <c r="E110" s="168"/>
      <c r="F110" s="168"/>
      <c r="G110" s="168"/>
      <c r="H110" s="168"/>
      <c r="I110" s="168"/>
      <c r="J110" s="169">
        <f>J254</f>
        <v>0</v>
      </c>
      <c r="K110" s="105"/>
      <c r="L110" s="170"/>
    </row>
    <row r="111" spans="1:47" s="10" customFormat="1" ht="19.95" customHeight="1">
      <c r="B111" s="166"/>
      <c r="C111" s="105"/>
      <c r="D111" s="167" t="s">
        <v>186</v>
      </c>
      <c r="E111" s="168"/>
      <c r="F111" s="168"/>
      <c r="G111" s="168"/>
      <c r="H111" s="168"/>
      <c r="I111" s="168"/>
      <c r="J111" s="169">
        <f>J273</f>
        <v>0</v>
      </c>
      <c r="K111" s="105"/>
      <c r="L111" s="170"/>
    </row>
    <row r="112" spans="1:47" s="10" customFormat="1" ht="19.95" customHeight="1">
      <c r="B112" s="166"/>
      <c r="C112" s="105"/>
      <c r="D112" s="167" t="s">
        <v>187</v>
      </c>
      <c r="E112" s="168"/>
      <c r="F112" s="168"/>
      <c r="G112" s="168"/>
      <c r="H112" s="168"/>
      <c r="I112" s="168"/>
      <c r="J112" s="169">
        <f>J291</f>
        <v>0</v>
      </c>
      <c r="K112" s="105"/>
      <c r="L112" s="170"/>
    </row>
    <row r="113" spans="1:31" s="10" customFormat="1" ht="19.95" customHeight="1">
      <c r="B113" s="166"/>
      <c r="C113" s="105"/>
      <c r="D113" s="167" t="s">
        <v>188</v>
      </c>
      <c r="E113" s="168"/>
      <c r="F113" s="168"/>
      <c r="G113" s="168"/>
      <c r="H113" s="168"/>
      <c r="I113" s="168"/>
      <c r="J113" s="169">
        <f>J293</f>
        <v>0</v>
      </c>
      <c r="K113" s="105"/>
      <c r="L113" s="170"/>
    </row>
    <row r="114" spans="1:31" s="10" customFormat="1" ht="19.95" customHeight="1">
      <c r="B114" s="166"/>
      <c r="C114" s="105"/>
      <c r="D114" s="167" t="s">
        <v>189</v>
      </c>
      <c r="E114" s="168"/>
      <c r="F114" s="168"/>
      <c r="G114" s="168"/>
      <c r="H114" s="168"/>
      <c r="I114" s="168"/>
      <c r="J114" s="169">
        <f>J298</f>
        <v>0</v>
      </c>
      <c r="K114" s="105"/>
      <c r="L114" s="170"/>
    </row>
    <row r="115" spans="1:31" s="10" customFormat="1" ht="19.95" customHeight="1">
      <c r="B115" s="166"/>
      <c r="C115" s="105"/>
      <c r="D115" s="167" t="s">
        <v>190</v>
      </c>
      <c r="E115" s="168"/>
      <c r="F115" s="168"/>
      <c r="G115" s="168"/>
      <c r="H115" s="168"/>
      <c r="I115" s="168"/>
      <c r="J115" s="169">
        <f>J305</f>
        <v>0</v>
      </c>
      <c r="K115" s="105"/>
      <c r="L115" s="170"/>
    </row>
    <row r="116" spans="1:31" s="2" customFormat="1" ht="21.75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" customHeight="1">
      <c r="A117" s="31"/>
      <c r="B117" s="55"/>
      <c r="C117" s="56"/>
      <c r="D117" s="56"/>
      <c r="E117" s="56"/>
      <c r="F117" s="56"/>
      <c r="G117" s="56"/>
      <c r="H117" s="56"/>
      <c r="I117" s="56"/>
      <c r="J117" s="56"/>
      <c r="K117" s="56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31" s="2" customFormat="1" ht="6.9" customHeight="1">
      <c r="A121" s="31"/>
      <c r="B121" s="57"/>
      <c r="C121" s="58"/>
      <c r="D121" s="58"/>
      <c r="E121" s="58"/>
      <c r="F121" s="58"/>
      <c r="G121" s="58"/>
      <c r="H121" s="58"/>
      <c r="I121" s="58"/>
      <c r="J121" s="58"/>
      <c r="K121" s="58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24.9" customHeight="1">
      <c r="A122" s="31"/>
      <c r="B122" s="32"/>
      <c r="C122" s="20" t="s">
        <v>191</v>
      </c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16</v>
      </c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26.25" customHeight="1">
      <c r="A125" s="31"/>
      <c r="B125" s="32"/>
      <c r="C125" s="33"/>
      <c r="D125" s="33"/>
      <c r="E125" s="292" t="str">
        <f>E7</f>
        <v>Mäsovýroba, spracovanie mäsa a výroba regionálnych mäsových výrobkov</v>
      </c>
      <c r="F125" s="293"/>
      <c r="G125" s="293"/>
      <c r="H125" s="29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1" customFormat="1" ht="12" customHeight="1">
      <c r="B126" s="18"/>
      <c r="C126" s="26" t="s">
        <v>160</v>
      </c>
      <c r="D126" s="19"/>
      <c r="E126" s="19"/>
      <c r="F126" s="19"/>
      <c r="G126" s="19"/>
      <c r="H126" s="19"/>
      <c r="I126" s="19"/>
      <c r="J126" s="19"/>
      <c r="K126" s="19"/>
      <c r="L126" s="17"/>
    </row>
    <row r="127" spans="1:31" s="2" customFormat="1" ht="16.5" customHeight="1">
      <c r="A127" s="31"/>
      <c r="B127" s="32"/>
      <c r="C127" s="33"/>
      <c r="D127" s="33"/>
      <c r="E127" s="292" t="s">
        <v>161</v>
      </c>
      <c r="F127" s="294"/>
      <c r="G127" s="294"/>
      <c r="H127" s="294"/>
      <c r="I127" s="33"/>
      <c r="J127" s="33"/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2" customHeight="1">
      <c r="A128" s="31"/>
      <c r="B128" s="32"/>
      <c r="C128" s="26" t="s">
        <v>162</v>
      </c>
      <c r="D128" s="33"/>
      <c r="E128" s="33"/>
      <c r="F128" s="33"/>
      <c r="G128" s="33"/>
      <c r="H128" s="33"/>
      <c r="I128" s="33"/>
      <c r="J128" s="33"/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6.5" customHeight="1">
      <c r="A129" s="31"/>
      <c r="B129" s="32"/>
      <c r="C129" s="33"/>
      <c r="D129" s="33"/>
      <c r="E129" s="236" t="str">
        <f>E11</f>
        <v>SO 01 - Stavebné práce</v>
      </c>
      <c r="F129" s="294"/>
      <c r="G129" s="294"/>
      <c r="H129" s="294"/>
      <c r="I129" s="33"/>
      <c r="J129" s="33"/>
      <c r="K129" s="33"/>
      <c r="L129" s="52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" customHeight="1">
      <c r="A130" s="31"/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52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2" customHeight="1">
      <c r="A131" s="31"/>
      <c r="B131" s="32"/>
      <c r="C131" s="26" t="s">
        <v>20</v>
      </c>
      <c r="D131" s="33"/>
      <c r="E131" s="33"/>
      <c r="F131" s="24" t="str">
        <f>F14</f>
        <v>Vígľaš-Pstruša</v>
      </c>
      <c r="G131" s="33"/>
      <c r="H131" s="33"/>
      <c r="I131" s="26" t="s">
        <v>22</v>
      </c>
      <c r="J131" s="67" t="str">
        <f>IF(J14="","",J14)</f>
        <v>Vyplň údaj</v>
      </c>
      <c r="K131" s="33"/>
      <c r="L131" s="52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6.9" customHeight="1">
      <c r="A132" s="31"/>
      <c r="B132" s="32"/>
      <c r="C132" s="33"/>
      <c r="D132" s="33"/>
      <c r="E132" s="33"/>
      <c r="F132" s="33"/>
      <c r="G132" s="33"/>
      <c r="H132" s="33"/>
      <c r="I132" s="33"/>
      <c r="J132" s="33"/>
      <c r="K132" s="33"/>
      <c r="L132" s="52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5.15" customHeight="1">
      <c r="A133" s="31"/>
      <c r="B133" s="32"/>
      <c r="C133" s="26" t="s">
        <v>23</v>
      </c>
      <c r="D133" s="33"/>
      <c r="E133" s="33"/>
      <c r="F133" s="24" t="str">
        <f>E17</f>
        <v>AGROSEV, spol. s r.o.</v>
      </c>
      <c r="G133" s="33"/>
      <c r="H133" s="33"/>
      <c r="I133" s="26" t="s">
        <v>31</v>
      </c>
      <c r="J133" s="29" t="str">
        <f>E23</f>
        <v>architektúra, s.r.o.</v>
      </c>
      <c r="K133" s="33"/>
      <c r="L133" s="52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5.15" customHeight="1">
      <c r="A134" s="31"/>
      <c r="B134" s="32"/>
      <c r="C134" s="26" t="s">
        <v>29</v>
      </c>
      <c r="D134" s="33"/>
      <c r="E134" s="33"/>
      <c r="F134" s="24" t="str">
        <f>IF(E20="","",E20)</f>
        <v>Vyplň údaj</v>
      </c>
      <c r="G134" s="33"/>
      <c r="H134" s="33"/>
      <c r="I134" s="26" t="s">
        <v>36</v>
      </c>
      <c r="J134" s="29" t="str">
        <f>E26</f>
        <v xml:space="preserve"> </v>
      </c>
      <c r="K134" s="33"/>
      <c r="L134" s="52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0.35" customHeight="1">
      <c r="A135" s="31"/>
      <c r="B135" s="32"/>
      <c r="C135" s="33"/>
      <c r="D135" s="33"/>
      <c r="E135" s="33"/>
      <c r="F135" s="33"/>
      <c r="G135" s="33"/>
      <c r="H135" s="33"/>
      <c r="I135" s="33"/>
      <c r="J135" s="33"/>
      <c r="K135" s="33"/>
      <c r="L135" s="52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11" customFormat="1" ht="29.25" customHeight="1">
      <c r="A136" s="171"/>
      <c r="B136" s="172"/>
      <c r="C136" s="173" t="s">
        <v>192</v>
      </c>
      <c r="D136" s="174" t="s">
        <v>64</v>
      </c>
      <c r="E136" s="174" t="s">
        <v>60</v>
      </c>
      <c r="F136" s="174" t="s">
        <v>61</v>
      </c>
      <c r="G136" s="174" t="s">
        <v>193</v>
      </c>
      <c r="H136" s="174" t="s">
        <v>194</v>
      </c>
      <c r="I136" s="174" t="s">
        <v>195</v>
      </c>
      <c r="J136" s="175" t="s">
        <v>170</v>
      </c>
      <c r="K136" s="176" t="s">
        <v>196</v>
      </c>
      <c r="L136" s="177"/>
      <c r="M136" s="76" t="s">
        <v>1</v>
      </c>
      <c r="N136" s="77" t="s">
        <v>43</v>
      </c>
      <c r="O136" s="77" t="s">
        <v>197</v>
      </c>
      <c r="P136" s="77" t="s">
        <v>198</v>
      </c>
      <c r="Q136" s="77" t="s">
        <v>199</v>
      </c>
      <c r="R136" s="77" t="s">
        <v>200</v>
      </c>
      <c r="S136" s="77" t="s">
        <v>201</v>
      </c>
      <c r="T136" s="78" t="s">
        <v>202</v>
      </c>
      <c r="U136" s="171"/>
      <c r="V136" s="171"/>
      <c r="W136" s="171"/>
      <c r="X136" s="171"/>
      <c r="Y136" s="171"/>
      <c r="Z136" s="171"/>
      <c r="AA136" s="171"/>
      <c r="AB136" s="171"/>
      <c r="AC136" s="171"/>
      <c r="AD136" s="171"/>
      <c r="AE136" s="171"/>
    </row>
    <row r="137" spans="1:65" s="2" customFormat="1" ht="22.8" customHeight="1">
      <c r="A137" s="31"/>
      <c r="B137" s="32"/>
      <c r="C137" s="83" t="s">
        <v>171</v>
      </c>
      <c r="D137" s="33"/>
      <c r="E137" s="33"/>
      <c r="F137" s="33"/>
      <c r="G137" s="33"/>
      <c r="H137" s="33"/>
      <c r="I137" s="33"/>
      <c r="J137" s="178">
        <f>BK137</f>
        <v>0</v>
      </c>
      <c r="K137" s="33"/>
      <c r="L137" s="36"/>
      <c r="M137" s="79"/>
      <c r="N137" s="179"/>
      <c r="O137" s="80"/>
      <c r="P137" s="180">
        <f>P138+P207</f>
        <v>0</v>
      </c>
      <c r="Q137" s="80"/>
      <c r="R137" s="180">
        <f>R138+R207</f>
        <v>468.39157077636003</v>
      </c>
      <c r="S137" s="80"/>
      <c r="T137" s="181">
        <f>T138+T207</f>
        <v>44.727724999999992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4" t="s">
        <v>78</v>
      </c>
      <c r="AU137" s="14" t="s">
        <v>172</v>
      </c>
      <c r="BK137" s="182">
        <f>BK138+BK207</f>
        <v>0</v>
      </c>
    </row>
    <row r="138" spans="1:65" s="12" customFormat="1" ht="25.95" customHeight="1">
      <c r="B138" s="183"/>
      <c r="C138" s="184"/>
      <c r="D138" s="185" t="s">
        <v>78</v>
      </c>
      <c r="E138" s="186" t="s">
        <v>203</v>
      </c>
      <c r="F138" s="186" t="s">
        <v>204</v>
      </c>
      <c r="G138" s="184"/>
      <c r="H138" s="184"/>
      <c r="I138" s="187"/>
      <c r="J138" s="188">
        <f>BK138</f>
        <v>0</v>
      </c>
      <c r="K138" s="184"/>
      <c r="L138" s="189"/>
      <c r="M138" s="190"/>
      <c r="N138" s="191"/>
      <c r="O138" s="191"/>
      <c r="P138" s="192">
        <f>P139+P146+P156+P165+P205</f>
        <v>0</v>
      </c>
      <c r="Q138" s="191"/>
      <c r="R138" s="192">
        <f>R139+R146+R156+R165+R205</f>
        <v>420.38486457006002</v>
      </c>
      <c r="S138" s="191"/>
      <c r="T138" s="193">
        <f>T139+T146+T156+T165+T205</f>
        <v>44.545306999999994</v>
      </c>
      <c r="AR138" s="194" t="s">
        <v>85</v>
      </c>
      <c r="AT138" s="195" t="s">
        <v>78</v>
      </c>
      <c r="AU138" s="195" t="s">
        <v>7</v>
      </c>
      <c r="AY138" s="194" t="s">
        <v>205</v>
      </c>
      <c r="BK138" s="196">
        <f>BK139+BK146+BK156+BK165+BK205</f>
        <v>0</v>
      </c>
    </row>
    <row r="139" spans="1:65" s="12" customFormat="1" ht="22.8" customHeight="1">
      <c r="B139" s="183"/>
      <c r="C139" s="184"/>
      <c r="D139" s="185" t="s">
        <v>78</v>
      </c>
      <c r="E139" s="197" t="s">
        <v>85</v>
      </c>
      <c r="F139" s="197" t="s">
        <v>206</v>
      </c>
      <c r="G139" s="184"/>
      <c r="H139" s="184"/>
      <c r="I139" s="187"/>
      <c r="J139" s="198">
        <f>BK139</f>
        <v>0</v>
      </c>
      <c r="K139" s="184"/>
      <c r="L139" s="189"/>
      <c r="M139" s="190"/>
      <c r="N139" s="191"/>
      <c r="O139" s="191"/>
      <c r="P139" s="192">
        <f>SUM(P140:P145)</f>
        <v>0</v>
      </c>
      <c r="Q139" s="191"/>
      <c r="R139" s="192">
        <f>SUM(R140:R145)</f>
        <v>53.865000000000002</v>
      </c>
      <c r="S139" s="191"/>
      <c r="T139" s="193">
        <f>SUM(T140:T145)</f>
        <v>0</v>
      </c>
      <c r="AR139" s="194" t="s">
        <v>85</v>
      </c>
      <c r="AT139" s="195" t="s">
        <v>78</v>
      </c>
      <c r="AU139" s="195" t="s">
        <v>85</v>
      </c>
      <c r="AY139" s="194" t="s">
        <v>205</v>
      </c>
      <c r="BK139" s="196">
        <f>SUM(BK140:BK145)</f>
        <v>0</v>
      </c>
    </row>
    <row r="140" spans="1:65" s="2" customFormat="1" ht="24.15" customHeight="1">
      <c r="A140" s="31"/>
      <c r="B140" s="32"/>
      <c r="C140" s="199" t="s">
        <v>85</v>
      </c>
      <c r="D140" s="199" t="s">
        <v>207</v>
      </c>
      <c r="E140" s="200" t="s">
        <v>208</v>
      </c>
      <c r="F140" s="201" t="s">
        <v>209</v>
      </c>
      <c r="G140" s="202" t="s">
        <v>210</v>
      </c>
      <c r="H140" s="203">
        <v>375</v>
      </c>
      <c r="I140" s="204"/>
      <c r="J140" s="205">
        <f t="shared" ref="J140:J145" si="0">ROUND(I140*H140,2)</f>
        <v>0</v>
      </c>
      <c r="K140" s="206"/>
      <c r="L140" s="36"/>
      <c r="M140" s="207" t="s">
        <v>1</v>
      </c>
      <c r="N140" s="208" t="s">
        <v>45</v>
      </c>
      <c r="O140" s="72"/>
      <c r="P140" s="209">
        <f t="shared" ref="P140:P145" si="1">O140*H140</f>
        <v>0</v>
      </c>
      <c r="Q140" s="209">
        <v>0</v>
      </c>
      <c r="R140" s="209">
        <f t="shared" ref="R140:R145" si="2">Q140*H140</f>
        <v>0</v>
      </c>
      <c r="S140" s="209">
        <v>0</v>
      </c>
      <c r="T140" s="210">
        <f t="shared" ref="T140:T145" si="3"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211</v>
      </c>
      <c r="AT140" s="211" t="s">
        <v>207</v>
      </c>
      <c r="AU140" s="211" t="s">
        <v>90</v>
      </c>
      <c r="AY140" s="14" t="s">
        <v>205</v>
      </c>
      <c r="BE140" s="212">
        <f t="shared" ref="BE140:BE145" si="4">IF(N140="základná",J140,0)</f>
        <v>0</v>
      </c>
      <c r="BF140" s="212">
        <f t="shared" ref="BF140:BF145" si="5">IF(N140="znížená",J140,0)</f>
        <v>0</v>
      </c>
      <c r="BG140" s="212">
        <f t="shared" ref="BG140:BG145" si="6">IF(N140="zákl. prenesená",J140,0)</f>
        <v>0</v>
      </c>
      <c r="BH140" s="212">
        <f t="shared" ref="BH140:BH145" si="7">IF(N140="zníž. prenesená",J140,0)</f>
        <v>0</v>
      </c>
      <c r="BI140" s="212">
        <f t="shared" ref="BI140:BI145" si="8">IF(N140="nulová",J140,0)</f>
        <v>0</v>
      </c>
      <c r="BJ140" s="14" t="s">
        <v>90</v>
      </c>
      <c r="BK140" s="212">
        <f t="shared" ref="BK140:BK145" si="9">ROUND(I140*H140,2)</f>
        <v>0</v>
      </c>
      <c r="BL140" s="14" t="s">
        <v>211</v>
      </c>
      <c r="BM140" s="211" t="s">
        <v>212</v>
      </c>
    </row>
    <row r="141" spans="1:65" s="2" customFormat="1" ht="24.15" customHeight="1">
      <c r="A141" s="31"/>
      <c r="B141" s="32"/>
      <c r="C141" s="199" t="s">
        <v>90</v>
      </c>
      <c r="D141" s="199" t="s">
        <v>207</v>
      </c>
      <c r="E141" s="200" t="s">
        <v>213</v>
      </c>
      <c r="F141" s="201" t="s">
        <v>214</v>
      </c>
      <c r="G141" s="202" t="s">
        <v>210</v>
      </c>
      <c r="H141" s="203">
        <v>125</v>
      </c>
      <c r="I141" s="204"/>
      <c r="J141" s="205">
        <f t="shared" si="0"/>
        <v>0</v>
      </c>
      <c r="K141" s="206"/>
      <c r="L141" s="36"/>
      <c r="M141" s="207" t="s">
        <v>1</v>
      </c>
      <c r="N141" s="208" t="s">
        <v>45</v>
      </c>
      <c r="O141" s="72"/>
      <c r="P141" s="209">
        <f t="shared" si="1"/>
        <v>0</v>
      </c>
      <c r="Q141" s="209">
        <v>0</v>
      </c>
      <c r="R141" s="209">
        <f t="shared" si="2"/>
        <v>0</v>
      </c>
      <c r="S141" s="209">
        <v>0</v>
      </c>
      <c r="T141" s="210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211</v>
      </c>
      <c r="AT141" s="211" t="s">
        <v>207</v>
      </c>
      <c r="AU141" s="211" t="s">
        <v>90</v>
      </c>
      <c r="AY141" s="14" t="s">
        <v>205</v>
      </c>
      <c r="BE141" s="212">
        <f t="shared" si="4"/>
        <v>0</v>
      </c>
      <c r="BF141" s="212">
        <f t="shared" si="5"/>
        <v>0</v>
      </c>
      <c r="BG141" s="212">
        <f t="shared" si="6"/>
        <v>0</v>
      </c>
      <c r="BH141" s="212">
        <f t="shared" si="7"/>
        <v>0</v>
      </c>
      <c r="BI141" s="212">
        <f t="shared" si="8"/>
        <v>0</v>
      </c>
      <c r="BJ141" s="14" t="s">
        <v>90</v>
      </c>
      <c r="BK141" s="212">
        <f t="shared" si="9"/>
        <v>0</v>
      </c>
      <c r="BL141" s="14" t="s">
        <v>211</v>
      </c>
      <c r="BM141" s="211" t="s">
        <v>215</v>
      </c>
    </row>
    <row r="142" spans="1:65" s="2" customFormat="1" ht="16.5" customHeight="1">
      <c r="A142" s="31"/>
      <c r="B142" s="32"/>
      <c r="C142" s="199" t="s">
        <v>97</v>
      </c>
      <c r="D142" s="199" t="s">
        <v>207</v>
      </c>
      <c r="E142" s="200" t="s">
        <v>216</v>
      </c>
      <c r="F142" s="201" t="s">
        <v>217</v>
      </c>
      <c r="G142" s="202" t="s">
        <v>210</v>
      </c>
      <c r="H142" s="203">
        <v>34.603000000000002</v>
      </c>
      <c r="I142" s="204"/>
      <c r="J142" s="205">
        <f t="shared" si="0"/>
        <v>0</v>
      </c>
      <c r="K142" s="206"/>
      <c r="L142" s="36"/>
      <c r="M142" s="207" t="s">
        <v>1</v>
      </c>
      <c r="N142" s="208" t="s">
        <v>45</v>
      </c>
      <c r="O142" s="72"/>
      <c r="P142" s="209">
        <f t="shared" si="1"/>
        <v>0</v>
      </c>
      <c r="Q142" s="209">
        <v>0</v>
      </c>
      <c r="R142" s="209">
        <f t="shared" si="2"/>
        <v>0</v>
      </c>
      <c r="S142" s="209">
        <v>0</v>
      </c>
      <c r="T142" s="210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211</v>
      </c>
      <c r="AT142" s="211" t="s">
        <v>207</v>
      </c>
      <c r="AU142" s="211" t="s">
        <v>90</v>
      </c>
      <c r="AY142" s="14" t="s">
        <v>205</v>
      </c>
      <c r="BE142" s="212">
        <f t="shared" si="4"/>
        <v>0</v>
      </c>
      <c r="BF142" s="212">
        <f t="shared" si="5"/>
        <v>0</v>
      </c>
      <c r="BG142" s="212">
        <f t="shared" si="6"/>
        <v>0</v>
      </c>
      <c r="BH142" s="212">
        <f t="shared" si="7"/>
        <v>0</v>
      </c>
      <c r="BI142" s="212">
        <f t="shared" si="8"/>
        <v>0</v>
      </c>
      <c r="BJ142" s="14" t="s">
        <v>90</v>
      </c>
      <c r="BK142" s="212">
        <f t="shared" si="9"/>
        <v>0</v>
      </c>
      <c r="BL142" s="14" t="s">
        <v>211</v>
      </c>
      <c r="BM142" s="211" t="s">
        <v>218</v>
      </c>
    </row>
    <row r="143" spans="1:65" s="2" customFormat="1" ht="33" customHeight="1">
      <c r="A143" s="31"/>
      <c r="B143" s="32"/>
      <c r="C143" s="199" t="s">
        <v>211</v>
      </c>
      <c r="D143" s="199" t="s">
        <v>207</v>
      </c>
      <c r="E143" s="200" t="s">
        <v>219</v>
      </c>
      <c r="F143" s="201" t="s">
        <v>220</v>
      </c>
      <c r="G143" s="202" t="s">
        <v>210</v>
      </c>
      <c r="H143" s="203">
        <v>28.5</v>
      </c>
      <c r="I143" s="204"/>
      <c r="J143" s="205">
        <f t="shared" si="0"/>
        <v>0</v>
      </c>
      <c r="K143" s="206"/>
      <c r="L143" s="36"/>
      <c r="M143" s="207" t="s">
        <v>1</v>
      </c>
      <c r="N143" s="208" t="s">
        <v>45</v>
      </c>
      <c r="O143" s="72"/>
      <c r="P143" s="209">
        <f t="shared" si="1"/>
        <v>0</v>
      </c>
      <c r="Q143" s="209">
        <v>0</v>
      </c>
      <c r="R143" s="209">
        <f t="shared" si="2"/>
        <v>0</v>
      </c>
      <c r="S143" s="209">
        <v>0</v>
      </c>
      <c r="T143" s="210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211</v>
      </c>
      <c r="AT143" s="211" t="s">
        <v>207</v>
      </c>
      <c r="AU143" s="211" t="s">
        <v>90</v>
      </c>
      <c r="AY143" s="14" t="s">
        <v>205</v>
      </c>
      <c r="BE143" s="212">
        <f t="shared" si="4"/>
        <v>0</v>
      </c>
      <c r="BF143" s="212">
        <f t="shared" si="5"/>
        <v>0</v>
      </c>
      <c r="BG143" s="212">
        <f t="shared" si="6"/>
        <v>0</v>
      </c>
      <c r="BH143" s="212">
        <f t="shared" si="7"/>
        <v>0</v>
      </c>
      <c r="BI143" s="212">
        <f t="shared" si="8"/>
        <v>0</v>
      </c>
      <c r="BJ143" s="14" t="s">
        <v>90</v>
      </c>
      <c r="BK143" s="212">
        <f t="shared" si="9"/>
        <v>0</v>
      </c>
      <c r="BL143" s="14" t="s">
        <v>211</v>
      </c>
      <c r="BM143" s="211" t="s">
        <v>221</v>
      </c>
    </row>
    <row r="144" spans="1:65" s="2" customFormat="1" ht="16.5" customHeight="1">
      <c r="A144" s="31"/>
      <c r="B144" s="32"/>
      <c r="C144" s="213" t="s">
        <v>222</v>
      </c>
      <c r="D144" s="213" t="s">
        <v>223</v>
      </c>
      <c r="E144" s="214" t="s">
        <v>224</v>
      </c>
      <c r="F144" s="215" t="s">
        <v>225</v>
      </c>
      <c r="G144" s="216" t="s">
        <v>226</v>
      </c>
      <c r="H144" s="217">
        <v>53.865000000000002</v>
      </c>
      <c r="I144" s="218"/>
      <c r="J144" s="219">
        <f t="shared" si="0"/>
        <v>0</v>
      </c>
      <c r="K144" s="220"/>
      <c r="L144" s="221"/>
      <c r="M144" s="222" t="s">
        <v>1</v>
      </c>
      <c r="N144" s="223" t="s">
        <v>45</v>
      </c>
      <c r="O144" s="72"/>
      <c r="P144" s="209">
        <f t="shared" si="1"/>
        <v>0</v>
      </c>
      <c r="Q144" s="209">
        <v>1</v>
      </c>
      <c r="R144" s="209">
        <f t="shared" si="2"/>
        <v>53.865000000000002</v>
      </c>
      <c r="S144" s="209">
        <v>0</v>
      </c>
      <c r="T144" s="210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227</v>
      </c>
      <c r="AT144" s="211" t="s">
        <v>223</v>
      </c>
      <c r="AU144" s="211" t="s">
        <v>90</v>
      </c>
      <c r="AY144" s="14" t="s">
        <v>205</v>
      </c>
      <c r="BE144" s="212">
        <f t="shared" si="4"/>
        <v>0</v>
      </c>
      <c r="BF144" s="212">
        <f t="shared" si="5"/>
        <v>0</v>
      </c>
      <c r="BG144" s="212">
        <f t="shared" si="6"/>
        <v>0</v>
      </c>
      <c r="BH144" s="212">
        <f t="shared" si="7"/>
        <v>0</v>
      </c>
      <c r="BI144" s="212">
        <f t="shared" si="8"/>
        <v>0</v>
      </c>
      <c r="BJ144" s="14" t="s">
        <v>90</v>
      </c>
      <c r="BK144" s="212">
        <f t="shared" si="9"/>
        <v>0</v>
      </c>
      <c r="BL144" s="14" t="s">
        <v>211</v>
      </c>
      <c r="BM144" s="211" t="s">
        <v>228</v>
      </c>
    </row>
    <row r="145" spans="1:65" s="2" customFormat="1" ht="24.15" customHeight="1">
      <c r="A145" s="31"/>
      <c r="B145" s="32"/>
      <c r="C145" s="199" t="s">
        <v>229</v>
      </c>
      <c r="D145" s="199" t="s">
        <v>207</v>
      </c>
      <c r="E145" s="200" t="s">
        <v>230</v>
      </c>
      <c r="F145" s="201" t="s">
        <v>231</v>
      </c>
      <c r="G145" s="202" t="s">
        <v>210</v>
      </c>
      <c r="H145" s="203">
        <v>15.693</v>
      </c>
      <c r="I145" s="204"/>
      <c r="J145" s="205">
        <f t="shared" si="0"/>
        <v>0</v>
      </c>
      <c r="K145" s="206"/>
      <c r="L145" s="36"/>
      <c r="M145" s="207" t="s">
        <v>1</v>
      </c>
      <c r="N145" s="208" t="s">
        <v>45</v>
      </c>
      <c r="O145" s="72"/>
      <c r="P145" s="209">
        <f t="shared" si="1"/>
        <v>0</v>
      </c>
      <c r="Q145" s="209">
        <v>0</v>
      </c>
      <c r="R145" s="209">
        <f t="shared" si="2"/>
        <v>0</v>
      </c>
      <c r="S145" s="209">
        <v>0</v>
      </c>
      <c r="T145" s="210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211</v>
      </c>
      <c r="AT145" s="211" t="s">
        <v>207</v>
      </c>
      <c r="AU145" s="211" t="s">
        <v>90</v>
      </c>
      <c r="AY145" s="14" t="s">
        <v>205</v>
      </c>
      <c r="BE145" s="212">
        <f t="shared" si="4"/>
        <v>0</v>
      </c>
      <c r="BF145" s="212">
        <f t="shared" si="5"/>
        <v>0</v>
      </c>
      <c r="BG145" s="212">
        <f t="shared" si="6"/>
        <v>0</v>
      </c>
      <c r="BH145" s="212">
        <f t="shared" si="7"/>
        <v>0</v>
      </c>
      <c r="BI145" s="212">
        <f t="shared" si="8"/>
        <v>0</v>
      </c>
      <c r="BJ145" s="14" t="s">
        <v>90</v>
      </c>
      <c r="BK145" s="212">
        <f t="shared" si="9"/>
        <v>0</v>
      </c>
      <c r="BL145" s="14" t="s">
        <v>211</v>
      </c>
      <c r="BM145" s="211" t="s">
        <v>232</v>
      </c>
    </row>
    <row r="146" spans="1:65" s="12" customFormat="1" ht="22.8" customHeight="1">
      <c r="B146" s="183"/>
      <c r="C146" s="184"/>
      <c r="D146" s="185" t="s">
        <v>78</v>
      </c>
      <c r="E146" s="197" t="s">
        <v>90</v>
      </c>
      <c r="F146" s="197" t="s">
        <v>233</v>
      </c>
      <c r="G146" s="184"/>
      <c r="H146" s="184"/>
      <c r="I146" s="187"/>
      <c r="J146" s="198">
        <f>BK146</f>
        <v>0</v>
      </c>
      <c r="K146" s="184"/>
      <c r="L146" s="189"/>
      <c r="M146" s="190"/>
      <c r="N146" s="191"/>
      <c r="O146" s="191"/>
      <c r="P146" s="192">
        <f>SUM(P147:P155)</f>
        <v>0</v>
      </c>
      <c r="Q146" s="191"/>
      <c r="R146" s="192">
        <f>SUM(R147:R155)</f>
        <v>90.190036913039989</v>
      </c>
      <c r="S146" s="191"/>
      <c r="T146" s="193">
        <f>SUM(T147:T155)</f>
        <v>0</v>
      </c>
      <c r="AR146" s="194" t="s">
        <v>85</v>
      </c>
      <c r="AT146" s="195" t="s">
        <v>78</v>
      </c>
      <c r="AU146" s="195" t="s">
        <v>85</v>
      </c>
      <c r="AY146" s="194" t="s">
        <v>205</v>
      </c>
      <c r="BK146" s="196">
        <f>SUM(BK147:BK155)</f>
        <v>0</v>
      </c>
    </row>
    <row r="147" spans="1:65" s="2" customFormat="1" ht="24.15" customHeight="1">
      <c r="A147" s="31"/>
      <c r="B147" s="32"/>
      <c r="C147" s="199" t="s">
        <v>234</v>
      </c>
      <c r="D147" s="199" t="s">
        <v>207</v>
      </c>
      <c r="E147" s="200" t="s">
        <v>235</v>
      </c>
      <c r="F147" s="201" t="s">
        <v>236</v>
      </c>
      <c r="G147" s="202" t="s">
        <v>210</v>
      </c>
      <c r="H147" s="203">
        <v>17.100000000000001</v>
      </c>
      <c r="I147" s="204"/>
      <c r="J147" s="205">
        <f t="shared" ref="J147:J155" si="10">ROUND(I147*H147,2)</f>
        <v>0</v>
      </c>
      <c r="K147" s="206"/>
      <c r="L147" s="36"/>
      <c r="M147" s="207" t="s">
        <v>1</v>
      </c>
      <c r="N147" s="208" t="s">
        <v>45</v>
      </c>
      <c r="O147" s="72"/>
      <c r="P147" s="209">
        <f t="shared" ref="P147:P155" si="11">O147*H147</f>
        <v>0</v>
      </c>
      <c r="Q147" s="209">
        <v>2.2151299999999998</v>
      </c>
      <c r="R147" s="209">
        <f t="shared" ref="R147:R155" si="12">Q147*H147</f>
        <v>37.878723000000001</v>
      </c>
      <c r="S147" s="209">
        <v>0</v>
      </c>
      <c r="T147" s="210">
        <f t="shared" ref="T147:T155" si="13"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1" t="s">
        <v>211</v>
      </c>
      <c r="AT147" s="211" t="s">
        <v>207</v>
      </c>
      <c r="AU147" s="211" t="s">
        <v>90</v>
      </c>
      <c r="AY147" s="14" t="s">
        <v>205</v>
      </c>
      <c r="BE147" s="212">
        <f t="shared" ref="BE147:BE155" si="14">IF(N147="základná",J147,0)</f>
        <v>0</v>
      </c>
      <c r="BF147" s="212">
        <f t="shared" ref="BF147:BF155" si="15">IF(N147="znížená",J147,0)</f>
        <v>0</v>
      </c>
      <c r="BG147" s="212">
        <f t="shared" ref="BG147:BG155" si="16">IF(N147="zákl. prenesená",J147,0)</f>
        <v>0</v>
      </c>
      <c r="BH147" s="212">
        <f t="shared" ref="BH147:BH155" si="17">IF(N147="zníž. prenesená",J147,0)</f>
        <v>0</v>
      </c>
      <c r="BI147" s="212">
        <f t="shared" ref="BI147:BI155" si="18">IF(N147="nulová",J147,0)</f>
        <v>0</v>
      </c>
      <c r="BJ147" s="14" t="s">
        <v>90</v>
      </c>
      <c r="BK147" s="212">
        <f t="shared" ref="BK147:BK155" si="19">ROUND(I147*H147,2)</f>
        <v>0</v>
      </c>
      <c r="BL147" s="14" t="s">
        <v>211</v>
      </c>
      <c r="BM147" s="211" t="s">
        <v>237</v>
      </c>
    </row>
    <row r="148" spans="1:65" s="2" customFormat="1" ht="16.5" customHeight="1">
      <c r="A148" s="31"/>
      <c r="B148" s="32"/>
      <c r="C148" s="199" t="s">
        <v>227</v>
      </c>
      <c r="D148" s="199" t="s">
        <v>207</v>
      </c>
      <c r="E148" s="200" t="s">
        <v>238</v>
      </c>
      <c r="F148" s="201" t="s">
        <v>239</v>
      </c>
      <c r="G148" s="202" t="s">
        <v>226</v>
      </c>
      <c r="H148" s="203">
        <v>0.27700000000000002</v>
      </c>
      <c r="I148" s="204"/>
      <c r="J148" s="205">
        <f t="shared" si="10"/>
        <v>0</v>
      </c>
      <c r="K148" s="206"/>
      <c r="L148" s="36"/>
      <c r="M148" s="207" t="s">
        <v>1</v>
      </c>
      <c r="N148" s="208" t="s">
        <v>45</v>
      </c>
      <c r="O148" s="72"/>
      <c r="P148" s="209">
        <f t="shared" si="11"/>
        <v>0</v>
      </c>
      <c r="Q148" s="209">
        <v>1.20296</v>
      </c>
      <c r="R148" s="209">
        <f t="shared" si="12"/>
        <v>0.33321992000000006</v>
      </c>
      <c r="S148" s="209">
        <v>0</v>
      </c>
      <c r="T148" s="210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1" t="s">
        <v>211</v>
      </c>
      <c r="AT148" s="211" t="s">
        <v>207</v>
      </c>
      <c r="AU148" s="211" t="s">
        <v>90</v>
      </c>
      <c r="AY148" s="14" t="s">
        <v>205</v>
      </c>
      <c r="BE148" s="212">
        <f t="shared" si="14"/>
        <v>0</v>
      </c>
      <c r="BF148" s="212">
        <f t="shared" si="15"/>
        <v>0</v>
      </c>
      <c r="BG148" s="212">
        <f t="shared" si="16"/>
        <v>0</v>
      </c>
      <c r="BH148" s="212">
        <f t="shared" si="17"/>
        <v>0</v>
      </c>
      <c r="BI148" s="212">
        <f t="shared" si="18"/>
        <v>0</v>
      </c>
      <c r="BJ148" s="14" t="s">
        <v>90</v>
      </c>
      <c r="BK148" s="212">
        <f t="shared" si="19"/>
        <v>0</v>
      </c>
      <c r="BL148" s="14" t="s">
        <v>211</v>
      </c>
      <c r="BM148" s="211" t="s">
        <v>240</v>
      </c>
    </row>
    <row r="149" spans="1:65" s="2" customFormat="1" ht="24.15" customHeight="1">
      <c r="A149" s="31"/>
      <c r="B149" s="32"/>
      <c r="C149" s="199" t="s">
        <v>241</v>
      </c>
      <c r="D149" s="199" t="s">
        <v>207</v>
      </c>
      <c r="E149" s="200" t="s">
        <v>242</v>
      </c>
      <c r="F149" s="201" t="s">
        <v>243</v>
      </c>
      <c r="G149" s="202" t="s">
        <v>210</v>
      </c>
      <c r="H149" s="203">
        <v>4.5119999999999996</v>
      </c>
      <c r="I149" s="204"/>
      <c r="J149" s="205">
        <f t="shared" si="10"/>
        <v>0</v>
      </c>
      <c r="K149" s="206"/>
      <c r="L149" s="36"/>
      <c r="M149" s="207" t="s">
        <v>1</v>
      </c>
      <c r="N149" s="208" t="s">
        <v>45</v>
      </c>
      <c r="O149" s="72"/>
      <c r="P149" s="209">
        <f t="shared" si="11"/>
        <v>0</v>
      </c>
      <c r="Q149" s="209">
        <v>2.2151299999999998</v>
      </c>
      <c r="R149" s="209">
        <f t="shared" si="12"/>
        <v>9.9946665599999989</v>
      </c>
      <c r="S149" s="209">
        <v>0</v>
      </c>
      <c r="T149" s="210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1" t="s">
        <v>211</v>
      </c>
      <c r="AT149" s="211" t="s">
        <v>207</v>
      </c>
      <c r="AU149" s="211" t="s">
        <v>90</v>
      </c>
      <c r="AY149" s="14" t="s">
        <v>205</v>
      </c>
      <c r="BE149" s="212">
        <f t="shared" si="14"/>
        <v>0</v>
      </c>
      <c r="BF149" s="212">
        <f t="shared" si="15"/>
        <v>0</v>
      </c>
      <c r="BG149" s="212">
        <f t="shared" si="16"/>
        <v>0</v>
      </c>
      <c r="BH149" s="212">
        <f t="shared" si="17"/>
        <v>0</v>
      </c>
      <c r="BI149" s="212">
        <f t="shared" si="18"/>
        <v>0</v>
      </c>
      <c r="BJ149" s="14" t="s">
        <v>90</v>
      </c>
      <c r="BK149" s="212">
        <f t="shared" si="19"/>
        <v>0</v>
      </c>
      <c r="BL149" s="14" t="s">
        <v>211</v>
      </c>
      <c r="BM149" s="211" t="s">
        <v>244</v>
      </c>
    </row>
    <row r="150" spans="1:65" s="2" customFormat="1" ht="21.75" customHeight="1">
      <c r="A150" s="31"/>
      <c r="B150" s="32"/>
      <c r="C150" s="199" t="s">
        <v>245</v>
      </c>
      <c r="D150" s="199" t="s">
        <v>207</v>
      </c>
      <c r="E150" s="200" t="s">
        <v>246</v>
      </c>
      <c r="F150" s="201" t="s">
        <v>247</v>
      </c>
      <c r="G150" s="202" t="s">
        <v>248</v>
      </c>
      <c r="H150" s="203">
        <v>7.5</v>
      </c>
      <c r="I150" s="204"/>
      <c r="J150" s="205">
        <f t="shared" si="10"/>
        <v>0</v>
      </c>
      <c r="K150" s="206"/>
      <c r="L150" s="36"/>
      <c r="M150" s="207" t="s">
        <v>1</v>
      </c>
      <c r="N150" s="208" t="s">
        <v>45</v>
      </c>
      <c r="O150" s="72"/>
      <c r="P150" s="209">
        <f t="shared" si="11"/>
        <v>0</v>
      </c>
      <c r="Q150" s="209">
        <v>1.5947400000000001E-3</v>
      </c>
      <c r="R150" s="209">
        <f t="shared" si="12"/>
        <v>1.196055E-2</v>
      </c>
      <c r="S150" s="209">
        <v>0</v>
      </c>
      <c r="T150" s="210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1" t="s">
        <v>211</v>
      </c>
      <c r="AT150" s="211" t="s">
        <v>207</v>
      </c>
      <c r="AU150" s="211" t="s">
        <v>90</v>
      </c>
      <c r="AY150" s="14" t="s">
        <v>205</v>
      </c>
      <c r="BE150" s="212">
        <f t="shared" si="14"/>
        <v>0</v>
      </c>
      <c r="BF150" s="212">
        <f t="shared" si="15"/>
        <v>0</v>
      </c>
      <c r="BG150" s="212">
        <f t="shared" si="16"/>
        <v>0</v>
      </c>
      <c r="BH150" s="212">
        <f t="shared" si="17"/>
        <v>0</v>
      </c>
      <c r="BI150" s="212">
        <f t="shared" si="18"/>
        <v>0</v>
      </c>
      <c r="BJ150" s="14" t="s">
        <v>90</v>
      </c>
      <c r="BK150" s="212">
        <f t="shared" si="19"/>
        <v>0</v>
      </c>
      <c r="BL150" s="14" t="s">
        <v>211</v>
      </c>
      <c r="BM150" s="211" t="s">
        <v>249</v>
      </c>
    </row>
    <row r="151" spans="1:65" s="2" customFormat="1" ht="21.75" customHeight="1">
      <c r="A151" s="31"/>
      <c r="B151" s="32"/>
      <c r="C151" s="199" t="s">
        <v>250</v>
      </c>
      <c r="D151" s="199" t="s">
        <v>207</v>
      </c>
      <c r="E151" s="200" t="s">
        <v>251</v>
      </c>
      <c r="F151" s="201" t="s">
        <v>252</v>
      </c>
      <c r="G151" s="202" t="s">
        <v>248</v>
      </c>
      <c r="H151" s="203">
        <v>7.5</v>
      </c>
      <c r="I151" s="204"/>
      <c r="J151" s="205">
        <f t="shared" si="10"/>
        <v>0</v>
      </c>
      <c r="K151" s="206"/>
      <c r="L151" s="36"/>
      <c r="M151" s="207" t="s">
        <v>1</v>
      </c>
      <c r="N151" s="208" t="s">
        <v>45</v>
      </c>
      <c r="O151" s="72"/>
      <c r="P151" s="209">
        <f t="shared" si="11"/>
        <v>0</v>
      </c>
      <c r="Q151" s="209">
        <v>0</v>
      </c>
      <c r="R151" s="209">
        <f t="shared" si="12"/>
        <v>0</v>
      </c>
      <c r="S151" s="209">
        <v>0</v>
      </c>
      <c r="T151" s="210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1" t="s">
        <v>211</v>
      </c>
      <c r="AT151" s="211" t="s">
        <v>207</v>
      </c>
      <c r="AU151" s="211" t="s">
        <v>90</v>
      </c>
      <c r="AY151" s="14" t="s">
        <v>205</v>
      </c>
      <c r="BE151" s="212">
        <f t="shared" si="14"/>
        <v>0</v>
      </c>
      <c r="BF151" s="212">
        <f t="shared" si="15"/>
        <v>0</v>
      </c>
      <c r="BG151" s="212">
        <f t="shared" si="16"/>
        <v>0</v>
      </c>
      <c r="BH151" s="212">
        <f t="shared" si="17"/>
        <v>0</v>
      </c>
      <c r="BI151" s="212">
        <f t="shared" si="18"/>
        <v>0</v>
      </c>
      <c r="BJ151" s="14" t="s">
        <v>90</v>
      </c>
      <c r="BK151" s="212">
        <f t="shared" si="19"/>
        <v>0</v>
      </c>
      <c r="BL151" s="14" t="s">
        <v>211</v>
      </c>
      <c r="BM151" s="211" t="s">
        <v>253</v>
      </c>
    </row>
    <row r="152" spans="1:65" s="2" customFormat="1" ht="16.5" customHeight="1">
      <c r="A152" s="31"/>
      <c r="B152" s="32"/>
      <c r="C152" s="199" t="s">
        <v>254</v>
      </c>
      <c r="D152" s="199" t="s">
        <v>207</v>
      </c>
      <c r="E152" s="200" t="s">
        <v>255</v>
      </c>
      <c r="F152" s="201" t="s">
        <v>256</v>
      </c>
      <c r="G152" s="202" t="s">
        <v>226</v>
      </c>
      <c r="H152" s="203">
        <v>5.1999999999999998E-2</v>
      </c>
      <c r="I152" s="204"/>
      <c r="J152" s="205">
        <f t="shared" si="10"/>
        <v>0</v>
      </c>
      <c r="K152" s="206"/>
      <c r="L152" s="36"/>
      <c r="M152" s="207" t="s">
        <v>1</v>
      </c>
      <c r="N152" s="208" t="s">
        <v>45</v>
      </c>
      <c r="O152" s="72"/>
      <c r="P152" s="209">
        <f t="shared" si="11"/>
        <v>0</v>
      </c>
      <c r="Q152" s="209">
        <v>1.20296</v>
      </c>
      <c r="R152" s="209">
        <f t="shared" si="12"/>
        <v>6.2553919999999999E-2</v>
      </c>
      <c r="S152" s="209">
        <v>0</v>
      </c>
      <c r="T152" s="210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1" t="s">
        <v>211</v>
      </c>
      <c r="AT152" s="211" t="s">
        <v>207</v>
      </c>
      <c r="AU152" s="211" t="s">
        <v>90</v>
      </c>
      <c r="AY152" s="14" t="s">
        <v>205</v>
      </c>
      <c r="BE152" s="212">
        <f t="shared" si="14"/>
        <v>0</v>
      </c>
      <c r="BF152" s="212">
        <f t="shared" si="15"/>
        <v>0</v>
      </c>
      <c r="BG152" s="212">
        <f t="shared" si="16"/>
        <v>0</v>
      </c>
      <c r="BH152" s="212">
        <f t="shared" si="17"/>
        <v>0</v>
      </c>
      <c r="BI152" s="212">
        <f t="shared" si="18"/>
        <v>0</v>
      </c>
      <c r="BJ152" s="14" t="s">
        <v>90</v>
      </c>
      <c r="BK152" s="212">
        <f t="shared" si="19"/>
        <v>0</v>
      </c>
      <c r="BL152" s="14" t="s">
        <v>211</v>
      </c>
      <c r="BM152" s="211" t="s">
        <v>257</v>
      </c>
    </row>
    <row r="153" spans="1:65" s="2" customFormat="1" ht="16.5" customHeight="1">
      <c r="A153" s="31"/>
      <c r="B153" s="32"/>
      <c r="C153" s="199" t="s">
        <v>258</v>
      </c>
      <c r="D153" s="199" t="s">
        <v>207</v>
      </c>
      <c r="E153" s="200" t="s">
        <v>259</v>
      </c>
      <c r="F153" s="201" t="s">
        <v>260</v>
      </c>
      <c r="G153" s="202" t="s">
        <v>210</v>
      </c>
      <c r="H153" s="203">
        <v>18.91</v>
      </c>
      <c r="I153" s="204"/>
      <c r="J153" s="205">
        <f t="shared" si="10"/>
        <v>0</v>
      </c>
      <c r="K153" s="206"/>
      <c r="L153" s="36"/>
      <c r="M153" s="207" t="s">
        <v>1</v>
      </c>
      <c r="N153" s="208" t="s">
        <v>45</v>
      </c>
      <c r="O153" s="72"/>
      <c r="P153" s="209">
        <f t="shared" si="11"/>
        <v>0</v>
      </c>
      <c r="Q153" s="209">
        <v>2.2151342000000001</v>
      </c>
      <c r="R153" s="209">
        <f t="shared" si="12"/>
        <v>41.888187721999998</v>
      </c>
      <c r="S153" s="209">
        <v>0</v>
      </c>
      <c r="T153" s="210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11" t="s">
        <v>211</v>
      </c>
      <c r="AT153" s="211" t="s">
        <v>207</v>
      </c>
      <c r="AU153" s="211" t="s">
        <v>90</v>
      </c>
      <c r="AY153" s="14" t="s">
        <v>205</v>
      </c>
      <c r="BE153" s="212">
        <f t="shared" si="14"/>
        <v>0</v>
      </c>
      <c r="BF153" s="212">
        <f t="shared" si="15"/>
        <v>0</v>
      </c>
      <c r="BG153" s="212">
        <f t="shared" si="16"/>
        <v>0</v>
      </c>
      <c r="BH153" s="212">
        <f t="shared" si="17"/>
        <v>0</v>
      </c>
      <c r="BI153" s="212">
        <f t="shared" si="18"/>
        <v>0</v>
      </c>
      <c r="BJ153" s="14" t="s">
        <v>90</v>
      </c>
      <c r="BK153" s="212">
        <f t="shared" si="19"/>
        <v>0</v>
      </c>
      <c r="BL153" s="14" t="s">
        <v>211</v>
      </c>
      <c r="BM153" s="211" t="s">
        <v>261</v>
      </c>
    </row>
    <row r="154" spans="1:65" s="2" customFormat="1" ht="21.75" customHeight="1">
      <c r="A154" s="31"/>
      <c r="B154" s="32"/>
      <c r="C154" s="199" t="s">
        <v>262</v>
      </c>
      <c r="D154" s="199" t="s">
        <v>207</v>
      </c>
      <c r="E154" s="200" t="s">
        <v>263</v>
      </c>
      <c r="F154" s="201" t="s">
        <v>264</v>
      </c>
      <c r="G154" s="202" t="s">
        <v>248</v>
      </c>
      <c r="H154" s="203">
        <v>12.996</v>
      </c>
      <c r="I154" s="204"/>
      <c r="J154" s="205">
        <f t="shared" si="10"/>
        <v>0</v>
      </c>
      <c r="K154" s="206"/>
      <c r="L154" s="36"/>
      <c r="M154" s="207" t="s">
        <v>1</v>
      </c>
      <c r="N154" s="208" t="s">
        <v>45</v>
      </c>
      <c r="O154" s="72"/>
      <c r="P154" s="209">
        <f t="shared" si="11"/>
        <v>0</v>
      </c>
      <c r="Q154" s="209">
        <v>1.5947400000000001E-3</v>
      </c>
      <c r="R154" s="209">
        <f t="shared" si="12"/>
        <v>2.0725241040000002E-2</v>
      </c>
      <c r="S154" s="209">
        <v>0</v>
      </c>
      <c r="T154" s="210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11" t="s">
        <v>211</v>
      </c>
      <c r="AT154" s="211" t="s">
        <v>207</v>
      </c>
      <c r="AU154" s="211" t="s">
        <v>90</v>
      </c>
      <c r="AY154" s="14" t="s">
        <v>205</v>
      </c>
      <c r="BE154" s="212">
        <f t="shared" si="14"/>
        <v>0</v>
      </c>
      <c r="BF154" s="212">
        <f t="shared" si="15"/>
        <v>0</v>
      </c>
      <c r="BG154" s="212">
        <f t="shared" si="16"/>
        <v>0</v>
      </c>
      <c r="BH154" s="212">
        <f t="shared" si="17"/>
        <v>0</v>
      </c>
      <c r="BI154" s="212">
        <f t="shared" si="18"/>
        <v>0</v>
      </c>
      <c r="BJ154" s="14" t="s">
        <v>90</v>
      </c>
      <c r="BK154" s="212">
        <f t="shared" si="19"/>
        <v>0</v>
      </c>
      <c r="BL154" s="14" t="s">
        <v>211</v>
      </c>
      <c r="BM154" s="211" t="s">
        <v>265</v>
      </c>
    </row>
    <row r="155" spans="1:65" s="2" customFormat="1" ht="21.75" customHeight="1">
      <c r="A155" s="31"/>
      <c r="B155" s="32"/>
      <c r="C155" s="199" t="s">
        <v>266</v>
      </c>
      <c r="D155" s="199" t="s">
        <v>207</v>
      </c>
      <c r="E155" s="200" t="s">
        <v>267</v>
      </c>
      <c r="F155" s="201" t="s">
        <v>268</v>
      </c>
      <c r="G155" s="202" t="s">
        <v>248</v>
      </c>
      <c r="H155" s="203">
        <v>12.996</v>
      </c>
      <c r="I155" s="204"/>
      <c r="J155" s="205">
        <f t="shared" si="10"/>
        <v>0</v>
      </c>
      <c r="K155" s="206"/>
      <c r="L155" s="36"/>
      <c r="M155" s="207" t="s">
        <v>1</v>
      </c>
      <c r="N155" s="208" t="s">
        <v>45</v>
      </c>
      <c r="O155" s="72"/>
      <c r="P155" s="209">
        <f t="shared" si="11"/>
        <v>0</v>
      </c>
      <c r="Q155" s="209">
        <v>0</v>
      </c>
      <c r="R155" s="209">
        <f t="shared" si="12"/>
        <v>0</v>
      </c>
      <c r="S155" s="209">
        <v>0</v>
      </c>
      <c r="T155" s="210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1" t="s">
        <v>211</v>
      </c>
      <c r="AT155" s="211" t="s">
        <v>207</v>
      </c>
      <c r="AU155" s="211" t="s">
        <v>90</v>
      </c>
      <c r="AY155" s="14" t="s">
        <v>205</v>
      </c>
      <c r="BE155" s="212">
        <f t="shared" si="14"/>
        <v>0</v>
      </c>
      <c r="BF155" s="212">
        <f t="shared" si="15"/>
        <v>0</v>
      </c>
      <c r="BG155" s="212">
        <f t="shared" si="16"/>
        <v>0</v>
      </c>
      <c r="BH155" s="212">
        <f t="shared" si="17"/>
        <v>0</v>
      </c>
      <c r="BI155" s="212">
        <f t="shared" si="18"/>
        <v>0</v>
      </c>
      <c r="BJ155" s="14" t="s">
        <v>90</v>
      </c>
      <c r="BK155" s="212">
        <f t="shared" si="19"/>
        <v>0</v>
      </c>
      <c r="BL155" s="14" t="s">
        <v>211</v>
      </c>
      <c r="BM155" s="211" t="s">
        <v>269</v>
      </c>
    </row>
    <row r="156" spans="1:65" s="12" customFormat="1" ht="22.8" customHeight="1">
      <c r="B156" s="183"/>
      <c r="C156" s="184"/>
      <c r="D156" s="185" t="s">
        <v>78</v>
      </c>
      <c r="E156" s="197" t="s">
        <v>97</v>
      </c>
      <c r="F156" s="197" t="s">
        <v>270</v>
      </c>
      <c r="G156" s="184"/>
      <c r="H156" s="184"/>
      <c r="I156" s="187"/>
      <c r="J156" s="198">
        <f>BK156</f>
        <v>0</v>
      </c>
      <c r="K156" s="184"/>
      <c r="L156" s="189"/>
      <c r="M156" s="190"/>
      <c r="N156" s="191"/>
      <c r="O156" s="191"/>
      <c r="P156" s="192">
        <f>SUM(P157:P164)</f>
        <v>0</v>
      </c>
      <c r="Q156" s="191"/>
      <c r="R156" s="192">
        <f>SUM(R157:R164)</f>
        <v>57.814190707999998</v>
      </c>
      <c r="S156" s="191"/>
      <c r="T156" s="193">
        <f>SUM(T157:T164)</f>
        <v>0</v>
      </c>
      <c r="AR156" s="194" t="s">
        <v>85</v>
      </c>
      <c r="AT156" s="195" t="s">
        <v>78</v>
      </c>
      <c r="AU156" s="195" t="s">
        <v>85</v>
      </c>
      <c r="AY156" s="194" t="s">
        <v>205</v>
      </c>
      <c r="BK156" s="196">
        <f>SUM(BK157:BK164)</f>
        <v>0</v>
      </c>
    </row>
    <row r="157" spans="1:65" s="2" customFormat="1" ht="33" customHeight="1">
      <c r="A157" s="31"/>
      <c r="B157" s="32"/>
      <c r="C157" s="199" t="s">
        <v>271</v>
      </c>
      <c r="D157" s="199" t="s">
        <v>207</v>
      </c>
      <c r="E157" s="200" t="s">
        <v>272</v>
      </c>
      <c r="F157" s="201" t="s">
        <v>273</v>
      </c>
      <c r="G157" s="202" t="s">
        <v>210</v>
      </c>
      <c r="H157" s="203">
        <v>19.971</v>
      </c>
      <c r="I157" s="204"/>
      <c r="J157" s="205">
        <f t="shared" ref="J157:J164" si="20">ROUND(I157*H157,2)</f>
        <v>0</v>
      </c>
      <c r="K157" s="206"/>
      <c r="L157" s="36"/>
      <c r="M157" s="207" t="s">
        <v>1</v>
      </c>
      <c r="N157" s="208" t="s">
        <v>45</v>
      </c>
      <c r="O157" s="72"/>
      <c r="P157" s="209">
        <f t="shared" ref="P157:P164" si="21">O157*H157</f>
        <v>0</v>
      </c>
      <c r="Q157" s="209">
        <v>1.92736</v>
      </c>
      <c r="R157" s="209">
        <f t="shared" ref="R157:R164" si="22">Q157*H157</f>
        <v>38.491306559999998</v>
      </c>
      <c r="S157" s="209">
        <v>0</v>
      </c>
      <c r="T157" s="210">
        <f t="shared" ref="T157:T164" si="23"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11" t="s">
        <v>211</v>
      </c>
      <c r="AT157" s="211" t="s">
        <v>207</v>
      </c>
      <c r="AU157" s="211" t="s">
        <v>90</v>
      </c>
      <c r="AY157" s="14" t="s">
        <v>205</v>
      </c>
      <c r="BE157" s="212">
        <f t="shared" ref="BE157:BE164" si="24">IF(N157="základná",J157,0)</f>
        <v>0</v>
      </c>
      <c r="BF157" s="212">
        <f t="shared" ref="BF157:BF164" si="25">IF(N157="znížená",J157,0)</f>
        <v>0</v>
      </c>
      <c r="BG157" s="212">
        <f t="shared" ref="BG157:BG164" si="26">IF(N157="zákl. prenesená",J157,0)</f>
        <v>0</v>
      </c>
      <c r="BH157" s="212">
        <f t="shared" ref="BH157:BH164" si="27">IF(N157="zníž. prenesená",J157,0)</f>
        <v>0</v>
      </c>
      <c r="BI157" s="212">
        <f t="shared" ref="BI157:BI164" si="28">IF(N157="nulová",J157,0)</f>
        <v>0</v>
      </c>
      <c r="BJ157" s="14" t="s">
        <v>90</v>
      </c>
      <c r="BK157" s="212">
        <f t="shared" ref="BK157:BK164" si="29">ROUND(I157*H157,2)</f>
        <v>0</v>
      </c>
      <c r="BL157" s="14" t="s">
        <v>211</v>
      </c>
      <c r="BM157" s="211" t="s">
        <v>274</v>
      </c>
    </row>
    <row r="158" spans="1:65" s="2" customFormat="1" ht="24.15" customHeight="1">
      <c r="A158" s="31"/>
      <c r="B158" s="32"/>
      <c r="C158" s="199" t="s">
        <v>275</v>
      </c>
      <c r="D158" s="199" t="s">
        <v>207</v>
      </c>
      <c r="E158" s="200" t="s">
        <v>276</v>
      </c>
      <c r="F158" s="201" t="s">
        <v>277</v>
      </c>
      <c r="G158" s="202" t="s">
        <v>278</v>
      </c>
      <c r="H158" s="203">
        <v>4</v>
      </c>
      <c r="I158" s="204"/>
      <c r="J158" s="205">
        <f t="shared" si="20"/>
        <v>0</v>
      </c>
      <c r="K158" s="206"/>
      <c r="L158" s="36"/>
      <c r="M158" s="207" t="s">
        <v>1</v>
      </c>
      <c r="N158" s="208" t="s">
        <v>45</v>
      </c>
      <c r="O158" s="72"/>
      <c r="P158" s="209">
        <f t="shared" si="21"/>
        <v>0</v>
      </c>
      <c r="Q158" s="209">
        <v>2.4378029999999998E-2</v>
      </c>
      <c r="R158" s="209">
        <f t="shared" si="22"/>
        <v>9.7512119999999994E-2</v>
      </c>
      <c r="S158" s="209">
        <v>0</v>
      </c>
      <c r="T158" s="210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11" t="s">
        <v>211</v>
      </c>
      <c r="AT158" s="211" t="s">
        <v>207</v>
      </c>
      <c r="AU158" s="211" t="s">
        <v>90</v>
      </c>
      <c r="AY158" s="14" t="s">
        <v>205</v>
      </c>
      <c r="BE158" s="212">
        <f t="shared" si="24"/>
        <v>0</v>
      </c>
      <c r="BF158" s="212">
        <f t="shared" si="25"/>
        <v>0</v>
      </c>
      <c r="BG158" s="212">
        <f t="shared" si="26"/>
        <v>0</v>
      </c>
      <c r="BH158" s="212">
        <f t="shared" si="27"/>
        <v>0</v>
      </c>
      <c r="BI158" s="212">
        <f t="shared" si="28"/>
        <v>0</v>
      </c>
      <c r="BJ158" s="14" t="s">
        <v>90</v>
      </c>
      <c r="BK158" s="212">
        <f t="shared" si="29"/>
        <v>0</v>
      </c>
      <c r="BL158" s="14" t="s">
        <v>211</v>
      </c>
      <c r="BM158" s="211" t="s">
        <v>279</v>
      </c>
    </row>
    <row r="159" spans="1:65" s="2" customFormat="1" ht="24.15" customHeight="1">
      <c r="A159" s="31"/>
      <c r="B159" s="32"/>
      <c r="C159" s="199" t="s">
        <v>280</v>
      </c>
      <c r="D159" s="199" t="s">
        <v>207</v>
      </c>
      <c r="E159" s="200" t="s">
        <v>281</v>
      </c>
      <c r="F159" s="201" t="s">
        <v>282</v>
      </c>
      <c r="G159" s="202" t="s">
        <v>278</v>
      </c>
      <c r="H159" s="203">
        <v>5</v>
      </c>
      <c r="I159" s="204"/>
      <c r="J159" s="205">
        <f t="shared" si="20"/>
        <v>0</v>
      </c>
      <c r="K159" s="206"/>
      <c r="L159" s="36"/>
      <c r="M159" s="207" t="s">
        <v>1</v>
      </c>
      <c r="N159" s="208" t="s">
        <v>45</v>
      </c>
      <c r="O159" s="72"/>
      <c r="P159" s="209">
        <f t="shared" si="21"/>
        <v>0</v>
      </c>
      <c r="Q159" s="209">
        <v>2.9172030000000002E-2</v>
      </c>
      <c r="R159" s="209">
        <f t="shared" si="22"/>
        <v>0.14586015000000002</v>
      </c>
      <c r="S159" s="209">
        <v>0</v>
      </c>
      <c r="T159" s="210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11" t="s">
        <v>211</v>
      </c>
      <c r="AT159" s="211" t="s">
        <v>207</v>
      </c>
      <c r="AU159" s="211" t="s">
        <v>90</v>
      </c>
      <c r="AY159" s="14" t="s">
        <v>205</v>
      </c>
      <c r="BE159" s="212">
        <f t="shared" si="24"/>
        <v>0</v>
      </c>
      <c r="BF159" s="212">
        <f t="shared" si="25"/>
        <v>0</v>
      </c>
      <c r="BG159" s="212">
        <f t="shared" si="26"/>
        <v>0</v>
      </c>
      <c r="BH159" s="212">
        <f t="shared" si="27"/>
        <v>0</v>
      </c>
      <c r="BI159" s="212">
        <f t="shared" si="28"/>
        <v>0</v>
      </c>
      <c r="BJ159" s="14" t="s">
        <v>90</v>
      </c>
      <c r="BK159" s="212">
        <f t="shared" si="29"/>
        <v>0</v>
      </c>
      <c r="BL159" s="14" t="s">
        <v>211</v>
      </c>
      <c r="BM159" s="211" t="s">
        <v>283</v>
      </c>
    </row>
    <row r="160" spans="1:65" s="2" customFormat="1" ht="24.15" customHeight="1">
      <c r="A160" s="31"/>
      <c r="B160" s="32"/>
      <c r="C160" s="213" t="s">
        <v>284</v>
      </c>
      <c r="D160" s="213" t="s">
        <v>223</v>
      </c>
      <c r="E160" s="214" t="s">
        <v>285</v>
      </c>
      <c r="F160" s="215" t="s">
        <v>286</v>
      </c>
      <c r="G160" s="216" t="s">
        <v>278</v>
      </c>
      <c r="H160" s="217">
        <v>12</v>
      </c>
      <c r="I160" s="218"/>
      <c r="J160" s="219">
        <f t="shared" si="20"/>
        <v>0</v>
      </c>
      <c r="K160" s="220"/>
      <c r="L160" s="221"/>
      <c r="M160" s="222" t="s">
        <v>1</v>
      </c>
      <c r="N160" s="223" t="s">
        <v>45</v>
      </c>
      <c r="O160" s="72"/>
      <c r="P160" s="209">
        <f t="shared" si="21"/>
        <v>0</v>
      </c>
      <c r="Q160" s="209">
        <v>5.3999999999999999E-2</v>
      </c>
      <c r="R160" s="209">
        <f t="shared" si="22"/>
        <v>0.64800000000000002</v>
      </c>
      <c r="S160" s="209">
        <v>0</v>
      </c>
      <c r="T160" s="210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11" t="s">
        <v>227</v>
      </c>
      <c r="AT160" s="211" t="s">
        <v>223</v>
      </c>
      <c r="AU160" s="211" t="s">
        <v>90</v>
      </c>
      <c r="AY160" s="14" t="s">
        <v>205</v>
      </c>
      <c r="BE160" s="212">
        <f t="shared" si="24"/>
        <v>0</v>
      </c>
      <c r="BF160" s="212">
        <f t="shared" si="25"/>
        <v>0</v>
      </c>
      <c r="BG160" s="212">
        <f t="shared" si="26"/>
        <v>0</v>
      </c>
      <c r="BH160" s="212">
        <f t="shared" si="27"/>
        <v>0</v>
      </c>
      <c r="BI160" s="212">
        <f t="shared" si="28"/>
        <v>0</v>
      </c>
      <c r="BJ160" s="14" t="s">
        <v>90</v>
      </c>
      <c r="BK160" s="212">
        <f t="shared" si="29"/>
        <v>0</v>
      </c>
      <c r="BL160" s="14" t="s">
        <v>211</v>
      </c>
      <c r="BM160" s="211" t="s">
        <v>287</v>
      </c>
    </row>
    <row r="161" spans="1:65" s="2" customFormat="1" ht="24.15" customHeight="1">
      <c r="A161" s="31"/>
      <c r="B161" s="32"/>
      <c r="C161" s="199" t="s">
        <v>8</v>
      </c>
      <c r="D161" s="199" t="s">
        <v>207</v>
      </c>
      <c r="E161" s="200" t="s">
        <v>288</v>
      </c>
      <c r="F161" s="201" t="s">
        <v>289</v>
      </c>
      <c r="G161" s="202" t="s">
        <v>248</v>
      </c>
      <c r="H161" s="203">
        <v>15.19</v>
      </c>
      <c r="I161" s="204"/>
      <c r="J161" s="205">
        <f t="shared" si="20"/>
        <v>0</v>
      </c>
      <c r="K161" s="206"/>
      <c r="L161" s="36"/>
      <c r="M161" s="207" t="s">
        <v>1</v>
      </c>
      <c r="N161" s="208" t="s">
        <v>45</v>
      </c>
      <c r="O161" s="72"/>
      <c r="P161" s="209">
        <f t="shared" si="21"/>
        <v>0</v>
      </c>
      <c r="Q161" s="209">
        <v>2.9055000000000001E-2</v>
      </c>
      <c r="R161" s="209">
        <f t="shared" si="22"/>
        <v>0.44134544999999997</v>
      </c>
      <c r="S161" s="209">
        <v>0</v>
      </c>
      <c r="T161" s="210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11" t="s">
        <v>211</v>
      </c>
      <c r="AT161" s="211" t="s">
        <v>207</v>
      </c>
      <c r="AU161" s="211" t="s">
        <v>90</v>
      </c>
      <c r="AY161" s="14" t="s">
        <v>205</v>
      </c>
      <c r="BE161" s="212">
        <f t="shared" si="24"/>
        <v>0</v>
      </c>
      <c r="BF161" s="212">
        <f t="shared" si="25"/>
        <v>0</v>
      </c>
      <c r="BG161" s="212">
        <f t="shared" si="26"/>
        <v>0</v>
      </c>
      <c r="BH161" s="212">
        <f t="shared" si="27"/>
        <v>0</v>
      </c>
      <c r="BI161" s="212">
        <f t="shared" si="28"/>
        <v>0</v>
      </c>
      <c r="BJ161" s="14" t="s">
        <v>90</v>
      </c>
      <c r="BK161" s="212">
        <f t="shared" si="29"/>
        <v>0</v>
      </c>
      <c r="BL161" s="14" t="s">
        <v>211</v>
      </c>
      <c r="BM161" s="211" t="s">
        <v>290</v>
      </c>
    </row>
    <row r="162" spans="1:65" s="2" customFormat="1" ht="33" customHeight="1">
      <c r="A162" s="31"/>
      <c r="B162" s="32"/>
      <c r="C162" s="199" t="s">
        <v>291</v>
      </c>
      <c r="D162" s="199" t="s">
        <v>207</v>
      </c>
      <c r="E162" s="200" t="s">
        <v>292</v>
      </c>
      <c r="F162" s="201" t="s">
        <v>293</v>
      </c>
      <c r="G162" s="202" t="s">
        <v>248</v>
      </c>
      <c r="H162" s="203">
        <v>183.08799999999999</v>
      </c>
      <c r="I162" s="204"/>
      <c r="J162" s="205">
        <f t="shared" si="20"/>
        <v>0</v>
      </c>
      <c r="K162" s="206"/>
      <c r="L162" s="36"/>
      <c r="M162" s="207" t="s">
        <v>1</v>
      </c>
      <c r="N162" s="208" t="s">
        <v>45</v>
      </c>
      <c r="O162" s="72"/>
      <c r="P162" s="209">
        <f t="shared" si="21"/>
        <v>0</v>
      </c>
      <c r="Q162" s="209">
        <v>9.3140000000000001E-2</v>
      </c>
      <c r="R162" s="209">
        <f t="shared" si="22"/>
        <v>17.052816319999998</v>
      </c>
      <c r="S162" s="209">
        <v>0</v>
      </c>
      <c r="T162" s="210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11" t="s">
        <v>211</v>
      </c>
      <c r="AT162" s="211" t="s">
        <v>207</v>
      </c>
      <c r="AU162" s="211" t="s">
        <v>90</v>
      </c>
      <c r="AY162" s="14" t="s">
        <v>205</v>
      </c>
      <c r="BE162" s="212">
        <f t="shared" si="24"/>
        <v>0</v>
      </c>
      <c r="BF162" s="212">
        <f t="shared" si="25"/>
        <v>0</v>
      </c>
      <c r="BG162" s="212">
        <f t="shared" si="26"/>
        <v>0</v>
      </c>
      <c r="BH162" s="212">
        <f t="shared" si="27"/>
        <v>0</v>
      </c>
      <c r="BI162" s="212">
        <f t="shared" si="28"/>
        <v>0</v>
      </c>
      <c r="BJ162" s="14" t="s">
        <v>90</v>
      </c>
      <c r="BK162" s="212">
        <f t="shared" si="29"/>
        <v>0</v>
      </c>
      <c r="BL162" s="14" t="s">
        <v>211</v>
      </c>
      <c r="BM162" s="211" t="s">
        <v>294</v>
      </c>
    </row>
    <row r="163" spans="1:65" s="2" customFormat="1" ht="33" customHeight="1">
      <c r="A163" s="31"/>
      <c r="B163" s="32"/>
      <c r="C163" s="199" t="s">
        <v>295</v>
      </c>
      <c r="D163" s="199" t="s">
        <v>207</v>
      </c>
      <c r="E163" s="200" t="s">
        <v>296</v>
      </c>
      <c r="F163" s="201" t="s">
        <v>297</v>
      </c>
      <c r="G163" s="202" t="s">
        <v>248</v>
      </c>
      <c r="H163" s="203">
        <v>8.3439999999999994</v>
      </c>
      <c r="I163" s="204"/>
      <c r="J163" s="205">
        <f t="shared" si="20"/>
        <v>0</v>
      </c>
      <c r="K163" s="206"/>
      <c r="L163" s="36"/>
      <c r="M163" s="207" t="s">
        <v>1</v>
      </c>
      <c r="N163" s="208" t="s">
        <v>45</v>
      </c>
      <c r="O163" s="72"/>
      <c r="P163" s="209">
        <f t="shared" si="21"/>
        <v>0</v>
      </c>
      <c r="Q163" s="209">
        <v>0.1112445</v>
      </c>
      <c r="R163" s="209">
        <f t="shared" si="22"/>
        <v>0.92822410799999988</v>
      </c>
      <c r="S163" s="209">
        <v>0</v>
      </c>
      <c r="T163" s="210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11" t="s">
        <v>211</v>
      </c>
      <c r="AT163" s="211" t="s">
        <v>207</v>
      </c>
      <c r="AU163" s="211" t="s">
        <v>90</v>
      </c>
      <c r="AY163" s="14" t="s">
        <v>205</v>
      </c>
      <c r="BE163" s="212">
        <f t="shared" si="24"/>
        <v>0</v>
      </c>
      <c r="BF163" s="212">
        <f t="shared" si="25"/>
        <v>0</v>
      </c>
      <c r="BG163" s="212">
        <f t="shared" si="26"/>
        <v>0</v>
      </c>
      <c r="BH163" s="212">
        <f t="shared" si="27"/>
        <v>0</v>
      </c>
      <c r="BI163" s="212">
        <f t="shared" si="28"/>
        <v>0</v>
      </c>
      <c r="BJ163" s="14" t="s">
        <v>90</v>
      </c>
      <c r="BK163" s="212">
        <f t="shared" si="29"/>
        <v>0</v>
      </c>
      <c r="BL163" s="14" t="s">
        <v>211</v>
      </c>
      <c r="BM163" s="211" t="s">
        <v>298</v>
      </c>
    </row>
    <row r="164" spans="1:65" s="2" customFormat="1" ht="24.15" customHeight="1">
      <c r="A164" s="31"/>
      <c r="B164" s="32"/>
      <c r="C164" s="199" t="s">
        <v>299</v>
      </c>
      <c r="D164" s="199" t="s">
        <v>207</v>
      </c>
      <c r="E164" s="200" t="s">
        <v>300</v>
      </c>
      <c r="F164" s="201" t="s">
        <v>301</v>
      </c>
      <c r="G164" s="202" t="s">
        <v>302</v>
      </c>
      <c r="H164" s="203">
        <v>60.84</v>
      </c>
      <c r="I164" s="204"/>
      <c r="J164" s="205">
        <f t="shared" si="20"/>
        <v>0</v>
      </c>
      <c r="K164" s="206"/>
      <c r="L164" s="36"/>
      <c r="M164" s="207" t="s">
        <v>1</v>
      </c>
      <c r="N164" s="208" t="s">
        <v>45</v>
      </c>
      <c r="O164" s="72"/>
      <c r="P164" s="209">
        <f t="shared" si="21"/>
        <v>0</v>
      </c>
      <c r="Q164" s="209">
        <v>1.4999999999999999E-4</v>
      </c>
      <c r="R164" s="209">
        <f t="shared" si="22"/>
        <v>9.1260000000000004E-3</v>
      </c>
      <c r="S164" s="209">
        <v>0</v>
      </c>
      <c r="T164" s="210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11" t="s">
        <v>211</v>
      </c>
      <c r="AT164" s="211" t="s">
        <v>207</v>
      </c>
      <c r="AU164" s="211" t="s">
        <v>90</v>
      </c>
      <c r="AY164" s="14" t="s">
        <v>205</v>
      </c>
      <c r="BE164" s="212">
        <f t="shared" si="24"/>
        <v>0</v>
      </c>
      <c r="BF164" s="212">
        <f t="shared" si="25"/>
        <v>0</v>
      </c>
      <c r="BG164" s="212">
        <f t="shared" si="26"/>
        <v>0</v>
      </c>
      <c r="BH164" s="212">
        <f t="shared" si="27"/>
        <v>0</v>
      </c>
      <c r="BI164" s="212">
        <f t="shared" si="28"/>
        <v>0</v>
      </c>
      <c r="BJ164" s="14" t="s">
        <v>90</v>
      </c>
      <c r="BK164" s="212">
        <f t="shared" si="29"/>
        <v>0</v>
      </c>
      <c r="BL164" s="14" t="s">
        <v>211</v>
      </c>
      <c r="BM164" s="211" t="s">
        <v>303</v>
      </c>
    </row>
    <row r="165" spans="1:65" s="12" customFormat="1" ht="22.8" customHeight="1">
      <c r="B165" s="183"/>
      <c r="C165" s="184"/>
      <c r="D165" s="185" t="s">
        <v>78</v>
      </c>
      <c r="E165" s="197" t="s">
        <v>229</v>
      </c>
      <c r="F165" s="197" t="s">
        <v>304</v>
      </c>
      <c r="G165" s="184"/>
      <c r="H165" s="184"/>
      <c r="I165" s="187"/>
      <c r="J165" s="198">
        <f>BK165</f>
        <v>0</v>
      </c>
      <c r="K165" s="184"/>
      <c r="L165" s="189"/>
      <c r="M165" s="190"/>
      <c r="N165" s="191"/>
      <c r="O165" s="191"/>
      <c r="P165" s="192">
        <f>P166+SUM(P167:P183)</f>
        <v>0</v>
      </c>
      <c r="Q165" s="191"/>
      <c r="R165" s="192">
        <f>R166+SUM(R167:R183)</f>
        <v>218.51563694902003</v>
      </c>
      <c r="S165" s="191"/>
      <c r="T165" s="193">
        <f>T166+SUM(T167:T183)</f>
        <v>44.545306999999994</v>
      </c>
      <c r="AR165" s="194" t="s">
        <v>85</v>
      </c>
      <c r="AT165" s="195" t="s">
        <v>78</v>
      </c>
      <c r="AU165" s="195" t="s">
        <v>85</v>
      </c>
      <c r="AY165" s="194" t="s">
        <v>205</v>
      </c>
      <c r="BK165" s="196">
        <f>BK166+SUM(BK167:BK183)</f>
        <v>0</v>
      </c>
    </row>
    <row r="166" spans="1:65" s="2" customFormat="1" ht="37.799999999999997" customHeight="1">
      <c r="A166" s="31"/>
      <c r="B166" s="32"/>
      <c r="C166" s="199" t="s">
        <v>305</v>
      </c>
      <c r="D166" s="199" t="s">
        <v>207</v>
      </c>
      <c r="E166" s="200" t="s">
        <v>306</v>
      </c>
      <c r="F166" s="201" t="s">
        <v>307</v>
      </c>
      <c r="G166" s="202" t="s">
        <v>248</v>
      </c>
      <c r="H166" s="203">
        <v>164.17599999999999</v>
      </c>
      <c r="I166" s="204"/>
      <c r="J166" s="205">
        <f t="shared" ref="J166:J182" si="30">ROUND(I166*H166,2)</f>
        <v>0</v>
      </c>
      <c r="K166" s="206"/>
      <c r="L166" s="36"/>
      <c r="M166" s="207" t="s">
        <v>1</v>
      </c>
      <c r="N166" s="208" t="s">
        <v>45</v>
      </c>
      <c r="O166" s="72"/>
      <c r="P166" s="209">
        <f t="shared" ref="P166:P182" si="31">O166*H166</f>
        <v>0</v>
      </c>
      <c r="Q166" s="209">
        <v>2.0872000000000002E-2</v>
      </c>
      <c r="R166" s="209">
        <f t="shared" ref="R166:R182" si="32">Q166*H166</f>
        <v>3.4266814719999998</v>
      </c>
      <c r="S166" s="209">
        <v>0</v>
      </c>
      <c r="T166" s="210">
        <f t="shared" ref="T166:T182" si="33"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11" t="s">
        <v>211</v>
      </c>
      <c r="AT166" s="211" t="s">
        <v>207</v>
      </c>
      <c r="AU166" s="211" t="s">
        <v>90</v>
      </c>
      <c r="AY166" s="14" t="s">
        <v>205</v>
      </c>
      <c r="BE166" s="212">
        <f t="shared" ref="BE166:BE182" si="34">IF(N166="základná",J166,0)</f>
        <v>0</v>
      </c>
      <c r="BF166" s="212">
        <f t="shared" ref="BF166:BF182" si="35">IF(N166="znížená",J166,0)</f>
        <v>0</v>
      </c>
      <c r="BG166" s="212">
        <f t="shared" ref="BG166:BG182" si="36">IF(N166="zákl. prenesená",J166,0)</f>
        <v>0</v>
      </c>
      <c r="BH166" s="212">
        <f t="shared" ref="BH166:BH182" si="37">IF(N166="zníž. prenesená",J166,0)</f>
        <v>0</v>
      </c>
      <c r="BI166" s="212">
        <f t="shared" ref="BI166:BI182" si="38">IF(N166="nulová",J166,0)</f>
        <v>0</v>
      </c>
      <c r="BJ166" s="14" t="s">
        <v>90</v>
      </c>
      <c r="BK166" s="212">
        <f t="shared" ref="BK166:BK182" si="39">ROUND(I166*H166,2)</f>
        <v>0</v>
      </c>
      <c r="BL166" s="14" t="s">
        <v>211</v>
      </c>
      <c r="BM166" s="211" t="s">
        <v>308</v>
      </c>
    </row>
    <row r="167" spans="1:65" s="2" customFormat="1" ht="37.799999999999997" customHeight="1">
      <c r="A167" s="31"/>
      <c r="B167" s="32"/>
      <c r="C167" s="199" t="s">
        <v>309</v>
      </c>
      <c r="D167" s="199" t="s">
        <v>207</v>
      </c>
      <c r="E167" s="200" t="s">
        <v>310</v>
      </c>
      <c r="F167" s="201" t="s">
        <v>311</v>
      </c>
      <c r="G167" s="202" t="s">
        <v>248</v>
      </c>
      <c r="H167" s="203">
        <v>164.17599999999999</v>
      </c>
      <c r="I167" s="204"/>
      <c r="J167" s="205">
        <f t="shared" si="30"/>
        <v>0</v>
      </c>
      <c r="K167" s="206"/>
      <c r="L167" s="36"/>
      <c r="M167" s="207" t="s">
        <v>1</v>
      </c>
      <c r="N167" s="208" t="s">
        <v>45</v>
      </c>
      <c r="O167" s="72"/>
      <c r="P167" s="209">
        <f t="shared" si="31"/>
        <v>0</v>
      </c>
      <c r="Q167" s="209">
        <v>1.4999999999999999E-4</v>
      </c>
      <c r="R167" s="209">
        <f t="shared" si="32"/>
        <v>2.4626399999999996E-2</v>
      </c>
      <c r="S167" s="209">
        <v>0</v>
      </c>
      <c r="T167" s="210">
        <f t="shared" si="3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11" t="s">
        <v>211</v>
      </c>
      <c r="AT167" s="211" t="s">
        <v>207</v>
      </c>
      <c r="AU167" s="211" t="s">
        <v>90</v>
      </c>
      <c r="AY167" s="14" t="s">
        <v>205</v>
      </c>
      <c r="BE167" s="212">
        <f t="shared" si="34"/>
        <v>0</v>
      </c>
      <c r="BF167" s="212">
        <f t="shared" si="35"/>
        <v>0</v>
      </c>
      <c r="BG167" s="212">
        <f t="shared" si="36"/>
        <v>0</v>
      </c>
      <c r="BH167" s="212">
        <f t="shared" si="37"/>
        <v>0</v>
      </c>
      <c r="BI167" s="212">
        <f t="shared" si="38"/>
        <v>0</v>
      </c>
      <c r="BJ167" s="14" t="s">
        <v>90</v>
      </c>
      <c r="BK167" s="212">
        <f t="shared" si="39"/>
        <v>0</v>
      </c>
      <c r="BL167" s="14" t="s">
        <v>211</v>
      </c>
      <c r="BM167" s="211" t="s">
        <v>312</v>
      </c>
    </row>
    <row r="168" spans="1:65" s="2" customFormat="1" ht="33" customHeight="1">
      <c r="A168" s="31"/>
      <c r="B168" s="32"/>
      <c r="C168" s="199" t="s">
        <v>313</v>
      </c>
      <c r="D168" s="199" t="s">
        <v>207</v>
      </c>
      <c r="E168" s="200" t="s">
        <v>314</v>
      </c>
      <c r="F168" s="201" t="s">
        <v>315</v>
      </c>
      <c r="G168" s="202" t="s">
        <v>248</v>
      </c>
      <c r="H168" s="203">
        <v>337.99700000000001</v>
      </c>
      <c r="I168" s="204"/>
      <c r="J168" s="205">
        <f t="shared" si="30"/>
        <v>0</v>
      </c>
      <c r="K168" s="206"/>
      <c r="L168" s="36"/>
      <c r="M168" s="207" t="s">
        <v>1</v>
      </c>
      <c r="N168" s="208" t="s">
        <v>45</v>
      </c>
      <c r="O168" s="72"/>
      <c r="P168" s="209">
        <f t="shared" si="31"/>
        <v>0</v>
      </c>
      <c r="Q168" s="209">
        <v>1.898E-2</v>
      </c>
      <c r="R168" s="209">
        <f t="shared" si="32"/>
        <v>6.4151830600000004</v>
      </c>
      <c r="S168" s="209">
        <v>0</v>
      </c>
      <c r="T168" s="210">
        <f t="shared" si="3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11" t="s">
        <v>211</v>
      </c>
      <c r="AT168" s="211" t="s">
        <v>207</v>
      </c>
      <c r="AU168" s="211" t="s">
        <v>90</v>
      </c>
      <c r="AY168" s="14" t="s">
        <v>205</v>
      </c>
      <c r="BE168" s="212">
        <f t="shared" si="34"/>
        <v>0</v>
      </c>
      <c r="BF168" s="212">
        <f t="shared" si="35"/>
        <v>0</v>
      </c>
      <c r="BG168" s="212">
        <f t="shared" si="36"/>
        <v>0</v>
      </c>
      <c r="BH168" s="212">
        <f t="shared" si="37"/>
        <v>0</v>
      </c>
      <c r="BI168" s="212">
        <f t="shared" si="38"/>
        <v>0</v>
      </c>
      <c r="BJ168" s="14" t="s">
        <v>90</v>
      </c>
      <c r="BK168" s="212">
        <f t="shared" si="39"/>
        <v>0</v>
      </c>
      <c r="BL168" s="14" t="s">
        <v>211</v>
      </c>
      <c r="BM168" s="211" t="s">
        <v>316</v>
      </c>
    </row>
    <row r="169" spans="1:65" s="2" customFormat="1" ht="24.15" customHeight="1">
      <c r="A169" s="31"/>
      <c r="B169" s="32"/>
      <c r="C169" s="199" t="s">
        <v>317</v>
      </c>
      <c r="D169" s="199" t="s">
        <v>207</v>
      </c>
      <c r="E169" s="200" t="s">
        <v>318</v>
      </c>
      <c r="F169" s="201" t="s">
        <v>319</v>
      </c>
      <c r="G169" s="202" t="s">
        <v>248</v>
      </c>
      <c r="H169" s="203">
        <v>682.57399999999996</v>
      </c>
      <c r="I169" s="204"/>
      <c r="J169" s="205">
        <f t="shared" si="30"/>
        <v>0</v>
      </c>
      <c r="K169" s="206"/>
      <c r="L169" s="36"/>
      <c r="M169" s="207" t="s">
        <v>1</v>
      </c>
      <c r="N169" s="208" t="s">
        <v>45</v>
      </c>
      <c r="O169" s="72"/>
      <c r="P169" s="209">
        <f t="shared" si="31"/>
        <v>0</v>
      </c>
      <c r="Q169" s="209">
        <v>4.0000000000000002E-4</v>
      </c>
      <c r="R169" s="209">
        <f t="shared" si="32"/>
        <v>0.27302959999999998</v>
      </c>
      <c r="S169" s="209">
        <v>0</v>
      </c>
      <c r="T169" s="210">
        <f t="shared" si="3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11" t="s">
        <v>211</v>
      </c>
      <c r="AT169" s="211" t="s">
        <v>207</v>
      </c>
      <c r="AU169" s="211" t="s">
        <v>90</v>
      </c>
      <c r="AY169" s="14" t="s">
        <v>205</v>
      </c>
      <c r="BE169" s="212">
        <f t="shared" si="34"/>
        <v>0</v>
      </c>
      <c r="BF169" s="212">
        <f t="shared" si="35"/>
        <v>0</v>
      </c>
      <c r="BG169" s="212">
        <f t="shared" si="36"/>
        <v>0</v>
      </c>
      <c r="BH169" s="212">
        <f t="shared" si="37"/>
        <v>0</v>
      </c>
      <c r="BI169" s="212">
        <f t="shared" si="38"/>
        <v>0</v>
      </c>
      <c r="BJ169" s="14" t="s">
        <v>90</v>
      </c>
      <c r="BK169" s="212">
        <f t="shared" si="39"/>
        <v>0</v>
      </c>
      <c r="BL169" s="14" t="s">
        <v>211</v>
      </c>
      <c r="BM169" s="211" t="s">
        <v>320</v>
      </c>
    </row>
    <row r="170" spans="1:65" s="2" customFormat="1" ht="24.15" customHeight="1">
      <c r="A170" s="31"/>
      <c r="B170" s="32"/>
      <c r="C170" s="199" t="s">
        <v>321</v>
      </c>
      <c r="D170" s="199" t="s">
        <v>207</v>
      </c>
      <c r="E170" s="200" t="s">
        <v>322</v>
      </c>
      <c r="F170" s="201" t="s">
        <v>323</v>
      </c>
      <c r="G170" s="202" t="s">
        <v>248</v>
      </c>
      <c r="H170" s="203">
        <v>584.90499999999997</v>
      </c>
      <c r="I170" s="204"/>
      <c r="J170" s="205">
        <f t="shared" si="30"/>
        <v>0</v>
      </c>
      <c r="K170" s="206"/>
      <c r="L170" s="36"/>
      <c r="M170" s="207" t="s">
        <v>1</v>
      </c>
      <c r="N170" s="208" t="s">
        <v>45</v>
      </c>
      <c r="O170" s="72"/>
      <c r="P170" s="209">
        <f t="shared" si="31"/>
        <v>0</v>
      </c>
      <c r="Q170" s="209">
        <v>7.8799999999999999E-3</v>
      </c>
      <c r="R170" s="209">
        <f t="shared" si="32"/>
        <v>4.6090513999999994</v>
      </c>
      <c r="S170" s="209">
        <v>0</v>
      </c>
      <c r="T170" s="210">
        <f t="shared" si="3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11" t="s">
        <v>211</v>
      </c>
      <c r="AT170" s="211" t="s">
        <v>207</v>
      </c>
      <c r="AU170" s="211" t="s">
        <v>90</v>
      </c>
      <c r="AY170" s="14" t="s">
        <v>205</v>
      </c>
      <c r="BE170" s="212">
        <f t="shared" si="34"/>
        <v>0</v>
      </c>
      <c r="BF170" s="212">
        <f t="shared" si="35"/>
        <v>0</v>
      </c>
      <c r="BG170" s="212">
        <f t="shared" si="36"/>
        <v>0</v>
      </c>
      <c r="BH170" s="212">
        <f t="shared" si="37"/>
        <v>0</v>
      </c>
      <c r="BI170" s="212">
        <f t="shared" si="38"/>
        <v>0</v>
      </c>
      <c r="BJ170" s="14" t="s">
        <v>90</v>
      </c>
      <c r="BK170" s="212">
        <f t="shared" si="39"/>
        <v>0</v>
      </c>
      <c r="BL170" s="14" t="s">
        <v>211</v>
      </c>
      <c r="BM170" s="211" t="s">
        <v>324</v>
      </c>
    </row>
    <row r="171" spans="1:65" s="2" customFormat="1" ht="24.15" customHeight="1">
      <c r="A171" s="31"/>
      <c r="B171" s="32"/>
      <c r="C171" s="199" t="s">
        <v>325</v>
      </c>
      <c r="D171" s="199" t="s">
        <v>207</v>
      </c>
      <c r="E171" s="200" t="s">
        <v>326</v>
      </c>
      <c r="F171" s="201" t="s">
        <v>327</v>
      </c>
      <c r="G171" s="202" t="s">
        <v>248</v>
      </c>
      <c r="H171" s="203">
        <v>682.57399999999996</v>
      </c>
      <c r="I171" s="204"/>
      <c r="J171" s="205">
        <f t="shared" si="30"/>
        <v>0</v>
      </c>
      <c r="K171" s="206"/>
      <c r="L171" s="36"/>
      <c r="M171" s="207" t="s">
        <v>1</v>
      </c>
      <c r="N171" s="208" t="s">
        <v>45</v>
      </c>
      <c r="O171" s="72"/>
      <c r="P171" s="209">
        <f t="shared" si="31"/>
        <v>0</v>
      </c>
      <c r="Q171" s="209">
        <v>5.1539999999999997E-3</v>
      </c>
      <c r="R171" s="209">
        <f t="shared" si="32"/>
        <v>3.5179863959999995</v>
      </c>
      <c r="S171" s="209">
        <v>0</v>
      </c>
      <c r="T171" s="210">
        <f t="shared" si="3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11" t="s">
        <v>211</v>
      </c>
      <c r="AT171" s="211" t="s">
        <v>207</v>
      </c>
      <c r="AU171" s="211" t="s">
        <v>90</v>
      </c>
      <c r="AY171" s="14" t="s">
        <v>205</v>
      </c>
      <c r="BE171" s="212">
        <f t="shared" si="34"/>
        <v>0</v>
      </c>
      <c r="BF171" s="212">
        <f t="shared" si="35"/>
        <v>0</v>
      </c>
      <c r="BG171" s="212">
        <f t="shared" si="36"/>
        <v>0</v>
      </c>
      <c r="BH171" s="212">
        <f t="shared" si="37"/>
        <v>0</v>
      </c>
      <c r="BI171" s="212">
        <f t="shared" si="38"/>
        <v>0</v>
      </c>
      <c r="BJ171" s="14" t="s">
        <v>90</v>
      </c>
      <c r="BK171" s="212">
        <f t="shared" si="39"/>
        <v>0</v>
      </c>
      <c r="BL171" s="14" t="s">
        <v>211</v>
      </c>
      <c r="BM171" s="211" t="s">
        <v>328</v>
      </c>
    </row>
    <row r="172" spans="1:65" s="2" customFormat="1" ht="24.15" customHeight="1">
      <c r="A172" s="31"/>
      <c r="B172" s="32"/>
      <c r="C172" s="199" t="s">
        <v>329</v>
      </c>
      <c r="D172" s="199" t="s">
        <v>207</v>
      </c>
      <c r="E172" s="200" t="s">
        <v>330</v>
      </c>
      <c r="F172" s="201" t="s">
        <v>331</v>
      </c>
      <c r="G172" s="202" t="s">
        <v>248</v>
      </c>
      <c r="H172" s="203">
        <v>635.47</v>
      </c>
      <c r="I172" s="204"/>
      <c r="J172" s="205">
        <f t="shared" si="30"/>
        <v>0</v>
      </c>
      <c r="K172" s="206"/>
      <c r="L172" s="36"/>
      <c r="M172" s="207" t="s">
        <v>1</v>
      </c>
      <c r="N172" s="208" t="s">
        <v>45</v>
      </c>
      <c r="O172" s="72"/>
      <c r="P172" s="209">
        <f t="shared" si="31"/>
        <v>0</v>
      </c>
      <c r="Q172" s="209">
        <v>2.65E-3</v>
      </c>
      <c r="R172" s="209">
        <f t="shared" si="32"/>
        <v>1.6839955</v>
      </c>
      <c r="S172" s="209">
        <v>0</v>
      </c>
      <c r="T172" s="210">
        <f t="shared" si="3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11" t="s">
        <v>211</v>
      </c>
      <c r="AT172" s="211" t="s">
        <v>207</v>
      </c>
      <c r="AU172" s="211" t="s">
        <v>90</v>
      </c>
      <c r="AY172" s="14" t="s">
        <v>205</v>
      </c>
      <c r="BE172" s="212">
        <f t="shared" si="34"/>
        <v>0</v>
      </c>
      <c r="BF172" s="212">
        <f t="shared" si="35"/>
        <v>0</v>
      </c>
      <c r="BG172" s="212">
        <f t="shared" si="36"/>
        <v>0</v>
      </c>
      <c r="BH172" s="212">
        <f t="shared" si="37"/>
        <v>0</v>
      </c>
      <c r="BI172" s="212">
        <f t="shared" si="38"/>
        <v>0</v>
      </c>
      <c r="BJ172" s="14" t="s">
        <v>90</v>
      </c>
      <c r="BK172" s="212">
        <f t="shared" si="39"/>
        <v>0</v>
      </c>
      <c r="BL172" s="14" t="s">
        <v>211</v>
      </c>
      <c r="BM172" s="211" t="s">
        <v>332</v>
      </c>
    </row>
    <row r="173" spans="1:65" s="2" customFormat="1" ht="24.15" customHeight="1">
      <c r="A173" s="31"/>
      <c r="B173" s="32"/>
      <c r="C173" s="199" t="s">
        <v>333</v>
      </c>
      <c r="D173" s="199" t="s">
        <v>207</v>
      </c>
      <c r="E173" s="200" t="s">
        <v>334</v>
      </c>
      <c r="F173" s="201" t="s">
        <v>335</v>
      </c>
      <c r="G173" s="202" t="s">
        <v>248</v>
      </c>
      <c r="H173" s="203">
        <v>39.707999999999998</v>
      </c>
      <c r="I173" s="204"/>
      <c r="J173" s="205">
        <f t="shared" si="30"/>
        <v>0</v>
      </c>
      <c r="K173" s="206"/>
      <c r="L173" s="36"/>
      <c r="M173" s="207" t="s">
        <v>1</v>
      </c>
      <c r="N173" s="208" t="s">
        <v>45</v>
      </c>
      <c r="O173" s="72"/>
      <c r="P173" s="209">
        <f t="shared" si="31"/>
        <v>0</v>
      </c>
      <c r="Q173" s="209">
        <v>2.65E-3</v>
      </c>
      <c r="R173" s="209">
        <f t="shared" si="32"/>
        <v>0.10522619999999999</v>
      </c>
      <c r="S173" s="209">
        <v>0</v>
      </c>
      <c r="T173" s="210">
        <f t="shared" si="3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11" t="s">
        <v>211</v>
      </c>
      <c r="AT173" s="211" t="s">
        <v>207</v>
      </c>
      <c r="AU173" s="211" t="s">
        <v>90</v>
      </c>
      <c r="AY173" s="14" t="s">
        <v>205</v>
      </c>
      <c r="BE173" s="212">
        <f t="shared" si="34"/>
        <v>0</v>
      </c>
      <c r="BF173" s="212">
        <f t="shared" si="35"/>
        <v>0</v>
      </c>
      <c r="BG173" s="212">
        <f t="shared" si="36"/>
        <v>0</v>
      </c>
      <c r="BH173" s="212">
        <f t="shared" si="37"/>
        <v>0</v>
      </c>
      <c r="BI173" s="212">
        <f t="shared" si="38"/>
        <v>0</v>
      </c>
      <c r="BJ173" s="14" t="s">
        <v>90</v>
      </c>
      <c r="BK173" s="212">
        <f t="shared" si="39"/>
        <v>0</v>
      </c>
      <c r="BL173" s="14" t="s">
        <v>211</v>
      </c>
      <c r="BM173" s="211" t="s">
        <v>336</v>
      </c>
    </row>
    <row r="174" spans="1:65" s="2" customFormat="1" ht="33" customHeight="1">
      <c r="A174" s="31"/>
      <c r="B174" s="32"/>
      <c r="C174" s="199" t="s">
        <v>337</v>
      </c>
      <c r="D174" s="199" t="s">
        <v>207</v>
      </c>
      <c r="E174" s="200" t="s">
        <v>338</v>
      </c>
      <c r="F174" s="201" t="s">
        <v>339</v>
      </c>
      <c r="G174" s="202" t="s">
        <v>248</v>
      </c>
      <c r="H174" s="203">
        <v>39.707999999999998</v>
      </c>
      <c r="I174" s="204"/>
      <c r="J174" s="205">
        <f t="shared" si="30"/>
        <v>0</v>
      </c>
      <c r="K174" s="206"/>
      <c r="L174" s="36"/>
      <c r="M174" s="207" t="s">
        <v>1</v>
      </c>
      <c r="N174" s="208" t="s">
        <v>45</v>
      </c>
      <c r="O174" s="72"/>
      <c r="P174" s="209">
        <f t="shared" si="31"/>
        <v>0</v>
      </c>
      <c r="Q174" s="209">
        <v>1.4944000000000001E-2</v>
      </c>
      <c r="R174" s="209">
        <f t="shared" si="32"/>
        <v>0.59339635199999996</v>
      </c>
      <c r="S174" s="209">
        <v>0</v>
      </c>
      <c r="T174" s="210">
        <f t="shared" si="3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11" t="s">
        <v>211</v>
      </c>
      <c r="AT174" s="211" t="s">
        <v>207</v>
      </c>
      <c r="AU174" s="211" t="s">
        <v>90</v>
      </c>
      <c r="AY174" s="14" t="s">
        <v>205</v>
      </c>
      <c r="BE174" s="212">
        <f t="shared" si="34"/>
        <v>0</v>
      </c>
      <c r="BF174" s="212">
        <f t="shared" si="35"/>
        <v>0</v>
      </c>
      <c r="BG174" s="212">
        <f t="shared" si="36"/>
        <v>0</v>
      </c>
      <c r="BH174" s="212">
        <f t="shared" si="37"/>
        <v>0</v>
      </c>
      <c r="BI174" s="212">
        <f t="shared" si="38"/>
        <v>0</v>
      </c>
      <c r="BJ174" s="14" t="s">
        <v>90</v>
      </c>
      <c r="BK174" s="212">
        <f t="shared" si="39"/>
        <v>0</v>
      </c>
      <c r="BL174" s="14" t="s">
        <v>211</v>
      </c>
      <c r="BM174" s="211" t="s">
        <v>340</v>
      </c>
    </row>
    <row r="175" spans="1:65" s="2" customFormat="1" ht="24.15" customHeight="1">
      <c r="A175" s="31"/>
      <c r="B175" s="32"/>
      <c r="C175" s="199" t="s">
        <v>341</v>
      </c>
      <c r="D175" s="199" t="s">
        <v>207</v>
      </c>
      <c r="E175" s="200" t="s">
        <v>342</v>
      </c>
      <c r="F175" s="201" t="s">
        <v>343</v>
      </c>
      <c r="G175" s="202" t="s">
        <v>248</v>
      </c>
      <c r="H175" s="203">
        <v>661.55700000000002</v>
      </c>
      <c r="I175" s="204"/>
      <c r="J175" s="205">
        <f t="shared" si="30"/>
        <v>0</v>
      </c>
      <c r="K175" s="206"/>
      <c r="L175" s="36"/>
      <c r="M175" s="207" t="s">
        <v>1</v>
      </c>
      <c r="N175" s="208" t="s">
        <v>45</v>
      </c>
      <c r="O175" s="72"/>
      <c r="P175" s="209">
        <f t="shared" si="31"/>
        <v>0</v>
      </c>
      <c r="Q175" s="209">
        <v>3.9784E-2</v>
      </c>
      <c r="R175" s="209">
        <f t="shared" si="32"/>
        <v>26.319383688000002</v>
      </c>
      <c r="S175" s="209">
        <v>0</v>
      </c>
      <c r="T175" s="210">
        <f t="shared" si="3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11" t="s">
        <v>211</v>
      </c>
      <c r="AT175" s="211" t="s">
        <v>207</v>
      </c>
      <c r="AU175" s="211" t="s">
        <v>90</v>
      </c>
      <c r="AY175" s="14" t="s">
        <v>205</v>
      </c>
      <c r="BE175" s="212">
        <f t="shared" si="34"/>
        <v>0</v>
      </c>
      <c r="BF175" s="212">
        <f t="shared" si="35"/>
        <v>0</v>
      </c>
      <c r="BG175" s="212">
        <f t="shared" si="36"/>
        <v>0</v>
      </c>
      <c r="BH175" s="212">
        <f t="shared" si="37"/>
        <v>0</v>
      </c>
      <c r="BI175" s="212">
        <f t="shared" si="38"/>
        <v>0</v>
      </c>
      <c r="BJ175" s="14" t="s">
        <v>90</v>
      </c>
      <c r="BK175" s="212">
        <f t="shared" si="39"/>
        <v>0</v>
      </c>
      <c r="BL175" s="14" t="s">
        <v>211</v>
      </c>
      <c r="BM175" s="211" t="s">
        <v>344</v>
      </c>
    </row>
    <row r="176" spans="1:65" s="2" customFormat="1" ht="24.15" customHeight="1">
      <c r="A176" s="31"/>
      <c r="B176" s="32"/>
      <c r="C176" s="199" t="s">
        <v>345</v>
      </c>
      <c r="D176" s="199" t="s">
        <v>207</v>
      </c>
      <c r="E176" s="200" t="s">
        <v>346</v>
      </c>
      <c r="F176" s="201" t="s">
        <v>347</v>
      </c>
      <c r="G176" s="202" t="s">
        <v>210</v>
      </c>
      <c r="H176" s="203">
        <v>33.093000000000004</v>
      </c>
      <c r="I176" s="204"/>
      <c r="J176" s="205">
        <f t="shared" si="30"/>
        <v>0</v>
      </c>
      <c r="K176" s="206"/>
      <c r="L176" s="36"/>
      <c r="M176" s="207" t="s">
        <v>1</v>
      </c>
      <c r="N176" s="208" t="s">
        <v>45</v>
      </c>
      <c r="O176" s="72"/>
      <c r="P176" s="209">
        <f t="shared" si="31"/>
        <v>0</v>
      </c>
      <c r="Q176" s="209">
        <v>2.41648</v>
      </c>
      <c r="R176" s="209">
        <f t="shared" si="32"/>
        <v>79.968572640000005</v>
      </c>
      <c r="S176" s="209">
        <v>0</v>
      </c>
      <c r="T176" s="210">
        <f t="shared" si="3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11" t="s">
        <v>211</v>
      </c>
      <c r="AT176" s="211" t="s">
        <v>207</v>
      </c>
      <c r="AU176" s="211" t="s">
        <v>90</v>
      </c>
      <c r="AY176" s="14" t="s">
        <v>205</v>
      </c>
      <c r="BE176" s="212">
        <f t="shared" si="34"/>
        <v>0</v>
      </c>
      <c r="BF176" s="212">
        <f t="shared" si="35"/>
        <v>0</v>
      </c>
      <c r="BG176" s="212">
        <f t="shared" si="36"/>
        <v>0</v>
      </c>
      <c r="BH176" s="212">
        <f t="shared" si="37"/>
        <v>0</v>
      </c>
      <c r="BI176" s="212">
        <f t="shared" si="38"/>
        <v>0</v>
      </c>
      <c r="BJ176" s="14" t="s">
        <v>90</v>
      </c>
      <c r="BK176" s="212">
        <f t="shared" si="39"/>
        <v>0</v>
      </c>
      <c r="BL176" s="14" t="s">
        <v>211</v>
      </c>
      <c r="BM176" s="211" t="s">
        <v>348</v>
      </c>
    </row>
    <row r="177" spans="1:65" s="2" customFormat="1" ht="37.799999999999997" customHeight="1">
      <c r="A177" s="31"/>
      <c r="B177" s="32"/>
      <c r="C177" s="199" t="s">
        <v>349</v>
      </c>
      <c r="D177" s="199" t="s">
        <v>207</v>
      </c>
      <c r="E177" s="200" t="s">
        <v>350</v>
      </c>
      <c r="F177" s="201" t="s">
        <v>351</v>
      </c>
      <c r="G177" s="202" t="s">
        <v>248</v>
      </c>
      <c r="H177" s="203">
        <v>486.65699999999998</v>
      </c>
      <c r="I177" s="204"/>
      <c r="J177" s="205">
        <f t="shared" si="30"/>
        <v>0</v>
      </c>
      <c r="K177" s="206"/>
      <c r="L177" s="36"/>
      <c r="M177" s="207" t="s">
        <v>1</v>
      </c>
      <c r="N177" s="208" t="s">
        <v>45</v>
      </c>
      <c r="O177" s="72"/>
      <c r="P177" s="209">
        <f t="shared" si="31"/>
        <v>0</v>
      </c>
      <c r="Q177" s="209">
        <v>4.0099999999999997E-3</v>
      </c>
      <c r="R177" s="209">
        <f t="shared" si="32"/>
        <v>1.9514945699999997</v>
      </c>
      <c r="S177" s="209">
        <v>0</v>
      </c>
      <c r="T177" s="210">
        <f t="shared" si="3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11" t="s">
        <v>211</v>
      </c>
      <c r="AT177" s="211" t="s">
        <v>207</v>
      </c>
      <c r="AU177" s="211" t="s">
        <v>90</v>
      </c>
      <c r="AY177" s="14" t="s">
        <v>205</v>
      </c>
      <c r="BE177" s="212">
        <f t="shared" si="34"/>
        <v>0</v>
      </c>
      <c r="BF177" s="212">
        <f t="shared" si="35"/>
        <v>0</v>
      </c>
      <c r="BG177" s="212">
        <f t="shared" si="36"/>
        <v>0</v>
      </c>
      <c r="BH177" s="212">
        <f t="shared" si="37"/>
        <v>0</v>
      </c>
      <c r="BI177" s="212">
        <f t="shared" si="38"/>
        <v>0</v>
      </c>
      <c r="BJ177" s="14" t="s">
        <v>90</v>
      </c>
      <c r="BK177" s="212">
        <f t="shared" si="39"/>
        <v>0</v>
      </c>
      <c r="BL177" s="14" t="s">
        <v>211</v>
      </c>
      <c r="BM177" s="211" t="s">
        <v>352</v>
      </c>
    </row>
    <row r="178" spans="1:65" s="2" customFormat="1" ht="33" customHeight="1">
      <c r="A178" s="31"/>
      <c r="B178" s="32"/>
      <c r="C178" s="199" t="s">
        <v>353</v>
      </c>
      <c r="D178" s="199" t="s">
        <v>207</v>
      </c>
      <c r="E178" s="200" t="s">
        <v>354</v>
      </c>
      <c r="F178" s="201" t="s">
        <v>355</v>
      </c>
      <c r="G178" s="202" t="s">
        <v>210</v>
      </c>
      <c r="H178" s="203">
        <v>33.093000000000004</v>
      </c>
      <c r="I178" s="204"/>
      <c r="J178" s="205">
        <f t="shared" si="30"/>
        <v>0</v>
      </c>
      <c r="K178" s="206"/>
      <c r="L178" s="36"/>
      <c r="M178" s="207" t="s">
        <v>1</v>
      </c>
      <c r="N178" s="208" t="s">
        <v>45</v>
      </c>
      <c r="O178" s="72"/>
      <c r="P178" s="209">
        <f t="shared" si="31"/>
        <v>0</v>
      </c>
      <c r="Q178" s="209">
        <v>0</v>
      </c>
      <c r="R178" s="209">
        <f t="shared" si="32"/>
        <v>0</v>
      </c>
      <c r="S178" s="209">
        <v>0</v>
      </c>
      <c r="T178" s="210">
        <f t="shared" si="3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11" t="s">
        <v>211</v>
      </c>
      <c r="AT178" s="211" t="s">
        <v>207</v>
      </c>
      <c r="AU178" s="211" t="s">
        <v>90</v>
      </c>
      <c r="AY178" s="14" t="s">
        <v>205</v>
      </c>
      <c r="BE178" s="212">
        <f t="shared" si="34"/>
        <v>0</v>
      </c>
      <c r="BF178" s="212">
        <f t="shared" si="35"/>
        <v>0</v>
      </c>
      <c r="BG178" s="212">
        <f t="shared" si="36"/>
        <v>0</v>
      </c>
      <c r="BH178" s="212">
        <f t="shared" si="37"/>
        <v>0</v>
      </c>
      <c r="BI178" s="212">
        <f t="shared" si="38"/>
        <v>0</v>
      </c>
      <c r="BJ178" s="14" t="s">
        <v>90</v>
      </c>
      <c r="BK178" s="212">
        <f t="shared" si="39"/>
        <v>0</v>
      </c>
      <c r="BL178" s="14" t="s">
        <v>211</v>
      </c>
      <c r="BM178" s="211" t="s">
        <v>356</v>
      </c>
    </row>
    <row r="179" spans="1:65" s="2" customFormat="1" ht="33" customHeight="1">
      <c r="A179" s="31"/>
      <c r="B179" s="32"/>
      <c r="C179" s="199" t="s">
        <v>357</v>
      </c>
      <c r="D179" s="199" t="s">
        <v>207</v>
      </c>
      <c r="E179" s="200" t="s">
        <v>358</v>
      </c>
      <c r="F179" s="201" t="s">
        <v>359</v>
      </c>
      <c r="G179" s="202" t="s">
        <v>226</v>
      </c>
      <c r="H179" s="203">
        <v>5.8000000000000003E-2</v>
      </c>
      <c r="I179" s="204"/>
      <c r="J179" s="205">
        <f t="shared" si="30"/>
        <v>0</v>
      </c>
      <c r="K179" s="206"/>
      <c r="L179" s="36"/>
      <c r="M179" s="207" t="s">
        <v>1</v>
      </c>
      <c r="N179" s="208" t="s">
        <v>45</v>
      </c>
      <c r="O179" s="72"/>
      <c r="P179" s="209">
        <f t="shared" si="31"/>
        <v>0</v>
      </c>
      <c r="Q179" s="209">
        <v>1.20296</v>
      </c>
      <c r="R179" s="209">
        <f t="shared" si="32"/>
        <v>6.9771680000000003E-2</v>
      </c>
      <c r="S179" s="209">
        <v>0</v>
      </c>
      <c r="T179" s="210">
        <f t="shared" si="3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11" t="s">
        <v>211</v>
      </c>
      <c r="AT179" s="211" t="s">
        <v>207</v>
      </c>
      <c r="AU179" s="211" t="s">
        <v>90</v>
      </c>
      <c r="AY179" s="14" t="s">
        <v>205</v>
      </c>
      <c r="BE179" s="212">
        <f t="shared" si="34"/>
        <v>0</v>
      </c>
      <c r="BF179" s="212">
        <f t="shared" si="35"/>
        <v>0</v>
      </c>
      <c r="BG179" s="212">
        <f t="shared" si="36"/>
        <v>0</v>
      </c>
      <c r="BH179" s="212">
        <f t="shared" si="37"/>
        <v>0</v>
      </c>
      <c r="BI179" s="212">
        <f t="shared" si="38"/>
        <v>0</v>
      </c>
      <c r="BJ179" s="14" t="s">
        <v>90</v>
      </c>
      <c r="BK179" s="212">
        <f t="shared" si="39"/>
        <v>0</v>
      </c>
      <c r="BL179" s="14" t="s">
        <v>211</v>
      </c>
      <c r="BM179" s="211" t="s">
        <v>360</v>
      </c>
    </row>
    <row r="180" spans="1:65" s="2" customFormat="1" ht="21.75" customHeight="1">
      <c r="A180" s="31"/>
      <c r="B180" s="32"/>
      <c r="C180" s="199" t="s">
        <v>361</v>
      </c>
      <c r="D180" s="199" t="s">
        <v>207</v>
      </c>
      <c r="E180" s="200" t="s">
        <v>362</v>
      </c>
      <c r="F180" s="201" t="s">
        <v>363</v>
      </c>
      <c r="G180" s="202" t="s">
        <v>248</v>
      </c>
      <c r="H180" s="203">
        <v>155.35599999999999</v>
      </c>
      <c r="I180" s="204"/>
      <c r="J180" s="205">
        <f t="shared" si="30"/>
        <v>0</v>
      </c>
      <c r="K180" s="206"/>
      <c r="L180" s="36"/>
      <c r="M180" s="207" t="s">
        <v>1</v>
      </c>
      <c r="N180" s="208" t="s">
        <v>45</v>
      </c>
      <c r="O180" s="72"/>
      <c r="P180" s="209">
        <f t="shared" si="31"/>
        <v>0</v>
      </c>
      <c r="Q180" s="209">
        <v>2.06E-2</v>
      </c>
      <c r="R180" s="209">
        <f t="shared" si="32"/>
        <v>3.2003336</v>
      </c>
      <c r="S180" s="209">
        <v>0</v>
      </c>
      <c r="T180" s="210">
        <f t="shared" si="3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11" t="s">
        <v>211</v>
      </c>
      <c r="AT180" s="211" t="s">
        <v>207</v>
      </c>
      <c r="AU180" s="211" t="s">
        <v>90</v>
      </c>
      <c r="AY180" s="14" t="s">
        <v>205</v>
      </c>
      <c r="BE180" s="212">
        <f t="shared" si="34"/>
        <v>0</v>
      </c>
      <c r="BF180" s="212">
        <f t="shared" si="35"/>
        <v>0</v>
      </c>
      <c r="BG180" s="212">
        <f t="shared" si="36"/>
        <v>0</v>
      </c>
      <c r="BH180" s="212">
        <f t="shared" si="37"/>
        <v>0</v>
      </c>
      <c r="BI180" s="212">
        <f t="shared" si="38"/>
        <v>0</v>
      </c>
      <c r="BJ180" s="14" t="s">
        <v>90</v>
      </c>
      <c r="BK180" s="212">
        <f t="shared" si="39"/>
        <v>0</v>
      </c>
      <c r="BL180" s="14" t="s">
        <v>211</v>
      </c>
      <c r="BM180" s="211" t="s">
        <v>364</v>
      </c>
    </row>
    <row r="181" spans="1:65" s="2" customFormat="1" ht="21.75" customHeight="1">
      <c r="A181" s="31"/>
      <c r="B181" s="32"/>
      <c r="C181" s="199" t="s">
        <v>365</v>
      </c>
      <c r="D181" s="199" t="s">
        <v>207</v>
      </c>
      <c r="E181" s="200" t="s">
        <v>366</v>
      </c>
      <c r="F181" s="201" t="s">
        <v>367</v>
      </c>
      <c r="G181" s="202" t="s">
        <v>248</v>
      </c>
      <c r="H181" s="203">
        <v>410.40899999999999</v>
      </c>
      <c r="I181" s="204"/>
      <c r="J181" s="205">
        <f t="shared" si="30"/>
        <v>0</v>
      </c>
      <c r="K181" s="206"/>
      <c r="L181" s="36"/>
      <c r="M181" s="207" t="s">
        <v>1</v>
      </c>
      <c r="N181" s="208" t="s">
        <v>45</v>
      </c>
      <c r="O181" s="72"/>
      <c r="P181" s="209">
        <f t="shared" si="31"/>
        <v>0</v>
      </c>
      <c r="Q181" s="209">
        <v>8.2400000000000001E-2</v>
      </c>
      <c r="R181" s="209">
        <f t="shared" si="32"/>
        <v>33.817701599999999</v>
      </c>
      <c r="S181" s="209">
        <v>0</v>
      </c>
      <c r="T181" s="210">
        <f t="shared" si="3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11" t="s">
        <v>211</v>
      </c>
      <c r="AT181" s="211" t="s">
        <v>207</v>
      </c>
      <c r="AU181" s="211" t="s">
        <v>90</v>
      </c>
      <c r="AY181" s="14" t="s">
        <v>205</v>
      </c>
      <c r="BE181" s="212">
        <f t="shared" si="34"/>
        <v>0</v>
      </c>
      <c r="BF181" s="212">
        <f t="shared" si="35"/>
        <v>0</v>
      </c>
      <c r="BG181" s="212">
        <f t="shared" si="36"/>
        <v>0</v>
      </c>
      <c r="BH181" s="212">
        <f t="shared" si="37"/>
        <v>0</v>
      </c>
      <c r="BI181" s="212">
        <f t="shared" si="38"/>
        <v>0</v>
      </c>
      <c r="BJ181" s="14" t="s">
        <v>90</v>
      </c>
      <c r="BK181" s="212">
        <f t="shared" si="39"/>
        <v>0</v>
      </c>
      <c r="BL181" s="14" t="s">
        <v>211</v>
      </c>
      <c r="BM181" s="211" t="s">
        <v>368</v>
      </c>
    </row>
    <row r="182" spans="1:65" s="2" customFormat="1" ht="16.5" customHeight="1">
      <c r="A182" s="31"/>
      <c r="B182" s="32"/>
      <c r="C182" s="199" t="s">
        <v>369</v>
      </c>
      <c r="D182" s="199" t="s">
        <v>207</v>
      </c>
      <c r="E182" s="200" t="s">
        <v>370</v>
      </c>
      <c r="F182" s="201" t="s">
        <v>371</v>
      </c>
      <c r="G182" s="202" t="s">
        <v>248</v>
      </c>
      <c r="H182" s="203">
        <v>486.65699999999998</v>
      </c>
      <c r="I182" s="204"/>
      <c r="J182" s="205">
        <f t="shared" si="30"/>
        <v>0</v>
      </c>
      <c r="K182" s="206"/>
      <c r="L182" s="36"/>
      <c r="M182" s="207" t="s">
        <v>1</v>
      </c>
      <c r="N182" s="208" t="s">
        <v>45</v>
      </c>
      <c r="O182" s="72"/>
      <c r="P182" s="209">
        <f t="shared" si="31"/>
        <v>0</v>
      </c>
      <c r="Q182" s="209">
        <v>8.0000000000000004E-4</v>
      </c>
      <c r="R182" s="209">
        <f t="shared" si="32"/>
        <v>0.38932559999999999</v>
      </c>
      <c r="S182" s="209">
        <v>0</v>
      </c>
      <c r="T182" s="210">
        <f t="shared" si="3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11" t="s">
        <v>211</v>
      </c>
      <c r="AT182" s="211" t="s">
        <v>207</v>
      </c>
      <c r="AU182" s="211" t="s">
        <v>90</v>
      </c>
      <c r="AY182" s="14" t="s">
        <v>205</v>
      </c>
      <c r="BE182" s="212">
        <f t="shared" si="34"/>
        <v>0</v>
      </c>
      <c r="BF182" s="212">
        <f t="shared" si="35"/>
        <v>0</v>
      </c>
      <c r="BG182" s="212">
        <f t="shared" si="36"/>
        <v>0</v>
      </c>
      <c r="BH182" s="212">
        <f t="shared" si="37"/>
        <v>0</v>
      </c>
      <c r="BI182" s="212">
        <f t="shared" si="38"/>
        <v>0</v>
      </c>
      <c r="BJ182" s="14" t="s">
        <v>90</v>
      </c>
      <c r="BK182" s="212">
        <f t="shared" si="39"/>
        <v>0</v>
      </c>
      <c r="BL182" s="14" t="s">
        <v>211</v>
      </c>
      <c r="BM182" s="211" t="s">
        <v>372</v>
      </c>
    </row>
    <row r="183" spans="1:65" s="12" customFormat="1" ht="20.85" customHeight="1">
      <c r="B183" s="183"/>
      <c r="C183" s="184"/>
      <c r="D183" s="185" t="s">
        <v>78</v>
      </c>
      <c r="E183" s="197" t="s">
        <v>241</v>
      </c>
      <c r="F183" s="197" t="s">
        <v>373</v>
      </c>
      <c r="G183" s="184"/>
      <c r="H183" s="184"/>
      <c r="I183" s="187"/>
      <c r="J183" s="198">
        <f>BK183</f>
        <v>0</v>
      </c>
      <c r="K183" s="184"/>
      <c r="L183" s="189"/>
      <c r="M183" s="190"/>
      <c r="N183" s="191"/>
      <c r="O183" s="191"/>
      <c r="P183" s="192">
        <f>SUM(P184:P204)</f>
        <v>0</v>
      </c>
      <c r="Q183" s="191"/>
      <c r="R183" s="192">
        <f>SUM(R184:R204)</f>
        <v>52.149877191019996</v>
      </c>
      <c r="S183" s="191"/>
      <c r="T183" s="193">
        <f>SUM(T184:T204)</f>
        <v>44.545306999999994</v>
      </c>
      <c r="AR183" s="194" t="s">
        <v>85</v>
      </c>
      <c r="AT183" s="195" t="s">
        <v>78</v>
      </c>
      <c r="AU183" s="195" t="s">
        <v>90</v>
      </c>
      <c r="AY183" s="194" t="s">
        <v>205</v>
      </c>
      <c r="BK183" s="196">
        <f>SUM(BK184:BK204)</f>
        <v>0</v>
      </c>
    </row>
    <row r="184" spans="1:65" s="2" customFormat="1" ht="33" customHeight="1">
      <c r="A184" s="31"/>
      <c r="B184" s="32"/>
      <c r="C184" s="199" t="s">
        <v>167</v>
      </c>
      <c r="D184" s="199" t="s">
        <v>207</v>
      </c>
      <c r="E184" s="200" t="s">
        <v>374</v>
      </c>
      <c r="F184" s="201" t="s">
        <v>375</v>
      </c>
      <c r="G184" s="202" t="s">
        <v>248</v>
      </c>
      <c r="H184" s="203">
        <v>1006.5</v>
      </c>
      <c r="I184" s="204"/>
      <c r="J184" s="205">
        <f t="shared" ref="J184:J204" si="40">ROUND(I184*H184,2)</f>
        <v>0</v>
      </c>
      <c r="K184" s="206"/>
      <c r="L184" s="36"/>
      <c r="M184" s="207" t="s">
        <v>1</v>
      </c>
      <c r="N184" s="208" t="s">
        <v>45</v>
      </c>
      <c r="O184" s="72"/>
      <c r="P184" s="209">
        <f t="shared" ref="P184:P204" si="41">O184*H184</f>
        <v>0</v>
      </c>
      <c r="Q184" s="209">
        <v>2.571E-2</v>
      </c>
      <c r="R184" s="209">
        <f t="shared" ref="R184:R204" si="42">Q184*H184</f>
        <v>25.877115</v>
      </c>
      <c r="S184" s="209">
        <v>0</v>
      </c>
      <c r="T184" s="210">
        <f t="shared" ref="T184:T204" si="43"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11" t="s">
        <v>211</v>
      </c>
      <c r="AT184" s="211" t="s">
        <v>207</v>
      </c>
      <c r="AU184" s="211" t="s">
        <v>97</v>
      </c>
      <c r="AY184" s="14" t="s">
        <v>205</v>
      </c>
      <c r="BE184" s="212">
        <f t="shared" ref="BE184:BE204" si="44">IF(N184="základná",J184,0)</f>
        <v>0</v>
      </c>
      <c r="BF184" s="212">
        <f t="shared" ref="BF184:BF204" si="45">IF(N184="znížená",J184,0)</f>
        <v>0</v>
      </c>
      <c r="BG184" s="212">
        <f t="shared" ref="BG184:BG204" si="46">IF(N184="zákl. prenesená",J184,0)</f>
        <v>0</v>
      </c>
      <c r="BH184" s="212">
        <f t="shared" ref="BH184:BH204" si="47">IF(N184="zníž. prenesená",J184,0)</f>
        <v>0</v>
      </c>
      <c r="BI184" s="212">
        <f t="shared" ref="BI184:BI204" si="48">IF(N184="nulová",J184,0)</f>
        <v>0</v>
      </c>
      <c r="BJ184" s="14" t="s">
        <v>90</v>
      </c>
      <c r="BK184" s="212">
        <f t="shared" ref="BK184:BK204" si="49">ROUND(I184*H184,2)</f>
        <v>0</v>
      </c>
      <c r="BL184" s="14" t="s">
        <v>211</v>
      </c>
      <c r="BM184" s="211" t="s">
        <v>376</v>
      </c>
    </row>
    <row r="185" spans="1:65" s="2" customFormat="1" ht="44.25" customHeight="1">
      <c r="A185" s="31"/>
      <c r="B185" s="32"/>
      <c r="C185" s="199" t="s">
        <v>377</v>
      </c>
      <c r="D185" s="199" t="s">
        <v>207</v>
      </c>
      <c r="E185" s="200" t="s">
        <v>378</v>
      </c>
      <c r="F185" s="201" t="s">
        <v>379</v>
      </c>
      <c r="G185" s="202" t="s">
        <v>248</v>
      </c>
      <c r="H185" s="203">
        <v>2013</v>
      </c>
      <c r="I185" s="204"/>
      <c r="J185" s="205">
        <f t="shared" si="40"/>
        <v>0</v>
      </c>
      <c r="K185" s="206"/>
      <c r="L185" s="36"/>
      <c r="M185" s="207" t="s">
        <v>1</v>
      </c>
      <c r="N185" s="208" t="s">
        <v>45</v>
      </c>
      <c r="O185" s="72"/>
      <c r="P185" s="209">
        <f t="shared" si="41"/>
        <v>0</v>
      </c>
      <c r="Q185" s="209">
        <v>0</v>
      </c>
      <c r="R185" s="209">
        <f t="shared" si="42"/>
        <v>0</v>
      </c>
      <c r="S185" s="209">
        <v>0</v>
      </c>
      <c r="T185" s="210">
        <f t="shared" si="4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11" t="s">
        <v>211</v>
      </c>
      <c r="AT185" s="211" t="s">
        <v>207</v>
      </c>
      <c r="AU185" s="211" t="s">
        <v>97</v>
      </c>
      <c r="AY185" s="14" t="s">
        <v>205</v>
      </c>
      <c r="BE185" s="212">
        <f t="shared" si="44"/>
        <v>0</v>
      </c>
      <c r="BF185" s="212">
        <f t="shared" si="45"/>
        <v>0</v>
      </c>
      <c r="BG185" s="212">
        <f t="shared" si="46"/>
        <v>0</v>
      </c>
      <c r="BH185" s="212">
        <f t="shared" si="47"/>
        <v>0</v>
      </c>
      <c r="BI185" s="212">
        <f t="shared" si="48"/>
        <v>0</v>
      </c>
      <c r="BJ185" s="14" t="s">
        <v>90</v>
      </c>
      <c r="BK185" s="212">
        <f t="shared" si="49"/>
        <v>0</v>
      </c>
      <c r="BL185" s="14" t="s">
        <v>211</v>
      </c>
      <c r="BM185" s="211" t="s">
        <v>380</v>
      </c>
    </row>
    <row r="186" spans="1:65" s="2" customFormat="1" ht="33" customHeight="1">
      <c r="A186" s="31"/>
      <c r="B186" s="32"/>
      <c r="C186" s="199" t="s">
        <v>381</v>
      </c>
      <c r="D186" s="199" t="s">
        <v>207</v>
      </c>
      <c r="E186" s="200" t="s">
        <v>382</v>
      </c>
      <c r="F186" s="201" t="s">
        <v>383</v>
      </c>
      <c r="G186" s="202" t="s">
        <v>248</v>
      </c>
      <c r="H186" s="203">
        <v>1006.5</v>
      </c>
      <c r="I186" s="204"/>
      <c r="J186" s="205">
        <f t="shared" si="40"/>
        <v>0</v>
      </c>
      <c r="K186" s="206"/>
      <c r="L186" s="36"/>
      <c r="M186" s="207" t="s">
        <v>1</v>
      </c>
      <c r="N186" s="208" t="s">
        <v>45</v>
      </c>
      <c r="O186" s="72"/>
      <c r="P186" s="209">
        <f t="shared" si="41"/>
        <v>0</v>
      </c>
      <c r="Q186" s="209">
        <v>2.571E-2</v>
      </c>
      <c r="R186" s="209">
        <f t="shared" si="42"/>
        <v>25.877115</v>
      </c>
      <c r="S186" s="209">
        <v>0</v>
      </c>
      <c r="T186" s="210">
        <f t="shared" si="4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11" t="s">
        <v>211</v>
      </c>
      <c r="AT186" s="211" t="s">
        <v>207</v>
      </c>
      <c r="AU186" s="211" t="s">
        <v>97</v>
      </c>
      <c r="AY186" s="14" t="s">
        <v>205</v>
      </c>
      <c r="BE186" s="212">
        <f t="shared" si="44"/>
        <v>0</v>
      </c>
      <c r="BF186" s="212">
        <f t="shared" si="45"/>
        <v>0</v>
      </c>
      <c r="BG186" s="212">
        <f t="shared" si="46"/>
        <v>0</v>
      </c>
      <c r="BH186" s="212">
        <f t="shared" si="47"/>
        <v>0</v>
      </c>
      <c r="BI186" s="212">
        <f t="shared" si="48"/>
        <v>0</v>
      </c>
      <c r="BJ186" s="14" t="s">
        <v>90</v>
      </c>
      <c r="BK186" s="212">
        <f t="shared" si="49"/>
        <v>0</v>
      </c>
      <c r="BL186" s="14" t="s">
        <v>211</v>
      </c>
      <c r="BM186" s="211" t="s">
        <v>384</v>
      </c>
    </row>
    <row r="187" spans="1:65" s="2" customFormat="1" ht="24.15" customHeight="1">
      <c r="A187" s="31"/>
      <c r="B187" s="32"/>
      <c r="C187" s="199" t="s">
        <v>385</v>
      </c>
      <c r="D187" s="199" t="s">
        <v>207</v>
      </c>
      <c r="E187" s="200" t="s">
        <v>386</v>
      </c>
      <c r="F187" s="201" t="s">
        <v>387</v>
      </c>
      <c r="G187" s="202" t="s">
        <v>248</v>
      </c>
      <c r="H187" s="203">
        <v>182.41800000000001</v>
      </c>
      <c r="I187" s="204"/>
      <c r="J187" s="205">
        <f t="shared" si="40"/>
        <v>0</v>
      </c>
      <c r="K187" s="206"/>
      <c r="L187" s="36"/>
      <c r="M187" s="207" t="s">
        <v>1</v>
      </c>
      <c r="N187" s="208" t="s">
        <v>45</v>
      </c>
      <c r="O187" s="72"/>
      <c r="P187" s="209">
        <f t="shared" si="41"/>
        <v>0</v>
      </c>
      <c r="Q187" s="209">
        <v>1.5286399999999999E-3</v>
      </c>
      <c r="R187" s="209">
        <f t="shared" si="42"/>
        <v>0.27885145152000002</v>
      </c>
      <c r="S187" s="209">
        <v>0</v>
      </c>
      <c r="T187" s="210">
        <f t="shared" si="4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11" t="s">
        <v>271</v>
      </c>
      <c r="AT187" s="211" t="s">
        <v>207</v>
      </c>
      <c r="AU187" s="211" t="s">
        <v>97</v>
      </c>
      <c r="AY187" s="14" t="s">
        <v>205</v>
      </c>
      <c r="BE187" s="212">
        <f t="shared" si="44"/>
        <v>0</v>
      </c>
      <c r="BF187" s="212">
        <f t="shared" si="45"/>
        <v>0</v>
      </c>
      <c r="BG187" s="212">
        <f t="shared" si="46"/>
        <v>0</v>
      </c>
      <c r="BH187" s="212">
        <f t="shared" si="47"/>
        <v>0</v>
      </c>
      <c r="BI187" s="212">
        <f t="shared" si="48"/>
        <v>0</v>
      </c>
      <c r="BJ187" s="14" t="s">
        <v>90</v>
      </c>
      <c r="BK187" s="212">
        <f t="shared" si="49"/>
        <v>0</v>
      </c>
      <c r="BL187" s="14" t="s">
        <v>271</v>
      </c>
      <c r="BM187" s="211" t="s">
        <v>388</v>
      </c>
    </row>
    <row r="188" spans="1:65" s="2" customFormat="1" ht="16.5" customHeight="1">
      <c r="A188" s="31"/>
      <c r="B188" s="32"/>
      <c r="C188" s="199" t="s">
        <v>389</v>
      </c>
      <c r="D188" s="199" t="s">
        <v>207</v>
      </c>
      <c r="E188" s="200" t="s">
        <v>390</v>
      </c>
      <c r="F188" s="201" t="s">
        <v>391</v>
      </c>
      <c r="G188" s="202" t="s">
        <v>248</v>
      </c>
      <c r="H188" s="203">
        <v>713.34799999999996</v>
      </c>
      <c r="I188" s="204"/>
      <c r="J188" s="205">
        <f t="shared" si="40"/>
        <v>0</v>
      </c>
      <c r="K188" s="206"/>
      <c r="L188" s="36"/>
      <c r="M188" s="207" t="s">
        <v>1</v>
      </c>
      <c r="N188" s="208" t="s">
        <v>45</v>
      </c>
      <c r="O188" s="72"/>
      <c r="P188" s="209">
        <f t="shared" si="41"/>
        <v>0</v>
      </c>
      <c r="Q188" s="209">
        <v>4.8999999999999998E-5</v>
      </c>
      <c r="R188" s="209">
        <f t="shared" si="42"/>
        <v>3.4954051999999999E-2</v>
      </c>
      <c r="S188" s="209">
        <v>0</v>
      </c>
      <c r="T188" s="210">
        <f t="shared" si="4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11" t="s">
        <v>211</v>
      </c>
      <c r="AT188" s="211" t="s">
        <v>207</v>
      </c>
      <c r="AU188" s="211" t="s">
        <v>97</v>
      </c>
      <c r="AY188" s="14" t="s">
        <v>205</v>
      </c>
      <c r="BE188" s="212">
        <f t="shared" si="44"/>
        <v>0</v>
      </c>
      <c r="BF188" s="212">
        <f t="shared" si="45"/>
        <v>0</v>
      </c>
      <c r="BG188" s="212">
        <f t="shared" si="46"/>
        <v>0</v>
      </c>
      <c r="BH188" s="212">
        <f t="shared" si="47"/>
        <v>0</v>
      </c>
      <c r="BI188" s="212">
        <f t="shared" si="48"/>
        <v>0</v>
      </c>
      <c r="BJ188" s="14" t="s">
        <v>90</v>
      </c>
      <c r="BK188" s="212">
        <f t="shared" si="49"/>
        <v>0</v>
      </c>
      <c r="BL188" s="14" t="s">
        <v>211</v>
      </c>
      <c r="BM188" s="211" t="s">
        <v>392</v>
      </c>
    </row>
    <row r="189" spans="1:65" s="2" customFormat="1" ht="16.5" customHeight="1">
      <c r="A189" s="31"/>
      <c r="B189" s="32"/>
      <c r="C189" s="199" t="s">
        <v>393</v>
      </c>
      <c r="D189" s="199" t="s">
        <v>207</v>
      </c>
      <c r="E189" s="200" t="s">
        <v>394</v>
      </c>
      <c r="F189" s="201" t="s">
        <v>395</v>
      </c>
      <c r="G189" s="202" t="s">
        <v>302</v>
      </c>
      <c r="H189" s="203">
        <v>87.54</v>
      </c>
      <c r="I189" s="204"/>
      <c r="J189" s="205">
        <f t="shared" si="40"/>
        <v>0</v>
      </c>
      <c r="K189" s="206"/>
      <c r="L189" s="36"/>
      <c r="M189" s="207" t="s">
        <v>1</v>
      </c>
      <c r="N189" s="208" t="s">
        <v>45</v>
      </c>
      <c r="O189" s="72"/>
      <c r="P189" s="209">
        <f t="shared" si="41"/>
        <v>0</v>
      </c>
      <c r="Q189" s="209">
        <v>5.0000000000000001E-4</v>
      </c>
      <c r="R189" s="209">
        <f t="shared" si="42"/>
        <v>4.3770000000000003E-2</v>
      </c>
      <c r="S189" s="209">
        <v>0</v>
      </c>
      <c r="T189" s="210">
        <f t="shared" si="4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11" t="s">
        <v>211</v>
      </c>
      <c r="AT189" s="211" t="s">
        <v>207</v>
      </c>
      <c r="AU189" s="211" t="s">
        <v>97</v>
      </c>
      <c r="AY189" s="14" t="s">
        <v>205</v>
      </c>
      <c r="BE189" s="212">
        <f t="shared" si="44"/>
        <v>0</v>
      </c>
      <c r="BF189" s="212">
        <f t="shared" si="45"/>
        <v>0</v>
      </c>
      <c r="BG189" s="212">
        <f t="shared" si="46"/>
        <v>0</v>
      </c>
      <c r="BH189" s="212">
        <f t="shared" si="47"/>
        <v>0</v>
      </c>
      <c r="BI189" s="212">
        <f t="shared" si="48"/>
        <v>0</v>
      </c>
      <c r="BJ189" s="14" t="s">
        <v>90</v>
      </c>
      <c r="BK189" s="212">
        <f t="shared" si="49"/>
        <v>0</v>
      </c>
      <c r="BL189" s="14" t="s">
        <v>211</v>
      </c>
      <c r="BM189" s="211" t="s">
        <v>396</v>
      </c>
    </row>
    <row r="190" spans="1:65" s="2" customFormat="1" ht="16.5" customHeight="1">
      <c r="A190" s="31"/>
      <c r="B190" s="32"/>
      <c r="C190" s="199" t="s">
        <v>397</v>
      </c>
      <c r="D190" s="199" t="s">
        <v>207</v>
      </c>
      <c r="E190" s="200" t="s">
        <v>398</v>
      </c>
      <c r="F190" s="201" t="s">
        <v>399</v>
      </c>
      <c r="G190" s="202" t="s">
        <v>302</v>
      </c>
      <c r="H190" s="203">
        <v>24.8</v>
      </c>
      <c r="I190" s="204"/>
      <c r="J190" s="205">
        <f t="shared" si="40"/>
        <v>0</v>
      </c>
      <c r="K190" s="206"/>
      <c r="L190" s="36"/>
      <c r="M190" s="207" t="s">
        <v>1</v>
      </c>
      <c r="N190" s="208" t="s">
        <v>45</v>
      </c>
      <c r="O190" s="72"/>
      <c r="P190" s="209">
        <f t="shared" si="41"/>
        <v>0</v>
      </c>
      <c r="Q190" s="209">
        <v>7.3499999999999998E-5</v>
      </c>
      <c r="R190" s="209">
        <f t="shared" si="42"/>
        <v>1.8228000000000001E-3</v>
      </c>
      <c r="S190" s="209">
        <v>0</v>
      </c>
      <c r="T190" s="210">
        <f t="shared" si="4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11" t="s">
        <v>211</v>
      </c>
      <c r="AT190" s="211" t="s">
        <v>207</v>
      </c>
      <c r="AU190" s="211" t="s">
        <v>97</v>
      </c>
      <c r="AY190" s="14" t="s">
        <v>205</v>
      </c>
      <c r="BE190" s="212">
        <f t="shared" si="44"/>
        <v>0</v>
      </c>
      <c r="BF190" s="212">
        <f t="shared" si="45"/>
        <v>0</v>
      </c>
      <c r="BG190" s="212">
        <f t="shared" si="46"/>
        <v>0</v>
      </c>
      <c r="BH190" s="212">
        <f t="shared" si="47"/>
        <v>0</v>
      </c>
      <c r="BI190" s="212">
        <f t="shared" si="48"/>
        <v>0</v>
      </c>
      <c r="BJ190" s="14" t="s">
        <v>90</v>
      </c>
      <c r="BK190" s="212">
        <f t="shared" si="49"/>
        <v>0</v>
      </c>
      <c r="BL190" s="14" t="s">
        <v>211</v>
      </c>
      <c r="BM190" s="211" t="s">
        <v>400</v>
      </c>
    </row>
    <row r="191" spans="1:65" s="2" customFormat="1" ht="16.5" customHeight="1">
      <c r="A191" s="31"/>
      <c r="B191" s="32"/>
      <c r="C191" s="199" t="s">
        <v>401</v>
      </c>
      <c r="D191" s="199" t="s">
        <v>207</v>
      </c>
      <c r="E191" s="200" t="s">
        <v>402</v>
      </c>
      <c r="F191" s="201" t="s">
        <v>403</v>
      </c>
      <c r="G191" s="202" t="s">
        <v>302</v>
      </c>
      <c r="H191" s="203">
        <v>24.8</v>
      </c>
      <c r="I191" s="204"/>
      <c r="J191" s="205">
        <f t="shared" si="40"/>
        <v>0</v>
      </c>
      <c r="K191" s="206"/>
      <c r="L191" s="36"/>
      <c r="M191" s="207" t="s">
        <v>1</v>
      </c>
      <c r="N191" s="208" t="s">
        <v>45</v>
      </c>
      <c r="O191" s="72"/>
      <c r="P191" s="209">
        <f t="shared" si="41"/>
        <v>0</v>
      </c>
      <c r="Q191" s="209">
        <v>1.5750000000000001E-4</v>
      </c>
      <c r="R191" s="209">
        <f t="shared" si="42"/>
        <v>3.9060000000000002E-3</v>
      </c>
      <c r="S191" s="209">
        <v>0</v>
      </c>
      <c r="T191" s="210">
        <f t="shared" si="4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11" t="s">
        <v>211</v>
      </c>
      <c r="AT191" s="211" t="s">
        <v>207</v>
      </c>
      <c r="AU191" s="211" t="s">
        <v>97</v>
      </c>
      <c r="AY191" s="14" t="s">
        <v>205</v>
      </c>
      <c r="BE191" s="212">
        <f t="shared" si="44"/>
        <v>0</v>
      </c>
      <c r="BF191" s="212">
        <f t="shared" si="45"/>
        <v>0</v>
      </c>
      <c r="BG191" s="212">
        <f t="shared" si="46"/>
        <v>0</v>
      </c>
      <c r="BH191" s="212">
        <f t="shared" si="47"/>
        <v>0</v>
      </c>
      <c r="BI191" s="212">
        <f t="shared" si="48"/>
        <v>0</v>
      </c>
      <c r="BJ191" s="14" t="s">
        <v>90</v>
      </c>
      <c r="BK191" s="212">
        <f t="shared" si="49"/>
        <v>0</v>
      </c>
      <c r="BL191" s="14" t="s">
        <v>211</v>
      </c>
      <c r="BM191" s="211" t="s">
        <v>404</v>
      </c>
    </row>
    <row r="192" spans="1:65" s="2" customFormat="1" ht="16.5" customHeight="1">
      <c r="A192" s="31"/>
      <c r="B192" s="32"/>
      <c r="C192" s="199" t="s">
        <v>405</v>
      </c>
      <c r="D192" s="199" t="s">
        <v>207</v>
      </c>
      <c r="E192" s="200" t="s">
        <v>406</v>
      </c>
      <c r="F192" s="201" t="s">
        <v>407</v>
      </c>
      <c r="G192" s="202" t="s">
        <v>302</v>
      </c>
      <c r="H192" s="203">
        <v>113.485</v>
      </c>
      <c r="I192" s="204"/>
      <c r="J192" s="205">
        <f t="shared" si="40"/>
        <v>0</v>
      </c>
      <c r="K192" s="206"/>
      <c r="L192" s="36"/>
      <c r="M192" s="207" t="s">
        <v>1</v>
      </c>
      <c r="N192" s="208" t="s">
        <v>45</v>
      </c>
      <c r="O192" s="72"/>
      <c r="P192" s="209">
        <f t="shared" si="41"/>
        <v>0</v>
      </c>
      <c r="Q192" s="209">
        <v>7.3499999999999998E-5</v>
      </c>
      <c r="R192" s="209">
        <f t="shared" si="42"/>
        <v>8.3411474999999999E-3</v>
      </c>
      <c r="S192" s="209">
        <v>0</v>
      </c>
      <c r="T192" s="210">
        <f t="shared" si="4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11" t="s">
        <v>211</v>
      </c>
      <c r="AT192" s="211" t="s">
        <v>207</v>
      </c>
      <c r="AU192" s="211" t="s">
        <v>97</v>
      </c>
      <c r="AY192" s="14" t="s">
        <v>205</v>
      </c>
      <c r="BE192" s="212">
        <f t="shared" si="44"/>
        <v>0</v>
      </c>
      <c r="BF192" s="212">
        <f t="shared" si="45"/>
        <v>0</v>
      </c>
      <c r="BG192" s="212">
        <f t="shared" si="46"/>
        <v>0</v>
      </c>
      <c r="BH192" s="212">
        <f t="shared" si="47"/>
        <v>0</v>
      </c>
      <c r="BI192" s="212">
        <f t="shared" si="48"/>
        <v>0</v>
      </c>
      <c r="BJ192" s="14" t="s">
        <v>90</v>
      </c>
      <c r="BK192" s="212">
        <f t="shared" si="49"/>
        <v>0</v>
      </c>
      <c r="BL192" s="14" t="s">
        <v>211</v>
      </c>
      <c r="BM192" s="211" t="s">
        <v>408</v>
      </c>
    </row>
    <row r="193" spans="1:65" s="2" customFormat="1" ht="16.5" customHeight="1">
      <c r="A193" s="31"/>
      <c r="B193" s="32"/>
      <c r="C193" s="199" t="s">
        <v>409</v>
      </c>
      <c r="D193" s="199" t="s">
        <v>207</v>
      </c>
      <c r="E193" s="200" t="s">
        <v>410</v>
      </c>
      <c r="F193" s="201" t="s">
        <v>411</v>
      </c>
      <c r="G193" s="202" t="s">
        <v>302</v>
      </c>
      <c r="H193" s="203">
        <v>24</v>
      </c>
      <c r="I193" s="204"/>
      <c r="J193" s="205">
        <f t="shared" si="40"/>
        <v>0</v>
      </c>
      <c r="K193" s="206"/>
      <c r="L193" s="36"/>
      <c r="M193" s="207" t="s">
        <v>1</v>
      </c>
      <c r="N193" s="208" t="s">
        <v>45</v>
      </c>
      <c r="O193" s="72"/>
      <c r="P193" s="209">
        <f t="shared" si="41"/>
        <v>0</v>
      </c>
      <c r="Q193" s="209">
        <v>1.5750000000000001E-4</v>
      </c>
      <c r="R193" s="209">
        <f t="shared" si="42"/>
        <v>3.7800000000000004E-3</v>
      </c>
      <c r="S193" s="209">
        <v>0</v>
      </c>
      <c r="T193" s="210">
        <f t="shared" si="4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11" t="s">
        <v>211</v>
      </c>
      <c r="AT193" s="211" t="s">
        <v>207</v>
      </c>
      <c r="AU193" s="211" t="s">
        <v>97</v>
      </c>
      <c r="AY193" s="14" t="s">
        <v>205</v>
      </c>
      <c r="BE193" s="212">
        <f t="shared" si="44"/>
        <v>0</v>
      </c>
      <c r="BF193" s="212">
        <f t="shared" si="45"/>
        <v>0</v>
      </c>
      <c r="BG193" s="212">
        <f t="shared" si="46"/>
        <v>0</v>
      </c>
      <c r="BH193" s="212">
        <f t="shared" si="47"/>
        <v>0</v>
      </c>
      <c r="BI193" s="212">
        <f t="shared" si="48"/>
        <v>0</v>
      </c>
      <c r="BJ193" s="14" t="s">
        <v>90</v>
      </c>
      <c r="BK193" s="212">
        <f t="shared" si="49"/>
        <v>0</v>
      </c>
      <c r="BL193" s="14" t="s">
        <v>211</v>
      </c>
      <c r="BM193" s="211" t="s">
        <v>412</v>
      </c>
    </row>
    <row r="194" spans="1:65" s="2" customFormat="1" ht="37.799999999999997" customHeight="1">
      <c r="A194" s="31"/>
      <c r="B194" s="32"/>
      <c r="C194" s="199" t="s">
        <v>413</v>
      </c>
      <c r="D194" s="199" t="s">
        <v>207</v>
      </c>
      <c r="E194" s="200" t="s">
        <v>414</v>
      </c>
      <c r="F194" s="201" t="s">
        <v>415</v>
      </c>
      <c r="G194" s="202" t="s">
        <v>302</v>
      </c>
      <c r="H194" s="203">
        <v>87.54</v>
      </c>
      <c r="I194" s="204"/>
      <c r="J194" s="205">
        <f t="shared" si="40"/>
        <v>0</v>
      </c>
      <c r="K194" s="206"/>
      <c r="L194" s="36"/>
      <c r="M194" s="207" t="s">
        <v>1</v>
      </c>
      <c r="N194" s="208" t="s">
        <v>45</v>
      </c>
      <c r="O194" s="72"/>
      <c r="P194" s="209">
        <f t="shared" si="41"/>
        <v>0</v>
      </c>
      <c r="Q194" s="209">
        <v>2.31E-4</v>
      </c>
      <c r="R194" s="209">
        <f t="shared" si="42"/>
        <v>2.0221740000000002E-2</v>
      </c>
      <c r="S194" s="209">
        <v>0</v>
      </c>
      <c r="T194" s="210">
        <f t="shared" si="4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11" t="s">
        <v>211</v>
      </c>
      <c r="AT194" s="211" t="s">
        <v>207</v>
      </c>
      <c r="AU194" s="211" t="s">
        <v>97</v>
      </c>
      <c r="AY194" s="14" t="s">
        <v>205</v>
      </c>
      <c r="BE194" s="212">
        <f t="shared" si="44"/>
        <v>0</v>
      </c>
      <c r="BF194" s="212">
        <f t="shared" si="45"/>
        <v>0</v>
      </c>
      <c r="BG194" s="212">
        <f t="shared" si="46"/>
        <v>0</v>
      </c>
      <c r="BH194" s="212">
        <f t="shared" si="47"/>
        <v>0</v>
      </c>
      <c r="BI194" s="212">
        <f t="shared" si="48"/>
        <v>0</v>
      </c>
      <c r="BJ194" s="14" t="s">
        <v>90</v>
      </c>
      <c r="BK194" s="212">
        <f t="shared" si="49"/>
        <v>0</v>
      </c>
      <c r="BL194" s="14" t="s">
        <v>211</v>
      </c>
      <c r="BM194" s="211" t="s">
        <v>416</v>
      </c>
    </row>
    <row r="195" spans="1:65" s="2" customFormat="1" ht="37.799999999999997" customHeight="1">
      <c r="A195" s="31"/>
      <c r="B195" s="32"/>
      <c r="C195" s="199" t="s">
        <v>417</v>
      </c>
      <c r="D195" s="199" t="s">
        <v>207</v>
      </c>
      <c r="E195" s="200" t="s">
        <v>418</v>
      </c>
      <c r="F195" s="201" t="s">
        <v>419</v>
      </c>
      <c r="G195" s="202" t="s">
        <v>248</v>
      </c>
      <c r="H195" s="203">
        <v>98.951999999999998</v>
      </c>
      <c r="I195" s="204"/>
      <c r="J195" s="205">
        <f t="shared" si="40"/>
        <v>0</v>
      </c>
      <c r="K195" s="206"/>
      <c r="L195" s="36"/>
      <c r="M195" s="207" t="s">
        <v>1</v>
      </c>
      <c r="N195" s="208" t="s">
        <v>45</v>
      </c>
      <c r="O195" s="72"/>
      <c r="P195" s="209">
        <f t="shared" si="41"/>
        <v>0</v>
      </c>
      <c r="Q195" s="209">
        <v>0</v>
      </c>
      <c r="R195" s="209">
        <f t="shared" si="42"/>
        <v>0</v>
      </c>
      <c r="S195" s="209">
        <v>0.19600000000000001</v>
      </c>
      <c r="T195" s="210">
        <f t="shared" si="43"/>
        <v>19.394591999999999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11" t="s">
        <v>211</v>
      </c>
      <c r="AT195" s="211" t="s">
        <v>207</v>
      </c>
      <c r="AU195" s="211" t="s">
        <v>97</v>
      </c>
      <c r="AY195" s="14" t="s">
        <v>205</v>
      </c>
      <c r="BE195" s="212">
        <f t="shared" si="44"/>
        <v>0</v>
      </c>
      <c r="BF195" s="212">
        <f t="shared" si="45"/>
        <v>0</v>
      </c>
      <c r="BG195" s="212">
        <f t="shared" si="46"/>
        <v>0</v>
      </c>
      <c r="BH195" s="212">
        <f t="shared" si="47"/>
        <v>0</v>
      </c>
      <c r="BI195" s="212">
        <f t="shared" si="48"/>
        <v>0</v>
      </c>
      <c r="BJ195" s="14" t="s">
        <v>90</v>
      </c>
      <c r="BK195" s="212">
        <f t="shared" si="49"/>
        <v>0</v>
      </c>
      <c r="BL195" s="14" t="s">
        <v>211</v>
      </c>
      <c r="BM195" s="211" t="s">
        <v>420</v>
      </c>
    </row>
    <row r="196" spans="1:65" s="2" customFormat="1" ht="44.25" customHeight="1">
      <c r="A196" s="31"/>
      <c r="B196" s="32"/>
      <c r="C196" s="199" t="s">
        <v>421</v>
      </c>
      <c r="D196" s="199" t="s">
        <v>207</v>
      </c>
      <c r="E196" s="200" t="s">
        <v>422</v>
      </c>
      <c r="F196" s="201" t="s">
        <v>423</v>
      </c>
      <c r="G196" s="202" t="s">
        <v>210</v>
      </c>
      <c r="H196" s="203">
        <v>6.593</v>
      </c>
      <c r="I196" s="204"/>
      <c r="J196" s="205">
        <f t="shared" si="40"/>
        <v>0</v>
      </c>
      <c r="K196" s="206"/>
      <c r="L196" s="36"/>
      <c r="M196" s="207" t="s">
        <v>1</v>
      </c>
      <c r="N196" s="208" t="s">
        <v>45</v>
      </c>
      <c r="O196" s="72"/>
      <c r="P196" s="209">
        <f t="shared" si="41"/>
        <v>0</v>
      </c>
      <c r="Q196" s="209">
        <v>0</v>
      </c>
      <c r="R196" s="209">
        <f t="shared" si="42"/>
        <v>0</v>
      </c>
      <c r="S196" s="209">
        <v>1.905</v>
      </c>
      <c r="T196" s="210">
        <f t="shared" si="43"/>
        <v>12.559665000000001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11" t="s">
        <v>211</v>
      </c>
      <c r="AT196" s="211" t="s">
        <v>207</v>
      </c>
      <c r="AU196" s="211" t="s">
        <v>97</v>
      </c>
      <c r="AY196" s="14" t="s">
        <v>205</v>
      </c>
      <c r="BE196" s="212">
        <f t="shared" si="44"/>
        <v>0</v>
      </c>
      <c r="BF196" s="212">
        <f t="shared" si="45"/>
        <v>0</v>
      </c>
      <c r="BG196" s="212">
        <f t="shared" si="46"/>
        <v>0</v>
      </c>
      <c r="BH196" s="212">
        <f t="shared" si="47"/>
        <v>0</v>
      </c>
      <c r="BI196" s="212">
        <f t="shared" si="48"/>
        <v>0</v>
      </c>
      <c r="BJ196" s="14" t="s">
        <v>90</v>
      </c>
      <c r="BK196" s="212">
        <f t="shared" si="49"/>
        <v>0</v>
      </c>
      <c r="BL196" s="14" t="s">
        <v>211</v>
      </c>
      <c r="BM196" s="211" t="s">
        <v>424</v>
      </c>
    </row>
    <row r="197" spans="1:65" s="2" customFormat="1" ht="24.15" customHeight="1">
      <c r="A197" s="31"/>
      <c r="B197" s="32"/>
      <c r="C197" s="199" t="s">
        <v>425</v>
      </c>
      <c r="D197" s="199" t="s">
        <v>207</v>
      </c>
      <c r="E197" s="200" t="s">
        <v>426</v>
      </c>
      <c r="F197" s="201" t="s">
        <v>427</v>
      </c>
      <c r="G197" s="202" t="s">
        <v>278</v>
      </c>
      <c r="H197" s="203">
        <v>98</v>
      </c>
      <c r="I197" s="204"/>
      <c r="J197" s="205">
        <f t="shared" si="40"/>
        <v>0</v>
      </c>
      <c r="K197" s="206"/>
      <c r="L197" s="36"/>
      <c r="M197" s="207" t="s">
        <v>1</v>
      </c>
      <c r="N197" s="208" t="s">
        <v>45</v>
      </c>
      <c r="O197" s="72"/>
      <c r="P197" s="209">
        <f t="shared" si="41"/>
        <v>0</v>
      </c>
      <c r="Q197" s="209">
        <v>0</v>
      </c>
      <c r="R197" s="209">
        <f t="shared" si="42"/>
        <v>0</v>
      </c>
      <c r="S197" s="209">
        <v>1.6E-2</v>
      </c>
      <c r="T197" s="210">
        <f t="shared" si="43"/>
        <v>1.5680000000000001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11" t="s">
        <v>211</v>
      </c>
      <c r="AT197" s="211" t="s">
        <v>207</v>
      </c>
      <c r="AU197" s="211" t="s">
        <v>97</v>
      </c>
      <c r="AY197" s="14" t="s">
        <v>205</v>
      </c>
      <c r="BE197" s="212">
        <f t="shared" si="44"/>
        <v>0</v>
      </c>
      <c r="BF197" s="212">
        <f t="shared" si="45"/>
        <v>0</v>
      </c>
      <c r="BG197" s="212">
        <f t="shared" si="46"/>
        <v>0</v>
      </c>
      <c r="BH197" s="212">
        <f t="shared" si="47"/>
        <v>0</v>
      </c>
      <c r="BI197" s="212">
        <f t="shared" si="48"/>
        <v>0</v>
      </c>
      <c r="BJ197" s="14" t="s">
        <v>90</v>
      </c>
      <c r="BK197" s="212">
        <f t="shared" si="49"/>
        <v>0</v>
      </c>
      <c r="BL197" s="14" t="s">
        <v>211</v>
      </c>
      <c r="BM197" s="211" t="s">
        <v>428</v>
      </c>
    </row>
    <row r="198" spans="1:65" s="2" customFormat="1" ht="24.15" customHeight="1">
      <c r="A198" s="31"/>
      <c r="B198" s="32"/>
      <c r="C198" s="199" t="s">
        <v>429</v>
      </c>
      <c r="D198" s="199" t="s">
        <v>207</v>
      </c>
      <c r="E198" s="200" t="s">
        <v>430</v>
      </c>
      <c r="F198" s="201" t="s">
        <v>431</v>
      </c>
      <c r="G198" s="202" t="s">
        <v>278</v>
      </c>
      <c r="H198" s="203">
        <v>14</v>
      </c>
      <c r="I198" s="204"/>
      <c r="J198" s="205">
        <f t="shared" si="40"/>
        <v>0</v>
      </c>
      <c r="K198" s="206"/>
      <c r="L198" s="36"/>
      <c r="M198" s="207" t="s">
        <v>1</v>
      </c>
      <c r="N198" s="208" t="s">
        <v>45</v>
      </c>
      <c r="O198" s="72"/>
      <c r="P198" s="209">
        <f t="shared" si="41"/>
        <v>0</v>
      </c>
      <c r="Q198" s="209">
        <v>0</v>
      </c>
      <c r="R198" s="209">
        <f t="shared" si="42"/>
        <v>0</v>
      </c>
      <c r="S198" s="209">
        <v>2.4E-2</v>
      </c>
      <c r="T198" s="210">
        <f t="shared" si="43"/>
        <v>0.33600000000000002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11" t="s">
        <v>211</v>
      </c>
      <c r="AT198" s="211" t="s">
        <v>207</v>
      </c>
      <c r="AU198" s="211" t="s">
        <v>97</v>
      </c>
      <c r="AY198" s="14" t="s">
        <v>205</v>
      </c>
      <c r="BE198" s="212">
        <f t="shared" si="44"/>
        <v>0</v>
      </c>
      <c r="BF198" s="212">
        <f t="shared" si="45"/>
        <v>0</v>
      </c>
      <c r="BG198" s="212">
        <f t="shared" si="46"/>
        <v>0</v>
      </c>
      <c r="BH198" s="212">
        <f t="shared" si="47"/>
        <v>0</v>
      </c>
      <c r="BI198" s="212">
        <f t="shared" si="48"/>
        <v>0</v>
      </c>
      <c r="BJ198" s="14" t="s">
        <v>90</v>
      </c>
      <c r="BK198" s="212">
        <f t="shared" si="49"/>
        <v>0</v>
      </c>
      <c r="BL198" s="14" t="s">
        <v>211</v>
      </c>
      <c r="BM198" s="211" t="s">
        <v>432</v>
      </c>
    </row>
    <row r="199" spans="1:65" s="2" customFormat="1" ht="24.15" customHeight="1">
      <c r="A199" s="31"/>
      <c r="B199" s="32"/>
      <c r="C199" s="199" t="s">
        <v>433</v>
      </c>
      <c r="D199" s="199" t="s">
        <v>207</v>
      </c>
      <c r="E199" s="200" t="s">
        <v>434</v>
      </c>
      <c r="F199" s="201" t="s">
        <v>435</v>
      </c>
      <c r="G199" s="202" t="s">
        <v>248</v>
      </c>
      <c r="H199" s="203">
        <v>100.8</v>
      </c>
      <c r="I199" s="204"/>
      <c r="J199" s="205">
        <f t="shared" si="40"/>
        <v>0</v>
      </c>
      <c r="K199" s="206"/>
      <c r="L199" s="36"/>
      <c r="M199" s="207" t="s">
        <v>1</v>
      </c>
      <c r="N199" s="208" t="s">
        <v>45</v>
      </c>
      <c r="O199" s="72"/>
      <c r="P199" s="209">
        <f t="shared" si="41"/>
        <v>0</v>
      </c>
      <c r="Q199" s="209">
        <v>0</v>
      </c>
      <c r="R199" s="209">
        <f t="shared" si="42"/>
        <v>0</v>
      </c>
      <c r="S199" s="209">
        <v>5.3999999999999999E-2</v>
      </c>
      <c r="T199" s="210">
        <f t="shared" si="43"/>
        <v>5.4432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11" t="s">
        <v>211</v>
      </c>
      <c r="AT199" s="211" t="s">
        <v>207</v>
      </c>
      <c r="AU199" s="211" t="s">
        <v>97</v>
      </c>
      <c r="AY199" s="14" t="s">
        <v>205</v>
      </c>
      <c r="BE199" s="212">
        <f t="shared" si="44"/>
        <v>0</v>
      </c>
      <c r="BF199" s="212">
        <f t="shared" si="45"/>
        <v>0</v>
      </c>
      <c r="BG199" s="212">
        <f t="shared" si="46"/>
        <v>0</v>
      </c>
      <c r="BH199" s="212">
        <f t="shared" si="47"/>
        <v>0</v>
      </c>
      <c r="BI199" s="212">
        <f t="shared" si="48"/>
        <v>0</v>
      </c>
      <c r="BJ199" s="14" t="s">
        <v>90</v>
      </c>
      <c r="BK199" s="212">
        <f t="shared" si="49"/>
        <v>0</v>
      </c>
      <c r="BL199" s="14" t="s">
        <v>211</v>
      </c>
      <c r="BM199" s="211" t="s">
        <v>436</v>
      </c>
    </row>
    <row r="200" spans="1:65" s="2" customFormat="1" ht="24.15" customHeight="1">
      <c r="A200" s="31"/>
      <c r="B200" s="32"/>
      <c r="C200" s="199" t="s">
        <v>437</v>
      </c>
      <c r="D200" s="199" t="s">
        <v>207</v>
      </c>
      <c r="E200" s="200" t="s">
        <v>438</v>
      </c>
      <c r="F200" s="201" t="s">
        <v>439</v>
      </c>
      <c r="G200" s="202" t="s">
        <v>278</v>
      </c>
      <c r="H200" s="203">
        <v>2</v>
      </c>
      <c r="I200" s="204"/>
      <c r="J200" s="205">
        <f t="shared" si="40"/>
        <v>0</v>
      </c>
      <c r="K200" s="206"/>
      <c r="L200" s="36"/>
      <c r="M200" s="207" t="s">
        <v>1</v>
      </c>
      <c r="N200" s="208" t="s">
        <v>45</v>
      </c>
      <c r="O200" s="72"/>
      <c r="P200" s="209">
        <f t="shared" si="41"/>
        <v>0</v>
      </c>
      <c r="Q200" s="209">
        <v>0</v>
      </c>
      <c r="R200" s="209">
        <f t="shared" si="42"/>
        <v>0</v>
      </c>
      <c r="S200" s="209">
        <v>0.03</v>
      </c>
      <c r="T200" s="210">
        <f t="shared" si="43"/>
        <v>0.06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11" t="s">
        <v>211</v>
      </c>
      <c r="AT200" s="211" t="s">
        <v>207</v>
      </c>
      <c r="AU200" s="211" t="s">
        <v>97</v>
      </c>
      <c r="AY200" s="14" t="s">
        <v>205</v>
      </c>
      <c r="BE200" s="212">
        <f t="shared" si="44"/>
        <v>0</v>
      </c>
      <c r="BF200" s="212">
        <f t="shared" si="45"/>
        <v>0</v>
      </c>
      <c r="BG200" s="212">
        <f t="shared" si="46"/>
        <v>0</v>
      </c>
      <c r="BH200" s="212">
        <f t="shared" si="47"/>
        <v>0</v>
      </c>
      <c r="BI200" s="212">
        <f t="shared" si="48"/>
        <v>0</v>
      </c>
      <c r="BJ200" s="14" t="s">
        <v>90</v>
      </c>
      <c r="BK200" s="212">
        <f t="shared" si="49"/>
        <v>0</v>
      </c>
      <c r="BL200" s="14" t="s">
        <v>211</v>
      </c>
      <c r="BM200" s="211" t="s">
        <v>440</v>
      </c>
    </row>
    <row r="201" spans="1:65" s="2" customFormat="1" ht="21.75" customHeight="1">
      <c r="A201" s="31"/>
      <c r="B201" s="32"/>
      <c r="C201" s="199" t="s">
        <v>441</v>
      </c>
      <c r="D201" s="199" t="s">
        <v>207</v>
      </c>
      <c r="E201" s="200" t="s">
        <v>442</v>
      </c>
      <c r="F201" s="201" t="s">
        <v>443</v>
      </c>
      <c r="G201" s="202" t="s">
        <v>278</v>
      </c>
      <c r="H201" s="203">
        <v>1</v>
      </c>
      <c r="I201" s="204"/>
      <c r="J201" s="205">
        <f t="shared" si="40"/>
        <v>0</v>
      </c>
      <c r="K201" s="206"/>
      <c r="L201" s="36"/>
      <c r="M201" s="207" t="s">
        <v>1</v>
      </c>
      <c r="N201" s="208" t="s">
        <v>45</v>
      </c>
      <c r="O201" s="72"/>
      <c r="P201" s="209">
        <f t="shared" si="41"/>
        <v>0</v>
      </c>
      <c r="Q201" s="209">
        <v>0</v>
      </c>
      <c r="R201" s="209">
        <f t="shared" si="42"/>
        <v>0</v>
      </c>
      <c r="S201" s="209">
        <v>6.0000000000000001E-3</v>
      </c>
      <c r="T201" s="210">
        <f t="shared" si="43"/>
        <v>6.0000000000000001E-3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11" t="s">
        <v>211</v>
      </c>
      <c r="AT201" s="211" t="s">
        <v>207</v>
      </c>
      <c r="AU201" s="211" t="s">
        <v>97</v>
      </c>
      <c r="AY201" s="14" t="s">
        <v>205</v>
      </c>
      <c r="BE201" s="212">
        <f t="shared" si="44"/>
        <v>0</v>
      </c>
      <c r="BF201" s="212">
        <f t="shared" si="45"/>
        <v>0</v>
      </c>
      <c r="BG201" s="212">
        <f t="shared" si="46"/>
        <v>0</v>
      </c>
      <c r="BH201" s="212">
        <f t="shared" si="47"/>
        <v>0</v>
      </c>
      <c r="BI201" s="212">
        <f t="shared" si="48"/>
        <v>0</v>
      </c>
      <c r="BJ201" s="14" t="s">
        <v>90</v>
      </c>
      <c r="BK201" s="212">
        <f t="shared" si="49"/>
        <v>0</v>
      </c>
      <c r="BL201" s="14" t="s">
        <v>211</v>
      </c>
      <c r="BM201" s="211" t="s">
        <v>444</v>
      </c>
    </row>
    <row r="202" spans="1:65" s="2" customFormat="1" ht="24.15" customHeight="1">
      <c r="A202" s="31"/>
      <c r="B202" s="32"/>
      <c r="C202" s="199" t="s">
        <v>445</v>
      </c>
      <c r="D202" s="199" t="s">
        <v>207</v>
      </c>
      <c r="E202" s="200" t="s">
        <v>446</v>
      </c>
      <c r="F202" s="201" t="s">
        <v>447</v>
      </c>
      <c r="G202" s="202" t="s">
        <v>248</v>
      </c>
      <c r="H202" s="203">
        <v>57.6</v>
      </c>
      <c r="I202" s="204"/>
      <c r="J202" s="205">
        <f t="shared" si="40"/>
        <v>0</v>
      </c>
      <c r="K202" s="206"/>
      <c r="L202" s="36"/>
      <c r="M202" s="207" t="s">
        <v>1</v>
      </c>
      <c r="N202" s="208" t="s">
        <v>45</v>
      </c>
      <c r="O202" s="72"/>
      <c r="P202" s="209">
        <f t="shared" si="41"/>
        <v>0</v>
      </c>
      <c r="Q202" s="209">
        <v>0</v>
      </c>
      <c r="R202" s="209">
        <f t="shared" si="42"/>
        <v>0</v>
      </c>
      <c r="S202" s="209">
        <v>7.5999999999999998E-2</v>
      </c>
      <c r="T202" s="210">
        <f t="shared" si="43"/>
        <v>4.3776000000000002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11" t="s">
        <v>211</v>
      </c>
      <c r="AT202" s="211" t="s">
        <v>207</v>
      </c>
      <c r="AU202" s="211" t="s">
        <v>97</v>
      </c>
      <c r="AY202" s="14" t="s">
        <v>205</v>
      </c>
      <c r="BE202" s="212">
        <f t="shared" si="44"/>
        <v>0</v>
      </c>
      <c r="BF202" s="212">
        <f t="shared" si="45"/>
        <v>0</v>
      </c>
      <c r="BG202" s="212">
        <f t="shared" si="46"/>
        <v>0</v>
      </c>
      <c r="BH202" s="212">
        <f t="shared" si="47"/>
        <v>0</v>
      </c>
      <c r="BI202" s="212">
        <f t="shared" si="48"/>
        <v>0</v>
      </c>
      <c r="BJ202" s="14" t="s">
        <v>90</v>
      </c>
      <c r="BK202" s="212">
        <f t="shared" si="49"/>
        <v>0</v>
      </c>
      <c r="BL202" s="14" t="s">
        <v>211</v>
      </c>
      <c r="BM202" s="211" t="s">
        <v>448</v>
      </c>
    </row>
    <row r="203" spans="1:65" s="2" customFormat="1" ht="24.15" customHeight="1">
      <c r="A203" s="31"/>
      <c r="B203" s="32"/>
      <c r="C203" s="199" t="s">
        <v>449</v>
      </c>
      <c r="D203" s="199" t="s">
        <v>207</v>
      </c>
      <c r="E203" s="200" t="s">
        <v>450</v>
      </c>
      <c r="F203" s="201" t="s">
        <v>451</v>
      </c>
      <c r="G203" s="202" t="s">
        <v>248</v>
      </c>
      <c r="H203" s="203">
        <v>9.75</v>
      </c>
      <c r="I203" s="204"/>
      <c r="J203" s="205">
        <f t="shared" si="40"/>
        <v>0</v>
      </c>
      <c r="K203" s="206"/>
      <c r="L203" s="36"/>
      <c r="M203" s="207" t="s">
        <v>1</v>
      </c>
      <c r="N203" s="208" t="s">
        <v>45</v>
      </c>
      <c r="O203" s="72"/>
      <c r="P203" s="209">
        <f t="shared" si="41"/>
        <v>0</v>
      </c>
      <c r="Q203" s="209">
        <v>0</v>
      </c>
      <c r="R203" s="209">
        <f t="shared" si="42"/>
        <v>0</v>
      </c>
      <c r="S203" s="209">
        <v>6.3E-2</v>
      </c>
      <c r="T203" s="210">
        <f t="shared" si="43"/>
        <v>0.61424999999999996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11" t="s">
        <v>211</v>
      </c>
      <c r="AT203" s="211" t="s">
        <v>207</v>
      </c>
      <c r="AU203" s="211" t="s">
        <v>97</v>
      </c>
      <c r="AY203" s="14" t="s">
        <v>205</v>
      </c>
      <c r="BE203" s="212">
        <f t="shared" si="44"/>
        <v>0</v>
      </c>
      <c r="BF203" s="212">
        <f t="shared" si="45"/>
        <v>0</v>
      </c>
      <c r="BG203" s="212">
        <f t="shared" si="46"/>
        <v>0</v>
      </c>
      <c r="BH203" s="212">
        <f t="shared" si="47"/>
        <v>0</v>
      </c>
      <c r="BI203" s="212">
        <f t="shared" si="48"/>
        <v>0</v>
      </c>
      <c r="BJ203" s="14" t="s">
        <v>90</v>
      </c>
      <c r="BK203" s="212">
        <f t="shared" si="49"/>
        <v>0</v>
      </c>
      <c r="BL203" s="14" t="s">
        <v>211</v>
      </c>
      <c r="BM203" s="211" t="s">
        <v>452</v>
      </c>
    </row>
    <row r="204" spans="1:65" s="2" customFormat="1" ht="24.15" customHeight="1">
      <c r="A204" s="31"/>
      <c r="B204" s="32"/>
      <c r="C204" s="199" t="s">
        <v>453</v>
      </c>
      <c r="D204" s="199" t="s">
        <v>207</v>
      </c>
      <c r="E204" s="200" t="s">
        <v>454</v>
      </c>
      <c r="F204" s="201" t="s">
        <v>455</v>
      </c>
      <c r="G204" s="202" t="s">
        <v>278</v>
      </c>
      <c r="H204" s="203">
        <v>6</v>
      </c>
      <c r="I204" s="204"/>
      <c r="J204" s="205">
        <f t="shared" si="40"/>
        <v>0</v>
      </c>
      <c r="K204" s="206"/>
      <c r="L204" s="36"/>
      <c r="M204" s="207" t="s">
        <v>1</v>
      </c>
      <c r="N204" s="208" t="s">
        <v>45</v>
      </c>
      <c r="O204" s="72"/>
      <c r="P204" s="209">
        <f t="shared" si="41"/>
        <v>0</v>
      </c>
      <c r="Q204" s="209">
        <v>0</v>
      </c>
      <c r="R204" s="209">
        <f t="shared" si="42"/>
        <v>0</v>
      </c>
      <c r="S204" s="209">
        <v>3.1E-2</v>
      </c>
      <c r="T204" s="210">
        <f t="shared" si="43"/>
        <v>0.186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11" t="s">
        <v>211</v>
      </c>
      <c r="AT204" s="211" t="s">
        <v>207</v>
      </c>
      <c r="AU204" s="211" t="s">
        <v>97</v>
      </c>
      <c r="AY204" s="14" t="s">
        <v>205</v>
      </c>
      <c r="BE204" s="212">
        <f t="shared" si="44"/>
        <v>0</v>
      </c>
      <c r="BF204" s="212">
        <f t="shared" si="45"/>
        <v>0</v>
      </c>
      <c r="BG204" s="212">
        <f t="shared" si="46"/>
        <v>0</v>
      </c>
      <c r="BH204" s="212">
        <f t="shared" si="47"/>
        <v>0</v>
      </c>
      <c r="BI204" s="212">
        <f t="shared" si="48"/>
        <v>0</v>
      </c>
      <c r="BJ204" s="14" t="s">
        <v>90</v>
      </c>
      <c r="BK204" s="212">
        <f t="shared" si="49"/>
        <v>0</v>
      </c>
      <c r="BL204" s="14" t="s">
        <v>211</v>
      </c>
      <c r="BM204" s="211" t="s">
        <v>456</v>
      </c>
    </row>
    <row r="205" spans="1:65" s="12" customFormat="1" ht="22.8" customHeight="1">
      <c r="B205" s="183"/>
      <c r="C205" s="184"/>
      <c r="D205" s="185" t="s">
        <v>78</v>
      </c>
      <c r="E205" s="197" t="s">
        <v>457</v>
      </c>
      <c r="F205" s="197" t="s">
        <v>458</v>
      </c>
      <c r="G205" s="184"/>
      <c r="H205" s="184"/>
      <c r="I205" s="187"/>
      <c r="J205" s="198">
        <f>BK205</f>
        <v>0</v>
      </c>
      <c r="K205" s="184"/>
      <c r="L205" s="189"/>
      <c r="M205" s="190"/>
      <c r="N205" s="191"/>
      <c r="O205" s="191"/>
      <c r="P205" s="192">
        <f>P206</f>
        <v>0</v>
      </c>
      <c r="Q205" s="191"/>
      <c r="R205" s="192">
        <f>R206</f>
        <v>0</v>
      </c>
      <c r="S205" s="191"/>
      <c r="T205" s="193">
        <f>T206</f>
        <v>0</v>
      </c>
      <c r="AR205" s="194" t="s">
        <v>85</v>
      </c>
      <c r="AT205" s="195" t="s">
        <v>78</v>
      </c>
      <c r="AU205" s="195" t="s">
        <v>85</v>
      </c>
      <c r="AY205" s="194" t="s">
        <v>205</v>
      </c>
      <c r="BK205" s="196">
        <f>BK206</f>
        <v>0</v>
      </c>
    </row>
    <row r="206" spans="1:65" s="2" customFormat="1" ht="24.15" customHeight="1">
      <c r="A206" s="31"/>
      <c r="B206" s="32"/>
      <c r="C206" s="199" t="s">
        <v>459</v>
      </c>
      <c r="D206" s="199" t="s">
        <v>207</v>
      </c>
      <c r="E206" s="200" t="s">
        <v>460</v>
      </c>
      <c r="F206" s="201" t="s">
        <v>461</v>
      </c>
      <c r="G206" s="202" t="s">
        <v>226</v>
      </c>
      <c r="H206" s="203">
        <v>420.10599999999999</v>
      </c>
      <c r="I206" s="204"/>
      <c r="J206" s="205">
        <f>ROUND(I206*H206,2)</f>
        <v>0</v>
      </c>
      <c r="K206" s="206"/>
      <c r="L206" s="36"/>
      <c r="M206" s="207" t="s">
        <v>1</v>
      </c>
      <c r="N206" s="208" t="s">
        <v>45</v>
      </c>
      <c r="O206" s="72"/>
      <c r="P206" s="209">
        <f>O206*H206</f>
        <v>0</v>
      </c>
      <c r="Q206" s="209">
        <v>0</v>
      </c>
      <c r="R206" s="209">
        <f>Q206*H206</f>
        <v>0</v>
      </c>
      <c r="S206" s="209">
        <v>0</v>
      </c>
      <c r="T206" s="210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11" t="s">
        <v>211</v>
      </c>
      <c r="AT206" s="211" t="s">
        <v>207</v>
      </c>
      <c r="AU206" s="211" t="s">
        <v>90</v>
      </c>
      <c r="AY206" s="14" t="s">
        <v>205</v>
      </c>
      <c r="BE206" s="212">
        <f>IF(N206="základná",J206,0)</f>
        <v>0</v>
      </c>
      <c r="BF206" s="212">
        <f>IF(N206="znížená",J206,0)</f>
        <v>0</v>
      </c>
      <c r="BG206" s="212">
        <f>IF(N206="zákl. prenesená",J206,0)</f>
        <v>0</v>
      </c>
      <c r="BH206" s="212">
        <f>IF(N206="zníž. prenesená",J206,0)</f>
        <v>0</v>
      </c>
      <c r="BI206" s="212">
        <f>IF(N206="nulová",J206,0)</f>
        <v>0</v>
      </c>
      <c r="BJ206" s="14" t="s">
        <v>90</v>
      </c>
      <c r="BK206" s="212">
        <f>ROUND(I206*H206,2)</f>
        <v>0</v>
      </c>
      <c r="BL206" s="14" t="s">
        <v>211</v>
      </c>
      <c r="BM206" s="211" t="s">
        <v>462</v>
      </c>
    </row>
    <row r="207" spans="1:65" s="12" customFormat="1" ht="25.95" customHeight="1">
      <c r="B207" s="183"/>
      <c r="C207" s="184"/>
      <c r="D207" s="185" t="s">
        <v>78</v>
      </c>
      <c r="E207" s="186" t="s">
        <v>463</v>
      </c>
      <c r="F207" s="186" t="s">
        <v>464</v>
      </c>
      <c r="G207" s="184"/>
      <c r="H207" s="184"/>
      <c r="I207" s="187"/>
      <c r="J207" s="188">
        <f>BK207</f>
        <v>0</v>
      </c>
      <c r="K207" s="184"/>
      <c r="L207" s="189"/>
      <c r="M207" s="190"/>
      <c r="N207" s="191"/>
      <c r="O207" s="191"/>
      <c r="P207" s="192">
        <f>P208+P214+P228+P240+P254+P273+P291+P293+P298+P305</f>
        <v>0</v>
      </c>
      <c r="Q207" s="191"/>
      <c r="R207" s="192">
        <f>R208+R214+R228+R240+R254+R273+R291+R293+R298+R305</f>
        <v>48.006706206300002</v>
      </c>
      <c r="S207" s="191"/>
      <c r="T207" s="193">
        <f>T208+T214+T228+T240+T254+T273+T291+T293+T298+T305</f>
        <v>0.182418</v>
      </c>
      <c r="AR207" s="194" t="s">
        <v>90</v>
      </c>
      <c r="AT207" s="195" t="s">
        <v>78</v>
      </c>
      <c r="AU207" s="195" t="s">
        <v>7</v>
      </c>
      <c r="AY207" s="194" t="s">
        <v>205</v>
      </c>
      <c r="BK207" s="196">
        <f>BK208+BK214+BK228+BK240+BK254+BK273+BK291+BK293+BK298+BK305</f>
        <v>0</v>
      </c>
    </row>
    <row r="208" spans="1:65" s="12" customFormat="1" ht="22.8" customHeight="1">
      <c r="B208" s="183"/>
      <c r="C208" s="184"/>
      <c r="D208" s="185" t="s">
        <v>78</v>
      </c>
      <c r="E208" s="197" t="s">
        <v>465</v>
      </c>
      <c r="F208" s="197" t="s">
        <v>466</v>
      </c>
      <c r="G208" s="184"/>
      <c r="H208" s="184"/>
      <c r="I208" s="187"/>
      <c r="J208" s="198">
        <f>BK208</f>
        <v>0</v>
      </c>
      <c r="K208" s="184"/>
      <c r="L208" s="189"/>
      <c r="M208" s="190"/>
      <c r="N208" s="191"/>
      <c r="O208" s="191"/>
      <c r="P208" s="192">
        <f>SUM(P209:P213)</f>
        <v>0</v>
      </c>
      <c r="Q208" s="191"/>
      <c r="R208" s="192">
        <f>SUM(R209:R213)</f>
        <v>1.0652381</v>
      </c>
      <c r="S208" s="191"/>
      <c r="T208" s="193">
        <f>SUM(T209:T213)</f>
        <v>0</v>
      </c>
      <c r="AR208" s="194" t="s">
        <v>90</v>
      </c>
      <c r="AT208" s="195" t="s">
        <v>78</v>
      </c>
      <c r="AU208" s="195" t="s">
        <v>85</v>
      </c>
      <c r="AY208" s="194" t="s">
        <v>205</v>
      </c>
      <c r="BK208" s="196">
        <f>SUM(BK209:BK213)</f>
        <v>0</v>
      </c>
    </row>
    <row r="209" spans="1:65" s="2" customFormat="1" ht="33" customHeight="1">
      <c r="A209" s="31"/>
      <c r="B209" s="32"/>
      <c r="C209" s="199" t="s">
        <v>467</v>
      </c>
      <c r="D209" s="199" t="s">
        <v>207</v>
      </c>
      <c r="E209" s="200" t="s">
        <v>468</v>
      </c>
      <c r="F209" s="201" t="s">
        <v>469</v>
      </c>
      <c r="G209" s="202" t="s">
        <v>248</v>
      </c>
      <c r="H209" s="203">
        <v>540.73</v>
      </c>
      <c r="I209" s="204"/>
      <c r="J209" s="205">
        <f>ROUND(I209*H209,2)</f>
        <v>0</v>
      </c>
      <c r="K209" s="206"/>
      <c r="L209" s="36"/>
      <c r="M209" s="207" t="s">
        <v>1</v>
      </c>
      <c r="N209" s="208" t="s">
        <v>45</v>
      </c>
      <c r="O209" s="72"/>
      <c r="P209" s="209">
        <f>O209*H209</f>
        <v>0</v>
      </c>
      <c r="Q209" s="209">
        <v>2.2000000000000001E-4</v>
      </c>
      <c r="R209" s="209">
        <f>Q209*H209</f>
        <v>0.11896060000000001</v>
      </c>
      <c r="S209" s="209">
        <v>0</v>
      </c>
      <c r="T209" s="210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11" t="s">
        <v>271</v>
      </c>
      <c r="AT209" s="211" t="s">
        <v>207</v>
      </c>
      <c r="AU209" s="211" t="s">
        <v>90</v>
      </c>
      <c r="AY209" s="14" t="s">
        <v>205</v>
      </c>
      <c r="BE209" s="212">
        <f>IF(N209="základná",J209,0)</f>
        <v>0</v>
      </c>
      <c r="BF209" s="212">
        <f>IF(N209="znížená",J209,0)</f>
        <v>0</v>
      </c>
      <c r="BG209" s="212">
        <f>IF(N209="zákl. prenesená",J209,0)</f>
        <v>0</v>
      </c>
      <c r="BH209" s="212">
        <f>IF(N209="zníž. prenesená",J209,0)</f>
        <v>0</v>
      </c>
      <c r="BI209" s="212">
        <f>IF(N209="nulová",J209,0)</f>
        <v>0</v>
      </c>
      <c r="BJ209" s="14" t="s">
        <v>90</v>
      </c>
      <c r="BK209" s="212">
        <f>ROUND(I209*H209,2)</f>
        <v>0</v>
      </c>
      <c r="BL209" s="14" t="s">
        <v>271</v>
      </c>
      <c r="BM209" s="211" t="s">
        <v>470</v>
      </c>
    </row>
    <row r="210" spans="1:65" s="2" customFormat="1" ht="24.15" customHeight="1">
      <c r="A210" s="31"/>
      <c r="B210" s="32"/>
      <c r="C210" s="213" t="s">
        <v>471</v>
      </c>
      <c r="D210" s="213" t="s">
        <v>223</v>
      </c>
      <c r="E210" s="214" t="s">
        <v>472</v>
      </c>
      <c r="F210" s="215" t="s">
        <v>473</v>
      </c>
      <c r="G210" s="216" t="s">
        <v>474</v>
      </c>
      <c r="H210" s="217">
        <v>648.87599999999998</v>
      </c>
      <c r="I210" s="218"/>
      <c r="J210" s="219">
        <f>ROUND(I210*H210,2)</f>
        <v>0</v>
      </c>
      <c r="K210" s="220"/>
      <c r="L210" s="221"/>
      <c r="M210" s="222" t="s">
        <v>1</v>
      </c>
      <c r="N210" s="223" t="s">
        <v>45</v>
      </c>
      <c r="O210" s="72"/>
      <c r="P210" s="209">
        <f>O210*H210</f>
        <v>0</v>
      </c>
      <c r="Q210" s="209">
        <v>1E-3</v>
      </c>
      <c r="R210" s="209">
        <f>Q210*H210</f>
        <v>0.64887600000000001</v>
      </c>
      <c r="S210" s="209">
        <v>0</v>
      </c>
      <c r="T210" s="210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11" t="s">
        <v>337</v>
      </c>
      <c r="AT210" s="211" t="s">
        <v>223</v>
      </c>
      <c r="AU210" s="211" t="s">
        <v>90</v>
      </c>
      <c r="AY210" s="14" t="s">
        <v>205</v>
      </c>
      <c r="BE210" s="212">
        <f>IF(N210="základná",J210,0)</f>
        <v>0</v>
      </c>
      <c r="BF210" s="212">
        <f>IF(N210="znížená",J210,0)</f>
        <v>0</v>
      </c>
      <c r="BG210" s="212">
        <f>IF(N210="zákl. prenesená",J210,0)</f>
        <v>0</v>
      </c>
      <c r="BH210" s="212">
        <f>IF(N210="zníž. prenesená",J210,0)</f>
        <v>0</v>
      </c>
      <c r="BI210" s="212">
        <f>IF(N210="nulová",J210,0)</f>
        <v>0</v>
      </c>
      <c r="BJ210" s="14" t="s">
        <v>90</v>
      </c>
      <c r="BK210" s="212">
        <f>ROUND(I210*H210,2)</f>
        <v>0</v>
      </c>
      <c r="BL210" s="14" t="s">
        <v>271</v>
      </c>
      <c r="BM210" s="211" t="s">
        <v>475</v>
      </c>
    </row>
    <row r="211" spans="1:65" s="2" customFormat="1" ht="24.15" customHeight="1">
      <c r="A211" s="31"/>
      <c r="B211" s="32"/>
      <c r="C211" s="199" t="s">
        <v>476</v>
      </c>
      <c r="D211" s="199" t="s">
        <v>207</v>
      </c>
      <c r="E211" s="200" t="s">
        <v>477</v>
      </c>
      <c r="F211" s="201" t="s">
        <v>478</v>
      </c>
      <c r="G211" s="202" t="s">
        <v>248</v>
      </c>
      <c r="H211" s="203">
        <v>540.73</v>
      </c>
      <c r="I211" s="204"/>
      <c r="J211" s="205">
        <f>ROUND(I211*H211,2)</f>
        <v>0</v>
      </c>
      <c r="K211" s="206"/>
      <c r="L211" s="36"/>
      <c r="M211" s="207" t="s">
        <v>1</v>
      </c>
      <c r="N211" s="208" t="s">
        <v>45</v>
      </c>
      <c r="O211" s="72"/>
      <c r="P211" s="209">
        <f>O211*H211</f>
        <v>0</v>
      </c>
      <c r="Q211" s="209">
        <v>0</v>
      </c>
      <c r="R211" s="209">
        <f>Q211*H211</f>
        <v>0</v>
      </c>
      <c r="S211" s="209">
        <v>0</v>
      </c>
      <c r="T211" s="210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11" t="s">
        <v>271</v>
      </c>
      <c r="AT211" s="211" t="s">
        <v>207</v>
      </c>
      <c r="AU211" s="211" t="s">
        <v>90</v>
      </c>
      <c r="AY211" s="14" t="s">
        <v>205</v>
      </c>
      <c r="BE211" s="212">
        <f>IF(N211="základná",J211,0)</f>
        <v>0</v>
      </c>
      <c r="BF211" s="212">
        <f>IF(N211="znížená",J211,0)</f>
        <v>0</v>
      </c>
      <c r="BG211" s="212">
        <f>IF(N211="zákl. prenesená",J211,0)</f>
        <v>0</v>
      </c>
      <c r="BH211" s="212">
        <f>IF(N211="zníž. prenesená",J211,0)</f>
        <v>0</v>
      </c>
      <c r="BI211" s="212">
        <f>IF(N211="nulová",J211,0)</f>
        <v>0</v>
      </c>
      <c r="BJ211" s="14" t="s">
        <v>90</v>
      </c>
      <c r="BK211" s="212">
        <f>ROUND(I211*H211,2)</f>
        <v>0</v>
      </c>
      <c r="BL211" s="14" t="s">
        <v>271</v>
      </c>
      <c r="BM211" s="211" t="s">
        <v>479</v>
      </c>
    </row>
    <row r="212" spans="1:65" s="2" customFormat="1" ht="16.5" customHeight="1">
      <c r="A212" s="31"/>
      <c r="B212" s="32"/>
      <c r="C212" s="213" t="s">
        <v>480</v>
      </c>
      <c r="D212" s="213" t="s">
        <v>223</v>
      </c>
      <c r="E212" s="214" t="s">
        <v>481</v>
      </c>
      <c r="F212" s="215" t="s">
        <v>482</v>
      </c>
      <c r="G212" s="216" t="s">
        <v>248</v>
      </c>
      <c r="H212" s="217">
        <v>594.803</v>
      </c>
      <c r="I212" s="218"/>
      <c r="J212" s="219">
        <f>ROUND(I212*H212,2)</f>
        <v>0</v>
      </c>
      <c r="K212" s="220"/>
      <c r="L212" s="221"/>
      <c r="M212" s="222" t="s">
        <v>1</v>
      </c>
      <c r="N212" s="223" t="s">
        <v>45</v>
      </c>
      <c r="O212" s="72"/>
      <c r="P212" s="209">
        <f>O212*H212</f>
        <v>0</v>
      </c>
      <c r="Q212" s="209">
        <v>5.0000000000000001E-4</v>
      </c>
      <c r="R212" s="209">
        <f>Q212*H212</f>
        <v>0.29740149999999999</v>
      </c>
      <c r="S212" s="209">
        <v>0</v>
      </c>
      <c r="T212" s="210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11" t="s">
        <v>337</v>
      </c>
      <c r="AT212" s="211" t="s">
        <v>223</v>
      </c>
      <c r="AU212" s="211" t="s">
        <v>90</v>
      </c>
      <c r="AY212" s="14" t="s">
        <v>205</v>
      </c>
      <c r="BE212" s="212">
        <f>IF(N212="základná",J212,0)</f>
        <v>0</v>
      </c>
      <c r="BF212" s="212">
        <f>IF(N212="znížená",J212,0)</f>
        <v>0</v>
      </c>
      <c r="BG212" s="212">
        <f>IF(N212="zákl. prenesená",J212,0)</f>
        <v>0</v>
      </c>
      <c r="BH212" s="212">
        <f>IF(N212="zníž. prenesená",J212,0)</f>
        <v>0</v>
      </c>
      <c r="BI212" s="212">
        <f>IF(N212="nulová",J212,0)</f>
        <v>0</v>
      </c>
      <c r="BJ212" s="14" t="s">
        <v>90</v>
      </c>
      <c r="BK212" s="212">
        <f>ROUND(I212*H212,2)</f>
        <v>0</v>
      </c>
      <c r="BL212" s="14" t="s">
        <v>271</v>
      </c>
      <c r="BM212" s="211" t="s">
        <v>483</v>
      </c>
    </row>
    <row r="213" spans="1:65" s="2" customFormat="1" ht="24.15" customHeight="1">
      <c r="A213" s="31"/>
      <c r="B213" s="32"/>
      <c r="C213" s="199" t="s">
        <v>484</v>
      </c>
      <c r="D213" s="199" t="s">
        <v>207</v>
      </c>
      <c r="E213" s="200" t="s">
        <v>485</v>
      </c>
      <c r="F213" s="201" t="s">
        <v>486</v>
      </c>
      <c r="G213" s="202" t="s">
        <v>487</v>
      </c>
      <c r="H213" s="224"/>
      <c r="I213" s="204"/>
      <c r="J213" s="205">
        <f>ROUND(I213*H213,2)</f>
        <v>0</v>
      </c>
      <c r="K213" s="206"/>
      <c r="L213" s="36"/>
      <c r="M213" s="207" t="s">
        <v>1</v>
      </c>
      <c r="N213" s="208" t="s">
        <v>45</v>
      </c>
      <c r="O213" s="72"/>
      <c r="P213" s="209">
        <f>O213*H213</f>
        <v>0</v>
      </c>
      <c r="Q213" s="209">
        <v>0</v>
      </c>
      <c r="R213" s="209">
        <f>Q213*H213</f>
        <v>0</v>
      </c>
      <c r="S213" s="209">
        <v>0</v>
      </c>
      <c r="T213" s="210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11" t="s">
        <v>271</v>
      </c>
      <c r="AT213" s="211" t="s">
        <v>207</v>
      </c>
      <c r="AU213" s="211" t="s">
        <v>90</v>
      </c>
      <c r="AY213" s="14" t="s">
        <v>205</v>
      </c>
      <c r="BE213" s="212">
        <f>IF(N213="základná",J213,0)</f>
        <v>0</v>
      </c>
      <c r="BF213" s="212">
        <f>IF(N213="znížená",J213,0)</f>
        <v>0</v>
      </c>
      <c r="BG213" s="212">
        <f>IF(N213="zákl. prenesená",J213,0)</f>
        <v>0</v>
      </c>
      <c r="BH213" s="212">
        <f>IF(N213="zníž. prenesená",J213,0)</f>
        <v>0</v>
      </c>
      <c r="BI213" s="212">
        <f>IF(N213="nulová",J213,0)</f>
        <v>0</v>
      </c>
      <c r="BJ213" s="14" t="s">
        <v>90</v>
      </c>
      <c r="BK213" s="212">
        <f>ROUND(I213*H213,2)</f>
        <v>0</v>
      </c>
      <c r="BL213" s="14" t="s">
        <v>271</v>
      </c>
      <c r="BM213" s="211" t="s">
        <v>488</v>
      </c>
    </row>
    <row r="214" spans="1:65" s="12" customFormat="1" ht="22.8" customHeight="1">
      <c r="B214" s="183"/>
      <c r="C214" s="184"/>
      <c r="D214" s="185" t="s">
        <v>78</v>
      </c>
      <c r="E214" s="197" t="s">
        <v>489</v>
      </c>
      <c r="F214" s="197" t="s">
        <v>490</v>
      </c>
      <c r="G214" s="184"/>
      <c r="H214" s="184"/>
      <c r="I214" s="187"/>
      <c r="J214" s="198">
        <f>BK214</f>
        <v>0</v>
      </c>
      <c r="K214" s="184"/>
      <c r="L214" s="189"/>
      <c r="M214" s="190"/>
      <c r="N214" s="191"/>
      <c r="O214" s="191"/>
      <c r="P214" s="192">
        <f>SUM(P215:P227)</f>
        <v>0</v>
      </c>
      <c r="Q214" s="191"/>
      <c r="R214" s="192">
        <f>SUM(R215:R227)</f>
        <v>4.0925627267700007</v>
      </c>
      <c r="S214" s="191"/>
      <c r="T214" s="193">
        <f>SUM(T215:T227)</f>
        <v>0</v>
      </c>
      <c r="AR214" s="194" t="s">
        <v>90</v>
      </c>
      <c r="AT214" s="195" t="s">
        <v>78</v>
      </c>
      <c r="AU214" s="195" t="s">
        <v>85</v>
      </c>
      <c r="AY214" s="194" t="s">
        <v>205</v>
      </c>
      <c r="BK214" s="196">
        <f>SUM(BK215:BK227)</f>
        <v>0</v>
      </c>
    </row>
    <row r="215" spans="1:65" s="2" customFormat="1" ht="21.75" customHeight="1">
      <c r="A215" s="31"/>
      <c r="B215" s="32"/>
      <c r="C215" s="199" t="s">
        <v>491</v>
      </c>
      <c r="D215" s="199" t="s">
        <v>207</v>
      </c>
      <c r="E215" s="200" t="s">
        <v>492</v>
      </c>
      <c r="F215" s="201" t="s">
        <v>493</v>
      </c>
      <c r="G215" s="202" t="s">
        <v>248</v>
      </c>
      <c r="H215" s="203">
        <v>119.82</v>
      </c>
      <c r="I215" s="204"/>
      <c r="J215" s="205">
        <f t="shared" ref="J215:J227" si="50">ROUND(I215*H215,2)</f>
        <v>0</v>
      </c>
      <c r="K215" s="206"/>
      <c r="L215" s="36"/>
      <c r="M215" s="207" t="s">
        <v>1</v>
      </c>
      <c r="N215" s="208" t="s">
        <v>45</v>
      </c>
      <c r="O215" s="72"/>
      <c r="P215" s="209">
        <f t="shared" ref="P215:P227" si="51">O215*H215</f>
        <v>0</v>
      </c>
      <c r="Q215" s="209">
        <v>0</v>
      </c>
      <c r="R215" s="209">
        <f t="shared" ref="R215:R227" si="52">Q215*H215</f>
        <v>0</v>
      </c>
      <c r="S215" s="209">
        <v>0</v>
      </c>
      <c r="T215" s="210">
        <f t="shared" ref="T215:T227" si="53"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11" t="s">
        <v>271</v>
      </c>
      <c r="AT215" s="211" t="s">
        <v>207</v>
      </c>
      <c r="AU215" s="211" t="s">
        <v>90</v>
      </c>
      <c r="AY215" s="14" t="s">
        <v>205</v>
      </c>
      <c r="BE215" s="212">
        <f t="shared" ref="BE215:BE227" si="54">IF(N215="základná",J215,0)</f>
        <v>0</v>
      </c>
      <c r="BF215" s="212">
        <f t="shared" ref="BF215:BF227" si="55">IF(N215="znížená",J215,0)</f>
        <v>0</v>
      </c>
      <c r="BG215" s="212">
        <f t="shared" ref="BG215:BG227" si="56">IF(N215="zákl. prenesená",J215,0)</f>
        <v>0</v>
      </c>
      <c r="BH215" s="212">
        <f t="shared" ref="BH215:BH227" si="57">IF(N215="zníž. prenesená",J215,0)</f>
        <v>0</v>
      </c>
      <c r="BI215" s="212">
        <f t="shared" ref="BI215:BI227" si="58">IF(N215="nulová",J215,0)</f>
        <v>0</v>
      </c>
      <c r="BJ215" s="14" t="s">
        <v>90</v>
      </c>
      <c r="BK215" s="212">
        <f t="shared" ref="BK215:BK227" si="59">ROUND(I215*H215,2)</f>
        <v>0</v>
      </c>
      <c r="BL215" s="14" t="s">
        <v>271</v>
      </c>
      <c r="BM215" s="211" t="s">
        <v>494</v>
      </c>
    </row>
    <row r="216" spans="1:65" s="2" customFormat="1" ht="16.5" customHeight="1">
      <c r="A216" s="31"/>
      <c r="B216" s="32"/>
      <c r="C216" s="213" t="s">
        <v>495</v>
      </c>
      <c r="D216" s="213" t="s">
        <v>223</v>
      </c>
      <c r="E216" s="214" t="s">
        <v>496</v>
      </c>
      <c r="F216" s="215" t="s">
        <v>497</v>
      </c>
      <c r="G216" s="216" t="s">
        <v>248</v>
      </c>
      <c r="H216" s="217">
        <v>137.79300000000001</v>
      </c>
      <c r="I216" s="218"/>
      <c r="J216" s="219">
        <f t="shared" si="50"/>
        <v>0</v>
      </c>
      <c r="K216" s="220"/>
      <c r="L216" s="221"/>
      <c r="M216" s="222" t="s">
        <v>1</v>
      </c>
      <c r="N216" s="223" t="s">
        <v>45</v>
      </c>
      <c r="O216" s="72"/>
      <c r="P216" s="209">
        <f t="shared" si="51"/>
        <v>0</v>
      </c>
      <c r="Q216" s="209">
        <v>1.4999999999999999E-4</v>
      </c>
      <c r="R216" s="209">
        <f t="shared" si="52"/>
        <v>2.0668949999999998E-2</v>
      </c>
      <c r="S216" s="209">
        <v>0</v>
      </c>
      <c r="T216" s="210">
        <f t="shared" si="5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11" t="s">
        <v>337</v>
      </c>
      <c r="AT216" s="211" t="s">
        <v>223</v>
      </c>
      <c r="AU216" s="211" t="s">
        <v>90</v>
      </c>
      <c r="AY216" s="14" t="s">
        <v>205</v>
      </c>
      <c r="BE216" s="212">
        <f t="shared" si="54"/>
        <v>0</v>
      </c>
      <c r="BF216" s="212">
        <f t="shared" si="55"/>
        <v>0</v>
      </c>
      <c r="BG216" s="212">
        <f t="shared" si="56"/>
        <v>0</v>
      </c>
      <c r="BH216" s="212">
        <f t="shared" si="57"/>
        <v>0</v>
      </c>
      <c r="BI216" s="212">
        <f t="shared" si="58"/>
        <v>0</v>
      </c>
      <c r="BJ216" s="14" t="s">
        <v>90</v>
      </c>
      <c r="BK216" s="212">
        <f t="shared" si="59"/>
        <v>0</v>
      </c>
      <c r="BL216" s="14" t="s">
        <v>271</v>
      </c>
      <c r="BM216" s="211" t="s">
        <v>498</v>
      </c>
    </row>
    <row r="217" spans="1:65" s="2" customFormat="1" ht="24.15" customHeight="1">
      <c r="A217" s="31"/>
      <c r="B217" s="32"/>
      <c r="C217" s="199" t="s">
        <v>499</v>
      </c>
      <c r="D217" s="199" t="s">
        <v>207</v>
      </c>
      <c r="E217" s="200" t="s">
        <v>500</v>
      </c>
      <c r="F217" s="201" t="s">
        <v>501</v>
      </c>
      <c r="G217" s="202" t="s">
        <v>248</v>
      </c>
      <c r="H217" s="203">
        <v>480.58</v>
      </c>
      <c r="I217" s="204"/>
      <c r="J217" s="205">
        <f t="shared" si="50"/>
        <v>0</v>
      </c>
      <c r="K217" s="206"/>
      <c r="L217" s="36"/>
      <c r="M217" s="207" t="s">
        <v>1</v>
      </c>
      <c r="N217" s="208" t="s">
        <v>45</v>
      </c>
      <c r="O217" s="72"/>
      <c r="P217" s="209">
        <f t="shared" si="51"/>
        <v>0</v>
      </c>
      <c r="Q217" s="209">
        <v>0</v>
      </c>
      <c r="R217" s="209">
        <f t="shared" si="52"/>
        <v>0</v>
      </c>
      <c r="S217" s="209">
        <v>0</v>
      </c>
      <c r="T217" s="210">
        <f t="shared" si="5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11" t="s">
        <v>271</v>
      </c>
      <c r="AT217" s="211" t="s">
        <v>207</v>
      </c>
      <c r="AU217" s="211" t="s">
        <v>90</v>
      </c>
      <c r="AY217" s="14" t="s">
        <v>205</v>
      </c>
      <c r="BE217" s="212">
        <f t="shared" si="54"/>
        <v>0</v>
      </c>
      <c r="BF217" s="212">
        <f t="shared" si="55"/>
        <v>0</v>
      </c>
      <c r="BG217" s="212">
        <f t="shared" si="56"/>
        <v>0</v>
      </c>
      <c r="BH217" s="212">
        <f t="shared" si="57"/>
        <v>0</v>
      </c>
      <c r="BI217" s="212">
        <f t="shared" si="58"/>
        <v>0</v>
      </c>
      <c r="BJ217" s="14" t="s">
        <v>90</v>
      </c>
      <c r="BK217" s="212">
        <f t="shared" si="59"/>
        <v>0</v>
      </c>
      <c r="BL217" s="14" t="s">
        <v>271</v>
      </c>
      <c r="BM217" s="211" t="s">
        <v>502</v>
      </c>
    </row>
    <row r="218" spans="1:65" s="2" customFormat="1" ht="24.15" customHeight="1">
      <c r="A218" s="31"/>
      <c r="B218" s="32"/>
      <c r="C218" s="213" t="s">
        <v>503</v>
      </c>
      <c r="D218" s="213" t="s">
        <v>223</v>
      </c>
      <c r="E218" s="214" t="s">
        <v>504</v>
      </c>
      <c r="F218" s="215" t="s">
        <v>505</v>
      </c>
      <c r="G218" s="216" t="s">
        <v>506</v>
      </c>
      <c r="H218" s="217">
        <v>120.145</v>
      </c>
      <c r="I218" s="218"/>
      <c r="J218" s="219">
        <f t="shared" si="50"/>
        <v>0</v>
      </c>
      <c r="K218" s="220"/>
      <c r="L218" s="221"/>
      <c r="M218" s="222" t="s">
        <v>1</v>
      </c>
      <c r="N218" s="223" t="s">
        <v>45</v>
      </c>
      <c r="O218" s="72"/>
      <c r="P218" s="209">
        <f t="shared" si="51"/>
        <v>0</v>
      </c>
      <c r="Q218" s="209">
        <v>1E-3</v>
      </c>
      <c r="R218" s="209">
        <f t="shared" si="52"/>
        <v>0.120145</v>
      </c>
      <c r="S218" s="209">
        <v>0</v>
      </c>
      <c r="T218" s="210">
        <f t="shared" si="53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11" t="s">
        <v>337</v>
      </c>
      <c r="AT218" s="211" t="s">
        <v>223</v>
      </c>
      <c r="AU218" s="211" t="s">
        <v>90</v>
      </c>
      <c r="AY218" s="14" t="s">
        <v>205</v>
      </c>
      <c r="BE218" s="212">
        <f t="shared" si="54"/>
        <v>0</v>
      </c>
      <c r="BF218" s="212">
        <f t="shared" si="55"/>
        <v>0</v>
      </c>
      <c r="BG218" s="212">
        <f t="shared" si="56"/>
        <v>0</v>
      </c>
      <c r="BH218" s="212">
        <f t="shared" si="57"/>
        <v>0</v>
      </c>
      <c r="BI218" s="212">
        <f t="shared" si="58"/>
        <v>0</v>
      </c>
      <c r="BJ218" s="14" t="s">
        <v>90</v>
      </c>
      <c r="BK218" s="212">
        <f t="shared" si="59"/>
        <v>0</v>
      </c>
      <c r="BL218" s="14" t="s">
        <v>271</v>
      </c>
      <c r="BM218" s="211" t="s">
        <v>507</v>
      </c>
    </row>
    <row r="219" spans="1:65" s="2" customFormat="1" ht="33" customHeight="1">
      <c r="A219" s="31"/>
      <c r="B219" s="32"/>
      <c r="C219" s="199" t="s">
        <v>508</v>
      </c>
      <c r="D219" s="199" t="s">
        <v>207</v>
      </c>
      <c r="E219" s="200" t="s">
        <v>509</v>
      </c>
      <c r="F219" s="201" t="s">
        <v>510</v>
      </c>
      <c r="G219" s="202" t="s">
        <v>248</v>
      </c>
      <c r="H219" s="203">
        <v>480.58</v>
      </c>
      <c r="I219" s="204"/>
      <c r="J219" s="205">
        <f t="shared" si="50"/>
        <v>0</v>
      </c>
      <c r="K219" s="206"/>
      <c r="L219" s="36"/>
      <c r="M219" s="207" t="s">
        <v>1</v>
      </c>
      <c r="N219" s="208" t="s">
        <v>45</v>
      </c>
      <c r="O219" s="72"/>
      <c r="P219" s="209">
        <f t="shared" si="51"/>
        <v>0</v>
      </c>
      <c r="Q219" s="209">
        <v>5.4494999999999999E-4</v>
      </c>
      <c r="R219" s="209">
        <f t="shared" si="52"/>
        <v>0.261892071</v>
      </c>
      <c r="S219" s="209">
        <v>0</v>
      </c>
      <c r="T219" s="210">
        <f t="shared" si="5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11" t="s">
        <v>271</v>
      </c>
      <c r="AT219" s="211" t="s">
        <v>207</v>
      </c>
      <c r="AU219" s="211" t="s">
        <v>90</v>
      </c>
      <c r="AY219" s="14" t="s">
        <v>205</v>
      </c>
      <c r="BE219" s="212">
        <f t="shared" si="54"/>
        <v>0</v>
      </c>
      <c r="BF219" s="212">
        <f t="shared" si="55"/>
        <v>0</v>
      </c>
      <c r="BG219" s="212">
        <f t="shared" si="56"/>
        <v>0</v>
      </c>
      <c r="BH219" s="212">
        <f t="shared" si="57"/>
        <v>0</v>
      </c>
      <c r="BI219" s="212">
        <f t="shared" si="58"/>
        <v>0</v>
      </c>
      <c r="BJ219" s="14" t="s">
        <v>90</v>
      </c>
      <c r="BK219" s="212">
        <f t="shared" si="59"/>
        <v>0</v>
      </c>
      <c r="BL219" s="14" t="s">
        <v>271</v>
      </c>
      <c r="BM219" s="211" t="s">
        <v>511</v>
      </c>
    </row>
    <row r="220" spans="1:65" s="2" customFormat="1" ht="24.15" customHeight="1">
      <c r="A220" s="31"/>
      <c r="B220" s="32"/>
      <c r="C220" s="213" t="s">
        <v>512</v>
      </c>
      <c r="D220" s="213" t="s">
        <v>223</v>
      </c>
      <c r="E220" s="214" t="s">
        <v>513</v>
      </c>
      <c r="F220" s="215" t="s">
        <v>514</v>
      </c>
      <c r="G220" s="216" t="s">
        <v>248</v>
      </c>
      <c r="H220" s="217">
        <v>552.66700000000003</v>
      </c>
      <c r="I220" s="218"/>
      <c r="J220" s="219">
        <f t="shared" si="50"/>
        <v>0</v>
      </c>
      <c r="K220" s="220"/>
      <c r="L220" s="221"/>
      <c r="M220" s="222" t="s">
        <v>1</v>
      </c>
      <c r="N220" s="223" t="s">
        <v>45</v>
      </c>
      <c r="O220" s="72"/>
      <c r="P220" s="209">
        <f t="shared" si="51"/>
        <v>0</v>
      </c>
      <c r="Q220" s="209">
        <v>4.2500000000000003E-3</v>
      </c>
      <c r="R220" s="209">
        <f t="shared" si="52"/>
        <v>2.3488347500000004</v>
      </c>
      <c r="S220" s="209">
        <v>0</v>
      </c>
      <c r="T220" s="210">
        <f t="shared" si="5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11" t="s">
        <v>337</v>
      </c>
      <c r="AT220" s="211" t="s">
        <v>223</v>
      </c>
      <c r="AU220" s="211" t="s">
        <v>90</v>
      </c>
      <c r="AY220" s="14" t="s">
        <v>205</v>
      </c>
      <c r="BE220" s="212">
        <f t="shared" si="54"/>
        <v>0</v>
      </c>
      <c r="BF220" s="212">
        <f t="shared" si="55"/>
        <v>0</v>
      </c>
      <c r="BG220" s="212">
        <f t="shared" si="56"/>
        <v>0</v>
      </c>
      <c r="BH220" s="212">
        <f t="shared" si="57"/>
        <v>0</v>
      </c>
      <c r="BI220" s="212">
        <f t="shared" si="58"/>
        <v>0</v>
      </c>
      <c r="BJ220" s="14" t="s">
        <v>90</v>
      </c>
      <c r="BK220" s="212">
        <f t="shared" si="59"/>
        <v>0</v>
      </c>
      <c r="BL220" s="14" t="s">
        <v>271</v>
      </c>
      <c r="BM220" s="211" t="s">
        <v>515</v>
      </c>
    </row>
    <row r="221" spans="1:65" s="2" customFormat="1" ht="24.15" customHeight="1">
      <c r="A221" s="31"/>
      <c r="B221" s="32"/>
      <c r="C221" s="199" t="s">
        <v>516</v>
      </c>
      <c r="D221" s="199" t="s">
        <v>207</v>
      </c>
      <c r="E221" s="200" t="s">
        <v>517</v>
      </c>
      <c r="F221" s="201" t="s">
        <v>518</v>
      </c>
      <c r="G221" s="202" t="s">
        <v>248</v>
      </c>
      <c r="H221" s="203">
        <v>480.58</v>
      </c>
      <c r="I221" s="204"/>
      <c r="J221" s="205">
        <f t="shared" si="50"/>
        <v>0</v>
      </c>
      <c r="K221" s="206"/>
      <c r="L221" s="36"/>
      <c r="M221" s="207" t="s">
        <v>1</v>
      </c>
      <c r="N221" s="208" t="s">
        <v>45</v>
      </c>
      <c r="O221" s="72"/>
      <c r="P221" s="209">
        <f t="shared" si="51"/>
        <v>0</v>
      </c>
      <c r="Q221" s="209">
        <v>0</v>
      </c>
      <c r="R221" s="209">
        <f t="shared" si="52"/>
        <v>0</v>
      </c>
      <c r="S221" s="209">
        <v>0</v>
      </c>
      <c r="T221" s="210">
        <f t="shared" si="5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11" t="s">
        <v>271</v>
      </c>
      <c r="AT221" s="211" t="s">
        <v>207</v>
      </c>
      <c r="AU221" s="211" t="s">
        <v>90</v>
      </c>
      <c r="AY221" s="14" t="s">
        <v>205</v>
      </c>
      <c r="BE221" s="212">
        <f t="shared" si="54"/>
        <v>0</v>
      </c>
      <c r="BF221" s="212">
        <f t="shared" si="55"/>
        <v>0</v>
      </c>
      <c r="BG221" s="212">
        <f t="shared" si="56"/>
        <v>0</v>
      </c>
      <c r="BH221" s="212">
        <f t="shared" si="57"/>
        <v>0</v>
      </c>
      <c r="BI221" s="212">
        <f t="shared" si="58"/>
        <v>0</v>
      </c>
      <c r="BJ221" s="14" t="s">
        <v>90</v>
      </c>
      <c r="BK221" s="212">
        <f t="shared" si="59"/>
        <v>0</v>
      </c>
      <c r="BL221" s="14" t="s">
        <v>271</v>
      </c>
      <c r="BM221" s="211" t="s">
        <v>519</v>
      </c>
    </row>
    <row r="222" spans="1:65" s="2" customFormat="1" ht="24.15" customHeight="1">
      <c r="A222" s="31"/>
      <c r="B222" s="32"/>
      <c r="C222" s="213" t="s">
        <v>520</v>
      </c>
      <c r="D222" s="213" t="s">
        <v>223</v>
      </c>
      <c r="E222" s="214" t="s">
        <v>521</v>
      </c>
      <c r="F222" s="215" t="s">
        <v>522</v>
      </c>
      <c r="G222" s="216" t="s">
        <v>248</v>
      </c>
      <c r="H222" s="217">
        <v>552.66700000000003</v>
      </c>
      <c r="I222" s="218"/>
      <c r="J222" s="219">
        <f t="shared" si="50"/>
        <v>0</v>
      </c>
      <c r="K222" s="220"/>
      <c r="L222" s="221"/>
      <c r="M222" s="222" t="s">
        <v>1</v>
      </c>
      <c r="N222" s="223" t="s">
        <v>45</v>
      </c>
      <c r="O222" s="72"/>
      <c r="P222" s="209">
        <f t="shared" si="51"/>
        <v>0</v>
      </c>
      <c r="Q222" s="209">
        <v>2E-3</v>
      </c>
      <c r="R222" s="209">
        <f t="shared" si="52"/>
        <v>1.105334</v>
      </c>
      <c r="S222" s="209">
        <v>0</v>
      </c>
      <c r="T222" s="210">
        <f t="shared" si="5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11" t="s">
        <v>337</v>
      </c>
      <c r="AT222" s="211" t="s">
        <v>223</v>
      </c>
      <c r="AU222" s="211" t="s">
        <v>90</v>
      </c>
      <c r="AY222" s="14" t="s">
        <v>205</v>
      </c>
      <c r="BE222" s="212">
        <f t="shared" si="54"/>
        <v>0</v>
      </c>
      <c r="BF222" s="212">
        <f t="shared" si="55"/>
        <v>0</v>
      </c>
      <c r="BG222" s="212">
        <f t="shared" si="56"/>
        <v>0</v>
      </c>
      <c r="BH222" s="212">
        <f t="shared" si="57"/>
        <v>0</v>
      </c>
      <c r="BI222" s="212">
        <f t="shared" si="58"/>
        <v>0</v>
      </c>
      <c r="BJ222" s="14" t="s">
        <v>90</v>
      </c>
      <c r="BK222" s="212">
        <f t="shared" si="59"/>
        <v>0</v>
      </c>
      <c r="BL222" s="14" t="s">
        <v>271</v>
      </c>
      <c r="BM222" s="211" t="s">
        <v>523</v>
      </c>
    </row>
    <row r="223" spans="1:65" s="2" customFormat="1" ht="24.15" customHeight="1">
      <c r="A223" s="31"/>
      <c r="B223" s="32"/>
      <c r="C223" s="199" t="s">
        <v>524</v>
      </c>
      <c r="D223" s="199" t="s">
        <v>207</v>
      </c>
      <c r="E223" s="200" t="s">
        <v>525</v>
      </c>
      <c r="F223" s="201" t="s">
        <v>526</v>
      </c>
      <c r="G223" s="202" t="s">
        <v>248</v>
      </c>
      <c r="H223" s="203">
        <v>29.867000000000001</v>
      </c>
      <c r="I223" s="204"/>
      <c r="J223" s="205">
        <f t="shared" si="50"/>
        <v>0</v>
      </c>
      <c r="K223" s="206"/>
      <c r="L223" s="36"/>
      <c r="M223" s="207" t="s">
        <v>1</v>
      </c>
      <c r="N223" s="208" t="s">
        <v>45</v>
      </c>
      <c r="O223" s="72"/>
      <c r="P223" s="209">
        <f t="shared" si="51"/>
        <v>0</v>
      </c>
      <c r="Q223" s="209">
        <v>0</v>
      </c>
      <c r="R223" s="209">
        <f t="shared" si="52"/>
        <v>0</v>
      </c>
      <c r="S223" s="209">
        <v>0</v>
      </c>
      <c r="T223" s="210">
        <f t="shared" si="5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11" t="s">
        <v>271</v>
      </c>
      <c r="AT223" s="211" t="s">
        <v>207</v>
      </c>
      <c r="AU223" s="211" t="s">
        <v>90</v>
      </c>
      <c r="AY223" s="14" t="s">
        <v>205</v>
      </c>
      <c r="BE223" s="212">
        <f t="shared" si="54"/>
        <v>0</v>
      </c>
      <c r="BF223" s="212">
        <f t="shared" si="55"/>
        <v>0</v>
      </c>
      <c r="BG223" s="212">
        <f t="shared" si="56"/>
        <v>0</v>
      </c>
      <c r="BH223" s="212">
        <f t="shared" si="57"/>
        <v>0</v>
      </c>
      <c r="BI223" s="212">
        <f t="shared" si="58"/>
        <v>0</v>
      </c>
      <c r="BJ223" s="14" t="s">
        <v>90</v>
      </c>
      <c r="BK223" s="212">
        <f t="shared" si="59"/>
        <v>0</v>
      </c>
      <c r="BL223" s="14" t="s">
        <v>271</v>
      </c>
      <c r="BM223" s="211" t="s">
        <v>527</v>
      </c>
    </row>
    <row r="224" spans="1:65" s="2" customFormat="1" ht="24.15" customHeight="1">
      <c r="A224" s="31"/>
      <c r="B224" s="32"/>
      <c r="C224" s="213" t="s">
        <v>528</v>
      </c>
      <c r="D224" s="213" t="s">
        <v>223</v>
      </c>
      <c r="E224" s="214" t="s">
        <v>521</v>
      </c>
      <c r="F224" s="215" t="s">
        <v>522</v>
      </c>
      <c r="G224" s="216" t="s">
        <v>248</v>
      </c>
      <c r="H224" s="217">
        <v>34.347000000000001</v>
      </c>
      <c r="I224" s="218"/>
      <c r="J224" s="219">
        <f t="shared" si="50"/>
        <v>0</v>
      </c>
      <c r="K224" s="220"/>
      <c r="L224" s="221"/>
      <c r="M224" s="222" t="s">
        <v>1</v>
      </c>
      <c r="N224" s="223" t="s">
        <v>45</v>
      </c>
      <c r="O224" s="72"/>
      <c r="P224" s="209">
        <f t="shared" si="51"/>
        <v>0</v>
      </c>
      <c r="Q224" s="209">
        <v>2E-3</v>
      </c>
      <c r="R224" s="209">
        <f t="shared" si="52"/>
        <v>6.8694000000000005E-2</v>
      </c>
      <c r="S224" s="209">
        <v>0</v>
      </c>
      <c r="T224" s="210">
        <f t="shared" si="5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11" t="s">
        <v>337</v>
      </c>
      <c r="AT224" s="211" t="s">
        <v>223</v>
      </c>
      <c r="AU224" s="211" t="s">
        <v>90</v>
      </c>
      <c r="AY224" s="14" t="s">
        <v>205</v>
      </c>
      <c r="BE224" s="212">
        <f t="shared" si="54"/>
        <v>0</v>
      </c>
      <c r="BF224" s="212">
        <f t="shared" si="55"/>
        <v>0</v>
      </c>
      <c r="BG224" s="212">
        <f t="shared" si="56"/>
        <v>0</v>
      </c>
      <c r="BH224" s="212">
        <f t="shared" si="57"/>
        <v>0</v>
      </c>
      <c r="BI224" s="212">
        <f t="shared" si="58"/>
        <v>0</v>
      </c>
      <c r="BJ224" s="14" t="s">
        <v>90</v>
      </c>
      <c r="BK224" s="212">
        <f t="shared" si="59"/>
        <v>0</v>
      </c>
      <c r="BL224" s="14" t="s">
        <v>271</v>
      </c>
      <c r="BM224" s="211" t="s">
        <v>529</v>
      </c>
    </row>
    <row r="225" spans="1:65" s="2" customFormat="1" ht="24.15" customHeight="1">
      <c r="A225" s="31"/>
      <c r="B225" s="32"/>
      <c r="C225" s="199" t="s">
        <v>530</v>
      </c>
      <c r="D225" s="199" t="s">
        <v>207</v>
      </c>
      <c r="E225" s="200" t="s">
        <v>531</v>
      </c>
      <c r="F225" s="201" t="s">
        <v>532</v>
      </c>
      <c r="G225" s="202" t="s">
        <v>248</v>
      </c>
      <c r="H225" s="203">
        <v>29.867000000000001</v>
      </c>
      <c r="I225" s="204"/>
      <c r="J225" s="205">
        <f t="shared" si="50"/>
        <v>0</v>
      </c>
      <c r="K225" s="206"/>
      <c r="L225" s="36"/>
      <c r="M225" s="207" t="s">
        <v>1</v>
      </c>
      <c r="N225" s="208" t="s">
        <v>45</v>
      </c>
      <c r="O225" s="72"/>
      <c r="P225" s="209">
        <f t="shared" si="51"/>
        <v>0</v>
      </c>
      <c r="Q225" s="209">
        <v>4.9131000000000001E-4</v>
      </c>
      <c r="R225" s="209">
        <f t="shared" si="52"/>
        <v>1.467395577E-2</v>
      </c>
      <c r="S225" s="209">
        <v>0</v>
      </c>
      <c r="T225" s="210">
        <f t="shared" si="5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211" t="s">
        <v>271</v>
      </c>
      <c r="AT225" s="211" t="s">
        <v>207</v>
      </c>
      <c r="AU225" s="211" t="s">
        <v>90</v>
      </c>
      <c r="AY225" s="14" t="s">
        <v>205</v>
      </c>
      <c r="BE225" s="212">
        <f t="shared" si="54"/>
        <v>0</v>
      </c>
      <c r="BF225" s="212">
        <f t="shared" si="55"/>
        <v>0</v>
      </c>
      <c r="BG225" s="212">
        <f t="shared" si="56"/>
        <v>0</v>
      </c>
      <c r="BH225" s="212">
        <f t="shared" si="57"/>
        <v>0</v>
      </c>
      <c r="BI225" s="212">
        <f t="shared" si="58"/>
        <v>0</v>
      </c>
      <c r="BJ225" s="14" t="s">
        <v>90</v>
      </c>
      <c r="BK225" s="212">
        <f t="shared" si="59"/>
        <v>0</v>
      </c>
      <c r="BL225" s="14" t="s">
        <v>271</v>
      </c>
      <c r="BM225" s="211" t="s">
        <v>533</v>
      </c>
    </row>
    <row r="226" spans="1:65" s="2" customFormat="1" ht="24.15" customHeight="1">
      <c r="A226" s="31"/>
      <c r="B226" s="32"/>
      <c r="C226" s="213" t="s">
        <v>534</v>
      </c>
      <c r="D226" s="213" t="s">
        <v>223</v>
      </c>
      <c r="E226" s="214" t="s">
        <v>513</v>
      </c>
      <c r="F226" s="215" t="s">
        <v>514</v>
      </c>
      <c r="G226" s="216" t="s">
        <v>248</v>
      </c>
      <c r="H226" s="217">
        <v>35.840000000000003</v>
      </c>
      <c r="I226" s="218"/>
      <c r="J226" s="219">
        <f t="shared" si="50"/>
        <v>0</v>
      </c>
      <c r="K226" s="220"/>
      <c r="L226" s="221"/>
      <c r="M226" s="222" t="s">
        <v>1</v>
      </c>
      <c r="N226" s="223" t="s">
        <v>45</v>
      </c>
      <c r="O226" s="72"/>
      <c r="P226" s="209">
        <f t="shared" si="51"/>
        <v>0</v>
      </c>
      <c r="Q226" s="209">
        <v>4.2500000000000003E-3</v>
      </c>
      <c r="R226" s="209">
        <f t="shared" si="52"/>
        <v>0.15232000000000004</v>
      </c>
      <c r="S226" s="209">
        <v>0</v>
      </c>
      <c r="T226" s="210">
        <f t="shared" si="5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11" t="s">
        <v>337</v>
      </c>
      <c r="AT226" s="211" t="s">
        <v>223</v>
      </c>
      <c r="AU226" s="211" t="s">
        <v>90</v>
      </c>
      <c r="AY226" s="14" t="s">
        <v>205</v>
      </c>
      <c r="BE226" s="212">
        <f t="shared" si="54"/>
        <v>0</v>
      </c>
      <c r="BF226" s="212">
        <f t="shared" si="55"/>
        <v>0</v>
      </c>
      <c r="BG226" s="212">
        <f t="shared" si="56"/>
        <v>0</v>
      </c>
      <c r="BH226" s="212">
        <f t="shared" si="57"/>
        <v>0</v>
      </c>
      <c r="BI226" s="212">
        <f t="shared" si="58"/>
        <v>0</v>
      </c>
      <c r="BJ226" s="14" t="s">
        <v>90</v>
      </c>
      <c r="BK226" s="212">
        <f t="shared" si="59"/>
        <v>0</v>
      </c>
      <c r="BL226" s="14" t="s">
        <v>271</v>
      </c>
      <c r="BM226" s="211" t="s">
        <v>535</v>
      </c>
    </row>
    <row r="227" spans="1:65" s="2" customFormat="1" ht="24.15" customHeight="1">
      <c r="A227" s="31"/>
      <c r="B227" s="32"/>
      <c r="C227" s="199" t="s">
        <v>536</v>
      </c>
      <c r="D227" s="199" t="s">
        <v>207</v>
      </c>
      <c r="E227" s="200" t="s">
        <v>537</v>
      </c>
      <c r="F227" s="201" t="s">
        <v>538</v>
      </c>
      <c r="G227" s="202" t="s">
        <v>487</v>
      </c>
      <c r="H227" s="224"/>
      <c r="I227" s="204"/>
      <c r="J227" s="205">
        <f t="shared" si="50"/>
        <v>0</v>
      </c>
      <c r="K227" s="206"/>
      <c r="L227" s="36"/>
      <c r="M227" s="207" t="s">
        <v>1</v>
      </c>
      <c r="N227" s="208" t="s">
        <v>45</v>
      </c>
      <c r="O227" s="72"/>
      <c r="P227" s="209">
        <f t="shared" si="51"/>
        <v>0</v>
      </c>
      <c r="Q227" s="209">
        <v>0</v>
      </c>
      <c r="R227" s="209">
        <f t="shared" si="52"/>
        <v>0</v>
      </c>
      <c r="S227" s="209">
        <v>0</v>
      </c>
      <c r="T227" s="210">
        <f t="shared" si="5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11" t="s">
        <v>271</v>
      </c>
      <c r="AT227" s="211" t="s">
        <v>207</v>
      </c>
      <c r="AU227" s="211" t="s">
        <v>90</v>
      </c>
      <c r="AY227" s="14" t="s">
        <v>205</v>
      </c>
      <c r="BE227" s="212">
        <f t="shared" si="54"/>
        <v>0</v>
      </c>
      <c r="BF227" s="212">
        <f t="shared" si="55"/>
        <v>0</v>
      </c>
      <c r="BG227" s="212">
        <f t="shared" si="56"/>
        <v>0</v>
      </c>
      <c r="BH227" s="212">
        <f t="shared" si="57"/>
        <v>0</v>
      </c>
      <c r="BI227" s="212">
        <f t="shared" si="58"/>
        <v>0</v>
      </c>
      <c r="BJ227" s="14" t="s">
        <v>90</v>
      </c>
      <c r="BK227" s="212">
        <f t="shared" si="59"/>
        <v>0</v>
      </c>
      <c r="BL227" s="14" t="s">
        <v>271</v>
      </c>
      <c r="BM227" s="211" t="s">
        <v>539</v>
      </c>
    </row>
    <row r="228" spans="1:65" s="12" customFormat="1" ht="22.8" customHeight="1">
      <c r="B228" s="183"/>
      <c r="C228" s="184"/>
      <c r="D228" s="185" t="s">
        <v>78</v>
      </c>
      <c r="E228" s="197" t="s">
        <v>540</v>
      </c>
      <c r="F228" s="197" t="s">
        <v>541</v>
      </c>
      <c r="G228" s="184"/>
      <c r="H228" s="184"/>
      <c r="I228" s="187"/>
      <c r="J228" s="198">
        <f>BK228</f>
        <v>0</v>
      </c>
      <c r="K228" s="184"/>
      <c r="L228" s="189"/>
      <c r="M228" s="190"/>
      <c r="N228" s="191"/>
      <c r="O228" s="191"/>
      <c r="P228" s="192">
        <f>SUM(P229:P239)</f>
        <v>0</v>
      </c>
      <c r="Q228" s="191"/>
      <c r="R228" s="192">
        <f>SUM(R229:R239)</f>
        <v>7.3303033199999996</v>
      </c>
      <c r="S228" s="191"/>
      <c r="T228" s="193">
        <f>SUM(T229:T239)</f>
        <v>0</v>
      </c>
      <c r="AR228" s="194" t="s">
        <v>90</v>
      </c>
      <c r="AT228" s="195" t="s">
        <v>78</v>
      </c>
      <c r="AU228" s="195" t="s">
        <v>85</v>
      </c>
      <c r="AY228" s="194" t="s">
        <v>205</v>
      </c>
      <c r="BK228" s="196">
        <f>SUM(BK229:BK239)</f>
        <v>0</v>
      </c>
    </row>
    <row r="229" spans="1:65" s="2" customFormat="1" ht="16.5" customHeight="1">
      <c r="A229" s="31"/>
      <c r="B229" s="32"/>
      <c r="C229" s="199" t="s">
        <v>542</v>
      </c>
      <c r="D229" s="199" t="s">
        <v>207</v>
      </c>
      <c r="E229" s="200" t="s">
        <v>543</v>
      </c>
      <c r="F229" s="201" t="s">
        <v>544</v>
      </c>
      <c r="G229" s="202" t="s">
        <v>248</v>
      </c>
      <c r="H229" s="203">
        <v>486.65699999999998</v>
      </c>
      <c r="I229" s="204"/>
      <c r="J229" s="205">
        <f t="shared" ref="J229:J239" si="60">ROUND(I229*H229,2)</f>
        <v>0</v>
      </c>
      <c r="K229" s="206"/>
      <c r="L229" s="36"/>
      <c r="M229" s="207" t="s">
        <v>1</v>
      </c>
      <c r="N229" s="208" t="s">
        <v>45</v>
      </c>
      <c r="O229" s="72"/>
      <c r="P229" s="209">
        <f t="shared" ref="P229:P239" si="61">O229*H229</f>
        <v>0</v>
      </c>
      <c r="Q229" s="209">
        <v>0</v>
      </c>
      <c r="R229" s="209">
        <f t="shared" ref="R229:R239" si="62">Q229*H229</f>
        <v>0</v>
      </c>
      <c r="S229" s="209">
        <v>0</v>
      </c>
      <c r="T229" s="210">
        <f t="shared" ref="T229:T239" si="63"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211" t="s">
        <v>271</v>
      </c>
      <c r="AT229" s="211" t="s">
        <v>207</v>
      </c>
      <c r="AU229" s="211" t="s">
        <v>90</v>
      </c>
      <c r="AY229" s="14" t="s">
        <v>205</v>
      </c>
      <c r="BE229" s="212">
        <f t="shared" ref="BE229:BE239" si="64">IF(N229="základná",J229,0)</f>
        <v>0</v>
      </c>
      <c r="BF229" s="212">
        <f t="shared" ref="BF229:BF239" si="65">IF(N229="znížená",J229,0)</f>
        <v>0</v>
      </c>
      <c r="BG229" s="212">
        <f t="shared" ref="BG229:BG239" si="66">IF(N229="zákl. prenesená",J229,0)</f>
        <v>0</v>
      </c>
      <c r="BH229" s="212">
        <f t="shared" ref="BH229:BH239" si="67">IF(N229="zníž. prenesená",J229,0)</f>
        <v>0</v>
      </c>
      <c r="BI229" s="212">
        <f t="shared" ref="BI229:BI239" si="68">IF(N229="nulová",J229,0)</f>
        <v>0</v>
      </c>
      <c r="BJ229" s="14" t="s">
        <v>90</v>
      </c>
      <c r="BK229" s="212">
        <f t="shared" ref="BK229:BK239" si="69">ROUND(I229*H229,2)</f>
        <v>0</v>
      </c>
      <c r="BL229" s="14" t="s">
        <v>271</v>
      </c>
      <c r="BM229" s="211" t="s">
        <v>545</v>
      </c>
    </row>
    <row r="230" spans="1:65" s="2" customFormat="1" ht="16.5" customHeight="1">
      <c r="A230" s="31"/>
      <c r="B230" s="32"/>
      <c r="C230" s="213" t="s">
        <v>546</v>
      </c>
      <c r="D230" s="213" t="s">
        <v>223</v>
      </c>
      <c r="E230" s="214" t="s">
        <v>547</v>
      </c>
      <c r="F230" s="215" t="s">
        <v>548</v>
      </c>
      <c r="G230" s="216" t="s">
        <v>248</v>
      </c>
      <c r="H230" s="217">
        <v>496.39</v>
      </c>
      <c r="I230" s="218"/>
      <c r="J230" s="219">
        <f t="shared" si="60"/>
        <v>0</v>
      </c>
      <c r="K230" s="220"/>
      <c r="L230" s="221"/>
      <c r="M230" s="222" t="s">
        <v>1</v>
      </c>
      <c r="N230" s="223" t="s">
        <v>45</v>
      </c>
      <c r="O230" s="72"/>
      <c r="P230" s="209">
        <f t="shared" si="61"/>
        <v>0</v>
      </c>
      <c r="Q230" s="209">
        <v>1.3999999999999999E-4</v>
      </c>
      <c r="R230" s="209">
        <f t="shared" si="62"/>
        <v>6.949459999999999E-2</v>
      </c>
      <c r="S230" s="209">
        <v>0</v>
      </c>
      <c r="T230" s="210">
        <f t="shared" si="6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211" t="s">
        <v>337</v>
      </c>
      <c r="AT230" s="211" t="s">
        <v>223</v>
      </c>
      <c r="AU230" s="211" t="s">
        <v>90</v>
      </c>
      <c r="AY230" s="14" t="s">
        <v>205</v>
      </c>
      <c r="BE230" s="212">
        <f t="shared" si="64"/>
        <v>0</v>
      </c>
      <c r="BF230" s="212">
        <f t="shared" si="65"/>
        <v>0</v>
      </c>
      <c r="BG230" s="212">
        <f t="shared" si="66"/>
        <v>0</v>
      </c>
      <c r="BH230" s="212">
        <f t="shared" si="67"/>
        <v>0</v>
      </c>
      <c r="BI230" s="212">
        <f t="shared" si="68"/>
        <v>0</v>
      </c>
      <c r="BJ230" s="14" t="s">
        <v>90</v>
      </c>
      <c r="BK230" s="212">
        <f t="shared" si="69"/>
        <v>0</v>
      </c>
      <c r="BL230" s="14" t="s">
        <v>271</v>
      </c>
      <c r="BM230" s="211" t="s">
        <v>549</v>
      </c>
    </row>
    <row r="231" spans="1:65" s="2" customFormat="1" ht="24.15" customHeight="1">
      <c r="A231" s="31"/>
      <c r="B231" s="32"/>
      <c r="C231" s="199" t="s">
        <v>550</v>
      </c>
      <c r="D231" s="199" t="s">
        <v>207</v>
      </c>
      <c r="E231" s="200" t="s">
        <v>551</v>
      </c>
      <c r="F231" s="201" t="s">
        <v>552</v>
      </c>
      <c r="G231" s="202" t="s">
        <v>248</v>
      </c>
      <c r="H231" s="203">
        <v>486.56700000000001</v>
      </c>
      <c r="I231" s="204"/>
      <c r="J231" s="205">
        <f t="shared" si="60"/>
        <v>0</v>
      </c>
      <c r="K231" s="206"/>
      <c r="L231" s="36"/>
      <c r="M231" s="207" t="s">
        <v>1</v>
      </c>
      <c r="N231" s="208" t="s">
        <v>45</v>
      </c>
      <c r="O231" s="72"/>
      <c r="P231" s="209">
        <f t="shared" si="61"/>
        <v>0</v>
      </c>
      <c r="Q231" s="209">
        <v>0</v>
      </c>
      <c r="R231" s="209">
        <f t="shared" si="62"/>
        <v>0</v>
      </c>
      <c r="S231" s="209">
        <v>0</v>
      </c>
      <c r="T231" s="210">
        <f t="shared" si="6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211" t="s">
        <v>271</v>
      </c>
      <c r="AT231" s="211" t="s">
        <v>207</v>
      </c>
      <c r="AU231" s="211" t="s">
        <v>90</v>
      </c>
      <c r="AY231" s="14" t="s">
        <v>205</v>
      </c>
      <c r="BE231" s="212">
        <f t="shared" si="64"/>
        <v>0</v>
      </c>
      <c r="BF231" s="212">
        <f t="shared" si="65"/>
        <v>0</v>
      </c>
      <c r="BG231" s="212">
        <f t="shared" si="66"/>
        <v>0</v>
      </c>
      <c r="BH231" s="212">
        <f t="shared" si="67"/>
        <v>0</v>
      </c>
      <c r="BI231" s="212">
        <f t="shared" si="68"/>
        <v>0</v>
      </c>
      <c r="BJ231" s="14" t="s">
        <v>90</v>
      </c>
      <c r="BK231" s="212">
        <f t="shared" si="69"/>
        <v>0</v>
      </c>
      <c r="BL231" s="14" t="s">
        <v>271</v>
      </c>
      <c r="BM231" s="211" t="s">
        <v>553</v>
      </c>
    </row>
    <row r="232" spans="1:65" s="2" customFormat="1" ht="24.15" customHeight="1">
      <c r="A232" s="31"/>
      <c r="B232" s="32"/>
      <c r="C232" s="213" t="s">
        <v>554</v>
      </c>
      <c r="D232" s="213" t="s">
        <v>223</v>
      </c>
      <c r="E232" s="214" t="s">
        <v>555</v>
      </c>
      <c r="F232" s="215" t="s">
        <v>556</v>
      </c>
      <c r="G232" s="216" t="s">
        <v>248</v>
      </c>
      <c r="H232" s="217">
        <v>496.298</v>
      </c>
      <c r="I232" s="218"/>
      <c r="J232" s="219">
        <f t="shared" si="60"/>
        <v>0</v>
      </c>
      <c r="K232" s="220"/>
      <c r="L232" s="221"/>
      <c r="M232" s="222" t="s">
        <v>1</v>
      </c>
      <c r="N232" s="223" t="s">
        <v>45</v>
      </c>
      <c r="O232" s="72"/>
      <c r="P232" s="209">
        <f t="shared" si="61"/>
        <v>0</v>
      </c>
      <c r="Q232" s="209">
        <v>1.9400000000000001E-3</v>
      </c>
      <c r="R232" s="209">
        <f t="shared" si="62"/>
        <v>0.96281812</v>
      </c>
      <c r="S232" s="209">
        <v>0</v>
      </c>
      <c r="T232" s="210">
        <f t="shared" si="6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11" t="s">
        <v>337</v>
      </c>
      <c r="AT232" s="211" t="s">
        <v>223</v>
      </c>
      <c r="AU232" s="211" t="s">
        <v>90</v>
      </c>
      <c r="AY232" s="14" t="s">
        <v>205</v>
      </c>
      <c r="BE232" s="212">
        <f t="shared" si="64"/>
        <v>0</v>
      </c>
      <c r="BF232" s="212">
        <f t="shared" si="65"/>
        <v>0</v>
      </c>
      <c r="BG232" s="212">
        <f t="shared" si="66"/>
        <v>0</v>
      </c>
      <c r="BH232" s="212">
        <f t="shared" si="67"/>
        <v>0</v>
      </c>
      <c r="BI232" s="212">
        <f t="shared" si="68"/>
        <v>0</v>
      </c>
      <c r="BJ232" s="14" t="s">
        <v>90</v>
      </c>
      <c r="BK232" s="212">
        <f t="shared" si="69"/>
        <v>0</v>
      </c>
      <c r="BL232" s="14" t="s">
        <v>271</v>
      </c>
      <c r="BM232" s="211" t="s">
        <v>557</v>
      </c>
    </row>
    <row r="233" spans="1:65" s="2" customFormat="1" ht="24.15" customHeight="1">
      <c r="A233" s="31"/>
      <c r="B233" s="32"/>
      <c r="C233" s="199" t="s">
        <v>558</v>
      </c>
      <c r="D233" s="199" t="s">
        <v>207</v>
      </c>
      <c r="E233" s="200" t="s">
        <v>559</v>
      </c>
      <c r="F233" s="201" t="s">
        <v>560</v>
      </c>
      <c r="G233" s="202" t="s">
        <v>248</v>
      </c>
      <c r="H233" s="203">
        <v>11.538</v>
      </c>
      <c r="I233" s="204"/>
      <c r="J233" s="205">
        <f t="shared" si="60"/>
        <v>0</v>
      </c>
      <c r="K233" s="206"/>
      <c r="L233" s="36"/>
      <c r="M233" s="207" t="s">
        <v>1</v>
      </c>
      <c r="N233" s="208" t="s">
        <v>45</v>
      </c>
      <c r="O233" s="72"/>
      <c r="P233" s="209">
        <f t="shared" si="61"/>
        <v>0</v>
      </c>
      <c r="Q233" s="209">
        <v>3.62E-3</v>
      </c>
      <c r="R233" s="209">
        <f t="shared" si="62"/>
        <v>4.1767560000000002E-2</v>
      </c>
      <c r="S233" s="209">
        <v>0</v>
      </c>
      <c r="T233" s="210">
        <f t="shared" si="6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211" t="s">
        <v>271</v>
      </c>
      <c r="AT233" s="211" t="s">
        <v>207</v>
      </c>
      <c r="AU233" s="211" t="s">
        <v>90</v>
      </c>
      <c r="AY233" s="14" t="s">
        <v>205</v>
      </c>
      <c r="BE233" s="212">
        <f t="shared" si="64"/>
        <v>0</v>
      </c>
      <c r="BF233" s="212">
        <f t="shared" si="65"/>
        <v>0</v>
      </c>
      <c r="BG233" s="212">
        <f t="shared" si="66"/>
        <v>0</v>
      </c>
      <c r="BH233" s="212">
        <f t="shared" si="67"/>
        <v>0</v>
      </c>
      <c r="BI233" s="212">
        <f t="shared" si="68"/>
        <v>0</v>
      </c>
      <c r="BJ233" s="14" t="s">
        <v>90</v>
      </c>
      <c r="BK233" s="212">
        <f t="shared" si="69"/>
        <v>0</v>
      </c>
      <c r="BL233" s="14" t="s">
        <v>271</v>
      </c>
      <c r="BM233" s="211" t="s">
        <v>561</v>
      </c>
    </row>
    <row r="234" spans="1:65" s="2" customFormat="1" ht="24.15" customHeight="1">
      <c r="A234" s="31"/>
      <c r="B234" s="32"/>
      <c r="C234" s="213" t="s">
        <v>562</v>
      </c>
      <c r="D234" s="213" t="s">
        <v>223</v>
      </c>
      <c r="E234" s="214" t="s">
        <v>563</v>
      </c>
      <c r="F234" s="215" t="s">
        <v>564</v>
      </c>
      <c r="G234" s="216" t="s">
        <v>248</v>
      </c>
      <c r="H234" s="217">
        <v>11.769</v>
      </c>
      <c r="I234" s="218"/>
      <c r="J234" s="219">
        <f t="shared" si="60"/>
        <v>0</v>
      </c>
      <c r="K234" s="220"/>
      <c r="L234" s="221"/>
      <c r="M234" s="222" t="s">
        <v>1</v>
      </c>
      <c r="N234" s="223" t="s">
        <v>45</v>
      </c>
      <c r="O234" s="72"/>
      <c r="P234" s="209">
        <f t="shared" si="61"/>
        <v>0</v>
      </c>
      <c r="Q234" s="209">
        <v>3.48E-3</v>
      </c>
      <c r="R234" s="209">
        <f t="shared" si="62"/>
        <v>4.0956119999999999E-2</v>
      </c>
      <c r="S234" s="209">
        <v>0</v>
      </c>
      <c r="T234" s="210">
        <f t="shared" si="6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211" t="s">
        <v>337</v>
      </c>
      <c r="AT234" s="211" t="s">
        <v>223</v>
      </c>
      <c r="AU234" s="211" t="s">
        <v>90</v>
      </c>
      <c r="AY234" s="14" t="s">
        <v>205</v>
      </c>
      <c r="BE234" s="212">
        <f t="shared" si="64"/>
        <v>0</v>
      </c>
      <c r="BF234" s="212">
        <f t="shared" si="65"/>
        <v>0</v>
      </c>
      <c r="BG234" s="212">
        <f t="shared" si="66"/>
        <v>0</v>
      </c>
      <c r="BH234" s="212">
        <f t="shared" si="67"/>
        <v>0</v>
      </c>
      <c r="BI234" s="212">
        <f t="shared" si="68"/>
        <v>0</v>
      </c>
      <c r="BJ234" s="14" t="s">
        <v>90</v>
      </c>
      <c r="BK234" s="212">
        <f t="shared" si="69"/>
        <v>0</v>
      </c>
      <c r="BL234" s="14" t="s">
        <v>271</v>
      </c>
      <c r="BM234" s="211" t="s">
        <v>565</v>
      </c>
    </row>
    <row r="235" spans="1:65" s="2" customFormat="1" ht="33" customHeight="1">
      <c r="A235" s="31"/>
      <c r="B235" s="32"/>
      <c r="C235" s="199" t="s">
        <v>566</v>
      </c>
      <c r="D235" s="199" t="s">
        <v>207</v>
      </c>
      <c r="E235" s="200" t="s">
        <v>567</v>
      </c>
      <c r="F235" s="201" t="s">
        <v>568</v>
      </c>
      <c r="G235" s="202" t="s">
        <v>248</v>
      </c>
      <c r="H235" s="203">
        <v>10.007999999999999</v>
      </c>
      <c r="I235" s="204"/>
      <c r="J235" s="205">
        <f t="shared" si="60"/>
        <v>0</v>
      </c>
      <c r="K235" s="206"/>
      <c r="L235" s="36"/>
      <c r="M235" s="207" t="s">
        <v>1</v>
      </c>
      <c r="N235" s="208" t="s">
        <v>45</v>
      </c>
      <c r="O235" s="72"/>
      <c r="P235" s="209">
        <f t="shared" si="61"/>
        <v>0</v>
      </c>
      <c r="Q235" s="209">
        <v>0</v>
      </c>
      <c r="R235" s="209">
        <f t="shared" si="62"/>
        <v>0</v>
      </c>
      <c r="S235" s="209">
        <v>0</v>
      </c>
      <c r="T235" s="210">
        <f t="shared" si="6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211" t="s">
        <v>271</v>
      </c>
      <c r="AT235" s="211" t="s">
        <v>207</v>
      </c>
      <c r="AU235" s="211" t="s">
        <v>90</v>
      </c>
      <c r="AY235" s="14" t="s">
        <v>205</v>
      </c>
      <c r="BE235" s="212">
        <f t="shared" si="64"/>
        <v>0</v>
      </c>
      <c r="BF235" s="212">
        <f t="shared" si="65"/>
        <v>0</v>
      </c>
      <c r="BG235" s="212">
        <f t="shared" si="66"/>
        <v>0</v>
      </c>
      <c r="BH235" s="212">
        <f t="shared" si="67"/>
        <v>0</v>
      </c>
      <c r="BI235" s="212">
        <f t="shared" si="68"/>
        <v>0</v>
      </c>
      <c r="BJ235" s="14" t="s">
        <v>90</v>
      </c>
      <c r="BK235" s="212">
        <f t="shared" si="69"/>
        <v>0</v>
      </c>
      <c r="BL235" s="14" t="s">
        <v>271</v>
      </c>
      <c r="BM235" s="211" t="s">
        <v>569</v>
      </c>
    </row>
    <row r="236" spans="1:65" s="2" customFormat="1" ht="24.15" customHeight="1">
      <c r="A236" s="31"/>
      <c r="B236" s="32"/>
      <c r="C236" s="213" t="s">
        <v>570</v>
      </c>
      <c r="D236" s="213" t="s">
        <v>223</v>
      </c>
      <c r="E236" s="214" t="s">
        <v>571</v>
      </c>
      <c r="F236" s="215" t="s">
        <v>572</v>
      </c>
      <c r="G236" s="216" t="s">
        <v>248</v>
      </c>
      <c r="H236" s="217">
        <v>10.208</v>
      </c>
      <c r="I236" s="218"/>
      <c r="J236" s="219">
        <f t="shared" si="60"/>
        <v>0</v>
      </c>
      <c r="K236" s="220"/>
      <c r="L236" s="221"/>
      <c r="M236" s="222" t="s">
        <v>1</v>
      </c>
      <c r="N236" s="223" t="s">
        <v>45</v>
      </c>
      <c r="O236" s="72"/>
      <c r="P236" s="209">
        <f t="shared" si="61"/>
        <v>0</v>
      </c>
      <c r="Q236" s="209">
        <v>2.8999999999999998E-3</v>
      </c>
      <c r="R236" s="209">
        <f t="shared" si="62"/>
        <v>2.96032E-2</v>
      </c>
      <c r="S236" s="209">
        <v>0</v>
      </c>
      <c r="T236" s="210">
        <f t="shared" si="6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211" t="s">
        <v>337</v>
      </c>
      <c r="AT236" s="211" t="s">
        <v>223</v>
      </c>
      <c r="AU236" s="211" t="s">
        <v>90</v>
      </c>
      <c r="AY236" s="14" t="s">
        <v>205</v>
      </c>
      <c r="BE236" s="212">
        <f t="shared" si="64"/>
        <v>0</v>
      </c>
      <c r="BF236" s="212">
        <f t="shared" si="65"/>
        <v>0</v>
      </c>
      <c r="BG236" s="212">
        <f t="shared" si="66"/>
        <v>0</v>
      </c>
      <c r="BH236" s="212">
        <f t="shared" si="67"/>
        <v>0</v>
      </c>
      <c r="BI236" s="212">
        <f t="shared" si="68"/>
        <v>0</v>
      </c>
      <c r="BJ236" s="14" t="s">
        <v>90</v>
      </c>
      <c r="BK236" s="212">
        <f t="shared" si="69"/>
        <v>0</v>
      </c>
      <c r="BL236" s="14" t="s">
        <v>271</v>
      </c>
      <c r="BM236" s="211" t="s">
        <v>573</v>
      </c>
    </row>
    <row r="237" spans="1:65" s="2" customFormat="1" ht="33" customHeight="1">
      <c r="A237" s="31"/>
      <c r="B237" s="32"/>
      <c r="C237" s="199" t="s">
        <v>574</v>
      </c>
      <c r="D237" s="199" t="s">
        <v>207</v>
      </c>
      <c r="E237" s="200" t="s">
        <v>575</v>
      </c>
      <c r="F237" s="201" t="s">
        <v>576</v>
      </c>
      <c r="G237" s="202" t="s">
        <v>248</v>
      </c>
      <c r="H237" s="203">
        <v>461.61700000000002</v>
      </c>
      <c r="I237" s="204"/>
      <c r="J237" s="205">
        <f t="shared" si="60"/>
        <v>0</v>
      </c>
      <c r="K237" s="206"/>
      <c r="L237" s="36"/>
      <c r="M237" s="207" t="s">
        <v>1</v>
      </c>
      <c r="N237" s="208" t="s">
        <v>45</v>
      </c>
      <c r="O237" s="72"/>
      <c r="P237" s="209">
        <f t="shared" si="61"/>
        <v>0</v>
      </c>
      <c r="Q237" s="209">
        <v>1.16E-3</v>
      </c>
      <c r="R237" s="209">
        <f t="shared" si="62"/>
        <v>0.53547571999999999</v>
      </c>
      <c r="S237" s="209">
        <v>0</v>
      </c>
      <c r="T237" s="210">
        <f t="shared" si="6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211" t="s">
        <v>271</v>
      </c>
      <c r="AT237" s="211" t="s">
        <v>207</v>
      </c>
      <c r="AU237" s="211" t="s">
        <v>90</v>
      </c>
      <c r="AY237" s="14" t="s">
        <v>205</v>
      </c>
      <c r="BE237" s="212">
        <f t="shared" si="64"/>
        <v>0</v>
      </c>
      <c r="BF237" s="212">
        <f t="shared" si="65"/>
        <v>0</v>
      </c>
      <c r="BG237" s="212">
        <f t="shared" si="66"/>
        <v>0</v>
      </c>
      <c r="BH237" s="212">
        <f t="shared" si="67"/>
        <v>0</v>
      </c>
      <c r="BI237" s="212">
        <f t="shared" si="68"/>
        <v>0</v>
      </c>
      <c r="BJ237" s="14" t="s">
        <v>90</v>
      </c>
      <c r="BK237" s="212">
        <f t="shared" si="69"/>
        <v>0</v>
      </c>
      <c r="BL237" s="14" t="s">
        <v>271</v>
      </c>
      <c r="BM237" s="211" t="s">
        <v>577</v>
      </c>
    </row>
    <row r="238" spans="1:65" s="2" customFormat="1" ht="24.15" customHeight="1">
      <c r="A238" s="31"/>
      <c r="B238" s="32"/>
      <c r="C238" s="213" t="s">
        <v>578</v>
      </c>
      <c r="D238" s="213" t="s">
        <v>223</v>
      </c>
      <c r="E238" s="214" t="s">
        <v>579</v>
      </c>
      <c r="F238" s="215" t="s">
        <v>580</v>
      </c>
      <c r="G238" s="216" t="s">
        <v>248</v>
      </c>
      <c r="H238" s="217">
        <v>941.69799999999998</v>
      </c>
      <c r="I238" s="218"/>
      <c r="J238" s="219">
        <f t="shared" si="60"/>
        <v>0</v>
      </c>
      <c r="K238" s="220"/>
      <c r="L238" s="221"/>
      <c r="M238" s="222" t="s">
        <v>1</v>
      </c>
      <c r="N238" s="223" t="s">
        <v>45</v>
      </c>
      <c r="O238" s="72"/>
      <c r="P238" s="209">
        <f t="shared" si="61"/>
        <v>0</v>
      </c>
      <c r="Q238" s="209">
        <v>6.0000000000000001E-3</v>
      </c>
      <c r="R238" s="209">
        <f t="shared" si="62"/>
        <v>5.650188</v>
      </c>
      <c r="S238" s="209">
        <v>0</v>
      </c>
      <c r="T238" s="210">
        <f t="shared" si="6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211" t="s">
        <v>337</v>
      </c>
      <c r="AT238" s="211" t="s">
        <v>223</v>
      </c>
      <c r="AU238" s="211" t="s">
        <v>90</v>
      </c>
      <c r="AY238" s="14" t="s">
        <v>205</v>
      </c>
      <c r="BE238" s="212">
        <f t="shared" si="64"/>
        <v>0</v>
      </c>
      <c r="BF238" s="212">
        <f t="shared" si="65"/>
        <v>0</v>
      </c>
      <c r="BG238" s="212">
        <f t="shared" si="66"/>
        <v>0</v>
      </c>
      <c r="BH238" s="212">
        <f t="shared" si="67"/>
        <v>0</v>
      </c>
      <c r="BI238" s="212">
        <f t="shared" si="68"/>
        <v>0</v>
      </c>
      <c r="BJ238" s="14" t="s">
        <v>90</v>
      </c>
      <c r="BK238" s="212">
        <f t="shared" si="69"/>
        <v>0</v>
      </c>
      <c r="BL238" s="14" t="s">
        <v>271</v>
      </c>
      <c r="BM238" s="211" t="s">
        <v>581</v>
      </c>
    </row>
    <row r="239" spans="1:65" s="2" customFormat="1" ht="24.15" customHeight="1">
      <c r="A239" s="31"/>
      <c r="B239" s="32"/>
      <c r="C239" s="199" t="s">
        <v>582</v>
      </c>
      <c r="D239" s="199" t="s">
        <v>207</v>
      </c>
      <c r="E239" s="200" t="s">
        <v>583</v>
      </c>
      <c r="F239" s="201" t="s">
        <v>584</v>
      </c>
      <c r="G239" s="202" t="s">
        <v>487</v>
      </c>
      <c r="H239" s="224"/>
      <c r="I239" s="204"/>
      <c r="J239" s="205">
        <f t="shared" si="60"/>
        <v>0</v>
      </c>
      <c r="K239" s="206"/>
      <c r="L239" s="36"/>
      <c r="M239" s="207" t="s">
        <v>1</v>
      </c>
      <c r="N239" s="208" t="s">
        <v>45</v>
      </c>
      <c r="O239" s="72"/>
      <c r="P239" s="209">
        <f t="shared" si="61"/>
        <v>0</v>
      </c>
      <c r="Q239" s="209">
        <v>0</v>
      </c>
      <c r="R239" s="209">
        <f t="shared" si="62"/>
        <v>0</v>
      </c>
      <c r="S239" s="209">
        <v>0</v>
      </c>
      <c r="T239" s="210">
        <f t="shared" si="6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211" t="s">
        <v>271</v>
      </c>
      <c r="AT239" s="211" t="s">
        <v>207</v>
      </c>
      <c r="AU239" s="211" t="s">
        <v>90</v>
      </c>
      <c r="AY239" s="14" t="s">
        <v>205</v>
      </c>
      <c r="BE239" s="212">
        <f t="shared" si="64"/>
        <v>0</v>
      </c>
      <c r="BF239" s="212">
        <f t="shared" si="65"/>
        <v>0</v>
      </c>
      <c r="BG239" s="212">
        <f t="shared" si="66"/>
        <v>0</v>
      </c>
      <c r="BH239" s="212">
        <f t="shared" si="67"/>
        <v>0</v>
      </c>
      <c r="BI239" s="212">
        <f t="shared" si="68"/>
        <v>0</v>
      </c>
      <c r="BJ239" s="14" t="s">
        <v>90</v>
      </c>
      <c r="BK239" s="212">
        <f t="shared" si="69"/>
        <v>0</v>
      </c>
      <c r="BL239" s="14" t="s">
        <v>271</v>
      </c>
      <c r="BM239" s="211" t="s">
        <v>585</v>
      </c>
    </row>
    <row r="240" spans="1:65" s="12" customFormat="1" ht="22.8" customHeight="1">
      <c r="B240" s="183"/>
      <c r="C240" s="184"/>
      <c r="D240" s="185" t="s">
        <v>78</v>
      </c>
      <c r="E240" s="197" t="s">
        <v>586</v>
      </c>
      <c r="F240" s="197" t="s">
        <v>587</v>
      </c>
      <c r="G240" s="184"/>
      <c r="H240" s="184"/>
      <c r="I240" s="187"/>
      <c r="J240" s="198">
        <f>BK240</f>
        <v>0</v>
      </c>
      <c r="K240" s="184"/>
      <c r="L240" s="189"/>
      <c r="M240" s="190"/>
      <c r="N240" s="191"/>
      <c r="O240" s="191"/>
      <c r="P240" s="192">
        <f>SUM(P241:P253)</f>
        <v>0</v>
      </c>
      <c r="Q240" s="191"/>
      <c r="R240" s="192">
        <f>SUM(R241:R253)</f>
        <v>1.3465947834299998</v>
      </c>
      <c r="S240" s="191"/>
      <c r="T240" s="193">
        <f>SUM(T241:T253)</f>
        <v>0</v>
      </c>
      <c r="AR240" s="194" t="s">
        <v>90</v>
      </c>
      <c r="AT240" s="195" t="s">
        <v>78</v>
      </c>
      <c r="AU240" s="195" t="s">
        <v>85</v>
      </c>
      <c r="AY240" s="194" t="s">
        <v>205</v>
      </c>
      <c r="BK240" s="196">
        <f>SUM(BK241:BK253)</f>
        <v>0</v>
      </c>
    </row>
    <row r="241" spans="1:65" s="2" customFormat="1" ht="24.15" customHeight="1">
      <c r="A241" s="31"/>
      <c r="B241" s="32"/>
      <c r="C241" s="199" t="s">
        <v>588</v>
      </c>
      <c r="D241" s="199" t="s">
        <v>207</v>
      </c>
      <c r="E241" s="200" t="s">
        <v>589</v>
      </c>
      <c r="F241" s="201" t="s">
        <v>590</v>
      </c>
      <c r="G241" s="202" t="s">
        <v>302</v>
      </c>
      <c r="H241" s="203">
        <v>13.3</v>
      </c>
      <c r="I241" s="204"/>
      <c r="J241" s="205">
        <f t="shared" ref="J241:J253" si="70">ROUND(I241*H241,2)</f>
        <v>0</v>
      </c>
      <c r="K241" s="206"/>
      <c r="L241" s="36"/>
      <c r="M241" s="207" t="s">
        <v>1</v>
      </c>
      <c r="N241" s="208" t="s">
        <v>45</v>
      </c>
      <c r="O241" s="72"/>
      <c r="P241" s="209">
        <f t="shared" ref="P241:P253" si="71">O241*H241</f>
        <v>0</v>
      </c>
      <c r="Q241" s="209">
        <v>3.2000000000000003E-4</v>
      </c>
      <c r="R241" s="209">
        <f t="shared" ref="R241:R253" si="72">Q241*H241</f>
        <v>4.2560000000000002E-3</v>
      </c>
      <c r="S241" s="209">
        <v>0</v>
      </c>
      <c r="T241" s="210">
        <f t="shared" ref="T241:T253" si="73"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211" t="s">
        <v>271</v>
      </c>
      <c r="AT241" s="211" t="s">
        <v>207</v>
      </c>
      <c r="AU241" s="211" t="s">
        <v>90</v>
      </c>
      <c r="AY241" s="14" t="s">
        <v>205</v>
      </c>
      <c r="BE241" s="212">
        <f t="shared" ref="BE241:BE253" si="74">IF(N241="základná",J241,0)</f>
        <v>0</v>
      </c>
      <c r="BF241" s="212">
        <f t="shared" ref="BF241:BF253" si="75">IF(N241="znížená",J241,0)</f>
        <v>0</v>
      </c>
      <c r="BG241" s="212">
        <f t="shared" ref="BG241:BG253" si="76">IF(N241="zákl. prenesená",J241,0)</f>
        <v>0</v>
      </c>
      <c r="BH241" s="212">
        <f t="shared" ref="BH241:BH253" si="77">IF(N241="zníž. prenesená",J241,0)</f>
        <v>0</v>
      </c>
      <c r="BI241" s="212">
        <f t="shared" ref="BI241:BI253" si="78">IF(N241="nulová",J241,0)</f>
        <v>0</v>
      </c>
      <c r="BJ241" s="14" t="s">
        <v>90</v>
      </c>
      <c r="BK241" s="212">
        <f t="shared" ref="BK241:BK253" si="79">ROUND(I241*H241,2)</f>
        <v>0</v>
      </c>
      <c r="BL241" s="14" t="s">
        <v>271</v>
      </c>
      <c r="BM241" s="211" t="s">
        <v>591</v>
      </c>
    </row>
    <row r="242" spans="1:65" s="2" customFormat="1" ht="24.15" customHeight="1">
      <c r="A242" s="31"/>
      <c r="B242" s="32"/>
      <c r="C242" s="199" t="s">
        <v>592</v>
      </c>
      <c r="D242" s="199" t="s">
        <v>207</v>
      </c>
      <c r="E242" s="200" t="s">
        <v>593</v>
      </c>
      <c r="F242" s="201" t="s">
        <v>594</v>
      </c>
      <c r="G242" s="202" t="s">
        <v>302</v>
      </c>
      <c r="H242" s="203">
        <v>13.3</v>
      </c>
      <c r="I242" s="204"/>
      <c r="J242" s="205">
        <f t="shared" si="70"/>
        <v>0</v>
      </c>
      <c r="K242" s="206"/>
      <c r="L242" s="36"/>
      <c r="M242" s="207" t="s">
        <v>1</v>
      </c>
      <c r="N242" s="208" t="s">
        <v>45</v>
      </c>
      <c r="O242" s="72"/>
      <c r="P242" s="209">
        <f t="shared" si="71"/>
        <v>0</v>
      </c>
      <c r="Q242" s="209">
        <v>1.085E-3</v>
      </c>
      <c r="R242" s="209">
        <f t="shared" si="72"/>
        <v>1.4430500000000001E-2</v>
      </c>
      <c r="S242" s="209">
        <v>0</v>
      </c>
      <c r="T242" s="210">
        <f t="shared" si="7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211" t="s">
        <v>271</v>
      </c>
      <c r="AT242" s="211" t="s">
        <v>207</v>
      </c>
      <c r="AU242" s="211" t="s">
        <v>90</v>
      </c>
      <c r="AY242" s="14" t="s">
        <v>205</v>
      </c>
      <c r="BE242" s="212">
        <f t="shared" si="74"/>
        <v>0</v>
      </c>
      <c r="BF242" s="212">
        <f t="shared" si="75"/>
        <v>0</v>
      </c>
      <c r="BG242" s="212">
        <f t="shared" si="76"/>
        <v>0</v>
      </c>
      <c r="BH242" s="212">
        <f t="shared" si="77"/>
        <v>0</v>
      </c>
      <c r="BI242" s="212">
        <f t="shared" si="78"/>
        <v>0</v>
      </c>
      <c r="BJ242" s="14" t="s">
        <v>90</v>
      </c>
      <c r="BK242" s="212">
        <f t="shared" si="79"/>
        <v>0</v>
      </c>
      <c r="BL242" s="14" t="s">
        <v>271</v>
      </c>
      <c r="BM242" s="211" t="s">
        <v>595</v>
      </c>
    </row>
    <row r="243" spans="1:65" s="2" customFormat="1" ht="24.15" customHeight="1">
      <c r="A243" s="31"/>
      <c r="B243" s="32"/>
      <c r="C243" s="199" t="s">
        <v>596</v>
      </c>
      <c r="D243" s="199" t="s">
        <v>207</v>
      </c>
      <c r="E243" s="200" t="s">
        <v>597</v>
      </c>
      <c r="F243" s="201" t="s">
        <v>598</v>
      </c>
      <c r="G243" s="202" t="s">
        <v>302</v>
      </c>
      <c r="H243" s="203">
        <v>10.1</v>
      </c>
      <c r="I243" s="204"/>
      <c r="J243" s="205">
        <f t="shared" si="70"/>
        <v>0</v>
      </c>
      <c r="K243" s="206"/>
      <c r="L243" s="36"/>
      <c r="M243" s="207" t="s">
        <v>1</v>
      </c>
      <c r="N243" s="208" t="s">
        <v>45</v>
      </c>
      <c r="O243" s="72"/>
      <c r="P243" s="209">
        <f t="shared" si="71"/>
        <v>0</v>
      </c>
      <c r="Q243" s="209">
        <v>3.1500000000000001E-4</v>
      </c>
      <c r="R243" s="209">
        <f t="shared" si="72"/>
        <v>3.1814999999999999E-3</v>
      </c>
      <c r="S243" s="209">
        <v>0</v>
      </c>
      <c r="T243" s="210">
        <f t="shared" si="7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211" t="s">
        <v>271</v>
      </c>
      <c r="AT243" s="211" t="s">
        <v>207</v>
      </c>
      <c r="AU243" s="211" t="s">
        <v>90</v>
      </c>
      <c r="AY243" s="14" t="s">
        <v>205</v>
      </c>
      <c r="BE243" s="212">
        <f t="shared" si="74"/>
        <v>0</v>
      </c>
      <c r="BF243" s="212">
        <f t="shared" si="75"/>
        <v>0</v>
      </c>
      <c r="BG243" s="212">
        <f t="shared" si="76"/>
        <v>0</v>
      </c>
      <c r="BH243" s="212">
        <f t="shared" si="77"/>
        <v>0</v>
      </c>
      <c r="BI243" s="212">
        <f t="shared" si="78"/>
        <v>0</v>
      </c>
      <c r="BJ243" s="14" t="s">
        <v>90</v>
      </c>
      <c r="BK243" s="212">
        <f t="shared" si="79"/>
        <v>0</v>
      </c>
      <c r="BL243" s="14" t="s">
        <v>271</v>
      </c>
      <c r="BM243" s="211" t="s">
        <v>599</v>
      </c>
    </row>
    <row r="244" spans="1:65" s="2" customFormat="1" ht="24.15" customHeight="1">
      <c r="A244" s="31"/>
      <c r="B244" s="32"/>
      <c r="C244" s="199" t="s">
        <v>600</v>
      </c>
      <c r="D244" s="199" t="s">
        <v>207</v>
      </c>
      <c r="E244" s="200" t="s">
        <v>601</v>
      </c>
      <c r="F244" s="201" t="s">
        <v>602</v>
      </c>
      <c r="G244" s="202" t="s">
        <v>248</v>
      </c>
      <c r="H244" s="203">
        <v>110</v>
      </c>
      <c r="I244" s="204"/>
      <c r="J244" s="205">
        <f t="shared" si="70"/>
        <v>0</v>
      </c>
      <c r="K244" s="206"/>
      <c r="L244" s="36"/>
      <c r="M244" s="207" t="s">
        <v>1</v>
      </c>
      <c r="N244" s="208" t="s">
        <v>45</v>
      </c>
      <c r="O244" s="72"/>
      <c r="P244" s="209">
        <f t="shared" si="71"/>
        <v>0</v>
      </c>
      <c r="Q244" s="209">
        <v>5.9699999999999996E-3</v>
      </c>
      <c r="R244" s="209">
        <f t="shared" si="72"/>
        <v>0.65669999999999995</v>
      </c>
      <c r="S244" s="209">
        <v>0</v>
      </c>
      <c r="T244" s="210">
        <f t="shared" si="7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211" t="s">
        <v>271</v>
      </c>
      <c r="AT244" s="211" t="s">
        <v>207</v>
      </c>
      <c r="AU244" s="211" t="s">
        <v>90</v>
      </c>
      <c r="AY244" s="14" t="s">
        <v>205</v>
      </c>
      <c r="BE244" s="212">
        <f t="shared" si="74"/>
        <v>0</v>
      </c>
      <c r="BF244" s="212">
        <f t="shared" si="75"/>
        <v>0</v>
      </c>
      <c r="BG244" s="212">
        <f t="shared" si="76"/>
        <v>0</v>
      </c>
      <c r="BH244" s="212">
        <f t="shared" si="77"/>
        <v>0</v>
      </c>
      <c r="BI244" s="212">
        <f t="shared" si="78"/>
        <v>0</v>
      </c>
      <c r="BJ244" s="14" t="s">
        <v>90</v>
      </c>
      <c r="BK244" s="212">
        <f t="shared" si="79"/>
        <v>0</v>
      </c>
      <c r="BL244" s="14" t="s">
        <v>271</v>
      </c>
      <c r="BM244" s="211" t="s">
        <v>603</v>
      </c>
    </row>
    <row r="245" spans="1:65" s="2" customFormat="1" ht="24.15" customHeight="1">
      <c r="A245" s="31"/>
      <c r="B245" s="32"/>
      <c r="C245" s="199" t="s">
        <v>604</v>
      </c>
      <c r="D245" s="199" t="s">
        <v>207</v>
      </c>
      <c r="E245" s="200" t="s">
        <v>605</v>
      </c>
      <c r="F245" s="201" t="s">
        <v>606</v>
      </c>
      <c r="G245" s="202" t="s">
        <v>302</v>
      </c>
      <c r="H245" s="203">
        <v>10.1</v>
      </c>
      <c r="I245" s="204"/>
      <c r="J245" s="205">
        <f t="shared" si="70"/>
        <v>0</v>
      </c>
      <c r="K245" s="206"/>
      <c r="L245" s="36"/>
      <c r="M245" s="207" t="s">
        <v>1</v>
      </c>
      <c r="N245" s="208" t="s">
        <v>45</v>
      </c>
      <c r="O245" s="72"/>
      <c r="P245" s="209">
        <f t="shared" si="71"/>
        <v>0</v>
      </c>
      <c r="Q245" s="209">
        <v>1.415E-3</v>
      </c>
      <c r="R245" s="209">
        <f t="shared" si="72"/>
        <v>1.42915E-2</v>
      </c>
      <c r="S245" s="209">
        <v>0</v>
      </c>
      <c r="T245" s="210">
        <f t="shared" si="7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211" t="s">
        <v>271</v>
      </c>
      <c r="AT245" s="211" t="s">
        <v>207</v>
      </c>
      <c r="AU245" s="211" t="s">
        <v>90</v>
      </c>
      <c r="AY245" s="14" t="s">
        <v>205</v>
      </c>
      <c r="BE245" s="212">
        <f t="shared" si="74"/>
        <v>0</v>
      </c>
      <c r="BF245" s="212">
        <f t="shared" si="75"/>
        <v>0</v>
      </c>
      <c r="BG245" s="212">
        <f t="shared" si="76"/>
        <v>0</v>
      </c>
      <c r="BH245" s="212">
        <f t="shared" si="77"/>
        <v>0</v>
      </c>
      <c r="BI245" s="212">
        <f t="shared" si="78"/>
        <v>0</v>
      </c>
      <c r="BJ245" s="14" t="s">
        <v>90</v>
      </c>
      <c r="BK245" s="212">
        <f t="shared" si="79"/>
        <v>0</v>
      </c>
      <c r="BL245" s="14" t="s">
        <v>271</v>
      </c>
      <c r="BM245" s="211" t="s">
        <v>607</v>
      </c>
    </row>
    <row r="246" spans="1:65" s="2" customFormat="1" ht="37.799999999999997" customHeight="1">
      <c r="A246" s="31"/>
      <c r="B246" s="32"/>
      <c r="C246" s="199" t="s">
        <v>608</v>
      </c>
      <c r="D246" s="199" t="s">
        <v>207</v>
      </c>
      <c r="E246" s="200" t="s">
        <v>609</v>
      </c>
      <c r="F246" s="201" t="s">
        <v>610</v>
      </c>
      <c r="G246" s="202" t="s">
        <v>302</v>
      </c>
      <c r="H246" s="203">
        <v>41.87</v>
      </c>
      <c r="I246" s="204"/>
      <c r="J246" s="205">
        <f t="shared" si="70"/>
        <v>0</v>
      </c>
      <c r="K246" s="206"/>
      <c r="L246" s="36"/>
      <c r="M246" s="207" t="s">
        <v>1</v>
      </c>
      <c r="N246" s="208" t="s">
        <v>45</v>
      </c>
      <c r="O246" s="72"/>
      <c r="P246" s="209">
        <f t="shared" si="71"/>
        <v>0</v>
      </c>
      <c r="Q246" s="209">
        <v>3.3333199999999999E-3</v>
      </c>
      <c r="R246" s="209">
        <f t="shared" si="72"/>
        <v>0.13956610839999997</v>
      </c>
      <c r="S246" s="209">
        <v>0</v>
      </c>
      <c r="T246" s="210">
        <f t="shared" si="7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211" t="s">
        <v>271</v>
      </c>
      <c r="AT246" s="211" t="s">
        <v>207</v>
      </c>
      <c r="AU246" s="211" t="s">
        <v>90</v>
      </c>
      <c r="AY246" s="14" t="s">
        <v>205</v>
      </c>
      <c r="BE246" s="212">
        <f t="shared" si="74"/>
        <v>0</v>
      </c>
      <c r="BF246" s="212">
        <f t="shared" si="75"/>
        <v>0</v>
      </c>
      <c r="BG246" s="212">
        <f t="shared" si="76"/>
        <v>0</v>
      </c>
      <c r="BH246" s="212">
        <f t="shared" si="77"/>
        <v>0</v>
      </c>
      <c r="BI246" s="212">
        <f t="shared" si="78"/>
        <v>0</v>
      </c>
      <c r="BJ246" s="14" t="s">
        <v>90</v>
      </c>
      <c r="BK246" s="212">
        <f t="shared" si="79"/>
        <v>0</v>
      </c>
      <c r="BL246" s="14" t="s">
        <v>271</v>
      </c>
      <c r="BM246" s="211" t="s">
        <v>611</v>
      </c>
    </row>
    <row r="247" spans="1:65" s="2" customFormat="1" ht="33" customHeight="1">
      <c r="A247" s="31"/>
      <c r="B247" s="32"/>
      <c r="C247" s="199" t="s">
        <v>612</v>
      </c>
      <c r="D247" s="199" t="s">
        <v>207</v>
      </c>
      <c r="E247" s="200" t="s">
        <v>613</v>
      </c>
      <c r="F247" s="201" t="s">
        <v>614</v>
      </c>
      <c r="G247" s="202" t="s">
        <v>302</v>
      </c>
      <c r="H247" s="203">
        <v>25.6</v>
      </c>
      <c r="I247" s="204"/>
      <c r="J247" s="205">
        <f t="shared" si="70"/>
        <v>0</v>
      </c>
      <c r="K247" s="206"/>
      <c r="L247" s="36"/>
      <c r="M247" s="207" t="s">
        <v>1</v>
      </c>
      <c r="N247" s="208" t="s">
        <v>45</v>
      </c>
      <c r="O247" s="72"/>
      <c r="P247" s="209">
        <f t="shared" si="71"/>
        <v>0</v>
      </c>
      <c r="Q247" s="209">
        <v>4.2199999999999998E-3</v>
      </c>
      <c r="R247" s="209">
        <f t="shared" si="72"/>
        <v>0.108032</v>
      </c>
      <c r="S247" s="209">
        <v>0</v>
      </c>
      <c r="T247" s="210">
        <f t="shared" si="7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211" t="s">
        <v>271</v>
      </c>
      <c r="AT247" s="211" t="s">
        <v>207</v>
      </c>
      <c r="AU247" s="211" t="s">
        <v>90</v>
      </c>
      <c r="AY247" s="14" t="s">
        <v>205</v>
      </c>
      <c r="BE247" s="212">
        <f t="shared" si="74"/>
        <v>0</v>
      </c>
      <c r="BF247" s="212">
        <f t="shared" si="75"/>
        <v>0</v>
      </c>
      <c r="BG247" s="212">
        <f t="shared" si="76"/>
        <v>0</v>
      </c>
      <c r="BH247" s="212">
        <f t="shared" si="77"/>
        <v>0</v>
      </c>
      <c r="BI247" s="212">
        <f t="shared" si="78"/>
        <v>0</v>
      </c>
      <c r="BJ247" s="14" t="s">
        <v>90</v>
      </c>
      <c r="BK247" s="212">
        <f t="shared" si="79"/>
        <v>0</v>
      </c>
      <c r="BL247" s="14" t="s">
        <v>271</v>
      </c>
      <c r="BM247" s="211" t="s">
        <v>615</v>
      </c>
    </row>
    <row r="248" spans="1:65" s="2" customFormat="1" ht="24.15" customHeight="1">
      <c r="A248" s="31"/>
      <c r="B248" s="32"/>
      <c r="C248" s="199" t="s">
        <v>457</v>
      </c>
      <c r="D248" s="199" t="s">
        <v>207</v>
      </c>
      <c r="E248" s="200" t="s">
        <v>616</v>
      </c>
      <c r="F248" s="201" t="s">
        <v>617</v>
      </c>
      <c r="G248" s="202" t="s">
        <v>302</v>
      </c>
      <c r="H248" s="203">
        <v>53.435000000000002</v>
      </c>
      <c r="I248" s="204"/>
      <c r="J248" s="205">
        <f t="shared" si="70"/>
        <v>0</v>
      </c>
      <c r="K248" s="206"/>
      <c r="L248" s="36"/>
      <c r="M248" s="207" t="s">
        <v>1</v>
      </c>
      <c r="N248" s="208" t="s">
        <v>45</v>
      </c>
      <c r="O248" s="72"/>
      <c r="P248" s="209">
        <f t="shared" si="71"/>
        <v>0</v>
      </c>
      <c r="Q248" s="209">
        <v>2.1557299999999998E-3</v>
      </c>
      <c r="R248" s="209">
        <f t="shared" si="72"/>
        <v>0.11519143255</v>
      </c>
      <c r="S248" s="209">
        <v>0</v>
      </c>
      <c r="T248" s="210">
        <f t="shared" si="7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211" t="s">
        <v>271</v>
      </c>
      <c r="AT248" s="211" t="s">
        <v>207</v>
      </c>
      <c r="AU248" s="211" t="s">
        <v>90</v>
      </c>
      <c r="AY248" s="14" t="s">
        <v>205</v>
      </c>
      <c r="BE248" s="212">
        <f t="shared" si="74"/>
        <v>0</v>
      </c>
      <c r="BF248" s="212">
        <f t="shared" si="75"/>
        <v>0</v>
      </c>
      <c r="BG248" s="212">
        <f t="shared" si="76"/>
        <v>0</v>
      </c>
      <c r="BH248" s="212">
        <f t="shared" si="77"/>
        <v>0</v>
      </c>
      <c r="BI248" s="212">
        <f t="shared" si="78"/>
        <v>0</v>
      </c>
      <c r="BJ248" s="14" t="s">
        <v>90</v>
      </c>
      <c r="BK248" s="212">
        <f t="shared" si="79"/>
        <v>0</v>
      </c>
      <c r="BL248" s="14" t="s">
        <v>271</v>
      </c>
      <c r="BM248" s="211" t="s">
        <v>618</v>
      </c>
    </row>
    <row r="249" spans="1:65" s="2" customFormat="1" ht="33" customHeight="1">
      <c r="A249" s="31"/>
      <c r="B249" s="32"/>
      <c r="C249" s="199" t="s">
        <v>619</v>
      </c>
      <c r="D249" s="199" t="s">
        <v>207</v>
      </c>
      <c r="E249" s="200" t="s">
        <v>620</v>
      </c>
      <c r="F249" s="201" t="s">
        <v>621</v>
      </c>
      <c r="G249" s="202" t="s">
        <v>302</v>
      </c>
      <c r="H249" s="203">
        <v>25.047999999999998</v>
      </c>
      <c r="I249" s="204"/>
      <c r="J249" s="205">
        <f t="shared" si="70"/>
        <v>0</v>
      </c>
      <c r="K249" s="206"/>
      <c r="L249" s="36"/>
      <c r="M249" s="207" t="s">
        <v>1</v>
      </c>
      <c r="N249" s="208" t="s">
        <v>45</v>
      </c>
      <c r="O249" s="72"/>
      <c r="P249" s="209">
        <f t="shared" si="71"/>
        <v>0</v>
      </c>
      <c r="Q249" s="209">
        <v>2.2472600000000001E-3</v>
      </c>
      <c r="R249" s="209">
        <f t="shared" si="72"/>
        <v>5.6289368479999997E-2</v>
      </c>
      <c r="S249" s="209">
        <v>0</v>
      </c>
      <c r="T249" s="210">
        <f t="shared" si="7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211" t="s">
        <v>271</v>
      </c>
      <c r="AT249" s="211" t="s">
        <v>207</v>
      </c>
      <c r="AU249" s="211" t="s">
        <v>90</v>
      </c>
      <c r="AY249" s="14" t="s">
        <v>205</v>
      </c>
      <c r="BE249" s="212">
        <f t="shared" si="74"/>
        <v>0</v>
      </c>
      <c r="BF249" s="212">
        <f t="shared" si="75"/>
        <v>0</v>
      </c>
      <c r="BG249" s="212">
        <f t="shared" si="76"/>
        <v>0</v>
      </c>
      <c r="BH249" s="212">
        <f t="shared" si="77"/>
        <v>0</v>
      </c>
      <c r="BI249" s="212">
        <f t="shared" si="78"/>
        <v>0</v>
      </c>
      <c r="BJ249" s="14" t="s">
        <v>90</v>
      </c>
      <c r="BK249" s="212">
        <f t="shared" si="79"/>
        <v>0</v>
      </c>
      <c r="BL249" s="14" t="s">
        <v>271</v>
      </c>
      <c r="BM249" s="211" t="s">
        <v>622</v>
      </c>
    </row>
    <row r="250" spans="1:65" s="2" customFormat="1" ht="24.15" customHeight="1">
      <c r="A250" s="31"/>
      <c r="B250" s="32"/>
      <c r="C250" s="199" t="s">
        <v>623</v>
      </c>
      <c r="D250" s="199" t="s">
        <v>207</v>
      </c>
      <c r="E250" s="200" t="s">
        <v>624</v>
      </c>
      <c r="F250" s="201" t="s">
        <v>625</v>
      </c>
      <c r="G250" s="202" t="s">
        <v>302</v>
      </c>
      <c r="H250" s="203">
        <v>50.738999999999997</v>
      </c>
      <c r="I250" s="204"/>
      <c r="J250" s="205">
        <f t="shared" si="70"/>
        <v>0</v>
      </c>
      <c r="K250" s="206"/>
      <c r="L250" s="36"/>
      <c r="M250" s="207" t="s">
        <v>1</v>
      </c>
      <c r="N250" s="208" t="s">
        <v>45</v>
      </c>
      <c r="O250" s="72"/>
      <c r="P250" s="209">
        <f t="shared" si="71"/>
        <v>0</v>
      </c>
      <c r="Q250" s="209">
        <v>1.1900000000000001E-3</v>
      </c>
      <c r="R250" s="209">
        <f t="shared" si="72"/>
        <v>6.0379410000000001E-2</v>
      </c>
      <c r="S250" s="209">
        <v>0</v>
      </c>
      <c r="T250" s="210">
        <f t="shared" si="7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211" t="s">
        <v>271</v>
      </c>
      <c r="AT250" s="211" t="s">
        <v>207</v>
      </c>
      <c r="AU250" s="211" t="s">
        <v>90</v>
      </c>
      <c r="AY250" s="14" t="s">
        <v>205</v>
      </c>
      <c r="BE250" s="212">
        <f t="shared" si="74"/>
        <v>0</v>
      </c>
      <c r="BF250" s="212">
        <f t="shared" si="75"/>
        <v>0</v>
      </c>
      <c r="BG250" s="212">
        <f t="shared" si="76"/>
        <v>0</v>
      </c>
      <c r="BH250" s="212">
        <f t="shared" si="77"/>
        <v>0</v>
      </c>
      <c r="BI250" s="212">
        <f t="shared" si="78"/>
        <v>0</v>
      </c>
      <c r="BJ250" s="14" t="s">
        <v>90</v>
      </c>
      <c r="BK250" s="212">
        <f t="shared" si="79"/>
        <v>0</v>
      </c>
      <c r="BL250" s="14" t="s">
        <v>271</v>
      </c>
      <c r="BM250" s="211" t="s">
        <v>626</v>
      </c>
    </row>
    <row r="251" spans="1:65" s="2" customFormat="1" ht="24.15" customHeight="1">
      <c r="A251" s="31"/>
      <c r="B251" s="32"/>
      <c r="C251" s="199" t="s">
        <v>627</v>
      </c>
      <c r="D251" s="199" t="s">
        <v>207</v>
      </c>
      <c r="E251" s="200" t="s">
        <v>628</v>
      </c>
      <c r="F251" s="201" t="s">
        <v>629</v>
      </c>
      <c r="G251" s="202" t="s">
        <v>302</v>
      </c>
      <c r="H251" s="203">
        <v>22.4</v>
      </c>
      <c r="I251" s="204"/>
      <c r="J251" s="205">
        <f t="shared" si="70"/>
        <v>0</v>
      </c>
      <c r="K251" s="206"/>
      <c r="L251" s="36"/>
      <c r="M251" s="207" t="s">
        <v>1</v>
      </c>
      <c r="N251" s="208" t="s">
        <v>45</v>
      </c>
      <c r="O251" s="72"/>
      <c r="P251" s="209">
        <f t="shared" si="71"/>
        <v>0</v>
      </c>
      <c r="Q251" s="209">
        <v>1.4675599999999999E-3</v>
      </c>
      <c r="R251" s="209">
        <f t="shared" si="72"/>
        <v>3.2873343999999999E-2</v>
      </c>
      <c r="S251" s="209">
        <v>0</v>
      </c>
      <c r="T251" s="210">
        <f t="shared" si="7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211" t="s">
        <v>271</v>
      </c>
      <c r="AT251" s="211" t="s">
        <v>207</v>
      </c>
      <c r="AU251" s="211" t="s">
        <v>90</v>
      </c>
      <c r="AY251" s="14" t="s">
        <v>205</v>
      </c>
      <c r="BE251" s="212">
        <f t="shared" si="74"/>
        <v>0</v>
      </c>
      <c r="BF251" s="212">
        <f t="shared" si="75"/>
        <v>0</v>
      </c>
      <c r="BG251" s="212">
        <f t="shared" si="76"/>
        <v>0</v>
      </c>
      <c r="BH251" s="212">
        <f t="shared" si="77"/>
        <v>0</v>
      </c>
      <c r="BI251" s="212">
        <f t="shared" si="78"/>
        <v>0</v>
      </c>
      <c r="BJ251" s="14" t="s">
        <v>90</v>
      </c>
      <c r="BK251" s="212">
        <f t="shared" si="79"/>
        <v>0</v>
      </c>
      <c r="BL251" s="14" t="s">
        <v>271</v>
      </c>
      <c r="BM251" s="211" t="s">
        <v>630</v>
      </c>
    </row>
    <row r="252" spans="1:65" s="2" customFormat="1" ht="24.15" customHeight="1">
      <c r="A252" s="31"/>
      <c r="B252" s="32"/>
      <c r="C252" s="199" t="s">
        <v>631</v>
      </c>
      <c r="D252" s="199" t="s">
        <v>207</v>
      </c>
      <c r="E252" s="200" t="s">
        <v>632</v>
      </c>
      <c r="F252" s="201" t="s">
        <v>633</v>
      </c>
      <c r="G252" s="202" t="s">
        <v>302</v>
      </c>
      <c r="H252" s="203">
        <v>47.1</v>
      </c>
      <c r="I252" s="204"/>
      <c r="J252" s="205">
        <f t="shared" si="70"/>
        <v>0</v>
      </c>
      <c r="K252" s="206"/>
      <c r="L252" s="36"/>
      <c r="M252" s="207" t="s">
        <v>1</v>
      </c>
      <c r="N252" s="208" t="s">
        <v>45</v>
      </c>
      <c r="O252" s="72"/>
      <c r="P252" s="209">
        <f t="shared" si="71"/>
        <v>0</v>
      </c>
      <c r="Q252" s="209">
        <v>3.0022E-3</v>
      </c>
      <c r="R252" s="209">
        <f t="shared" si="72"/>
        <v>0.14140362000000001</v>
      </c>
      <c r="S252" s="209">
        <v>0</v>
      </c>
      <c r="T252" s="210">
        <f t="shared" si="7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211" t="s">
        <v>271</v>
      </c>
      <c r="AT252" s="211" t="s">
        <v>207</v>
      </c>
      <c r="AU252" s="211" t="s">
        <v>90</v>
      </c>
      <c r="AY252" s="14" t="s">
        <v>205</v>
      </c>
      <c r="BE252" s="212">
        <f t="shared" si="74"/>
        <v>0</v>
      </c>
      <c r="BF252" s="212">
        <f t="shared" si="75"/>
        <v>0</v>
      </c>
      <c r="BG252" s="212">
        <f t="shared" si="76"/>
        <v>0</v>
      </c>
      <c r="BH252" s="212">
        <f t="shared" si="77"/>
        <v>0</v>
      </c>
      <c r="BI252" s="212">
        <f t="shared" si="78"/>
        <v>0</v>
      </c>
      <c r="BJ252" s="14" t="s">
        <v>90</v>
      </c>
      <c r="BK252" s="212">
        <f t="shared" si="79"/>
        <v>0</v>
      </c>
      <c r="BL252" s="14" t="s">
        <v>271</v>
      </c>
      <c r="BM252" s="211" t="s">
        <v>634</v>
      </c>
    </row>
    <row r="253" spans="1:65" s="2" customFormat="1" ht="24.15" customHeight="1">
      <c r="A253" s="31"/>
      <c r="B253" s="32"/>
      <c r="C253" s="199" t="s">
        <v>635</v>
      </c>
      <c r="D253" s="199" t="s">
        <v>207</v>
      </c>
      <c r="E253" s="200" t="s">
        <v>636</v>
      </c>
      <c r="F253" s="201" t="s">
        <v>637</v>
      </c>
      <c r="G253" s="202" t="s">
        <v>487</v>
      </c>
      <c r="H253" s="224"/>
      <c r="I253" s="204"/>
      <c r="J253" s="205">
        <f t="shared" si="70"/>
        <v>0</v>
      </c>
      <c r="K253" s="206"/>
      <c r="L253" s="36"/>
      <c r="M253" s="207" t="s">
        <v>1</v>
      </c>
      <c r="N253" s="208" t="s">
        <v>45</v>
      </c>
      <c r="O253" s="72"/>
      <c r="P253" s="209">
        <f t="shared" si="71"/>
        <v>0</v>
      </c>
      <c r="Q253" s="209">
        <v>0</v>
      </c>
      <c r="R253" s="209">
        <f t="shared" si="72"/>
        <v>0</v>
      </c>
      <c r="S253" s="209">
        <v>0</v>
      </c>
      <c r="T253" s="210">
        <f t="shared" si="7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211" t="s">
        <v>271</v>
      </c>
      <c r="AT253" s="211" t="s">
        <v>207</v>
      </c>
      <c r="AU253" s="211" t="s">
        <v>90</v>
      </c>
      <c r="AY253" s="14" t="s">
        <v>205</v>
      </c>
      <c r="BE253" s="212">
        <f t="shared" si="74"/>
        <v>0</v>
      </c>
      <c r="BF253" s="212">
        <f t="shared" si="75"/>
        <v>0</v>
      </c>
      <c r="BG253" s="212">
        <f t="shared" si="76"/>
        <v>0</v>
      </c>
      <c r="BH253" s="212">
        <f t="shared" si="77"/>
        <v>0</v>
      </c>
      <c r="BI253" s="212">
        <f t="shared" si="78"/>
        <v>0</v>
      </c>
      <c r="BJ253" s="14" t="s">
        <v>90</v>
      </c>
      <c r="BK253" s="212">
        <f t="shared" si="79"/>
        <v>0</v>
      </c>
      <c r="BL253" s="14" t="s">
        <v>271</v>
      </c>
      <c r="BM253" s="211" t="s">
        <v>638</v>
      </c>
    </row>
    <row r="254" spans="1:65" s="12" customFormat="1" ht="22.8" customHeight="1">
      <c r="B254" s="183"/>
      <c r="C254" s="184"/>
      <c r="D254" s="185" t="s">
        <v>78</v>
      </c>
      <c r="E254" s="197" t="s">
        <v>639</v>
      </c>
      <c r="F254" s="197" t="s">
        <v>640</v>
      </c>
      <c r="G254" s="184"/>
      <c r="H254" s="184"/>
      <c r="I254" s="187"/>
      <c r="J254" s="198">
        <f>BK254</f>
        <v>0</v>
      </c>
      <c r="K254" s="184"/>
      <c r="L254" s="189"/>
      <c r="M254" s="190"/>
      <c r="N254" s="191"/>
      <c r="O254" s="191"/>
      <c r="P254" s="192">
        <f>SUM(P255:P272)</f>
        <v>0</v>
      </c>
      <c r="Q254" s="191"/>
      <c r="R254" s="192">
        <f>SUM(R255:R272)</f>
        <v>1.1696819999999999</v>
      </c>
      <c r="S254" s="191"/>
      <c r="T254" s="193">
        <f>SUM(T255:T272)</f>
        <v>0</v>
      </c>
      <c r="AR254" s="194" t="s">
        <v>90</v>
      </c>
      <c r="AT254" s="195" t="s">
        <v>78</v>
      </c>
      <c r="AU254" s="195" t="s">
        <v>85</v>
      </c>
      <c r="AY254" s="194" t="s">
        <v>205</v>
      </c>
      <c r="BK254" s="196">
        <f>SUM(BK255:BK272)</f>
        <v>0</v>
      </c>
    </row>
    <row r="255" spans="1:65" s="2" customFormat="1" ht="24.15" customHeight="1">
      <c r="A255" s="31"/>
      <c r="B255" s="32"/>
      <c r="C255" s="199" t="s">
        <v>641</v>
      </c>
      <c r="D255" s="199" t="s">
        <v>207</v>
      </c>
      <c r="E255" s="200" t="s">
        <v>642</v>
      </c>
      <c r="F255" s="201" t="s">
        <v>643</v>
      </c>
      <c r="G255" s="202" t="s">
        <v>302</v>
      </c>
      <c r="H255" s="203">
        <v>85.6</v>
      </c>
      <c r="I255" s="204"/>
      <c r="J255" s="205">
        <f t="shared" ref="J255:J272" si="80">ROUND(I255*H255,2)</f>
        <v>0</v>
      </c>
      <c r="K255" s="206"/>
      <c r="L255" s="36"/>
      <c r="M255" s="207" t="s">
        <v>1</v>
      </c>
      <c r="N255" s="208" t="s">
        <v>45</v>
      </c>
      <c r="O255" s="72"/>
      <c r="P255" s="209">
        <f t="shared" ref="P255:P272" si="81">O255*H255</f>
        <v>0</v>
      </c>
      <c r="Q255" s="209">
        <v>2.1499999999999999E-4</v>
      </c>
      <c r="R255" s="209">
        <f t="shared" ref="R255:R272" si="82">Q255*H255</f>
        <v>1.8403999999999997E-2</v>
      </c>
      <c r="S255" s="209">
        <v>0</v>
      </c>
      <c r="T255" s="210">
        <f t="shared" ref="T255:T272" si="83">S255*H255</f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211" t="s">
        <v>271</v>
      </c>
      <c r="AT255" s="211" t="s">
        <v>207</v>
      </c>
      <c r="AU255" s="211" t="s">
        <v>90</v>
      </c>
      <c r="AY255" s="14" t="s">
        <v>205</v>
      </c>
      <c r="BE255" s="212">
        <f t="shared" ref="BE255:BE272" si="84">IF(N255="základná",J255,0)</f>
        <v>0</v>
      </c>
      <c r="BF255" s="212">
        <f t="shared" ref="BF255:BF272" si="85">IF(N255="znížená",J255,0)</f>
        <v>0</v>
      </c>
      <c r="BG255" s="212">
        <f t="shared" ref="BG255:BG272" si="86">IF(N255="zákl. prenesená",J255,0)</f>
        <v>0</v>
      </c>
      <c r="BH255" s="212">
        <f t="shared" ref="BH255:BH272" si="87">IF(N255="zníž. prenesená",J255,0)</f>
        <v>0</v>
      </c>
      <c r="BI255" s="212">
        <f t="shared" ref="BI255:BI272" si="88">IF(N255="nulová",J255,0)</f>
        <v>0</v>
      </c>
      <c r="BJ255" s="14" t="s">
        <v>90</v>
      </c>
      <c r="BK255" s="212">
        <f t="shared" ref="BK255:BK272" si="89">ROUND(I255*H255,2)</f>
        <v>0</v>
      </c>
      <c r="BL255" s="14" t="s">
        <v>271</v>
      </c>
      <c r="BM255" s="211" t="s">
        <v>644</v>
      </c>
    </row>
    <row r="256" spans="1:65" s="2" customFormat="1" ht="37.799999999999997" customHeight="1">
      <c r="A256" s="31"/>
      <c r="B256" s="32"/>
      <c r="C256" s="213" t="s">
        <v>645</v>
      </c>
      <c r="D256" s="213" t="s">
        <v>223</v>
      </c>
      <c r="E256" s="214" t="s">
        <v>646</v>
      </c>
      <c r="F256" s="215" t="s">
        <v>647</v>
      </c>
      <c r="G256" s="216" t="s">
        <v>302</v>
      </c>
      <c r="H256" s="217">
        <v>89.88</v>
      </c>
      <c r="I256" s="218"/>
      <c r="J256" s="219">
        <f t="shared" si="80"/>
        <v>0</v>
      </c>
      <c r="K256" s="220"/>
      <c r="L256" s="221"/>
      <c r="M256" s="222" t="s">
        <v>1</v>
      </c>
      <c r="N256" s="223" t="s">
        <v>45</v>
      </c>
      <c r="O256" s="72"/>
      <c r="P256" s="209">
        <f t="shared" si="81"/>
        <v>0</v>
      </c>
      <c r="Q256" s="209">
        <v>1E-4</v>
      </c>
      <c r="R256" s="209">
        <f t="shared" si="82"/>
        <v>8.9879999999999995E-3</v>
      </c>
      <c r="S256" s="209">
        <v>0</v>
      </c>
      <c r="T256" s="210">
        <f t="shared" si="8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211" t="s">
        <v>337</v>
      </c>
      <c r="AT256" s="211" t="s">
        <v>223</v>
      </c>
      <c r="AU256" s="211" t="s">
        <v>90</v>
      </c>
      <c r="AY256" s="14" t="s">
        <v>205</v>
      </c>
      <c r="BE256" s="212">
        <f t="shared" si="84"/>
        <v>0</v>
      </c>
      <c r="BF256" s="212">
        <f t="shared" si="85"/>
        <v>0</v>
      </c>
      <c r="BG256" s="212">
        <f t="shared" si="86"/>
        <v>0</v>
      </c>
      <c r="BH256" s="212">
        <f t="shared" si="87"/>
        <v>0</v>
      </c>
      <c r="BI256" s="212">
        <f t="shared" si="88"/>
        <v>0</v>
      </c>
      <c r="BJ256" s="14" t="s">
        <v>90</v>
      </c>
      <c r="BK256" s="212">
        <f t="shared" si="89"/>
        <v>0</v>
      </c>
      <c r="BL256" s="14" t="s">
        <v>271</v>
      </c>
      <c r="BM256" s="211" t="s">
        <v>648</v>
      </c>
    </row>
    <row r="257" spans="1:65" s="2" customFormat="1" ht="37.799999999999997" customHeight="1">
      <c r="A257" s="31"/>
      <c r="B257" s="32"/>
      <c r="C257" s="213" t="s">
        <v>649</v>
      </c>
      <c r="D257" s="213" t="s">
        <v>223</v>
      </c>
      <c r="E257" s="214" t="s">
        <v>650</v>
      </c>
      <c r="F257" s="215" t="s">
        <v>651</v>
      </c>
      <c r="G257" s="216" t="s">
        <v>302</v>
      </c>
      <c r="H257" s="217">
        <v>89.88</v>
      </c>
      <c r="I257" s="218"/>
      <c r="J257" s="219">
        <f t="shared" si="80"/>
        <v>0</v>
      </c>
      <c r="K257" s="220"/>
      <c r="L257" s="221"/>
      <c r="M257" s="222" t="s">
        <v>1</v>
      </c>
      <c r="N257" s="223" t="s">
        <v>45</v>
      </c>
      <c r="O257" s="72"/>
      <c r="P257" s="209">
        <f t="shared" si="81"/>
        <v>0</v>
      </c>
      <c r="Q257" s="209">
        <v>1E-4</v>
      </c>
      <c r="R257" s="209">
        <f t="shared" si="82"/>
        <v>8.9879999999999995E-3</v>
      </c>
      <c r="S257" s="209">
        <v>0</v>
      </c>
      <c r="T257" s="210">
        <f t="shared" si="8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211" t="s">
        <v>337</v>
      </c>
      <c r="AT257" s="211" t="s">
        <v>223</v>
      </c>
      <c r="AU257" s="211" t="s">
        <v>90</v>
      </c>
      <c r="AY257" s="14" t="s">
        <v>205</v>
      </c>
      <c r="BE257" s="212">
        <f t="shared" si="84"/>
        <v>0</v>
      </c>
      <c r="BF257" s="212">
        <f t="shared" si="85"/>
        <v>0</v>
      </c>
      <c r="BG257" s="212">
        <f t="shared" si="86"/>
        <v>0</v>
      </c>
      <c r="BH257" s="212">
        <f t="shared" si="87"/>
        <v>0</v>
      </c>
      <c r="BI257" s="212">
        <f t="shared" si="88"/>
        <v>0</v>
      </c>
      <c r="BJ257" s="14" t="s">
        <v>90</v>
      </c>
      <c r="BK257" s="212">
        <f t="shared" si="89"/>
        <v>0</v>
      </c>
      <c r="BL257" s="14" t="s">
        <v>271</v>
      </c>
      <c r="BM257" s="211" t="s">
        <v>652</v>
      </c>
    </row>
    <row r="258" spans="1:65" s="2" customFormat="1" ht="24.15" customHeight="1">
      <c r="A258" s="31"/>
      <c r="B258" s="32"/>
      <c r="C258" s="213" t="s">
        <v>653</v>
      </c>
      <c r="D258" s="213" t="s">
        <v>223</v>
      </c>
      <c r="E258" s="214" t="s">
        <v>654</v>
      </c>
      <c r="F258" s="215" t="s">
        <v>655</v>
      </c>
      <c r="G258" s="216" t="s">
        <v>278</v>
      </c>
      <c r="H258" s="217">
        <v>5</v>
      </c>
      <c r="I258" s="218"/>
      <c r="J258" s="219">
        <f t="shared" si="80"/>
        <v>0</v>
      </c>
      <c r="K258" s="220"/>
      <c r="L258" s="221"/>
      <c r="M258" s="222" t="s">
        <v>1</v>
      </c>
      <c r="N258" s="223" t="s">
        <v>45</v>
      </c>
      <c r="O258" s="72"/>
      <c r="P258" s="209">
        <f t="shared" si="81"/>
        <v>0</v>
      </c>
      <c r="Q258" s="209">
        <v>1.29E-2</v>
      </c>
      <c r="R258" s="209">
        <f t="shared" si="82"/>
        <v>6.4500000000000002E-2</v>
      </c>
      <c r="S258" s="209">
        <v>0</v>
      </c>
      <c r="T258" s="210">
        <f t="shared" si="8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211" t="s">
        <v>337</v>
      </c>
      <c r="AT258" s="211" t="s">
        <v>223</v>
      </c>
      <c r="AU258" s="211" t="s">
        <v>90</v>
      </c>
      <c r="AY258" s="14" t="s">
        <v>205</v>
      </c>
      <c r="BE258" s="212">
        <f t="shared" si="84"/>
        <v>0</v>
      </c>
      <c r="BF258" s="212">
        <f t="shared" si="85"/>
        <v>0</v>
      </c>
      <c r="BG258" s="212">
        <f t="shared" si="86"/>
        <v>0</v>
      </c>
      <c r="BH258" s="212">
        <f t="shared" si="87"/>
        <v>0</v>
      </c>
      <c r="BI258" s="212">
        <f t="shared" si="88"/>
        <v>0</v>
      </c>
      <c r="BJ258" s="14" t="s">
        <v>90</v>
      </c>
      <c r="BK258" s="212">
        <f t="shared" si="89"/>
        <v>0</v>
      </c>
      <c r="BL258" s="14" t="s">
        <v>271</v>
      </c>
      <c r="BM258" s="211" t="s">
        <v>656</v>
      </c>
    </row>
    <row r="259" spans="1:65" s="2" customFormat="1" ht="24.15" customHeight="1">
      <c r="A259" s="31"/>
      <c r="B259" s="32"/>
      <c r="C259" s="213" t="s">
        <v>657</v>
      </c>
      <c r="D259" s="213" t="s">
        <v>223</v>
      </c>
      <c r="E259" s="214" t="s">
        <v>658</v>
      </c>
      <c r="F259" s="215" t="s">
        <v>659</v>
      </c>
      <c r="G259" s="216" t="s">
        <v>278</v>
      </c>
      <c r="H259" s="217">
        <v>7</v>
      </c>
      <c r="I259" s="218"/>
      <c r="J259" s="219">
        <f t="shared" si="80"/>
        <v>0</v>
      </c>
      <c r="K259" s="220"/>
      <c r="L259" s="221"/>
      <c r="M259" s="222" t="s">
        <v>1</v>
      </c>
      <c r="N259" s="223" t="s">
        <v>45</v>
      </c>
      <c r="O259" s="72"/>
      <c r="P259" s="209">
        <f t="shared" si="81"/>
        <v>0</v>
      </c>
      <c r="Q259" s="209">
        <v>1.7299999999999999E-2</v>
      </c>
      <c r="R259" s="209">
        <f t="shared" si="82"/>
        <v>0.1211</v>
      </c>
      <c r="S259" s="209">
        <v>0</v>
      </c>
      <c r="T259" s="210">
        <f t="shared" si="83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211" t="s">
        <v>337</v>
      </c>
      <c r="AT259" s="211" t="s">
        <v>223</v>
      </c>
      <c r="AU259" s="211" t="s">
        <v>90</v>
      </c>
      <c r="AY259" s="14" t="s">
        <v>205</v>
      </c>
      <c r="BE259" s="212">
        <f t="shared" si="84"/>
        <v>0</v>
      </c>
      <c r="BF259" s="212">
        <f t="shared" si="85"/>
        <v>0</v>
      </c>
      <c r="BG259" s="212">
        <f t="shared" si="86"/>
        <v>0</v>
      </c>
      <c r="BH259" s="212">
        <f t="shared" si="87"/>
        <v>0</v>
      </c>
      <c r="BI259" s="212">
        <f t="shared" si="88"/>
        <v>0</v>
      </c>
      <c r="BJ259" s="14" t="s">
        <v>90</v>
      </c>
      <c r="BK259" s="212">
        <f t="shared" si="89"/>
        <v>0</v>
      </c>
      <c r="BL259" s="14" t="s">
        <v>271</v>
      </c>
      <c r="BM259" s="211" t="s">
        <v>660</v>
      </c>
    </row>
    <row r="260" spans="1:65" s="2" customFormat="1" ht="24.15" customHeight="1">
      <c r="A260" s="31"/>
      <c r="B260" s="32"/>
      <c r="C260" s="199" t="s">
        <v>661</v>
      </c>
      <c r="D260" s="199" t="s">
        <v>207</v>
      </c>
      <c r="E260" s="200" t="s">
        <v>662</v>
      </c>
      <c r="F260" s="201" t="s">
        <v>663</v>
      </c>
      <c r="G260" s="202" t="s">
        <v>248</v>
      </c>
      <c r="H260" s="203">
        <v>112.14</v>
      </c>
      <c r="I260" s="204"/>
      <c r="J260" s="205">
        <f t="shared" si="80"/>
        <v>0</v>
      </c>
      <c r="K260" s="206"/>
      <c r="L260" s="36"/>
      <c r="M260" s="207" t="s">
        <v>1</v>
      </c>
      <c r="N260" s="208" t="s">
        <v>45</v>
      </c>
      <c r="O260" s="72"/>
      <c r="P260" s="209">
        <f t="shared" si="81"/>
        <v>0</v>
      </c>
      <c r="Q260" s="209">
        <v>1.9000000000000001E-4</v>
      </c>
      <c r="R260" s="209">
        <f t="shared" si="82"/>
        <v>2.1306600000000002E-2</v>
      </c>
      <c r="S260" s="209">
        <v>0</v>
      </c>
      <c r="T260" s="210">
        <f t="shared" si="83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211" t="s">
        <v>271</v>
      </c>
      <c r="AT260" s="211" t="s">
        <v>207</v>
      </c>
      <c r="AU260" s="211" t="s">
        <v>90</v>
      </c>
      <c r="AY260" s="14" t="s">
        <v>205</v>
      </c>
      <c r="BE260" s="212">
        <f t="shared" si="84"/>
        <v>0</v>
      </c>
      <c r="BF260" s="212">
        <f t="shared" si="85"/>
        <v>0</v>
      </c>
      <c r="BG260" s="212">
        <f t="shared" si="86"/>
        <v>0</v>
      </c>
      <c r="BH260" s="212">
        <f t="shared" si="87"/>
        <v>0</v>
      </c>
      <c r="BI260" s="212">
        <f t="shared" si="88"/>
        <v>0</v>
      </c>
      <c r="BJ260" s="14" t="s">
        <v>90</v>
      </c>
      <c r="BK260" s="212">
        <f t="shared" si="89"/>
        <v>0</v>
      </c>
      <c r="BL260" s="14" t="s">
        <v>271</v>
      </c>
      <c r="BM260" s="211" t="s">
        <v>664</v>
      </c>
    </row>
    <row r="261" spans="1:65" s="2" customFormat="1" ht="21.75" customHeight="1">
      <c r="A261" s="31"/>
      <c r="B261" s="32"/>
      <c r="C261" s="199" t="s">
        <v>665</v>
      </c>
      <c r="D261" s="199" t="s">
        <v>207</v>
      </c>
      <c r="E261" s="200" t="s">
        <v>666</v>
      </c>
      <c r="F261" s="201" t="s">
        <v>667</v>
      </c>
      <c r="G261" s="202" t="s">
        <v>302</v>
      </c>
      <c r="H261" s="203">
        <v>14.38</v>
      </c>
      <c r="I261" s="204"/>
      <c r="J261" s="205">
        <f t="shared" si="80"/>
        <v>0</v>
      </c>
      <c r="K261" s="206"/>
      <c r="L261" s="36"/>
      <c r="M261" s="207" t="s">
        <v>1</v>
      </c>
      <c r="N261" s="208" t="s">
        <v>45</v>
      </c>
      <c r="O261" s="72"/>
      <c r="P261" s="209">
        <f t="shared" si="81"/>
        <v>0</v>
      </c>
      <c r="Q261" s="209">
        <v>4.2999999999999999E-4</v>
      </c>
      <c r="R261" s="209">
        <f t="shared" si="82"/>
        <v>6.1834000000000004E-3</v>
      </c>
      <c r="S261" s="209">
        <v>0</v>
      </c>
      <c r="T261" s="210">
        <f t="shared" si="83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211" t="s">
        <v>271</v>
      </c>
      <c r="AT261" s="211" t="s">
        <v>207</v>
      </c>
      <c r="AU261" s="211" t="s">
        <v>90</v>
      </c>
      <c r="AY261" s="14" t="s">
        <v>205</v>
      </c>
      <c r="BE261" s="212">
        <f t="shared" si="84"/>
        <v>0</v>
      </c>
      <c r="BF261" s="212">
        <f t="shared" si="85"/>
        <v>0</v>
      </c>
      <c r="BG261" s="212">
        <f t="shared" si="86"/>
        <v>0</v>
      </c>
      <c r="BH261" s="212">
        <f t="shared" si="87"/>
        <v>0</v>
      </c>
      <c r="BI261" s="212">
        <f t="shared" si="88"/>
        <v>0</v>
      </c>
      <c r="BJ261" s="14" t="s">
        <v>90</v>
      </c>
      <c r="BK261" s="212">
        <f t="shared" si="89"/>
        <v>0</v>
      </c>
      <c r="BL261" s="14" t="s">
        <v>271</v>
      </c>
      <c r="BM261" s="211" t="s">
        <v>668</v>
      </c>
    </row>
    <row r="262" spans="1:65" s="2" customFormat="1" ht="33" customHeight="1">
      <c r="A262" s="31"/>
      <c r="B262" s="32"/>
      <c r="C262" s="213" t="s">
        <v>669</v>
      </c>
      <c r="D262" s="213" t="s">
        <v>223</v>
      </c>
      <c r="E262" s="214" t="s">
        <v>670</v>
      </c>
      <c r="F262" s="215" t="s">
        <v>671</v>
      </c>
      <c r="G262" s="216" t="s">
        <v>278</v>
      </c>
      <c r="H262" s="217">
        <v>1</v>
      </c>
      <c r="I262" s="218"/>
      <c r="J262" s="219">
        <f t="shared" si="80"/>
        <v>0</v>
      </c>
      <c r="K262" s="220"/>
      <c r="L262" s="221"/>
      <c r="M262" s="222" t="s">
        <v>1</v>
      </c>
      <c r="N262" s="223" t="s">
        <v>45</v>
      </c>
      <c r="O262" s="72"/>
      <c r="P262" s="209">
        <f t="shared" si="81"/>
        <v>0</v>
      </c>
      <c r="Q262" s="209">
        <v>4.6019999999999998E-2</v>
      </c>
      <c r="R262" s="209">
        <f t="shared" si="82"/>
        <v>4.6019999999999998E-2</v>
      </c>
      <c r="S262" s="209">
        <v>0</v>
      </c>
      <c r="T262" s="210">
        <f t="shared" si="83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211" t="s">
        <v>337</v>
      </c>
      <c r="AT262" s="211" t="s">
        <v>223</v>
      </c>
      <c r="AU262" s="211" t="s">
        <v>90</v>
      </c>
      <c r="AY262" s="14" t="s">
        <v>205</v>
      </c>
      <c r="BE262" s="212">
        <f t="shared" si="84"/>
        <v>0</v>
      </c>
      <c r="BF262" s="212">
        <f t="shared" si="85"/>
        <v>0</v>
      </c>
      <c r="BG262" s="212">
        <f t="shared" si="86"/>
        <v>0</v>
      </c>
      <c r="BH262" s="212">
        <f t="shared" si="87"/>
        <v>0</v>
      </c>
      <c r="BI262" s="212">
        <f t="shared" si="88"/>
        <v>0</v>
      </c>
      <c r="BJ262" s="14" t="s">
        <v>90</v>
      </c>
      <c r="BK262" s="212">
        <f t="shared" si="89"/>
        <v>0</v>
      </c>
      <c r="BL262" s="14" t="s">
        <v>271</v>
      </c>
      <c r="BM262" s="211" t="s">
        <v>672</v>
      </c>
    </row>
    <row r="263" spans="1:65" s="2" customFormat="1" ht="24.15" customHeight="1">
      <c r="A263" s="31"/>
      <c r="B263" s="32"/>
      <c r="C263" s="213" t="s">
        <v>673</v>
      </c>
      <c r="D263" s="213" t="s">
        <v>223</v>
      </c>
      <c r="E263" s="214" t="s">
        <v>674</v>
      </c>
      <c r="F263" s="215" t="s">
        <v>675</v>
      </c>
      <c r="G263" s="216" t="s">
        <v>278</v>
      </c>
      <c r="H263" s="217">
        <v>1</v>
      </c>
      <c r="I263" s="218"/>
      <c r="J263" s="219">
        <f t="shared" si="80"/>
        <v>0</v>
      </c>
      <c r="K263" s="220"/>
      <c r="L263" s="221"/>
      <c r="M263" s="222" t="s">
        <v>1</v>
      </c>
      <c r="N263" s="223" t="s">
        <v>45</v>
      </c>
      <c r="O263" s="72"/>
      <c r="P263" s="209">
        <f t="shared" si="81"/>
        <v>0</v>
      </c>
      <c r="Q263" s="209">
        <v>4.6019999999999998E-2</v>
      </c>
      <c r="R263" s="209">
        <f t="shared" si="82"/>
        <v>4.6019999999999998E-2</v>
      </c>
      <c r="S263" s="209">
        <v>0</v>
      </c>
      <c r="T263" s="210">
        <f t="shared" si="83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211" t="s">
        <v>337</v>
      </c>
      <c r="AT263" s="211" t="s">
        <v>223</v>
      </c>
      <c r="AU263" s="211" t="s">
        <v>90</v>
      </c>
      <c r="AY263" s="14" t="s">
        <v>205</v>
      </c>
      <c r="BE263" s="212">
        <f t="shared" si="84"/>
        <v>0</v>
      </c>
      <c r="BF263" s="212">
        <f t="shared" si="85"/>
        <v>0</v>
      </c>
      <c r="BG263" s="212">
        <f t="shared" si="86"/>
        <v>0</v>
      </c>
      <c r="BH263" s="212">
        <f t="shared" si="87"/>
        <v>0</v>
      </c>
      <c r="BI263" s="212">
        <f t="shared" si="88"/>
        <v>0</v>
      </c>
      <c r="BJ263" s="14" t="s">
        <v>90</v>
      </c>
      <c r="BK263" s="212">
        <f t="shared" si="89"/>
        <v>0</v>
      </c>
      <c r="BL263" s="14" t="s">
        <v>271</v>
      </c>
      <c r="BM263" s="211" t="s">
        <v>676</v>
      </c>
    </row>
    <row r="264" spans="1:65" s="2" customFormat="1" ht="33" customHeight="1">
      <c r="A264" s="31"/>
      <c r="B264" s="32"/>
      <c r="C264" s="199" t="s">
        <v>677</v>
      </c>
      <c r="D264" s="199" t="s">
        <v>207</v>
      </c>
      <c r="E264" s="200" t="s">
        <v>678</v>
      </c>
      <c r="F264" s="201" t="s">
        <v>679</v>
      </c>
      <c r="G264" s="202" t="s">
        <v>278</v>
      </c>
      <c r="H264" s="203">
        <v>18</v>
      </c>
      <c r="I264" s="204"/>
      <c r="J264" s="205">
        <f t="shared" si="80"/>
        <v>0</v>
      </c>
      <c r="K264" s="206"/>
      <c r="L264" s="36"/>
      <c r="M264" s="207" t="s">
        <v>1</v>
      </c>
      <c r="N264" s="208" t="s">
        <v>45</v>
      </c>
      <c r="O264" s="72"/>
      <c r="P264" s="209">
        <f t="shared" si="81"/>
        <v>0</v>
      </c>
      <c r="Q264" s="209">
        <v>0</v>
      </c>
      <c r="R264" s="209">
        <f t="shared" si="82"/>
        <v>0</v>
      </c>
      <c r="S264" s="209">
        <v>0</v>
      </c>
      <c r="T264" s="210">
        <f t="shared" si="83"/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211" t="s">
        <v>271</v>
      </c>
      <c r="AT264" s="211" t="s">
        <v>207</v>
      </c>
      <c r="AU264" s="211" t="s">
        <v>90</v>
      </c>
      <c r="AY264" s="14" t="s">
        <v>205</v>
      </c>
      <c r="BE264" s="212">
        <f t="shared" si="84"/>
        <v>0</v>
      </c>
      <c r="BF264" s="212">
        <f t="shared" si="85"/>
        <v>0</v>
      </c>
      <c r="BG264" s="212">
        <f t="shared" si="86"/>
        <v>0</v>
      </c>
      <c r="BH264" s="212">
        <f t="shared" si="87"/>
        <v>0</v>
      </c>
      <c r="BI264" s="212">
        <f t="shared" si="88"/>
        <v>0</v>
      </c>
      <c r="BJ264" s="14" t="s">
        <v>90</v>
      </c>
      <c r="BK264" s="212">
        <f t="shared" si="89"/>
        <v>0</v>
      </c>
      <c r="BL264" s="14" t="s">
        <v>271</v>
      </c>
      <c r="BM264" s="211" t="s">
        <v>680</v>
      </c>
    </row>
    <row r="265" spans="1:65" s="2" customFormat="1" ht="24.15" customHeight="1">
      <c r="A265" s="31"/>
      <c r="B265" s="32"/>
      <c r="C265" s="213" t="s">
        <v>681</v>
      </c>
      <c r="D265" s="213" t="s">
        <v>223</v>
      </c>
      <c r="E265" s="214" t="s">
        <v>682</v>
      </c>
      <c r="F265" s="215" t="s">
        <v>683</v>
      </c>
      <c r="G265" s="216" t="s">
        <v>278</v>
      </c>
      <c r="H265" s="217">
        <v>18</v>
      </c>
      <c r="I265" s="218"/>
      <c r="J265" s="219">
        <f t="shared" si="80"/>
        <v>0</v>
      </c>
      <c r="K265" s="220"/>
      <c r="L265" s="221"/>
      <c r="M265" s="222" t="s">
        <v>1</v>
      </c>
      <c r="N265" s="223" t="s">
        <v>45</v>
      </c>
      <c r="O265" s="72"/>
      <c r="P265" s="209">
        <f t="shared" si="81"/>
        <v>0</v>
      </c>
      <c r="Q265" s="209">
        <v>1E-3</v>
      </c>
      <c r="R265" s="209">
        <f t="shared" si="82"/>
        <v>1.8000000000000002E-2</v>
      </c>
      <c r="S265" s="209">
        <v>0</v>
      </c>
      <c r="T265" s="210">
        <f t="shared" si="83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211" t="s">
        <v>337</v>
      </c>
      <c r="AT265" s="211" t="s">
        <v>223</v>
      </c>
      <c r="AU265" s="211" t="s">
        <v>90</v>
      </c>
      <c r="AY265" s="14" t="s">
        <v>205</v>
      </c>
      <c r="BE265" s="212">
        <f t="shared" si="84"/>
        <v>0</v>
      </c>
      <c r="BF265" s="212">
        <f t="shared" si="85"/>
        <v>0</v>
      </c>
      <c r="BG265" s="212">
        <f t="shared" si="86"/>
        <v>0</v>
      </c>
      <c r="BH265" s="212">
        <f t="shared" si="87"/>
        <v>0</v>
      </c>
      <c r="BI265" s="212">
        <f t="shared" si="88"/>
        <v>0</v>
      </c>
      <c r="BJ265" s="14" t="s">
        <v>90</v>
      </c>
      <c r="BK265" s="212">
        <f t="shared" si="89"/>
        <v>0</v>
      </c>
      <c r="BL265" s="14" t="s">
        <v>271</v>
      </c>
      <c r="BM265" s="211" t="s">
        <v>684</v>
      </c>
    </row>
    <row r="266" spans="1:65" s="2" customFormat="1" ht="37.799999999999997" customHeight="1">
      <c r="A266" s="31"/>
      <c r="B266" s="32"/>
      <c r="C266" s="213" t="s">
        <v>685</v>
      </c>
      <c r="D266" s="213" t="s">
        <v>223</v>
      </c>
      <c r="E266" s="214" t="s">
        <v>686</v>
      </c>
      <c r="F266" s="215" t="s">
        <v>687</v>
      </c>
      <c r="G266" s="216" t="s">
        <v>278</v>
      </c>
      <c r="H266" s="217">
        <v>10</v>
      </c>
      <c r="I266" s="218"/>
      <c r="J266" s="219">
        <f t="shared" si="80"/>
        <v>0</v>
      </c>
      <c r="K266" s="220"/>
      <c r="L266" s="221"/>
      <c r="M266" s="222" t="s">
        <v>1</v>
      </c>
      <c r="N266" s="223" t="s">
        <v>45</v>
      </c>
      <c r="O266" s="72"/>
      <c r="P266" s="209">
        <f t="shared" si="81"/>
        <v>0</v>
      </c>
      <c r="Q266" s="209">
        <v>2.5000000000000001E-2</v>
      </c>
      <c r="R266" s="209">
        <f t="shared" si="82"/>
        <v>0.25</v>
      </c>
      <c r="S266" s="209">
        <v>0</v>
      </c>
      <c r="T266" s="210">
        <f t="shared" si="83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211" t="s">
        <v>337</v>
      </c>
      <c r="AT266" s="211" t="s">
        <v>223</v>
      </c>
      <c r="AU266" s="211" t="s">
        <v>90</v>
      </c>
      <c r="AY266" s="14" t="s">
        <v>205</v>
      </c>
      <c r="BE266" s="212">
        <f t="shared" si="84"/>
        <v>0</v>
      </c>
      <c r="BF266" s="212">
        <f t="shared" si="85"/>
        <v>0</v>
      </c>
      <c r="BG266" s="212">
        <f t="shared" si="86"/>
        <v>0</v>
      </c>
      <c r="BH266" s="212">
        <f t="shared" si="87"/>
        <v>0</v>
      </c>
      <c r="BI266" s="212">
        <f t="shared" si="88"/>
        <v>0</v>
      </c>
      <c r="BJ266" s="14" t="s">
        <v>90</v>
      </c>
      <c r="BK266" s="212">
        <f t="shared" si="89"/>
        <v>0</v>
      </c>
      <c r="BL266" s="14" t="s">
        <v>271</v>
      </c>
      <c r="BM266" s="211" t="s">
        <v>688</v>
      </c>
    </row>
    <row r="267" spans="1:65" s="2" customFormat="1" ht="37.799999999999997" customHeight="1">
      <c r="A267" s="31"/>
      <c r="B267" s="32"/>
      <c r="C267" s="213" t="s">
        <v>689</v>
      </c>
      <c r="D267" s="213" t="s">
        <v>223</v>
      </c>
      <c r="E267" s="214" t="s">
        <v>690</v>
      </c>
      <c r="F267" s="215" t="s">
        <v>691</v>
      </c>
      <c r="G267" s="216" t="s">
        <v>278</v>
      </c>
      <c r="H267" s="217">
        <v>8</v>
      </c>
      <c r="I267" s="218"/>
      <c r="J267" s="219">
        <f t="shared" si="80"/>
        <v>0</v>
      </c>
      <c r="K267" s="220"/>
      <c r="L267" s="221"/>
      <c r="M267" s="222" t="s">
        <v>1</v>
      </c>
      <c r="N267" s="223" t="s">
        <v>45</v>
      </c>
      <c r="O267" s="72"/>
      <c r="P267" s="209">
        <f t="shared" si="81"/>
        <v>0</v>
      </c>
      <c r="Q267" s="209">
        <v>2.5000000000000001E-2</v>
      </c>
      <c r="R267" s="209">
        <f t="shared" si="82"/>
        <v>0.2</v>
      </c>
      <c r="S267" s="209">
        <v>0</v>
      </c>
      <c r="T267" s="210">
        <f t="shared" si="83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211" t="s">
        <v>337</v>
      </c>
      <c r="AT267" s="211" t="s">
        <v>223</v>
      </c>
      <c r="AU267" s="211" t="s">
        <v>90</v>
      </c>
      <c r="AY267" s="14" t="s">
        <v>205</v>
      </c>
      <c r="BE267" s="212">
        <f t="shared" si="84"/>
        <v>0</v>
      </c>
      <c r="BF267" s="212">
        <f t="shared" si="85"/>
        <v>0</v>
      </c>
      <c r="BG267" s="212">
        <f t="shared" si="86"/>
        <v>0</v>
      </c>
      <c r="BH267" s="212">
        <f t="shared" si="87"/>
        <v>0</v>
      </c>
      <c r="BI267" s="212">
        <f t="shared" si="88"/>
        <v>0</v>
      </c>
      <c r="BJ267" s="14" t="s">
        <v>90</v>
      </c>
      <c r="BK267" s="212">
        <f t="shared" si="89"/>
        <v>0</v>
      </c>
      <c r="BL267" s="14" t="s">
        <v>271</v>
      </c>
      <c r="BM267" s="211" t="s">
        <v>692</v>
      </c>
    </row>
    <row r="268" spans="1:65" s="2" customFormat="1" ht="21.75" customHeight="1">
      <c r="A268" s="31"/>
      <c r="B268" s="32"/>
      <c r="C268" s="199" t="s">
        <v>693</v>
      </c>
      <c r="D268" s="199" t="s">
        <v>207</v>
      </c>
      <c r="E268" s="200" t="s">
        <v>694</v>
      </c>
      <c r="F268" s="201" t="s">
        <v>695</v>
      </c>
      <c r="G268" s="202" t="s">
        <v>278</v>
      </c>
      <c r="H268" s="203">
        <v>18</v>
      </c>
      <c r="I268" s="204"/>
      <c r="J268" s="205">
        <f t="shared" si="80"/>
        <v>0</v>
      </c>
      <c r="K268" s="206"/>
      <c r="L268" s="36"/>
      <c r="M268" s="207" t="s">
        <v>1</v>
      </c>
      <c r="N268" s="208" t="s">
        <v>45</v>
      </c>
      <c r="O268" s="72"/>
      <c r="P268" s="209">
        <f t="shared" si="81"/>
        <v>0</v>
      </c>
      <c r="Q268" s="209">
        <v>4.5399999999999998E-4</v>
      </c>
      <c r="R268" s="209">
        <f t="shared" si="82"/>
        <v>8.1719999999999987E-3</v>
      </c>
      <c r="S268" s="209">
        <v>0</v>
      </c>
      <c r="T268" s="210">
        <f t="shared" si="83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211" t="s">
        <v>271</v>
      </c>
      <c r="AT268" s="211" t="s">
        <v>207</v>
      </c>
      <c r="AU268" s="211" t="s">
        <v>90</v>
      </c>
      <c r="AY268" s="14" t="s">
        <v>205</v>
      </c>
      <c r="BE268" s="212">
        <f t="shared" si="84"/>
        <v>0</v>
      </c>
      <c r="BF268" s="212">
        <f t="shared" si="85"/>
        <v>0</v>
      </c>
      <c r="BG268" s="212">
        <f t="shared" si="86"/>
        <v>0</v>
      </c>
      <c r="BH268" s="212">
        <f t="shared" si="87"/>
        <v>0</v>
      </c>
      <c r="BI268" s="212">
        <f t="shared" si="88"/>
        <v>0</v>
      </c>
      <c r="BJ268" s="14" t="s">
        <v>90</v>
      </c>
      <c r="BK268" s="212">
        <f t="shared" si="89"/>
        <v>0</v>
      </c>
      <c r="BL268" s="14" t="s">
        <v>271</v>
      </c>
      <c r="BM268" s="211" t="s">
        <v>696</v>
      </c>
    </row>
    <row r="269" spans="1:65" s="2" customFormat="1" ht="44.25" customHeight="1">
      <c r="A269" s="31"/>
      <c r="B269" s="32"/>
      <c r="C269" s="213" t="s">
        <v>697</v>
      </c>
      <c r="D269" s="213" t="s">
        <v>223</v>
      </c>
      <c r="E269" s="214" t="s">
        <v>698</v>
      </c>
      <c r="F269" s="215" t="s">
        <v>699</v>
      </c>
      <c r="G269" s="216" t="s">
        <v>278</v>
      </c>
      <c r="H269" s="217">
        <v>7</v>
      </c>
      <c r="I269" s="218"/>
      <c r="J269" s="219">
        <f t="shared" si="80"/>
        <v>0</v>
      </c>
      <c r="K269" s="220"/>
      <c r="L269" s="221"/>
      <c r="M269" s="222" t="s">
        <v>1</v>
      </c>
      <c r="N269" s="223" t="s">
        <v>45</v>
      </c>
      <c r="O269" s="72"/>
      <c r="P269" s="209">
        <f t="shared" si="81"/>
        <v>0</v>
      </c>
      <c r="Q269" s="209">
        <v>1.4999999999999999E-2</v>
      </c>
      <c r="R269" s="209">
        <f t="shared" si="82"/>
        <v>0.105</v>
      </c>
      <c r="S269" s="209">
        <v>0</v>
      </c>
      <c r="T269" s="210">
        <f t="shared" si="83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211" t="s">
        <v>337</v>
      </c>
      <c r="AT269" s="211" t="s">
        <v>223</v>
      </c>
      <c r="AU269" s="211" t="s">
        <v>90</v>
      </c>
      <c r="AY269" s="14" t="s">
        <v>205</v>
      </c>
      <c r="BE269" s="212">
        <f t="shared" si="84"/>
        <v>0</v>
      </c>
      <c r="BF269" s="212">
        <f t="shared" si="85"/>
        <v>0</v>
      </c>
      <c r="BG269" s="212">
        <f t="shared" si="86"/>
        <v>0</v>
      </c>
      <c r="BH269" s="212">
        <f t="shared" si="87"/>
        <v>0</v>
      </c>
      <c r="BI269" s="212">
        <f t="shared" si="88"/>
        <v>0</v>
      </c>
      <c r="BJ269" s="14" t="s">
        <v>90</v>
      </c>
      <c r="BK269" s="212">
        <f t="shared" si="89"/>
        <v>0</v>
      </c>
      <c r="BL269" s="14" t="s">
        <v>271</v>
      </c>
      <c r="BM269" s="211" t="s">
        <v>700</v>
      </c>
    </row>
    <row r="270" spans="1:65" s="2" customFormat="1" ht="44.25" customHeight="1">
      <c r="A270" s="31"/>
      <c r="B270" s="32"/>
      <c r="C270" s="213" t="s">
        <v>701</v>
      </c>
      <c r="D270" s="213" t="s">
        <v>223</v>
      </c>
      <c r="E270" s="214" t="s">
        <v>702</v>
      </c>
      <c r="F270" s="215" t="s">
        <v>703</v>
      </c>
      <c r="G270" s="216" t="s">
        <v>278</v>
      </c>
      <c r="H270" s="217">
        <v>4</v>
      </c>
      <c r="I270" s="218"/>
      <c r="J270" s="219">
        <f t="shared" si="80"/>
        <v>0</v>
      </c>
      <c r="K270" s="220"/>
      <c r="L270" s="221"/>
      <c r="M270" s="222" t="s">
        <v>1</v>
      </c>
      <c r="N270" s="223" t="s">
        <v>45</v>
      </c>
      <c r="O270" s="72"/>
      <c r="P270" s="209">
        <f t="shared" si="81"/>
        <v>0</v>
      </c>
      <c r="Q270" s="209">
        <v>1.7999999999999999E-2</v>
      </c>
      <c r="R270" s="209">
        <f t="shared" si="82"/>
        <v>7.1999999999999995E-2</v>
      </c>
      <c r="S270" s="209">
        <v>0</v>
      </c>
      <c r="T270" s="210">
        <f t="shared" si="83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211" t="s">
        <v>337</v>
      </c>
      <c r="AT270" s="211" t="s">
        <v>223</v>
      </c>
      <c r="AU270" s="211" t="s">
        <v>90</v>
      </c>
      <c r="AY270" s="14" t="s">
        <v>205</v>
      </c>
      <c r="BE270" s="212">
        <f t="shared" si="84"/>
        <v>0</v>
      </c>
      <c r="BF270" s="212">
        <f t="shared" si="85"/>
        <v>0</v>
      </c>
      <c r="BG270" s="212">
        <f t="shared" si="86"/>
        <v>0</v>
      </c>
      <c r="BH270" s="212">
        <f t="shared" si="87"/>
        <v>0</v>
      </c>
      <c r="BI270" s="212">
        <f t="shared" si="88"/>
        <v>0</v>
      </c>
      <c r="BJ270" s="14" t="s">
        <v>90</v>
      </c>
      <c r="BK270" s="212">
        <f t="shared" si="89"/>
        <v>0</v>
      </c>
      <c r="BL270" s="14" t="s">
        <v>271</v>
      </c>
      <c r="BM270" s="211" t="s">
        <v>704</v>
      </c>
    </row>
    <row r="271" spans="1:65" s="2" customFormat="1" ht="44.25" customHeight="1">
      <c r="A271" s="31"/>
      <c r="B271" s="32"/>
      <c r="C271" s="213" t="s">
        <v>705</v>
      </c>
      <c r="D271" s="213" t="s">
        <v>223</v>
      </c>
      <c r="E271" s="214" t="s">
        <v>706</v>
      </c>
      <c r="F271" s="215" t="s">
        <v>707</v>
      </c>
      <c r="G271" s="216" t="s">
        <v>278</v>
      </c>
      <c r="H271" s="217">
        <v>7</v>
      </c>
      <c r="I271" s="218"/>
      <c r="J271" s="219">
        <f t="shared" si="80"/>
        <v>0</v>
      </c>
      <c r="K271" s="220"/>
      <c r="L271" s="221"/>
      <c r="M271" s="222" t="s">
        <v>1</v>
      </c>
      <c r="N271" s="223" t="s">
        <v>45</v>
      </c>
      <c r="O271" s="72"/>
      <c r="P271" s="209">
        <f t="shared" si="81"/>
        <v>0</v>
      </c>
      <c r="Q271" s="209">
        <v>2.5000000000000001E-2</v>
      </c>
      <c r="R271" s="209">
        <f t="shared" si="82"/>
        <v>0.17500000000000002</v>
      </c>
      <c r="S271" s="209">
        <v>0</v>
      </c>
      <c r="T271" s="210">
        <f t="shared" si="83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211" t="s">
        <v>337</v>
      </c>
      <c r="AT271" s="211" t="s">
        <v>223</v>
      </c>
      <c r="AU271" s="211" t="s">
        <v>90</v>
      </c>
      <c r="AY271" s="14" t="s">
        <v>205</v>
      </c>
      <c r="BE271" s="212">
        <f t="shared" si="84"/>
        <v>0</v>
      </c>
      <c r="BF271" s="212">
        <f t="shared" si="85"/>
        <v>0</v>
      </c>
      <c r="BG271" s="212">
        <f t="shared" si="86"/>
        <v>0</v>
      </c>
      <c r="BH271" s="212">
        <f t="shared" si="87"/>
        <v>0</v>
      </c>
      <c r="BI271" s="212">
        <f t="shared" si="88"/>
        <v>0</v>
      </c>
      <c r="BJ271" s="14" t="s">
        <v>90</v>
      </c>
      <c r="BK271" s="212">
        <f t="shared" si="89"/>
        <v>0</v>
      </c>
      <c r="BL271" s="14" t="s">
        <v>271</v>
      </c>
      <c r="BM271" s="211" t="s">
        <v>708</v>
      </c>
    </row>
    <row r="272" spans="1:65" s="2" customFormat="1" ht="24.15" customHeight="1">
      <c r="A272" s="31"/>
      <c r="B272" s="32"/>
      <c r="C272" s="199" t="s">
        <v>709</v>
      </c>
      <c r="D272" s="199" t="s">
        <v>207</v>
      </c>
      <c r="E272" s="200" t="s">
        <v>710</v>
      </c>
      <c r="F272" s="201" t="s">
        <v>711</v>
      </c>
      <c r="G272" s="202" t="s">
        <v>487</v>
      </c>
      <c r="H272" s="224"/>
      <c r="I272" s="204"/>
      <c r="J272" s="205">
        <f t="shared" si="80"/>
        <v>0</v>
      </c>
      <c r="K272" s="206"/>
      <c r="L272" s="36"/>
      <c r="M272" s="207" t="s">
        <v>1</v>
      </c>
      <c r="N272" s="208" t="s">
        <v>45</v>
      </c>
      <c r="O272" s="72"/>
      <c r="P272" s="209">
        <f t="shared" si="81"/>
        <v>0</v>
      </c>
      <c r="Q272" s="209">
        <v>0</v>
      </c>
      <c r="R272" s="209">
        <f t="shared" si="82"/>
        <v>0</v>
      </c>
      <c r="S272" s="209">
        <v>0</v>
      </c>
      <c r="T272" s="210">
        <f t="shared" si="83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211" t="s">
        <v>271</v>
      </c>
      <c r="AT272" s="211" t="s">
        <v>207</v>
      </c>
      <c r="AU272" s="211" t="s">
        <v>90</v>
      </c>
      <c r="AY272" s="14" t="s">
        <v>205</v>
      </c>
      <c r="BE272" s="212">
        <f t="shared" si="84"/>
        <v>0</v>
      </c>
      <c r="BF272" s="212">
        <f t="shared" si="85"/>
        <v>0</v>
      </c>
      <c r="BG272" s="212">
        <f t="shared" si="86"/>
        <v>0</v>
      </c>
      <c r="BH272" s="212">
        <f t="shared" si="87"/>
        <v>0</v>
      </c>
      <c r="BI272" s="212">
        <f t="shared" si="88"/>
        <v>0</v>
      </c>
      <c r="BJ272" s="14" t="s">
        <v>90</v>
      </c>
      <c r="BK272" s="212">
        <f t="shared" si="89"/>
        <v>0</v>
      </c>
      <c r="BL272" s="14" t="s">
        <v>271</v>
      </c>
      <c r="BM272" s="211" t="s">
        <v>712</v>
      </c>
    </row>
    <row r="273" spans="1:65" s="12" customFormat="1" ht="22.8" customHeight="1">
      <c r="B273" s="183"/>
      <c r="C273" s="184"/>
      <c r="D273" s="185" t="s">
        <v>78</v>
      </c>
      <c r="E273" s="197" t="s">
        <v>713</v>
      </c>
      <c r="F273" s="197" t="s">
        <v>714</v>
      </c>
      <c r="G273" s="184"/>
      <c r="H273" s="184"/>
      <c r="I273" s="187"/>
      <c r="J273" s="198">
        <f>BK273</f>
        <v>0</v>
      </c>
      <c r="K273" s="184"/>
      <c r="L273" s="189"/>
      <c r="M273" s="190"/>
      <c r="N273" s="191"/>
      <c r="O273" s="191"/>
      <c r="P273" s="192">
        <f>SUM(P274:P290)</f>
        <v>0</v>
      </c>
      <c r="Q273" s="191"/>
      <c r="R273" s="192">
        <f>SUM(R274:R290)</f>
        <v>22.853209470000003</v>
      </c>
      <c r="S273" s="191"/>
      <c r="T273" s="193">
        <f>SUM(T274:T290)</f>
        <v>0</v>
      </c>
      <c r="AR273" s="194" t="s">
        <v>90</v>
      </c>
      <c r="AT273" s="195" t="s">
        <v>78</v>
      </c>
      <c r="AU273" s="195" t="s">
        <v>85</v>
      </c>
      <c r="AY273" s="194" t="s">
        <v>205</v>
      </c>
      <c r="BK273" s="196">
        <f>SUM(BK274:BK290)</f>
        <v>0</v>
      </c>
    </row>
    <row r="274" spans="1:65" s="2" customFormat="1" ht="33" customHeight="1">
      <c r="A274" s="31"/>
      <c r="B274" s="32"/>
      <c r="C274" s="199" t="s">
        <v>715</v>
      </c>
      <c r="D274" s="199" t="s">
        <v>207</v>
      </c>
      <c r="E274" s="200" t="s">
        <v>716</v>
      </c>
      <c r="F274" s="201" t="s">
        <v>717</v>
      </c>
      <c r="G274" s="202" t="s">
        <v>248</v>
      </c>
      <c r="H274" s="203">
        <v>1485</v>
      </c>
      <c r="I274" s="204"/>
      <c r="J274" s="205">
        <f t="shared" ref="J274:J290" si="90">ROUND(I274*H274,2)</f>
        <v>0</v>
      </c>
      <c r="K274" s="206"/>
      <c r="L274" s="36"/>
      <c r="M274" s="207" t="s">
        <v>1</v>
      </c>
      <c r="N274" s="208" t="s">
        <v>45</v>
      </c>
      <c r="O274" s="72"/>
      <c r="P274" s="209">
        <f t="shared" ref="P274:P290" si="91">O274*H274</f>
        <v>0</v>
      </c>
      <c r="Q274" s="209">
        <v>6.0000000000000002E-5</v>
      </c>
      <c r="R274" s="209">
        <f t="shared" ref="R274:R290" si="92">Q274*H274</f>
        <v>8.9099999999999999E-2</v>
      </c>
      <c r="S274" s="209">
        <v>0</v>
      </c>
      <c r="T274" s="210">
        <f t="shared" ref="T274:T290" si="93"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211" t="s">
        <v>271</v>
      </c>
      <c r="AT274" s="211" t="s">
        <v>207</v>
      </c>
      <c r="AU274" s="211" t="s">
        <v>90</v>
      </c>
      <c r="AY274" s="14" t="s">
        <v>205</v>
      </c>
      <c r="BE274" s="212">
        <f t="shared" ref="BE274:BE290" si="94">IF(N274="základná",J274,0)</f>
        <v>0</v>
      </c>
      <c r="BF274" s="212">
        <f t="shared" ref="BF274:BF290" si="95">IF(N274="znížená",J274,0)</f>
        <v>0</v>
      </c>
      <c r="BG274" s="212">
        <f t="shared" ref="BG274:BG290" si="96">IF(N274="zákl. prenesená",J274,0)</f>
        <v>0</v>
      </c>
      <c r="BH274" s="212">
        <f t="shared" ref="BH274:BH290" si="97">IF(N274="zníž. prenesená",J274,0)</f>
        <v>0</v>
      </c>
      <c r="BI274" s="212">
        <f t="shared" ref="BI274:BI290" si="98">IF(N274="nulová",J274,0)</f>
        <v>0</v>
      </c>
      <c r="BJ274" s="14" t="s">
        <v>90</v>
      </c>
      <c r="BK274" s="212">
        <f t="shared" ref="BK274:BK290" si="99">ROUND(I274*H274,2)</f>
        <v>0</v>
      </c>
      <c r="BL274" s="14" t="s">
        <v>271</v>
      </c>
      <c r="BM274" s="211" t="s">
        <v>718</v>
      </c>
    </row>
    <row r="275" spans="1:65" s="2" customFormat="1" ht="16.5" customHeight="1">
      <c r="A275" s="31"/>
      <c r="B275" s="32"/>
      <c r="C275" s="213" t="s">
        <v>719</v>
      </c>
      <c r="D275" s="213" t="s">
        <v>223</v>
      </c>
      <c r="E275" s="214" t="s">
        <v>720</v>
      </c>
      <c r="F275" s="215" t="s">
        <v>721</v>
      </c>
      <c r="G275" s="216" t="s">
        <v>302</v>
      </c>
      <c r="H275" s="217">
        <v>751.20100000000002</v>
      </c>
      <c r="I275" s="218"/>
      <c r="J275" s="219">
        <f t="shared" si="90"/>
        <v>0</v>
      </c>
      <c r="K275" s="220"/>
      <c r="L275" s="221"/>
      <c r="M275" s="222" t="s">
        <v>1</v>
      </c>
      <c r="N275" s="223" t="s">
        <v>45</v>
      </c>
      <c r="O275" s="72"/>
      <c r="P275" s="209">
        <f t="shared" si="91"/>
        <v>0</v>
      </c>
      <c r="Q275" s="209">
        <v>2.0999999999999999E-3</v>
      </c>
      <c r="R275" s="209">
        <f t="shared" si="92"/>
        <v>1.5775220999999999</v>
      </c>
      <c r="S275" s="209">
        <v>0</v>
      </c>
      <c r="T275" s="210">
        <f t="shared" si="93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211" t="s">
        <v>337</v>
      </c>
      <c r="AT275" s="211" t="s">
        <v>223</v>
      </c>
      <c r="AU275" s="211" t="s">
        <v>90</v>
      </c>
      <c r="AY275" s="14" t="s">
        <v>205</v>
      </c>
      <c r="BE275" s="212">
        <f t="shared" si="94"/>
        <v>0</v>
      </c>
      <c r="BF275" s="212">
        <f t="shared" si="95"/>
        <v>0</v>
      </c>
      <c r="BG275" s="212">
        <f t="shared" si="96"/>
        <v>0</v>
      </c>
      <c r="BH275" s="212">
        <f t="shared" si="97"/>
        <v>0</v>
      </c>
      <c r="BI275" s="212">
        <f t="shared" si="98"/>
        <v>0</v>
      </c>
      <c r="BJ275" s="14" t="s">
        <v>90</v>
      </c>
      <c r="BK275" s="212">
        <f t="shared" si="99"/>
        <v>0</v>
      </c>
      <c r="BL275" s="14" t="s">
        <v>271</v>
      </c>
      <c r="BM275" s="211" t="s">
        <v>722</v>
      </c>
    </row>
    <row r="276" spans="1:65" s="2" customFormat="1" ht="37.799999999999997" customHeight="1">
      <c r="A276" s="31"/>
      <c r="B276" s="32"/>
      <c r="C276" s="199" t="s">
        <v>723</v>
      </c>
      <c r="D276" s="199" t="s">
        <v>207</v>
      </c>
      <c r="E276" s="200" t="s">
        <v>724</v>
      </c>
      <c r="F276" s="201" t="s">
        <v>725</v>
      </c>
      <c r="G276" s="202" t="s">
        <v>278</v>
      </c>
      <c r="H276" s="203">
        <v>1</v>
      </c>
      <c r="I276" s="204"/>
      <c r="J276" s="205">
        <f t="shared" si="90"/>
        <v>0</v>
      </c>
      <c r="K276" s="206"/>
      <c r="L276" s="36"/>
      <c r="M276" s="207" t="s">
        <v>1</v>
      </c>
      <c r="N276" s="208" t="s">
        <v>45</v>
      </c>
      <c r="O276" s="72"/>
      <c r="P276" s="209">
        <f t="shared" si="91"/>
        <v>0</v>
      </c>
      <c r="Q276" s="209">
        <v>0</v>
      </c>
      <c r="R276" s="209">
        <f t="shared" si="92"/>
        <v>0</v>
      </c>
      <c r="S276" s="209">
        <v>0</v>
      </c>
      <c r="T276" s="210">
        <f t="shared" si="93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211" t="s">
        <v>271</v>
      </c>
      <c r="AT276" s="211" t="s">
        <v>207</v>
      </c>
      <c r="AU276" s="211" t="s">
        <v>90</v>
      </c>
      <c r="AY276" s="14" t="s">
        <v>205</v>
      </c>
      <c r="BE276" s="212">
        <f t="shared" si="94"/>
        <v>0</v>
      </c>
      <c r="BF276" s="212">
        <f t="shared" si="95"/>
        <v>0</v>
      </c>
      <c r="BG276" s="212">
        <f t="shared" si="96"/>
        <v>0</v>
      </c>
      <c r="BH276" s="212">
        <f t="shared" si="97"/>
        <v>0</v>
      </c>
      <c r="BI276" s="212">
        <f t="shared" si="98"/>
        <v>0</v>
      </c>
      <c r="BJ276" s="14" t="s">
        <v>90</v>
      </c>
      <c r="BK276" s="212">
        <f t="shared" si="99"/>
        <v>0</v>
      </c>
      <c r="BL276" s="14" t="s">
        <v>271</v>
      </c>
      <c r="BM276" s="211" t="s">
        <v>726</v>
      </c>
    </row>
    <row r="277" spans="1:65" s="2" customFormat="1" ht="37.799999999999997" customHeight="1">
      <c r="A277" s="31"/>
      <c r="B277" s="32"/>
      <c r="C277" s="199" t="s">
        <v>727</v>
      </c>
      <c r="D277" s="199" t="s">
        <v>207</v>
      </c>
      <c r="E277" s="200" t="s">
        <v>728</v>
      </c>
      <c r="F277" s="201" t="s">
        <v>729</v>
      </c>
      <c r="G277" s="202" t="s">
        <v>248</v>
      </c>
      <c r="H277" s="203">
        <v>1306.8599999999999</v>
      </c>
      <c r="I277" s="204"/>
      <c r="J277" s="205">
        <f t="shared" si="90"/>
        <v>0</v>
      </c>
      <c r="K277" s="206"/>
      <c r="L277" s="36"/>
      <c r="M277" s="207" t="s">
        <v>1</v>
      </c>
      <c r="N277" s="208" t="s">
        <v>45</v>
      </c>
      <c r="O277" s="72"/>
      <c r="P277" s="209">
        <f t="shared" si="91"/>
        <v>0</v>
      </c>
      <c r="Q277" s="209">
        <v>4.0000000000000002E-4</v>
      </c>
      <c r="R277" s="209">
        <f t="shared" si="92"/>
        <v>0.52274399999999999</v>
      </c>
      <c r="S277" s="209">
        <v>0</v>
      </c>
      <c r="T277" s="210">
        <f t="shared" si="93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211" t="s">
        <v>271</v>
      </c>
      <c r="AT277" s="211" t="s">
        <v>207</v>
      </c>
      <c r="AU277" s="211" t="s">
        <v>90</v>
      </c>
      <c r="AY277" s="14" t="s">
        <v>205</v>
      </c>
      <c r="BE277" s="212">
        <f t="shared" si="94"/>
        <v>0</v>
      </c>
      <c r="BF277" s="212">
        <f t="shared" si="95"/>
        <v>0</v>
      </c>
      <c r="BG277" s="212">
        <f t="shared" si="96"/>
        <v>0</v>
      </c>
      <c r="BH277" s="212">
        <f t="shared" si="97"/>
        <v>0</v>
      </c>
      <c r="BI277" s="212">
        <f t="shared" si="98"/>
        <v>0</v>
      </c>
      <c r="BJ277" s="14" t="s">
        <v>90</v>
      </c>
      <c r="BK277" s="212">
        <f t="shared" si="99"/>
        <v>0</v>
      </c>
      <c r="BL277" s="14" t="s">
        <v>271</v>
      </c>
      <c r="BM277" s="211" t="s">
        <v>730</v>
      </c>
    </row>
    <row r="278" spans="1:65" s="2" customFormat="1" ht="37.799999999999997" customHeight="1">
      <c r="A278" s="31"/>
      <c r="B278" s="32"/>
      <c r="C278" s="213" t="s">
        <v>731</v>
      </c>
      <c r="D278" s="213" t="s">
        <v>223</v>
      </c>
      <c r="E278" s="214" t="s">
        <v>732</v>
      </c>
      <c r="F278" s="215" t="s">
        <v>733</v>
      </c>
      <c r="G278" s="216" t="s">
        <v>248</v>
      </c>
      <c r="H278" s="217">
        <v>294</v>
      </c>
      <c r="I278" s="218"/>
      <c r="J278" s="219">
        <f t="shared" si="90"/>
        <v>0</v>
      </c>
      <c r="K278" s="220"/>
      <c r="L278" s="221"/>
      <c r="M278" s="222" t="s">
        <v>1</v>
      </c>
      <c r="N278" s="223" t="s">
        <v>45</v>
      </c>
      <c r="O278" s="72"/>
      <c r="P278" s="209">
        <f t="shared" si="91"/>
        <v>0</v>
      </c>
      <c r="Q278" s="209">
        <v>1.026E-2</v>
      </c>
      <c r="R278" s="209">
        <f t="shared" si="92"/>
        <v>3.0164399999999998</v>
      </c>
      <c r="S278" s="209">
        <v>0</v>
      </c>
      <c r="T278" s="210">
        <f t="shared" si="93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211" t="s">
        <v>337</v>
      </c>
      <c r="AT278" s="211" t="s">
        <v>223</v>
      </c>
      <c r="AU278" s="211" t="s">
        <v>90</v>
      </c>
      <c r="AY278" s="14" t="s">
        <v>205</v>
      </c>
      <c r="BE278" s="212">
        <f t="shared" si="94"/>
        <v>0</v>
      </c>
      <c r="BF278" s="212">
        <f t="shared" si="95"/>
        <v>0</v>
      </c>
      <c r="BG278" s="212">
        <f t="shared" si="96"/>
        <v>0</v>
      </c>
      <c r="BH278" s="212">
        <f t="shared" si="97"/>
        <v>0</v>
      </c>
      <c r="BI278" s="212">
        <f t="shared" si="98"/>
        <v>0</v>
      </c>
      <c r="BJ278" s="14" t="s">
        <v>90</v>
      </c>
      <c r="BK278" s="212">
        <f t="shared" si="99"/>
        <v>0</v>
      </c>
      <c r="BL278" s="14" t="s">
        <v>271</v>
      </c>
      <c r="BM278" s="211" t="s">
        <v>734</v>
      </c>
    </row>
    <row r="279" spans="1:65" s="2" customFormat="1" ht="24.15" customHeight="1">
      <c r="A279" s="31"/>
      <c r="B279" s="32"/>
      <c r="C279" s="213" t="s">
        <v>735</v>
      </c>
      <c r="D279" s="213" t="s">
        <v>223</v>
      </c>
      <c r="E279" s="214" t="s">
        <v>736</v>
      </c>
      <c r="F279" s="215" t="s">
        <v>737</v>
      </c>
      <c r="G279" s="216" t="s">
        <v>248</v>
      </c>
      <c r="H279" s="217">
        <v>21</v>
      </c>
      <c r="I279" s="218"/>
      <c r="J279" s="219">
        <f t="shared" si="90"/>
        <v>0</v>
      </c>
      <c r="K279" s="220"/>
      <c r="L279" s="221"/>
      <c r="M279" s="222" t="s">
        <v>1</v>
      </c>
      <c r="N279" s="223" t="s">
        <v>45</v>
      </c>
      <c r="O279" s="72"/>
      <c r="P279" s="209">
        <f t="shared" si="91"/>
        <v>0</v>
      </c>
      <c r="Q279" s="209">
        <v>1.026E-2</v>
      </c>
      <c r="R279" s="209">
        <f t="shared" si="92"/>
        <v>0.21546000000000001</v>
      </c>
      <c r="S279" s="209">
        <v>0</v>
      </c>
      <c r="T279" s="210">
        <f t="shared" si="93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211" t="s">
        <v>337</v>
      </c>
      <c r="AT279" s="211" t="s">
        <v>223</v>
      </c>
      <c r="AU279" s="211" t="s">
        <v>90</v>
      </c>
      <c r="AY279" s="14" t="s">
        <v>205</v>
      </c>
      <c r="BE279" s="212">
        <f t="shared" si="94"/>
        <v>0</v>
      </c>
      <c r="BF279" s="212">
        <f t="shared" si="95"/>
        <v>0</v>
      </c>
      <c r="BG279" s="212">
        <f t="shared" si="96"/>
        <v>0</v>
      </c>
      <c r="BH279" s="212">
        <f t="shared" si="97"/>
        <v>0</v>
      </c>
      <c r="BI279" s="212">
        <f t="shared" si="98"/>
        <v>0</v>
      </c>
      <c r="BJ279" s="14" t="s">
        <v>90</v>
      </c>
      <c r="BK279" s="212">
        <f t="shared" si="99"/>
        <v>0</v>
      </c>
      <c r="BL279" s="14" t="s">
        <v>271</v>
      </c>
      <c r="BM279" s="211" t="s">
        <v>738</v>
      </c>
    </row>
    <row r="280" spans="1:65" s="2" customFormat="1" ht="37.799999999999997" customHeight="1">
      <c r="A280" s="31"/>
      <c r="B280" s="32"/>
      <c r="C280" s="213" t="s">
        <v>739</v>
      </c>
      <c r="D280" s="213" t="s">
        <v>223</v>
      </c>
      <c r="E280" s="214" t="s">
        <v>740</v>
      </c>
      <c r="F280" s="215" t="s">
        <v>741</v>
      </c>
      <c r="G280" s="216" t="s">
        <v>248</v>
      </c>
      <c r="H280" s="217">
        <v>911</v>
      </c>
      <c r="I280" s="218"/>
      <c r="J280" s="219">
        <f t="shared" si="90"/>
        <v>0</v>
      </c>
      <c r="K280" s="220"/>
      <c r="L280" s="221"/>
      <c r="M280" s="222" t="s">
        <v>1</v>
      </c>
      <c r="N280" s="223" t="s">
        <v>45</v>
      </c>
      <c r="O280" s="72"/>
      <c r="P280" s="209">
        <f t="shared" si="91"/>
        <v>0</v>
      </c>
      <c r="Q280" s="209">
        <v>1.179E-2</v>
      </c>
      <c r="R280" s="209">
        <f t="shared" si="92"/>
        <v>10.740690000000001</v>
      </c>
      <c r="S280" s="209">
        <v>0</v>
      </c>
      <c r="T280" s="210">
        <f t="shared" si="93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211" t="s">
        <v>337</v>
      </c>
      <c r="AT280" s="211" t="s">
        <v>223</v>
      </c>
      <c r="AU280" s="211" t="s">
        <v>90</v>
      </c>
      <c r="AY280" s="14" t="s">
        <v>205</v>
      </c>
      <c r="BE280" s="212">
        <f t="shared" si="94"/>
        <v>0</v>
      </c>
      <c r="BF280" s="212">
        <f t="shared" si="95"/>
        <v>0</v>
      </c>
      <c r="BG280" s="212">
        <f t="shared" si="96"/>
        <v>0</v>
      </c>
      <c r="BH280" s="212">
        <f t="shared" si="97"/>
        <v>0</v>
      </c>
      <c r="BI280" s="212">
        <f t="shared" si="98"/>
        <v>0</v>
      </c>
      <c r="BJ280" s="14" t="s">
        <v>90</v>
      </c>
      <c r="BK280" s="212">
        <f t="shared" si="99"/>
        <v>0</v>
      </c>
      <c r="BL280" s="14" t="s">
        <v>271</v>
      </c>
      <c r="BM280" s="211" t="s">
        <v>742</v>
      </c>
    </row>
    <row r="281" spans="1:65" s="2" customFormat="1" ht="37.799999999999997" customHeight="1">
      <c r="A281" s="31"/>
      <c r="B281" s="32"/>
      <c r="C281" s="213" t="s">
        <v>743</v>
      </c>
      <c r="D281" s="213" t="s">
        <v>223</v>
      </c>
      <c r="E281" s="214" t="s">
        <v>744</v>
      </c>
      <c r="F281" s="215" t="s">
        <v>745</v>
      </c>
      <c r="G281" s="216" t="s">
        <v>248</v>
      </c>
      <c r="H281" s="217">
        <v>64.569999999999993</v>
      </c>
      <c r="I281" s="218"/>
      <c r="J281" s="219">
        <f t="shared" si="90"/>
        <v>0</v>
      </c>
      <c r="K281" s="220"/>
      <c r="L281" s="221"/>
      <c r="M281" s="222" t="s">
        <v>1</v>
      </c>
      <c r="N281" s="223" t="s">
        <v>45</v>
      </c>
      <c r="O281" s="72"/>
      <c r="P281" s="209">
        <f t="shared" si="91"/>
        <v>0</v>
      </c>
      <c r="Q281" s="209">
        <v>1.179E-2</v>
      </c>
      <c r="R281" s="209">
        <f t="shared" si="92"/>
        <v>0.76128029999999991</v>
      </c>
      <c r="S281" s="209">
        <v>0</v>
      </c>
      <c r="T281" s="210">
        <f t="shared" si="93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211" t="s">
        <v>337</v>
      </c>
      <c r="AT281" s="211" t="s">
        <v>223</v>
      </c>
      <c r="AU281" s="211" t="s">
        <v>90</v>
      </c>
      <c r="AY281" s="14" t="s">
        <v>205</v>
      </c>
      <c r="BE281" s="212">
        <f t="shared" si="94"/>
        <v>0</v>
      </c>
      <c r="BF281" s="212">
        <f t="shared" si="95"/>
        <v>0</v>
      </c>
      <c r="BG281" s="212">
        <f t="shared" si="96"/>
        <v>0</v>
      </c>
      <c r="BH281" s="212">
        <f t="shared" si="97"/>
        <v>0</v>
      </c>
      <c r="BI281" s="212">
        <f t="shared" si="98"/>
        <v>0</v>
      </c>
      <c r="BJ281" s="14" t="s">
        <v>90</v>
      </c>
      <c r="BK281" s="212">
        <f t="shared" si="99"/>
        <v>0</v>
      </c>
      <c r="BL281" s="14" t="s">
        <v>271</v>
      </c>
      <c r="BM281" s="211" t="s">
        <v>746</v>
      </c>
    </row>
    <row r="282" spans="1:65" s="2" customFormat="1" ht="24.15" customHeight="1">
      <c r="A282" s="31"/>
      <c r="B282" s="32"/>
      <c r="C282" s="213" t="s">
        <v>747</v>
      </c>
      <c r="D282" s="213" t="s">
        <v>223</v>
      </c>
      <c r="E282" s="214" t="s">
        <v>748</v>
      </c>
      <c r="F282" s="215" t="s">
        <v>749</v>
      </c>
      <c r="G282" s="216" t="s">
        <v>248</v>
      </c>
      <c r="H282" s="217">
        <v>75.087000000000003</v>
      </c>
      <c r="I282" s="218"/>
      <c r="J282" s="219">
        <f t="shared" si="90"/>
        <v>0</v>
      </c>
      <c r="K282" s="220"/>
      <c r="L282" s="221"/>
      <c r="M282" s="222" t="s">
        <v>1</v>
      </c>
      <c r="N282" s="223" t="s">
        <v>45</v>
      </c>
      <c r="O282" s="72"/>
      <c r="P282" s="209">
        <f t="shared" si="91"/>
        <v>0</v>
      </c>
      <c r="Q282" s="209">
        <v>1.2109999999999999E-2</v>
      </c>
      <c r="R282" s="209">
        <f t="shared" si="92"/>
        <v>0.90930356999999995</v>
      </c>
      <c r="S282" s="209">
        <v>0</v>
      </c>
      <c r="T282" s="210">
        <f t="shared" si="93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211" t="s">
        <v>337</v>
      </c>
      <c r="AT282" s="211" t="s">
        <v>223</v>
      </c>
      <c r="AU282" s="211" t="s">
        <v>90</v>
      </c>
      <c r="AY282" s="14" t="s">
        <v>205</v>
      </c>
      <c r="BE282" s="212">
        <f t="shared" si="94"/>
        <v>0</v>
      </c>
      <c r="BF282" s="212">
        <f t="shared" si="95"/>
        <v>0</v>
      </c>
      <c r="BG282" s="212">
        <f t="shared" si="96"/>
        <v>0</v>
      </c>
      <c r="BH282" s="212">
        <f t="shared" si="97"/>
        <v>0</v>
      </c>
      <c r="BI282" s="212">
        <f t="shared" si="98"/>
        <v>0</v>
      </c>
      <c r="BJ282" s="14" t="s">
        <v>90</v>
      </c>
      <c r="BK282" s="212">
        <f t="shared" si="99"/>
        <v>0</v>
      </c>
      <c r="BL282" s="14" t="s">
        <v>271</v>
      </c>
      <c r="BM282" s="211" t="s">
        <v>750</v>
      </c>
    </row>
    <row r="283" spans="1:65" s="2" customFormat="1" ht="37.799999999999997" customHeight="1">
      <c r="A283" s="31"/>
      <c r="B283" s="32"/>
      <c r="C283" s="213" t="s">
        <v>751</v>
      </c>
      <c r="D283" s="213" t="s">
        <v>223</v>
      </c>
      <c r="E283" s="214" t="s">
        <v>752</v>
      </c>
      <c r="F283" s="215" t="s">
        <v>753</v>
      </c>
      <c r="G283" s="216" t="s">
        <v>248</v>
      </c>
      <c r="H283" s="217">
        <v>259.52</v>
      </c>
      <c r="I283" s="218"/>
      <c r="J283" s="219">
        <f t="shared" si="90"/>
        <v>0</v>
      </c>
      <c r="K283" s="220"/>
      <c r="L283" s="221"/>
      <c r="M283" s="222" t="s">
        <v>1</v>
      </c>
      <c r="N283" s="223" t="s">
        <v>45</v>
      </c>
      <c r="O283" s="72"/>
      <c r="P283" s="209">
        <f t="shared" si="91"/>
        <v>0</v>
      </c>
      <c r="Q283" s="209">
        <v>1.4999999999999999E-2</v>
      </c>
      <c r="R283" s="209">
        <f t="shared" si="92"/>
        <v>3.8927999999999994</v>
      </c>
      <c r="S283" s="209">
        <v>0</v>
      </c>
      <c r="T283" s="210">
        <f t="shared" si="93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211" t="s">
        <v>337</v>
      </c>
      <c r="AT283" s="211" t="s">
        <v>223</v>
      </c>
      <c r="AU283" s="211" t="s">
        <v>90</v>
      </c>
      <c r="AY283" s="14" t="s">
        <v>205</v>
      </c>
      <c r="BE283" s="212">
        <f t="shared" si="94"/>
        <v>0</v>
      </c>
      <c r="BF283" s="212">
        <f t="shared" si="95"/>
        <v>0</v>
      </c>
      <c r="BG283" s="212">
        <f t="shared" si="96"/>
        <v>0</v>
      </c>
      <c r="BH283" s="212">
        <f t="shared" si="97"/>
        <v>0</v>
      </c>
      <c r="BI283" s="212">
        <f t="shared" si="98"/>
        <v>0</v>
      </c>
      <c r="BJ283" s="14" t="s">
        <v>90</v>
      </c>
      <c r="BK283" s="212">
        <f t="shared" si="99"/>
        <v>0</v>
      </c>
      <c r="BL283" s="14" t="s">
        <v>271</v>
      </c>
      <c r="BM283" s="211" t="s">
        <v>754</v>
      </c>
    </row>
    <row r="284" spans="1:65" s="2" customFormat="1" ht="24.15" customHeight="1">
      <c r="A284" s="31"/>
      <c r="B284" s="32"/>
      <c r="C284" s="199" t="s">
        <v>755</v>
      </c>
      <c r="D284" s="199" t="s">
        <v>207</v>
      </c>
      <c r="E284" s="200" t="s">
        <v>756</v>
      </c>
      <c r="F284" s="201" t="s">
        <v>757</v>
      </c>
      <c r="G284" s="202" t="s">
        <v>248</v>
      </c>
      <c r="H284" s="203">
        <v>70.64</v>
      </c>
      <c r="I284" s="204"/>
      <c r="J284" s="205">
        <f t="shared" si="90"/>
        <v>0</v>
      </c>
      <c r="K284" s="206"/>
      <c r="L284" s="36"/>
      <c r="M284" s="207" t="s">
        <v>1</v>
      </c>
      <c r="N284" s="208" t="s">
        <v>45</v>
      </c>
      <c r="O284" s="72"/>
      <c r="P284" s="209">
        <f t="shared" si="91"/>
        <v>0</v>
      </c>
      <c r="Q284" s="209">
        <v>5.0000000000000002E-5</v>
      </c>
      <c r="R284" s="209">
        <f t="shared" si="92"/>
        <v>3.532E-3</v>
      </c>
      <c r="S284" s="209">
        <v>0</v>
      </c>
      <c r="T284" s="210">
        <f t="shared" si="93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211" t="s">
        <v>271</v>
      </c>
      <c r="AT284" s="211" t="s">
        <v>207</v>
      </c>
      <c r="AU284" s="211" t="s">
        <v>90</v>
      </c>
      <c r="AY284" s="14" t="s">
        <v>205</v>
      </c>
      <c r="BE284" s="212">
        <f t="shared" si="94"/>
        <v>0</v>
      </c>
      <c r="BF284" s="212">
        <f t="shared" si="95"/>
        <v>0</v>
      </c>
      <c r="BG284" s="212">
        <f t="shared" si="96"/>
        <v>0</v>
      </c>
      <c r="BH284" s="212">
        <f t="shared" si="97"/>
        <v>0</v>
      </c>
      <c r="BI284" s="212">
        <f t="shared" si="98"/>
        <v>0</v>
      </c>
      <c r="BJ284" s="14" t="s">
        <v>90</v>
      </c>
      <c r="BK284" s="212">
        <f t="shared" si="99"/>
        <v>0</v>
      </c>
      <c r="BL284" s="14" t="s">
        <v>271</v>
      </c>
      <c r="BM284" s="211" t="s">
        <v>758</v>
      </c>
    </row>
    <row r="285" spans="1:65" s="2" customFormat="1" ht="37.799999999999997" customHeight="1">
      <c r="A285" s="31"/>
      <c r="B285" s="32"/>
      <c r="C285" s="199" t="s">
        <v>759</v>
      </c>
      <c r="D285" s="199" t="s">
        <v>207</v>
      </c>
      <c r="E285" s="200" t="s">
        <v>760</v>
      </c>
      <c r="F285" s="201" t="s">
        <v>761</v>
      </c>
      <c r="G285" s="202" t="s">
        <v>302</v>
      </c>
      <c r="H285" s="203">
        <v>8.1999999999999993</v>
      </c>
      <c r="I285" s="204"/>
      <c r="J285" s="205">
        <f t="shared" si="90"/>
        <v>0</v>
      </c>
      <c r="K285" s="206"/>
      <c r="L285" s="36"/>
      <c r="M285" s="207" t="s">
        <v>1</v>
      </c>
      <c r="N285" s="208" t="s">
        <v>45</v>
      </c>
      <c r="O285" s="72"/>
      <c r="P285" s="209">
        <f t="shared" si="91"/>
        <v>0</v>
      </c>
      <c r="Q285" s="209">
        <v>2.1499999999999999E-4</v>
      </c>
      <c r="R285" s="209">
        <f t="shared" si="92"/>
        <v>1.7629999999999998E-3</v>
      </c>
      <c r="S285" s="209">
        <v>0</v>
      </c>
      <c r="T285" s="210">
        <f t="shared" si="93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211" t="s">
        <v>271</v>
      </c>
      <c r="AT285" s="211" t="s">
        <v>207</v>
      </c>
      <c r="AU285" s="211" t="s">
        <v>90</v>
      </c>
      <c r="AY285" s="14" t="s">
        <v>205</v>
      </c>
      <c r="BE285" s="212">
        <f t="shared" si="94"/>
        <v>0</v>
      </c>
      <c r="BF285" s="212">
        <f t="shared" si="95"/>
        <v>0</v>
      </c>
      <c r="BG285" s="212">
        <f t="shared" si="96"/>
        <v>0</v>
      </c>
      <c r="BH285" s="212">
        <f t="shared" si="97"/>
        <v>0</v>
      </c>
      <c r="BI285" s="212">
        <f t="shared" si="98"/>
        <v>0</v>
      </c>
      <c r="BJ285" s="14" t="s">
        <v>90</v>
      </c>
      <c r="BK285" s="212">
        <f t="shared" si="99"/>
        <v>0</v>
      </c>
      <c r="BL285" s="14" t="s">
        <v>271</v>
      </c>
      <c r="BM285" s="211" t="s">
        <v>762</v>
      </c>
    </row>
    <row r="286" spans="1:65" s="2" customFormat="1" ht="24.15" customHeight="1">
      <c r="A286" s="31"/>
      <c r="B286" s="32"/>
      <c r="C286" s="213" t="s">
        <v>763</v>
      </c>
      <c r="D286" s="213" t="s">
        <v>223</v>
      </c>
      <c r="E286" s="214" t="s">
        <v>764</v>
      </c>
      <c r="F286" s="215" t="s">
        <v>765</v>
      </c>
      <c r="G286" s="216" t="s">
        <v>302</v>
      </c>
      <c r="H286" s="217">
        <v>8.1999999999999993</v>
      </c>
      <c r="I286" s="218"/>
      <c r="J286" s="219">
        <f t="shared" si="90"/>
        <v>0</v>
      </c>
      <c r="K286" s="220"/>
      <c r="L286" s="221"/>
      <c r="M286" s="222" t="s">
        <v>1</v>
      </c>
      <c r="N286" s="223" t="s">
        <v>45</v>
      </c>
      <c r="O286" s="72"/>
      <c r="P286" s="209">
        <f t="shared" si="91"/>
        <v>0</v>
      </c>
      <c r="Q286" s="209">
        <v>3.0300000000000001E-2</v>
      </c>
      <c r="R286" s="209">
        <f t="shared" si="92"/>
        <v>0.24845999999999999</v>
      </c>
      <c r="S286" s="209">
        <v>0</v>
      </c>
      <c r="T286" s="210">
        <f t="shared" si="93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211" t="s">
        <v>337</v>
      </c>
      <c r="AT286" s="211" t="s">
        <v>223</v>
      </c>
      <c r="AU286" s="211" t="s">
        <v>90</v>
      </c>
      <c r="AY286" s="14" t="s">
        <v>205</v>
      </c>
      <c r="BE286" s="212">
        <f t="shared" si="94"/>
        <v>0</v>
      </c>
      <c r="BF286" s="212">
        <f t="shared" si="95"/>
        <v>0</v>
      </c>
      <c r="BG286" s="212">
        <f t="shared" si="96"/>
        <v>0</v>
      </c>
      <c r="BH286" s="212">
        <f t="shared" si="97"/>
        <v>0</v>
      </c>
      <c r="BI286" s="212">
        <f t="shared" si="98"/>
        <v>0</v>
      </c>
      <c r="BJ286" s="14" t="s">
        <v>90</v>
      </c>
      <c r="BK286" s="212">
        <f t="shared" si="99"/>
        <v>0</v>
      </c>
      <c r="BL286" s="14" t="s">
        <v>271</v>
      </c>
      <c r="BM286" s="211" t="s">
        <v>766</v>
      </c>
    </row>
    <row r="287" spans="1:65" s="2" customFormat="1" ht="16.5" customHeight="1">
      <c r="A287" s="31"/>
      <c r="B287" s="32"/>
      <c r="C287" s="199" t="s">
        <v>767</v>
      </c>
      <c r="D287" s="199" t="s">
        <v>207</v>
      </c>
      <c r="E287" s="200" t="s">
        <v>768</v>
      </c>
      <c r="F287" s="201" t="s">
        <v>769</v>
      </c>
      <c r="G287" s="202" t="s">
        <v>278</v>
      </c>
      <c r="H287" s="203">
        <v>1</v>
      </c>
      <c r="I287" s="204"/>
      <c r="J287" s="205">
        <f t="shared" si="90"/>
        <v>0</v>
      </c>
      <c r="K287" s="206"/>
      <c r="L287" s="36"/>
      <c r="M287" s="207" t="s">
        <v>1</v>
      </c>
      <c r="N287" s="208" t="s">
        <v>45</v>
      </c>
      <c r="O287" s="72"/>
      <c r="P287" s="209">
        <f t="shared" si="91"/>
        <v>0</v>
      </c>
      <c r="Q287" s="209">
        <v>0</v>
      </c>
      <c r="R287" s="209">
        <f t="shared" si="92"/>
        <v>0</v>
      </c>
      <c r="S287" s="209">
        <v>0</v>
      </c>
      <c r="T287" s="210">
        <f t="shared" si="93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211" t="s">
        <v>271</v>
      </c>
      <c r="AT287" s="211" t="s">
        <v>207</v>
      </c>
      <c r="AU287" s="211" t="s">
        <v>90</v>
      </c>
      <c r="AY287" s="14" t="s">
        <v>205</v>
      </c>
      <c r="BE287" s="212">
        <f t="shared" si="94"/>
        <v>0</v>
      </c>
      <c r="BF287" s="212">
        <f t="shared" si="95"/>
        <v>0</v>
      </c>
      <c r="BG287" s="212">
        <f t="shared" si="96"/>
        <v>0</v>
      </c>
      <c r="BH287" s="212">
        <f t="shared" si="97"/>
        <v>0</v>
      </c>
      <c r="BI287" s="212">
        <f t="shared" si="98"/>
        <v>0</v>
      </c>
      <c r="BJ287" s="14" t="s">
        <v>90</v>
      </c>
      <c r="BK287" s="212">
        <f t="shared" si="99"/>
        <v>0</v>
      </c>
      <c r="BL287" s="14" t="s">
        <v>271</v>
      </c>
      <c r="BM287" s="211" t="s">
        <v>770</v>
      </c>
    </row>
    <row r="288" spans="1:65" s="2" customFormat="1" ht="24.15" customHeight="1">
      <c r="A288" s="31"/>
      <c r="B288" s="32"/>
      <c r="C288" s="199" t="s">
        <v>771</v>
      </c>
      <c r="D288" s="199" t="s">
        <v>207</v>
      </c>
      <c r="E288" s="200" t="s">
        <v>772</v>
      </c>
      <c r="F288" s="201" t="s">
        <v>773</v>
      </c>
      <c r="G288" s="202" t="s">
        <v>474</v>
      </c>
      <c r="H288" s="203">
        <v>17850</v>
      </c>
      <c r="I288" s="204"/>
      <c r="J288" s="205">
        <f t="shared" si="90"/>
        <v>0</v>
      </c>
      <c r="K288" s="206"/>
      <c r="L288" s="36"/>
      <c r="M288" s="207" t="s">
        <v>1</v>
      </c>
      <c r="N288" s="208" t="s">
        <v>45</v>
      </c>
      <c r="O288" s="72"/>
      <c r="P288" s="209">
        <f t="shared" si="91"/>
        <v>0</v>
      </c>
      <c r="Q288" s="209">
        <v>4.897E-5</v>
      </c>
      <c r="R288" s="209">
        <f t="shared" si="92"/>
        <v>0.87411450000000002</v>
      </c>
      <c r="S288" s="209">
        <v>0</v>
      </c>
      <c r="T288" s="210">
        <f t="shared" si="93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211" t="s">
        <v>271</v>
      </c>
      <c r="AT288" s="211" t="s">
        <v>207</v>
      </c>
      <c r="AU288" s="211" t="s">
        <v>90</v>
      </c>
      <c r="AY288" s="14" t="s">
        <v>205</v>
      </c>
      <c r="BE288" s="212">
        <f t="shared" si="94"/>
        <v>0</v>
      </c>
      <c r="BF288" s="212">
        <f t="shared" si="95"/>
        <v>0</v>
      </c>
      <c r="BG288" s="212">
        <f t="shared" si="96"/>
        <v>0</v>
      </c>
      <c r="BH288" s="212">
        <f t="shared" si="97"/>
        <v>0</v>
      </c>
      <c r="BI288" s="212">
        <f t="shared" si="98"/>
        <v>0</v>
      </c>
      <c r="BJ288" s="14" t="s">
        <v>90</v>
      </c>
      <c r="BK288" s="212">
        <f t="shared" si="99"/>
        <v>0</v>
      </c>
      <c r="BL288" s="14" t="s">
        <v>271</v>
      </c>
      <c r="BM288" s="211" t="s">
        <v>774</v>
      </c>
    </row>
    <row r="289" spans="1:65" s="2" customFormat="1" ht="33" customHeight="1">
      <c r="A289" s="31"/>
      <c r="B289" s="32"/>
      <c r="C289" s="199" t="s">
        <v>775</v>
      </c>
      <c r="D289" s="199" t="s">
        <v>207</v>
      </c>
      <c r="E289" s="200" t="s">
        <v>776</v>
      </c>
      <c r="F289" s="201" t="s">
        <v>777</v>
      </c>
      <c r="G289" s="202" t="s">
        <v>474</v>
      </c>
      <c r="H289" s="203">
        <v>17850</v>
      </c>
      <c r="I289" s="204"/>
      <c r="J289" s="205">
        <f t="shared" si="90"/>
        <v>0</v>
      </c>
      <c r="K289" s="206"/>
      <c r="L289" s="36"/>
      <c r="M289" s="207" t="s">
        <v>1</v>
      </c>
      <c r="N289" s="208" t="s">
        <v>45</v>
      </c>
      <c r="O289" s="72"/>
      <c r="P289" s="209">
        <f t="shared" si="91"/>
        <v>0</v>
      </c>
      <c r="Q289" s="209">
        <v>0</v>
      </c>
      <c r="R289" s="209">
        <f t="shared" si="92"/>
        <v>0</v>
      </c>
      <c r="S289" s="209">
        <v>0</v>
      </c>
      <c r="T289" s="210">
        <f t="shared" si="93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211" t="s">
        <v>271</v>
      </c>
      <c r="AT289" s="211" t="s">
        <v>207</v>
      </c>
      <c r="AU289" s="211" t="s">
        <v>90</v>
      </c>
      <c r="AY289" s="14" t="s">
        <v>205</v>
      </c>
      <c r="BE289" s="212">
        <f t="shared" si="94"/>
        <v>0</v>
      </c>
      <c r="BF289" s="212">
        <f t="shared" si="95"/>
        <v>0</v>
      </c>
      <c r="BG289" s="212">
        <f t="shared" si="96"/>
        <v>0</v>
      </c>
      <c r="BH289" s="212">
        <f t="shared" si="97"/>
        <v>0</v>
      </c>
      <c r="BI289" s="212">
        <f t="shared" si="98"/>
        <v>0</v>
      </c>
      <c r="BJ289" s="14" t="s">
        <v>90</v>
      </c>
      <c r="BK289" s="212">
        <f t="shared" si="99"/>
        <v>0</v>
      </c>
      <c r="BL289" s="14" t="s">
        <v>271</v>
      </c>
      <c r="BM289" s="211" t="s">
        <v>778</v>
      </c>
    </row>
    <row r="290" spans="1:65" s="2" customFormat="1" ht="24.15" customHeight="1">
      <c r="A290" s="31"/>
      <c r="B290" s="32"/>
      <c r="C290" s="199" t="s">
        <v>779</v>
      </c>
      <c r="D290" s="199" t="s">
        <v>207</v>
      </c>
      <c r="E290" s="200" t="s">
        <v>780</v>
      </c>
      <c r="F290" s="201" t="s">
        <v>781</v>
      </c>
      <c r="G290" s="202" t="s">
        <v>487</v>
      </c>
      <c r="H290" s="224"/>
      <c r="I290" s="204"/>
      <c r="J290" s="205">
        <f t="shared" si="90"/>
        <v>0</v>
      </c>
      <c r="K290" s="206"/>
      <c r="L290" s="36"/>
      <c r="M290" s="207" t="s">
        <v>1</v>
      </c>
      <c r="N290" s="208" t="s">
        <v>45</v>
      </c>
      <c r="O290" s="72"/>
      <c r="P290" s="209">
        <f t="shared" si="91"/>
        <v>0</v>
      </c>
      <c r="Q290" s="209">
        <v>0</v>
      </c>
      <c r="R290" s="209">
        <f t="shared" si="92"/>
        <v>0</v>
      </c>
      <c r="S290" s="209">
        <v>0</v>
      </c>
      <c r="T290" s="210">
        <f t="shared" si="93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211" t="s">
        <v>271</v>
      </c>
      <c r="AT290" s="211" t="s">
        <v>207</v>
      </c>
      <c r="AU290" s="211" t="s">
        <v>90</v>
      </c>
      <c r="AY290" s="14" t="s">
        <v>205</v>
      </c>
      <c r="BE290" s="212">
        <f t="shared" si="94"/>
        <v>0</v>
      </c>
      <c r="BF290" s="212">
        <f t="shared" si="95"/>
        <v>0</v>
      </c>
      <c r="BG290" s="212">
        <f t="shared" si="96"/>
        <v>0</v>
      </c>
      <c r="BH290" s="212">
        <f t="shared" si="97"/>
        <v>0</v>
      </c>
      <c r="BI290" s="212">
        <f t="shared" si="98"/>
        <v>0</v>
      </c>
      <c r="BJ290" s="14" t="s">
        <v>90</v>
      </c>
      <c r="BK290" s="212">
        <f t="shared" si="99"/>
        <v>0</v>
      </c>
      <c r="BL290" s="14" t="s">
        <v>271</v>
      </c>
      <c r="BM290" s="211" t="s">
        <v>782</v>
      </c>
    </row>
    <row r="291" spans="1:65" s="12" customFormat="1" ht="22.8" customHeight="1">
      <c r="B291" s="183"/>
      <c r="C291" s="184"/>
      <c r="D291" s="185" t="s">
        <v>78</v>
      </c>
      <c r="E291" s="197" t="s">
        <v>783</v>
      </c>
      <c r="F291" s="197" t="s">
        <v>784</v>
      </c>
      <c r="G291" s="184"/>
      <c r="H291" s="184"/>
      <c r="I291" s="187"/>
      <c r="J291" s="198">
        <f>BK291</f>
        <v>0</v>
      </c>
      <c r="K291" s="184"/>
      <c r="L291" s="189"/>
      <c r="M291" s="190"/>
      <c r="N291" s="191"/>
      <c r="O291" s="191"/>
      <c r="P291" s="192">
        <f>P292</f>
        <v>0</v>
      </c>
      <c r="Q291" s="191"/>
      <c r="R291" s="192">
        <f>R292</f>
        <v>0</v>
      </c>
      <c r="S291" s="191"/>
      <c r="T291" s="193">
        <f>T292</f>
        <v>0.182418</v>
      </c>
      <c r="AR291" s="194" t="s">
        <v>90</v>
      </c>
      <c r="AT291" s="195" t="s">
        <v>78</v>
      </c>
      <c r="AU291" s="195" t="s">
        <v>85</v>
      </c>
      <c r="AY291" s="194" t="s">
        <v>205</v>
      </c>
      <c r="BK291" s="196">
        <f>BK292</f>
        <v>0</v>
      </c>
    </row>
    <row r="292" spans="1:65" s="2" customFormat="1" ht="24.15" customHeight="1">
      <c r="A292" s="31"/>
      <c r="B292" s="32"/>
      <c r="C292" s="199" t="s">
        <v>785</v>
      </c>
      <c r="D292" s="199" t="s">
        <v>207</v>
      </c>
      <c r="E292" s="200" t="s">
        <v>786</v>
      </c>
      <c r="F292" s="201" t="s">
        <v>787</v>
      </c>
      <c r="G292" s="202" t="s">
        <v>248</v>
      </c>
      <c r="H292" s="203">
        <v>182.41800000000001</v>
      </c>
      <c r="I292" s="204"/>
      <c r="J292" s="205">
        <f>ROUND(I292*H292,2)</f>
        <v>0</v>
      </c>
      <c r="K292" s="206"/>
      <c r="L292" s="36"/>
      <c r="M292" s="207" t="s">
        <v>1</v>
      </c>
      <c r="N292" s="208" t="s">
        <v>45</v>
      </c>
      <c r="O292" s="72"/>
      <c r="P292" s="209">
        <f>O292*H292</f>
        <v>0</v>
      </c>
      <c r="Q292" s="209">
        <v>0</v>
      </c>
      <c r="R292" s="209">
        <f>Q292*H292</f>
        <v>0</v>
      </c>
      <c r="S292" s="209">
        <v>1E-3</v>
      </c>
      <c r="T292" s="210">
        <f>S292*H292</f>
        <v>0.182418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211" t="s">
        <v>271</v>
      </c>
      <c r="AT292" s="211" t="s">
        <v>207</v>
      </c>
      <c r="AU292" s="211" t="s">
        <v>90</v>
      </c>
      <c r="AY292" s="14" t="s">
        <v>205</v>
      </c>
      <c r="BE292" s="212">
        <f>IF(N292="základná",J292,0)</f>
        <v>0</v>
      </c>
      <c r="BF292" s="212">
        <f>IF(N292="znížená",J292,0)</f>
        <v>0</v>
      </c>
      <c r="BG292" s="212">
        <f>IF(N292="zákl. prenesená",J292,0)</f>
        <v>0</v>
      </c>
      <c r="BH292" s="212">
        <f>IF(N292="zníž. prenesená",J292,0)</f>
        <v>0</v>
      </c>
      <c r="BI292" s="212">
        <f>IF(N292="nulová",J292,0)</f>
        <v>0</v>
      </c>
      <c r="BJ292" s="14" t="s">
        <v>90</v>
      </c>
      <c r="BK292" s="212">
        <f>ROUND(I292*H292,2)</f>
        <v>0</v>
      </c>
      <c r="BL292" s="14" t="s">
        <v>271</v>
      </c>
      <c r="BM292" s="211" t="s">
        <v>788</v>
      </c>
    </row>
    <row r="293" spans="1:65" s="12" customFormat="1" ht="22.8" customHeight="1">
      <c r="B293" s="183"/>
      <c r="C293" s="184"/>
      <c r="D293" s="185" t="s">
        <v>78</v>
      </c>
      <c r="E293" s="197" t="s">
        <v>789</v>
      </c>
      <c r="F293" s="197" t="s">
        <v>790</v>
      </c>
      <c r="G293" s="184"/>
      <c r="H293" s="184"/>
      <c r="I293" s="187"/>
      <c r="J293" s="198">
        <f>BK293</f>
        <v>0</v>
      </c>
      <c r="K293" s="184"/>
      <c r="L293" s="189"/>
      <c r="M293" s="190"/>
      <c r="N293" s="191"/>
      <c r="O293" s="191"/>
      <c r="P293" s="192">
        <f>SUM(P294:P297)</f>
        <v>0</v>
      </c>
      <c r="Q293" s="191"/>
      <c r="R293" s="192">
        <f>SUM(R294:R297)</f>
        <v>7.5256913000000001</v>
      </c>
      <c r="S293" s="191"/>
      <c r="T293" s="193">
        <f>SUM(T294:T297)</f>
        <v>0</v>
      </c>
      <c r="AR293" s="194" t="s">
        <v>90</v>
      </c>
      <c r="AT293" s="195" t="s">
        <v>78</v>
      </c>
      <c r="AU293" s="195" t="s">
        <v>85</v>
      </c>
      <c r="AY293" s="194" t="s">
        <v>205</v>
      </c>
      <c r="BK293" s="196">
        <f>SUM(BK294:BK297)</f>
        <v>0</v>
      </c>
    </row>
    <row r="294" spans="1:65" s="2" customFormat="1" ht="24.15" customHeight="1">
      <c r="A294" s="31"/>
      <c r="B294" s="32"/>
      <c r="C294" s="199" t="s">
        <v>791</v>
      </c>
      <c r="D294" s="199" t="s">
        <v>207</v>
      </c>
      <c r="E294" s="200" t="s">
        <v>792</v>
      </c>
      <c r="F294" s="201" t="s">
        <v>793</v>
      </c>
      <c r="G294" s="202" t="s">
        <v>248</v>
      </c>
      <c r="H294" s="203">
        <v>235.52199999999999</v>
      </c>
      <c r="I294" s="204"/>
      <c r="J294" s="205">
        <f>ROUND(I294*H294,2)</f>
        <v>0</v>
      </c>
      <c r="K294" s="206"/>
      <c r="L294" s="36"/>
      <c r="M294" s="207" t="s">
        <v>1</v>
      </c>
      <c r="N294" s="208" t="s">
        <v>45</v>
      </c>
      <c r="O294" s="72"/>
      <c r="P294" s="209">
        <f>O294*H294</f>
        <v>0</v>
      </c>
      <c r="Q294" s="209">
        <v>1.115E-2</v>
      </c>
      <c r="R294" s="209">
        <f>Q294*H294</f>
        <v>2.6260702999999999</v>
      </c>
      <c r="S294" s="209">
        <v>0</v>
      </c>
      <c r="T294" s="210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211" t="s">
        <v>271</v>
      </c>
      <c r="AT294" s="211" t="s">
        <v>207</v>
      </c>
      <c r="AU294" s="211" t="s">
        <v>90</v>
      </c>
      <c r="AY294" s="14" t="s">
        <v>205</v>
      </c>
      <c r="BE294" s="212">
        <f>IF(N294="základná",J294,0)</f>
        <v>0</v>
      </c>
      <c r="BF294" s="212">
        <f>IF(N294="znížená",J294,0)</f>
        <v>0</v>
      </c>
      <c r="BG294" s="212">
        <f>IF(N294="zákl. prenesená",J294,0)</f>
        <v>0</v>
      </c>
      <c r="BH294" s="212">
        <f>IF(N294="zníž. prenesená",J294,0)</f>
        <v>0</v>
      </c>
      <c r="BI294" s="212">
        <f>IF(N294="nulová",J294,0)</f>
        <v>0</v>
      </c>
      <c r="BJ294" s="14" t="s">
        <v>90</v>
      </c>
      <c r="BK294" s="212">
        <f>ROUND(I294*H294,2)</f>
        <v>0</v>
      </c>
      <c r="BL294" s="14" t="s">
        <v>271</v>
      </c>
      <c r="BM294" s="211" t="s">
        <v>794</v>
      </c>
    </row>
    <row r="295" spans="1:65" s="2" customFormat="1" ht="37.799999999999997" customHeight="1">
      <c r="A295" s="31"/>
      <c r="B295" s="32"/>
      <c r="C295" s="199" t="s">
        <v>795</v>
      </c>
      <c r="D295" s="199" t="s">
        <v>207</v>
      </c>
      <c r="E295" s="200" t="s">
        <v>796</v>
      </c>
      <c r="F295" s="201" t="s">
        <v>797</v>
      </c>
      <c r="G295" s="202" t="s">
        <v>248</v>
      </c>
      <c r="H295" s="203">
        <v>417.7</v>
      </c>
      <c r="I295" s="204"/>
      <c r="J295" s="205">
        <f>ROUND(I295*H295,2)</f>
        <v>0</v>
      </c>
      <c r="K295" s="206"/>
      <c r="L295" s="36"/>
      <c r="M295" s="207" t="s">
        <v>1</v>
      </c>
      <c r="N295" s="208" t="s">
        <v>45</v>
      </c>
      <c r="O295" s="72"/>
      <c r="P295" s="209">
        <f>O295*H295</f>
        <v>0</v>
      </c>
      <c r="Q295" s="209">
        <v>1.1730000000000001E-2</v>
      </c>
      <c r="R295" s="209">
        <f>Q295*H295</f>
        <v>4.8996209999999998</v>
      </c>
      <c r="S295" s="209">
        <v>0</v>
      </c>
      <c r="T295" s="210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211" t="s">
        <v>271</v>
      </c>
      <c r="AT295" s="211" t="s">
        <v>207</v>
      </c>
      <c r="AU295" s="211" t="s">
        <v>90</v>
      </c>
      <c r="AY295" s="14" t="s">
        <v>205</v>
      </c>
      <c r="BE295" s="212">
        <f>IF(N295="základná",J295,0)</f>
        <v>0</v>
      </c>
      <c r="BF295" s="212">
        <f>IF(N295="znížená",J295,0)</f>
        <v>0</v>
      </c>
      <c r="BG295" s="212">
        <f>IF(N295="zákl. prenesená",J295,0)</f>
        <v>0</v>
      </c>
      <c r="BH295" s="212">
        <f>IF(N295="zníž. prenesená",J295,0)</f>
        <v>0</v>
      </c>
      <c r="BI295" s="212">
        <f>IF(N295="nulová",J295,0)</f>
        <v>0</v>
      </c>
      <c r="BJ295" s="14" t="s">
        <v>90</v>
      </c>
      <c r="BK295" s="212">
        <f>ROUND(I295*H295,2)</f>
        <v>0</v>
      </c>
      <c r="BL295" s="14" t="s">
        <v>271</v>
      </c>
      <c r="BM295" s="211" t="s">
        <v>798</v>
      </c>
    </row>
    <row r="296" spans="1:65" s="2" customFormat="1" ht="24.15" customHeight="1">
      <c r="A296" s="31"/>
      <c r="B296" s="32"/>
      <c r="C296" s="199" t="s">
        <v>799</v>
      </c>
      <c r="D296" s="199" t="s">
        <v>207</v>
      </c>
      <c r="E296" s="200" t="s">
        <v>800</v>
      </c>
      <c r="F296" s="201" t="s">
        <v>801</v>
      </c>
      <c r="G296" s="202" t="s">
        <v>226</v>
      </c>
      <c r="H296" s="203">
        <v>7.5259999999999998</v>
      </c>
      <c r="I296" s="204"/>
      <c r="J296" s="205">
        <f>ROUND(I296*H296,2)</f>
        <v>0</v>
      </c>
      <c r="K296" s="206"/>
      <c r="L296" s="36"/>
      <c r="M296" s="207" t="s">
        <v>1</v>
      </c>
      <c r="N296" s="208" t="s">
        <v>45</v>
      </c>
      <c r="O296" s="72"/>
      <c r="P296" s="209">
        <f>O296*H296</f>
        <v>0</v>
      </c>
      <c r="Q296" s="209">
        <v>0</v>
      </c>
      <c r="R296" s="209">
        <f>Q296*H296</f>
        <v>0</v>
      </c>
      <c r="S296" s="209">
        <v>0</v>
      </c>
      <c r="T296" s="210">
        <f>S296*H296</f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211" t="s">
        <v>271</v>
      </c>
      <c r="AT296" s="211" t="s">
        <v>207</v>
      </c>
      <c r="AU296" s="211" t="s">
        <v>90</v>
      </c>
      <c r="AY296" s="14" t="s">
        <v>205</v>
      </c>
      <c r="BE296" s="212">
        <f>IF(N296="základná",J296,0)</f>
        <v>0</v>
      </c>
      <c r="BF296" s="212">
        <f>IF(N296="znížená",J296,0)</f>
        <v>0</v>
      </c>
      <c r="BG296" s="212">
        <f>IF(N296="zákl. prenesená",J296,0)</f>
        <v>0</v>
      </c>
      <c r="BH296" s="212">
        <f>IF(N296="zníž. prenesená",J296,0)</f>
        <v>0</v>
      </c>
      <c r="BI296" s="212">
        <f>IF(N296="nulová",J296,0)</f>
        <v>0</v>
      </c>
      <c r="BJ296" s="14" t="s">
        <v>90</v>
      </c>
      <c r="BK296" s="212">
        <f>ROUND(I296*H296,2)</f>
        <v>0</v>
      </c>
      <c r="BL296" s="14" t="s">
        <v>271</v>
      </c>
      <c r="BM296" s="211" t="s">
        <v>802</v>
      </c>
    </row>
    <row r="297" spans="1:65" s="2" customFormat="1" ht="24.15" customHeight="1">
      <c r="A297" s="31"/>
      <c r="B297" s="32"/>
      <c r="C297" s="199" t="s">
        <v>803</v>
      </c>
      <c r="D297" s="199" t="s">
        <v>207</v>
      </c>
      <c r="E297" s="200" t="s">
        <v>804</v>
      </c>
      <c r="F297" s="201" t="s">
        <v>805</v>
      </c>
      <c r="G297" s="202" t="s">
        <v>487</v>
      </c>
      <c r="H297" s="224"/>
      <c r="I297" s="204"/>
      <c r="J297" s="205">
        <f>ROUND(I297*H297,2)</f>
        <v>0</v>
      </c>
      <c r="K297" s="206"/>
      <c r="L297" s="36"/>
      <c r="M297" s="207" t="s">
        <v>1</v>
      </c>
      <c r="N297" s="208" t="s">
        <v>45</v>
      </c>
      <c r="O297" s="72"/>
      <c r="P297" s="209">
        <f>O297*H297</f>
        <v>0</v>
      </c>
      <c r="Q297" s="209">
        <v>0</v>
      </c>
      <c r="R297" s="209">
        <f>Q297*H297</f>
        <v>0</v>
      </c>
      <c r="S297" s="209">
        <v>0</v>
      </c>
      <c r="T297" s="210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211" t="s">
        <v>271</v>
      </c>
      <c r="AT297" s="211" t="s">
        <v>207</v>
      </c>
      <c r="AU297" s="211" t="s">
        <v>90</v>
      </c>
      <c r="AY297" s="14" t="s">
        <v>205</v>
      </c>
      <c r="BE297" s="212">
        <f>IF(N297="základná",J297,0)</f>
        <v>0</v>
      </c>
      <c r="BF297" s="212">
        <f>IF(N297="znížená",J297,0)</f>
        <v>0</v>
      </c>
      <c r="BG297" s="212">
        <f>IF(N297="zákl. prenesená",J297,0)</f>
        <v>0</v>
      </c>
      <c r="BH297" s="212">
        <f>IF(N297="zníž. prenesená",J297,0)</f>
        <v>0</v>
      </c>
      <c r="BI297" s="212">
        <f>IF(N297="nulová",J297,0)</f>
        <v>0</v>
      </c>
      <c r="BJ297" s="14" t="s">
        <v>90</v>
      </c>
      <c r="BK297" s="212">
        <f>ROUND(I297*H297,2)</f>
        <v>0</v>
      </c>
      <c r="BL297" s="14" t="s">
        <v>271</v>
      </c>
      <c r="BM297" s="211" t="s">
        <v>806</v>
      </c>
    </row>
    <row r="298" spans="1:65" s="12" customFormat="1" ht="22.8" customHeight="1">
      <c r="B298" s="183"/>
      <c r="C298" s="184"/>
      <c r="D298" s="185" t="s">
        <v>78</v>
      </c>
      <c r="E298" s="197" t="s">
        <v>807</v>
      </c>
      <c r="F298" s="197" t="s">
        <v>808</v>
      </c>
      <c r="G298" s="184"/>
      <c r="H298" s="184"/>
      <c r="I298" s="187"/>
      <c r="J298" s="198">
        <f>BK298</f>
        <v>0</v>
      </c>
      <c r="K298" s="184"/>
      <c r="L298" s="189"/>
      <c r="M298" s="190"/>
      <c r="N298" s="191"/>
      <c r="O298" s="191"/>
      <c r="P298" s="192">
        <f>SUM(P299:P304)</f>
        <v>0</v>
      </c>
      <c r="Q298" s="191"/>
      <c r="R298" s="192">
        <f>SUM(R299:R304)</f>
        <v>2.2224679045000002</v>
      </c>
      <c r="S298" s="191"/>
      <c r="T298" s="193">
        <f>SUM(T299:T304)</f>
        <v>0</v>
      </c>
      <c r="AR298" s="194" t="s">
        <v>90</v>
      </c>
      <c r="AT298" s="195" t="s">
        <v>78</v>
      </c>
      <c r="AU298" s="195" t="s">
        <v>85</v>
      </c>
      <c r="AY298" s="194" t="s">
        <v>205</v>
      </c>
      <c r="BK298" s="196">
        <f>SUM(BK299:BK304)</f>
        <v>0</v>
      </c>
    </row>
    <row r="299" spans="1:65" s="2" customFormat="1" ht="24.15" customHeight="1">
      <c r="A299" s="31"/>
      <c r="B299" s="32"/>
      <c r="C299" s="199" t="s">
        <v>809</v>
      </c>
      <c r="D299" s="199" t="s">
        <v>207</v>
      </c>
      <c r="E299" s="200" t="s">
        <v>810</v>
      </c>
      <c r="F299" s="201" t="s">
        <v>811</v>
      </c>
      <c r="G299" s="202" t="s">
        <v>248</v>
      </c>
      <c r="H299" s="203">
        <v>91.700999999999993</v>
      </c>
      <c r="I299" s="204"/>
      <c r="J299" s="205">
        <f t="shared" ref="J299:J304" si="100">ROUND(I299*H299,2)</f>
        <v>0</v>
      </c>
      <c r="K299" s="206"/>
      <c r="L299" s="36"/>
      <c r="M299" s="207" t="s">
        <v>1</v>
      </c>
      <c r="N299" s="208" t="s">
        <v>45</v>
      </c>
      <c r="O299" s="72"/>
      <c r="P299" s="209">
        <f t="shared" ref="P299:P304" si="101">O299*H299</f>
        <v>0</v>
      </c>
      <c r="Q299" s="209">
        <v>3.3644999999999999E-3</v>
      </c>
      <c r="R299" s="209">
        <f t="shared" ref="R299:R304" si="102">Q299*H299</f>
        <v>0.30852801449999995</v>
      </c>
      <c r="S299" s="209">
        <v>0</v>
      </c>
      <c r="T299" s="210">
        <f t="shared" ref="T299:T304" si="103"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211" t="s">
        <v>271</v>
      </c>
      <c r="AT299" s="211" t="s">
        <v>207</v>
      </c>
      <c r="AU299" s="211" t="s">
        <v>90</v>
      </c>
      <c r="AY299" s="14" t="s">
        <v>205</v>
      </c>
      <c r="BE299" s="212">
        <f t="shared" ref="BE299:BE304" si="104">IF(N299="základná",J299,0)</f>
        <v>0</v>
      </c>
      <c r="BF299" s="212">
        <f t="shared" ref="BF299:BF304" si="105">IF(N299="znížená",J299,0)</f>
        <v>0</v>
      </c>
      <c r="BG299" s="212">
        <f t="shared" ref="BG299:BG304" si="106">IF(N299="zákl. prenesená",J299,0)</f>
        <v>0</v>
      </c>
      <c r="BH299" s="212">
        <f t="shared" ref="BH299:BH304" si="107">IF(N299="zníž. prenesená",J299,0)</f>
        <v>0</v>
      </c>
      <c r="BI299" s="212">
        <f t="shared" ref="BI299:BI304" si="108">IF(N299="nulová",J299,0)</f>
        <v>0</v>
      </c>
      <c r="BJ299" s="14" t="s">
        <v>90</v>
      </c>
      <c r="BK299" s="212">
        <f t="shared" ref="BK299:BK304" si="109">ROUND(I299*H299,2)</f>
        <v>0</v>
      </c>
      <c r="BL299" s="14" t="s">
        <v>271</v>
      </c>
      <c r="BM299" s="211" t="s">
        <v>812</v>
      </c>
    </row>
    <row r="300" spans="1:65" s="2" customFormat="1" ht="33" customHeight="1">
      <c r="A300" s="31"/>
      <c r="B300" s="32"/>
      <c r="C300" s="199" t="s">
        <v>813</v>
      </c>
      <c r="D300" s="199" t="s">
        <v>207</v>
      </c>
      <c r="E300" s="200" t="s">
        <v>814</v>
      </c>
      <c r="F300" s="201" t="s">
        <v>815</v>
      </c>
      <c r="G300" s="202" t="s">
        <v>248</v>
      </c>
      <c r="H300" s="203">
        <v>37.247999999999998</v>
      </c>
      <c r="I300" s="204"/>
      <c r="J300" s="205">
        <f t="shared" si="100"/>
        <v>0</v>
      </c>
      <c r="K300" s="206"/>
      <c r="L300" s="36"/>
      <c r="M300" s="207" t="s">
        <v>1</v>
      </c>
      <c r="N300" s="208" t="s">
        <v>45</v>
      </c>
      <c r="O300" s="72"/>
      <c r="P300" s="209">
        <f t="shared" si="101"/>
        <v>0</v>
      </c>
      <c r="Q300" s="209">
        <v>3.3600000000000001E-3</v>
      </c>
      <c r="R300" s="209">
        <f t="shared" si="102"/>
        <v>0.12515328000000001</v>
      </c>
      <c r="S300" s="209">
        <v>0</v>
      </c>
      <c r="T300" s="210">
        <f t="shared" si="103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211" t="s">
        <v>271</v>
      </c>
      <c r="AT300" s="211" t="s">
        <v>207</v>
      </c>
      <c r="AU300" s="211" t="s">
        <v>90</v>
      </c>
      <c r="AY300" s="14" t="s">
        <v>205</v>
      </c>
      <c r="BE300" s="212">
        <f t="shared" si="104"/>
        <v>0</v>
      </c>
      <c r="BF300" s="212">
        <f t="shared" si="105"/>
        <v>0</v>
      </c>
      <c r="BG300" s="212">
        <f t="shared" si="106"/>
        <v>0</v>
      </c>
      <c r="BH300" s="212">
        <f t="shared" si="107"/>
        <v>0</v>
      </c>
      <c r="BI300" s="212">
        <f t="shared" si="108"/>
        <v>0</v>
      </c>
      <c r="BJ300" s="14" t="s">
        <v>90</v>
      </c>
      <c r="BK300" s="212">
        <f t="shared" si="109"/>
        <v>0</v>
      </c>
      <c r="BL300" s="14" t="s">
        <v>271</v>
      </c>
      <c r="BM300" s="211" t="s">
        <v>816</v>
      </c>
    </row>
    <row r="301" spans="1:65" s="2" customFormat="1" ht="16.5" customHeight="1">
      <c r="A301" s="31"/>
      <c r="B301" s="32"/>
      <c r="C301" s="213" t="s">
        <v>817</v>
      </c>
      <c r="D301" s="213" t="s">
        <v>223</v>
      </c>
      <c r="E301" s="214" t="s">
        <v>818</v>
      </c>
      <c r="F301" s="215" t="s">
        <v>819</v>
      </c>
      <c r="G301" s="216" t="s">
        <v>248</v>
      </c>
      <c r="H301" s="217">
        <v>134.107</v>
      </c>
      <c r="I301" s="218"/>
      <c r="J301" s="219">
        <f t="shared" si="100"/>
        <v>0</v>
      </c>
      <c r="K301" s="220"/>
      <c r="L301" s="221"/>
      <c r="M301" s="222" t="s">
        <v>1</v>
      </c>
      <c r="N301" s="223" t="s">
        <v>45</v>
      </c>
      <c r="O301" s="72"/>
      <c r="P301" s="209">
        <f t="shared" si="101"/>
        <v>0</v>
      </c>
      <c r="Q301" s="209">
        <v>1.2880000000000001E-2</v>
      </c>
      <c r="R301" s="209">
        <f t="shared" si="102"/>
        <v>1.7272981600000001</v>
      </c>
      <c r="S301" s="209">
        <v>0</v>
      </c>
      <c r="T301" s="210">
        <f t="shared" si="103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211" t="s">
        <v>337</v>
      </c>
      <c r="AT301" s="211" t="s">
        <v>223</v>
      </c>
      <c r="AU301" s="211" t="s">
        <v>90</v>
      </c>
      <c r="AY301" s="14" t="s">
        <v>205</v>
      </c>
      <c r="BE301" s="212">
        <f t="shared" si="104"/>
        <v>0</v>
      </c>
      <c r="BF301" s="212">
        <f t="shared" si="105"/>
        <v>0</v>
      </c>
      <c r="BG301" s="212">
        <f t="shared" si="106"/>
        <v>0</v>
      </c>
      <c r="BH301" s="212">
        <f t="shared" si="107"/>
        <v>0</v>
      </c>
      <c r="BI301" s="212">
        <f t="shared" si="108"/>
        <v>0</v>
      </c>
      <c r="BJ301" s="14" t="s">
        <v>90</v>
      </c>
      <c r="BK301" s="212">
        <f t="shared" si="109"/>
        <v>0</v>
      </c>
      <c r="BL301" s="14" t="s">
        <v>271</v>
      </c>
      <c r="BM301" s="211" t="s">
        <v>820</v>
      </c>
    </row>
    <row r="302" spans="1:65" s="2" customFormat="1" ht="24.15" customHeight="1">
      <c r="A302" s="31"/>
      <c r="B302" s="32"/>
      <c r="C302" s="199" t="s">
        <v>821</v>
      </c>
      <c r="D302" s="199" t="s">
        <v>207</v>
      </c>
      <c r="E302" s="200" t="s">
        <v>822</v>
      </c>
      <c r="F302" s="201" t="s">
        <v>823</v>
      </c>
      <c r="G302" s="202" t="s">
        <v>302</v>
      </c>
      <c r="H302" s="203">
        <v>99.9</v>
      </c>
      <c r="I302" s="204"/>
      <c r="J302" s="205">
        <f t="shared" si="100"/>
        <v>0</v>
      </c>
      <c r="K302" s="206"/>
      <c r="L302" s="36"/>
      <c r="M302" s="207" t="s">
        <v>1</v>
      </c>
      <c r="N302" s="208" t="s">
        <v>45</v>
      </c>
      <c r="O302" s="72"/>
      <c r="P302" s="209">
        <f t="shared" si="101"/>
        <v>0</v>
      </c>
      <c r="Q302" s="209">
        <v>5.0000000000000001E-4</v>
      </c>
      <c r="R302" s="209">
        <f t="shared" si="102"/>
        <v>4.9950000000000001E-2</v>
      </c>
      <c r="S302" s="209">
        <v>0</v>
      </c>
      <c r="T302" s="210">
        <f t="shared" si="103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211" t="s">
        <v>271</v>
      </c>
      <c r="AT302" s="211" t="s">
        <v>207</v>
      </c>
      <c r="AU302" s="211" t="s">
        <v>90</v>
      </c>
      <c r="AY302" s="14" t="s">
        <v>205</v>
      </c>
      <c r="BE302" s="212">
        <f t="shared" si="104"/>
        <v>0</v>
      </c>
      <c r="BF302" s="212">
        <f t="shared" si="105"/>
        <v>0</v>
      </c>
      <c r="BG302" s="212">
        <f t="shared" si="106"/>
        <v>0</v>
      </c>
      <c r="BH302" s="212">
        <f t="shared" si="107"/>
        <v>0</v>
      </c>
      <c r="BI302" s="212">
        <f t="shared" si="108"/>
        <v>0</v>
      </c>
      <c r="BJ302" s="14" t="s">
        <v>90</v>
      </c>
      <c r="BK302" s="212">
        <f t="shared" si="109"/>
        <v>0</v>
      </c>
      <c r="BL302" s="14" t="s">
        <v>271</v>
      </c>
      <c r="BM302" s="211" t="s">
        <v>824</v>
      </c>
    </row>
    <row r="303" spans="1:65" s="2" customFormat="1" ht="24.15" customHeight="1">
      <c r="A303" s="31"/>
      <c r="B303" s="32"/>
      <c r="C303" s="213" t="s">
        <v>825</v>
      </c>
      <c r="D303" s="213" t="s">
        <v>223</v>
      </c>
      <c r="E303" s="214" t="s">
        <v>826</v>
      </c>
      <c r="F303" s="215" t="s">
        <v>827</v>
      </c>
      <c r="G303" s="216" t="s">
        <v>302</v>
      </c>
      <c r="H303" s="217">
        <v>104.895</v>
      </c>
      <c r="I303" s="218"/>
      <c r="J303" s="219">
        <f t="shared" si="100"/>
        <v>0</v>
      </c>
      <c r="K303" s="220"/>
      <c r="L303" s="221"/>
      <c r="M303" s="222" t="s">
        <v>1</v>
      </c>
      <c r="N303" s="223" t="s">
        <v>45</v>
      </c>
      <c r="O303" s="72"/>
      <c r="P303" s="209">
        <f t="shared" si="101"/>
        <v>0</v>
      </c>
      <c r="Q303" s="209">
        <v>1.1E-4</v>
      </c>
      <c r="R303" s="209">
        <f t="shared" si="102"/>
        <v>1.153845E-2</v>
      </c>
      <c r="S303" s="209">
        <v>0</v>
      </c>
      <c r="T303" s="210">
        <f t="shared" si="103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211" t="s">
        <v>337</v>
      </c>
      <c r="AT303" s="211" t="s">
        <v>223</v>
      </c>
      <c r="AU303" s="211" t="s">
        <v>90</v>
      </c>
      <c r="AY303" s="14" t="s">
        <v>205</v>
      </c>
      <c r="BE303" s="212">
        <f t="shared" si="104"/>
        <v>0</v>
      </c>
      <c r="BF303" s="212">
        <f t="shared" si="105"/>
        <v>0</v>
      </c>
      <c r="BG303" s="212">
        <f t="shared" si="106"/>
        <v>0</v>
      </c>
      <c r="BH303" s="212">
        <f t="shared" si="107"/>
        <v>0</v>
      </c>
      <c r="BI303" s="212">
        <f t="shared" si="108"/>
        <v>0</v>
      </c>
      <c r="BJ303" s="14" t="s">
        <v>90</v>
      </c>
      <c r="BK303" s="212">
        <f t="shared" si="109"/>
        <v>0</v>
      </c>
      <c r="BL303" s="14" t="s">
        <v>271</v>
      </c>
      <c r="BM303" s="211" t="s">
        <v>828</v>
      </c>
    </row>
    <row r="304" spans="1:65" s="2" customFormat="1" ht="24.15" customHeight="1">
      <c r="A304" s="31"/>
      <c r="B304" s="32"/>
      <c r="C304" s="199" t="s">
        <v>829</v>
      </c>
      <c r="D304" s="199" t="s">
        <v>207</v>
      </c>
      <c r="E304" s="200" t="s">
        <v>830</v>
      </c>
      <c r="F304" s="201" t="s">
        <v>831</v>
      </c>
      <c r="G304" s="202" t="s">
        <v>226</v>
      </c>
      <c r="H304" s="203">
        <v>2.222</v>
      </c>
      <c r="I304" s="204"/>
      <c r="J304" s="205">
        <f t="shared" si="100"/>
        <v>0</v>
      </c>
      <c r="K304" s="206"/>
      <c r="L304" s="36"/>
      <c r="M304" s="207" t="s">
        <v>1</v>
      </c>
      <c r="N304" s="208" t="s">
        <v>45</v>
      </c>
      <c r="O304" s="72"/>
      <c r="P304" s="209">
        <f t="shared" si="101"/>
        <v>0</v>
      </c>
      <c r="Q304" s="209">
        <v>0</v>
      </c>
      <c r="R304" s="209">
        <f t="shared" si="102"/>
        <v>0</v>
      </c>
      <c r="S304" s="209">
        <v>0</v>
      </c>
      <c r="T304" s="210">
        <f t="shared" si="103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211" t="s">
        <v>271</v>
      </c>
      <c r="AT304" s="211" t="s">
        <v>207</v>
      </c>
      <c r="AU304" s="211" t="s">
        <v>90</v>
      </c>
      <c r="AY304" s="14" t="s">
        <v>205</v>
      </c>
      <c r="BE304" s="212">
        <f t="shared" si="104"/>
        <v>0</v>
      </c>
      <c r="BF304" s="212">
        <f t="shared" si="105"/>
        <v>0</v>
      </c>
      <c r="BG304" s="212">
        <f t="shared" si="106"/>
        <v>0</v>
      </c>
      <c r="BH304" s="212">
        <f t="shared" si="107"/>
        <v>0</v>
      </c>
      <c r="BI304" s="212">
        <f t="shared" si="108"/>
        <v>0</v>
      </c>
      <c r="BJ304" s="14" t="s">
        <v>90</v>
      </c>
      <c r="BK304" s="212">
        <f t="shared" si="109"/>
        <v>0</v>
      </c>
      <c r="BL304" s="14" t="s">
        <v>271</v>
      </c>
      <c r="BM304" s="211" t="s">
        <v>832</v>
      </c>
    </row>
    <row r="305" spans="1:65" s="12" customFormat="1" ht="22.8" customHeight="1">
      <c r="B305" s="183"/>
      <c r="C305" s="184"/>
      <c r="D305" s="185" t="s">
        <v>78</v>
      </c>
      <c r="E305" s="197" t="s">
        <v>833</v>
      </c>
      <c r="F305" s="197" t="s">
        <v>834</v>
      </c>
      <c r="G305" s="184"/>
      <c r="H305" s="184"/>
      <c r="I305" s="187"/>
      <c r="J305" s="198">
        <f>BK305</f>
        <v>0</v>
      </c>
      <c r="K305" s="184"/>
      <c r="L305" s="189"/>
      <c r="M305" s="190"/>
      <c r="N305" s="191"/>
      <c r="O305" s="191"/>
      <c r="P305" s="192">
        <f>SUM(P306:P308)</f>
        <v>0</v>
      </c>
      <c r="Q305" s="191"/>
      <c r="R305" s="192">
        <f>SUM(R306:R308)</f>
        <v>0.40095660160000002</v>
      </c>
      <c r="S305" s="191"/>
      <c r="T305" s="193">
        <f>SUM(T306:T308)</f>
        <v>0</v>
      </c>
      <c r="AR305" s="194" t="s">
        <v>90</v>
      </c>
      <c r="AT305" s="195" t="s">
        <v>78</v>
      </c>
      <c r="AU305" s="195" t="s">
        <v>85</v>
      </c>
      <c r="AY305" s="194" t="s">
        <v>205</v>
      </c>
      <c r="BK305" s="196">
        <f>SUM(BK306:BK308)</f>
        <v>0</v>
      </c>
    </row>
    <row r="306" spans="1:65" s="2" customFormat="1" ht="24.15" customHeight="1">
      <c r="A306" s="31"/>
      <c r="B306" s="32"/>
      <c r="C306" s="199" t="s">
        <v>835</v>
      </c>
      <c r="D306" s="199" t="s">
        <v>207</v>
      </c>
      <c r="E306" s="200" t="s">
        <v>836</v>
      </c>
      <c r="F306" s="201" t="s">
        <v>837</v>
      </c>
      <c r="G306" s="202" t="s">
        <v>248</v>
      </c>
      <c r="H306" s="203">
        <v>832.31200000000001</v>
      </c>
      <c r="I306" s="204"/>
      <c r="J306" s="205">
        <f>ROUND(I306*H306,2)</f>
        <v>0</v>
      </c>
      <c r="K306" s="206"/>
      <c r="L306" s="36"/>
      <c r="M306" s="207" t="s">
        <v>1</v>
      </c>
      <c r="N306" s="208" t="s">
        <v>45</v>
      </c>
      <c r="O306" s="72"/>
      <c r="P306" s="209">
        <f>O306*H306</f>
        <v>0</v>
      </c>
      <c r="Q306" s="209">
        <v>1.2750000000000001E-4</v>
      </c>
      <c r="R306" s="209">
        <f>Q306*H306</f>
        <v>0.10611978000000001</v>
      </c>
      <c r="S306" s="209">
        <v>0</v>
      </c>
      <c r="T306" s="210">
        <f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211" t="s">
        <v>271</v>
      </c>
      <c r="AT306" s="211" t="s">
        <v>207</v>
      </c>
      <c r="AU306" s="211" t="s">
        <v>90</v>
      </c>
      <c r="AY306" s="14" t="s">
        <v>205</v>
      </c>
      <c r="BE306" s="212">
        <f>IF(N306="základná",J306,0)</f>
        <v>0</v>
      </c>
      <c r="BF306" s="212">
        <f>IF(N306="znížená",J306,0)</f>
        <v>0</v>
      </c>
      <c r="BG306" s="212">
        <f>IF(N306="zákl. prenesená",J306,0)</f>
        <v>0</v>
      </c>
      <c r="BH306" s="212">
        <f>IF(N306="zníž. prenesená",J306,0)</f>
        <v>0</v>
      </c>
      <c r="BI306" s="212">
        <f>IF(N306="nulová",J306,0)</f>
        <v>0</v>
      </c>
      <c r="BJ306" s="14" t="s">
        <v>90</v>
      </c>
      <c r="BK306" s="212">
        <f>ROUND(I306*H306,2)</f>
        <v>0</v>
      </c>
      <c r="BL306" s="14" t="s">
        <v>271</v>
      </c>
      <c r="BM306" s="211" t="s">
        <v>838</v>
      </c>
    </row>
    <row r="307" spans="1:65" s="2" customFormat="1" ht="24.15" customHeight="1">
      <c r="A307" s="31"/>
      <c r="B307" s="32"/>
      <c r="C307" s="199" t="s">
        <v>839</v>
      </c>
      <c r="D307" s="199" t="s">
        <v>207</v>
      </c>
      <c r="E307" s="200" t="s">
        <v>840</v>
      </c>
      <c r="F307" s="201" t="s">
        <v>841</v>
      </c>
      <c r="G307" s="202" t="s">
        <v>248</v>
      </c>
      <c r="H307" s="203">
        <v>182.41800000000001</v>
      </c>
      <c r="I307" s="204"/>
      <c r="J307" s="205">
        <f>ROUND(I307*H307,2)</f>
        <v>0</v>
      </c>
      <c r="K307" s="206"/>
      <c r="L307" s="36"/>
      <c r="M307" s="207" t="s">
        <v>1</v>
      </c>
      <c r="N307" s="208" t="s">
        <v>45</v>
      </c>
      <c r="O307" s="72"/>
      <c r="P307" s="209">
        <f>O307*H307</f>
        <v>0</v>
      </c>
      <c r="Q307" s="209">
        <v>1.9999999999999999E-6</v>
      </c>
      <c r="R307" s="209">
        <f>Q307*H307</f>
        <v>3.64836E-4</v>
      </c>
      <c r="S307" s="209">
        <v>0</v>
      </c>
      <c r="T307" s="210">
        <f>S307*H307</f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211" t="s">
        <v>271</v>
      </c>
      <c r="AT307" s="211" t="s">
        <v>207</v>
      </c>
      <c r="AU307" s="211" t="s">
        <v>90</v>
      </c>
      <c r="AY307" s="14" t="s">
        <v>205</v>
      </c>
      <c r="BE307" s="212">
        <f>IF(N307="základná",J307,0)</f>
        <v>0</v>
      </c>
      <c r="BF307" s="212">
        <f>IF(N307="znížená",J307,0)</f>
        <v>0</v>
      </c>
      <c r="BG307" s="212">
        <f>IF(N307="zákl. prenesená",J307,0)</f>
        <v>0</v>
      </c>
      <c r="BH307" s="212">
        <f>IF(N307="zníž. prenesená",J307,0)</f>
        <v>0</v>
      </c>
      <c r="BI307" s="212">
        <f>IF(N307="nulová",J307,0)</f>
        <v>0</v>
      </c>
      <c r="BJ307" s="14" t="s">
        <v>90</v>
      </c>
      <c r="BK307" s="212">
        <f>ROUND(I307*H307,2)</f>
        <v>0</v>
      </c>
      <c r="BL307" s="14" t="s">
        <v>271</v>
      </c>
      <c r="BM307" s="211" t="s">
        <v>842</v>
      </c>
    </row>
    <row r="308" spans="1:65" s="2" customFormat="1" ht="33" customHeight="1">
      <c r="A308" s="31"/>
      <c r="B308" s="32"/>
      <c r="C308" s="199" t="s">
        <v>843</v>
      </c>
      <c r="D308" s="199" t="s">
        <v>207</v>
      </c>
      <c r="E308" s="200" t="s">
        <v>844</v>
      </c>
      <c r="F308" s="201" t="s">
        <v>845</v>
      </c>
      <c r="G308" s="202" t="s">
        <v>248</v>
      </c>
      <c r="H308" s="203">
        <v>832.31200000000001</v>
      </c>
      <c r="I308" s="204"/>
      <c r="J308" s="205">
        <f>ROUND(I308*H308,2)</f>
        <v>0</v>
      </c>
      <c r="K308" s="206"/>
      <c r="L308" s="36"/>
      <c r="M308" s="225" t="s">
        <v>1</v>
      </c>
      <c r="N308" s="226" t="s">
        <v>45</v>
      </c>
      <c r="O308" s="227"/>
      <c r="P308" s="228">
        <f>O308*H308</f>
        <v>0</v>
      </c>
      <c r="Q308" s="228">
        <v>3.5379999999999998E-4</v>
      </c>
      <c r="R308" s="228">
        <f>Q308*H308</f>
        <v>0.29447198559999999</v>
      </c>
      <c r="S308" s="228">
        <v>0</v>
      </c>
      <c r="T308" s="229">
        <f>S308*H308</f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211" t="s">
        <v>271</v>
      </c>
      <c r="AT308" s="211" t="s">
        <v>207</v>
      </c>
      <c r="AU308" s="211" t="s">
        <v>90</v>
      </c>
      <c r="AY308" s="14" t="s">
        <v>205</v>
      </c>
      <c r="BE308" s="212">
        <f>IF(N308="základná",J308,0)</f>
        <v>0</v>
      </c>
      <c r="BF308" s="212">
        <f>IF(N308="znížená",J308,0)</f>
        <v>0</v>
      </c>
      <c r="BG308" s="212">
        <f>IF(N308="zákl. prenesená",J308,0)</f>
        <v>0</v>
      </c>
      <c r="BH308" s="212">
        <f>IF(N308="zníž. prenesená",J308,0)</f>
        <v>0</v>
      </c>
      <c r="BI308" s="212">
        <f>IF(N308="nulová",J308,0)</f>
        <v>0</v>
      </c>
      <c r="BJ308" s="14" t="s">
        <v>90</v>
      </c>
      <c r="BK308" s="212">
        <f>ROUND(I308*H308,2)</f>
        <v>0</v>
      </c>
      <c r="BL308" s="14" t="s">
        <v>271</v>
      </c>
      <c r="BM308" s="211" t="s">
        <v>846</v>
      </c>
    </row>
    <row r="309" spans="1:65" s="2" customFormat="1" ht="6.9" customHeight="1">
      <c r="A309" s="31"/>
      <c r="B309" s="55"/>
      <c r="C309" s="56"/>
      <c r="D309" s="56"/>
      <c r="E309" s="56"/>
      <c r="F309" s="56"/>
      <c r="G309" s="56"/>
      <c r="H309" s="56"/>
      <c r="I309" s="56"/>
      <c r="J309" s="56"/>
      <c r="K309" s="56"/>
      <c r="L309" s="36"/>
      <c r="M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</row>
  </sheetData>
  <sheetProtection algorithmName="SHA-512" hashValue="guUfcgC5hOfuZn+bKXVbQmDUEv8ydl9LybcUR85fL5BYJVSM3mRulF5+Wquj3HjsyX9eHV/8+Z3KIV5Gc3K9bA==" saltValue="+EJbElwhe92vnAiJ+WIzPOxGbwPCl666twN/IwLZmrpEpdNMqYqdqC5/C03m50ywNZ5HQoAJilEOkKglYzGYLg==" spinCount="100000" sheet="1" objects="1" scenarios="1" formatColumns="0" formatRows="0" autoFilter="0"/>
  <autoFilter ref="C136:K308"/>
  <mergeCells count="12">
    <mergeCell ref="E129:H129"/>
    <mergeCell ref="L2:V2"/>
    <mergeCell ref="E84:H84"/>
    <mergeCell ref="E86:H86"/>
    <mergeCell ref="E88:H88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1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149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1298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ROUND(J126,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ROUND((SUM(BE126:BE140)),  2)</f>
        <v>0</v>
      </c>
      <c r="G37" s="134"/>
      <c r="H37" s="134"/>
      <c r="I37" s="135">
        <v>0</v>
      </c>
      <c r="J37" s="133">
        <f>ROUND(((SUM(BE126:BE140))*I37),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ROUND((SUM(BF126:BF140)),  2)</f>
        <v>0</v>
      </c>
      <c r="G38" s="134"/>
      <c r="H38" s="134"/>
      <c r="I38" s="135">
        <v>0.2</v>
      </c>
      <c r="J38" s="133">
        <f>ROUND(((SUM(BF126:BF140))*I38),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ROUND((SUM(BG126:BG140)),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ROUND((SUM(BH126:BH140)),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ROUND((SUM(BI126:BI140)),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01-1-18 - Rozvádzač RK 2.n.p.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J126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J127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1162</v>
      </c>
      <c r="E102" s="168"/>
      <c r="F102" s="168"/>
      <c r="G102" s="168"/>
      <c r="H102" s="168"/>
      <c r="I102" s="168"/>
      <c r="J102" s="169">
        <f>J128</f>
        <v>0</v>
      </c>
      <c r="K102" s="105"/>
      <c r="L102" s="170"/>
    </row>
    <row r="103" spans="1:47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47" s="2" customFormat="1" ht="6.9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24.9" customHeight="1">
      <c r="A109" s="31"/>
      <c r="B109" s="32"/>
      <c r="C109" s="20" t="s">
        <v>191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6.9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2" customHeight="1">
      <c r="A111" s="31"/>
      <c r="B111" s="32"/>
      <c r="C111" s="26" t="s">
        <v>16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6.25" customHeight="1">
      <c r="A112" s="31"/>
      <c r="B112" s="32"/>
      <c r="C112" s="33"/>
      <c r="D112" s="33"/>
      <c r="E112" s="292" t="str">
        <f>E7</f>
        <v>Mäsovýroba, spracovanie mäsa a výroba regionálnych mäsových výrobkov</v>
      </c>
      <c r="F112" s="293"/>
      <c r="G112" s="293"/>
      <c r="H112" s="29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1" customFormat="1" ht="12" customHeight="1">
      <c r="B113" s="18"/>
      <c r="C113" s="26" t="s">
        <v>160</v>
      </c>
      <c r="D113" s="19"/>
      <c r="E113" s="19"/>
      <c r="F113" s="19"/>
      <c r="G113" s="19"/>
      <c r="H113" s="19"/>
      <c r="I113" s="19"/>
      <c r="J113" s="19"/>
      <c r="K113" s="19"/>
      <c r="L113" s="17"/>
    </row>
    <row r="114" spans="1:63" s="1" customFormat="1" ht="16.5" customHeight="1">
      <c r="B114" s="18"/>
      <c r="C114" s="19"/>
      <c r="D114" s="19"/>
      <c r="E114" s="292" t="s">
        <v>161</v>
      </c>
      <c r="F114" s="266"/>
      <c r="G114" s="266"/>
      <c r="H114" s="266"/>
      <c r="I114" s="19"/>
      <c r="J114" s="19"/>
      <c r="K114" s="19"/>
      <c r="L114" s="17"/>
    </row>
    <row r="115" spans="1:63" s="1" customFormat="1" ht="12" customHeight="1">
      <c r="B115" s="18"/>
      <c r="C115" s="26" t="s">
        <v>162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2" customFormat="1" ht="16.5" customHeight="1">
      <c r="A116" s="31"/>
      <c r="B116" s="32"/>
      <c r="C116" s="33"/>
      <c r="D116" s="33"/>
      <c r="E116" s="296" t="s">
        <v>847</v>
      </c>
      <c r="F116" s="294"/>
      <c r="G116" s="294"/>
      <c r="H116" s="294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848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36" t="str">
        <f>E13</f>
        <v>SO 01-1-18 - Rozvádzač RK 2.n.p.</v>
      </c>
      <c r="F118" s="294"/>
      <c r="G118" s="294"/>
      <c r="H118" s="29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20</v>
      </c>
      <c r="D120" s="33"/>
      <c r="E120" s="33"/>
      <c r="F120" s="24" t="str">
        <f>F16</f>
        <v>Vígľaš-Pstruša</v>
      </c>
      <c r="G120" s="33"/>
      <c r="H120" s="33"/>
      <c r="I120" s="26" t="s">
        <v>22</v>
      </c>
      <c r="J120" s="67" t="str">
        <f>IF(J16="","",J16)</f>
        <v>Vyplň údaj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15" customHeight="1">
      <c r="A122" s="31"/>
      <c r="B122" s="32"/>
      <c r="C122" s="26" t="s">
        <v>23</v>
      </c>
      <c r="D122" s="33"/>
      <c r="E122" s="33"/>
      <c r="F122" s="24" t="str">
        <f>E19</f>
        <v>AGROSEV, spol. s r.o.</v>
      </c>
      <c r="G122" s="33"/>
      <c r="H122" s="33"/>
      <c r="I122" s="26" t="s">
        <v>31</v>
      </c>
      <c r="J122" s="29" t="str">
        <f>E25</f>
        <v>architektúra, s.r.o.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29</v>
      </c>
      <c r="D123" s="33"/>
      <c r="E123" s="33"/>
      <c r="F123" s="24" t="str">
        <f>IF(E22="","",E22)</f>
        <v>Vyplň údaj</v>
      </c>
      <c r="G123" s="33"/>
      <c r="H123" s="33"/>
      <c r="I123" s="26" t="s">
        <v>36</v>
      </c>
      <c r="J123" s="29" t="str">
        <f>E28</f>
        <v xml:space="preserve"> 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71"/>
      <c r="B125" s="172"/>
      <c r="C125" s="173" t="s">
        <v>192</v>
      </c>
      <c r="D125" s="174" t="s">
        <v>64</v>
      </c>
      <c r="E125" s="174" t="s">
        <v>60</v>
      </c>
      <c r="F125" s="174" t="s">
        <v>61</v>
      </c>
      <c r="G125" s="174" t="s">
        <v>193</v>
      </c>
      <c r="H125" s="174" t="s">
        <v>194</v>
      </c>
      <c r="I125" s="174" t="s">
        <v>195</v>
      </c>
      <c r="J125" s="175" t="s">
        <v>170</v>
      </c>
      <c r="K125" s="176" t="s">
        <v>196</v>
      </c>
      <c r="L125" s="177"/>
      <c r="M125" s="76" t="s">
        <v>1</v>
      </c>
      <c r="N125" s="77" t="s">
        <v>43</v>
      </c>
      <c r="O125" s="77" t="s">
        <v>197</v>
      </c>
      <c r="P125" s="77" t="s">
        <v>198</v>
      </c>
      <c r="Q125" s="77" t="s">
        <v>199</v>
      </c>
      <c r="R125" s="77" t="s">
        <v>200</v>
      </c>
      <c r="S125" s="77" t="s">
        <v>201</v>
      </c>
      <c r="T125" s="78" t="s">
        <v>202</v>
      </c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</row>
    <row r="126" spans="1:63" s="2" customFormat="1" ht="22.8" customHeight="1">
      <c r="A126" s="31"/>
      <c r="B126" s="32"/>
      <c r="C126" s="83" t="s">
        <v>171</v>
      </c>
      <c r="D126" s="33"/>
      <c r="E126" s="33"/>
      <c r="F126" s="33"/>
      <c r="G126" s="33"/>
      <c r="H126" s="33"/>
      <c r="I126" s="33"/>
      <c r="J126" s="178">
        <f>BK126</f>
        <v>0</v>
      </c>
      <c r="K126" s="33"/>
      <c r="L126" s="36"/>
      <c r="M126" s="79"/>
      <c r="N126" s="179"/>
      <c r="O126" s="80"/>
      <c r="P126" s="180">
        <f>P127</f>
        <v>0</v>
      </c>
      <c r="Q126" s="80"/>
      <c r="R126" s="180">
        <f>R127</f>
        <v>0</v>
      </c>
      <c r="S126" s="80"/>
      <c r="T126" s="181">
        <f>T127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78</v>
      </c>
      <c r="AU126" s="14" t="s">
        <v>172</v>
      </c>
      <c r="BK126" s="182">
        <f>BK127</f>
        <v>0</v>
      </c>
    </row>
    <row r="127" spans="1:63" s="12" customFormat="1" ht="25.95" customHeight="1">
      <c r="B127" s="183"/>
      <c r="C127" s="184"/>
      <c r="D127" s="185" t="s">
        <v>78</v>
      </c>
      <c r="E127" s="186" t="s">
        <v>582</v>
      </c>
      <c r="F127" s="186" t="s">
        <v>868</v>
      </c>
      <c r="G127" s="184"/>
      <c r="H127" s="184"/>
      <c r="I127" s="187"/>
      <c r="J127" s="188">
        <f>BK127</f>
        <v>0</v>
      </c>
      <c r="K127" s="184"/>
      <c r="L127" s="189"/>
      <c r="M127" s="190"/>
      <c r="N127" s="191"/>
      <c r="O127" s="191"/>
      <c r="P127" s="192">
        <f>P128</f>
        <v>0</v>
      </c>
      <c r="Q127" s="191"/>
      <c r="R127" s="192">
        <f>R128</f>
        <v>0</v>
      </c>
      <c r="S127" s="191"/>
      <c r="T127" s="193">
        <f>T128</f>
        <v>0</v>
      </c>
      <c r="AR127" s="194" t="s">
        <v>85</v>
      </c>
      <c r="AT127" s="195" t="s">
        <v>78</v>
      </c>
      <c r="AU127" s="195" t="s">
        <v>7</v>
      </c>
      <c r="AY127" s="194" t="s">
        <v>205</v>
      </c>
      <c r="BK127" s="196">
        <f>BK128</f>
        <v>0</v>
      </c>
    </row>
    <row r="128" spans="1:63" s="12" customFormat="1" ht="22.8" customHeight="1">
      <c r="B128" s="183"/>
      <c r="C128" s="184"/>
      <c r="D128" s="185" t="s">
        <v>78</v>
      </c>
      <c r="E128" s="197" t="s">
        <v>1216</v>
      </c>
      <c r="F128" s="197" t="s">
        <v>1217</v>
      </c>
      <c r="G128" s="184"/>
      <c r="H128" s="184"/>
      <c r="I128" s="187"/>
      <c r="J128" s="198">
        <f>BK128</f>
        <v>0</v>
      </c>
      <c r="K128" s="184"/>
      <c r="L128" s="189"/>
      <c r="M128" s="190"/>
      <c r="N128" s="191"/>
      <c r="O128" s="191"/>
      <c r="P128" s="192">
        <f>SUM(P129:P140)</f>
        <v>0</v>
      </c>
      <c r="Q128" s="191"/>
      <c r="R128" s="192">
        <f>SUM(R129:R140)</f>
        <v>0</v>
      </c>
      <c r="S128" s="191"/>
      <c r="T128" s="193">
        <f>SUM(T129:T140)</f>
        <v>0</v>
      </c>
      <c r="AR128" s="194" t="s">
        <v>85</v>
      </c>
      <c r="AT128" s="195" t="s">
        <v>78</v>
      </c>
      <c r="AU128" s="195" t="s">
        <v>85</v>
      </c>
      <c r="AY128" s="194" t="s">
        <v>205</v>
      </c>
      <c r="BK128" s="196">
        <f>SUM(BK129:BK140)</f>
        <v>0</v>
      </c>
    </row>
    <row r="129" spans="1:65" s="2" customFormat="1" ht="24.15" customHeight="1">
      <c r="A129" s="31"/>
      <c r="B129" s="32"/>
      <c r="C129" s="199" t="s">
        <v>85</v>
      </c>
      <c r="D129" s="199" t="s">
        <v>207</v>
      </c>
      <c r="E129" s="200" t="s">
        <v>1299</v>
      </c>
      <c r="F129" s="201" t="s">
        <v>1300</v>
      </c>
      <c r="G129" s="202" t="s">
        <v>278</v>
      </c>
      <c r="H129" s="203">
        <v>1</v>
      </c>
      <c r="I129" s="204"/>
      <c r="J129" s="205">
        <f t="shared" ref="J129:J140" si="0">ROUND(I129*H129,2)</f>
        <v>0</v>
      </c>
      <c r="K129" s="206"/>
      <c r="L129" s="36"/>
      <c r="M129" s="207" t="s">
        <v>1</v>
      </c>
      <c r="N129" s="208" t="s">
        <v>45</v>
      </c>
      <c r="O129" s="72"/>
      <c r="P129" s="209">
        <f t="shared" ref="P129:P140" si="1">O129*H129</f>
        <v>0</v>
      </c>
      <c r="Q129" s="209">
        <v>0</v>
      </c>
      <c r="R129" s="209">
        <f t="shared" ref="R129:R140" si="2">Q129*H129</f>
        <v>0</v>
      </c>
      <c r="S129" s="209">
        <v>0</v>
      </c>
      <c r="T129" s="210">
        <f t="shared" ref="T129:T140" si="3"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11" t="s">
        <v>211</v>
      </c>
      <c r="AT129" s="211" t="s">
        <v>207</v>
      </c>
      <c r="AU129" s="211" t="s">
        <v>90</v>
      </c>
      <c r="AY129" s="14" t="s">
        <v>205</v>
      </c>
      <c r="BE129" s="212">
        <f t="shared" ref="BE129:BE140" si="4">IF(N129="základná",J129,0)</f>
        <v>0</v>
      </c>
      <c r="BF129" s="212">
        <f t="shared" ref="BF129:BF140" si="5">IF(N129="znížená",J129,0)</f>
        <v>0</v>
      </c>
      <c r="BG129" s="212">
        <f t="shared" ref="BG129:BG140" si="6">IF(N129="zákl. prenesená",J129,0)</f>
        <v>0</v>
      </c>
      <c r="BH129" s="212">
        <f t="shared" ref="BH129:BH140" si="7">IF(N129="zníž. prenesená",J129,0)</f>
        <v>0</v>
      </c>
      <c r="BI129" s="212">
        <f t="shared" ref="BI129:BI140" si="8">IF(N129="nulová",J129,0)</f>
        <v>0</v>
      </c>
      <c r="BJ129" s="14" t="s">
        <v>90</v>
      </c>
      <c r="BK129" s="212">
        <f t="shared" ref="BK129:BK140" si="9">ROUND(I129*H129,2)</f>
        <v>0</v>
      </c>
      <c r="BL129" s="14" t="s">
        <v>211</v>
      </c>
      <c r="BM129" s="211" t="s">
        <v>90</v>
      </c>
    </row>
    <row r="130" spans="1:65" s="2" customFormat="1" ht="24.15" customHeight="1">
      <c r="A130" s="31"/>
      <c r="B130" s="32"/>
      <c r="C130" s="213" t="s">
        <v>90</v>
      </c>
      <c r="D130" s="213" t="s">
        <v>223</v>
      </c>
      <c r="E130" s="214" t="s">
        <v>1301</v>
      </c>
      <c r="F130" s="215" t="s">
        <v>1302</v>
      </c>
      <c r="G130" s="216" t="s">
        <v>278</v>
      </c>
      <c r="H130" s="217">
        <v>1</v>
      </c>
      <c r="I130" s="218"/>
      <c r="J130" s="219">
        <f t="shared" si="0"/>
        <v>0</v>
      </c>
      <c r="K130" s="220"/>
      <c r="L130" s="221"/>
      <c r="M130" s="222" t="s">
        <v>1</v>
      </c>
      <c r="N130" s="223" t="s">
        <v>45</v>
      </c>
      <c r="O130" s="72"/>
      <c r="P130" s="209">
        <f t="shared" si="1"/>
        <v>0</v>
      </c>
      <c r="Q130" s="209">
        <v>0</v>
      </c>
      <c r="R130" s="209">
        <f t="shared" si="2"/>
        <v>0</v>
      </c>
      <c r="S130" s="209">
        <v>0</v>
      </c>
      <c r="T130" s="210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1" t="s">
        <v>227</v>
      </c>
      <c r="AT130" s="211" t="s">
        <v>223</v>
      </c>
      <c r="AU130" s="211" t="s">
        <v>90</v>
      </c>
      <c r="AY130" s="14" t="s">
        <v>205</v>
      </c>
      <c r="BE130" s="212">
        <f t="shared" si="4"/>
        <v>0</v>
      </c>
      <c r="BF130" s="212">
        <f t="shared" si="5"/>
        <v>0</v>
      </c>
      <c r="BG130" s="212">
        <f t="shared" si="6"/>
        <v>0</v>
      </c>
      <c r="BH130" s="212">
        <f t="shared" si="7"/>
        <v>0</v>
      </c>
      <c r="BI130" s="212">
        <f t="shared" si="8"/>
        <v>0</v>
      </c>
      <c r="BJ130" s="14" t="s">
        <v>90</v>
      </c>
      <c r="BK130" s="212">
        <f t="shared" si="9"/>
        <v>0</v>
      </c>
      <c r="BL130" s="14" t="s">
        <v>211</v>
      </c>
      <c r="BM130" s="211" t="s">
        <v>211</v>
      </c>
    </row>
    <row r="131" spans="1:65" s="2" customFormat="1" ht="24.15" customHeight="1">
      <c r="A131" s="31"/>
      <c r="B131" s="32"/>
      <c r="C131" s="199" t="s">
        <v>97</v>
      </c>
      <c r="D131" s="199" t="s">
        <v>207</v>
      </c>
      <c r="E131" s="200" t="s">
        <v>1168</v>
      </c>
      <c r="F131" s="201" t="s">
        <v>1169</v>
      </c>
      <c r="G131" s="202" t="s">
        <v>278</v>
      </c>
      <c r="H131" s="203">
        <v>5</v>
      </c>
      <c r="I131" s="204"/>
      <c r="J131" s="205">
        <f t="shared" si="0"/>
        <v>0</v>
      </c>
      <c r="K131" s="206"/>
      <c r="L131" s="36"/>
      <c r="M131" s="207" t="s">
        <v>1</v>
      </c>
      <c r="N131" s="208" t="s">
        <v>45</v>
      </c>
      <c r="O131" s="72"/>
      <c r="P131" s="209">
        <f t="shared" si="1"/>
        <v>0</v>
      </c>
      <c r="Q131" s="209">
        <v>0</v>
      </c>
      <c r="R131" s="209">
        <f t="shared" si="2"/>
        <v>0</v>
      </c>
      <c r="S131" s="209">
        <v>0</v>
      </c>
      <c r="T131" s="210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211</v>
      </c>
      <c r="AT131" s="211" t="s">
        <v>207</v>
      </c>
      <c r="AU131" s="211" t="s">
        <v>90</v>
      </c>
      <c r="AY131" s="14" t="s">
        <v>205</v>
      </c>
      <c r="BE131" s="212">
        <f t="shared" si="4"/>
        <v>0</v>
      </c>
      <c r="BF131" s="212">
        <f t="shared" si="5"/>
        <v>0</v>
      </c>
      <c r="BG131" s="212">
        <f t="shared" si="6"/>
        <v>0</v>
      </c>
      <c r="BH131" s="212">
        <f t="shared" si="7"/>
        <v>0</v>
      </c>
      <c r="BI131" s="212">
        <f t="shared" si="8"/>
        <v>0</v>
      </c>
      <c r="BJ131" s="14" t="s">
        <v>90</v>
      </c>
      <c r="BK131" s="212">
        <f t="shared" si="9"/>
        <v>0</v>
      </c>
      <c r="BL131" s="14" t="s">
        <v>211</v>
      </c>
      <c r="BM131" s="211" t="s">
        <v>229</v>
      </c>
    </row>
    <row r="132" spans="1:65" s="2" customFormat="1" ht="24.15" customHeight="1">
      <c r="A132" s="31"/>
      <c r="B132" s="32"/>
      <c r="C132" s="213" t="s">
        <v>211</v>
      </c>
      <c r="D132" s="213" t="s">
        <v>223</v>
      </c>
      <c r="E132" s="214" t="s">
        <v>1170</v>
      </c>
      <c r="F132" s="215" t="s">
        <v>1171</v>
      </c>
      <c r="G132" s="216" t="s">
        <v>278</v>
      </c>
      <c r="H132" s="217">
        <v>5</v>
      </c>
      <c r="I132" s="218"/>
      <c r="J132" s="219">
        <f t="shared" si="0"/>
        <v>0</v>
      </c>
      <c r="K132" s="220"/>
      <c r="L132" s="221"/>
      <c r="M132" s="222" t="s">
        <v>1</v>
      </c>
      <c r="N132" s="223" t="s">
        <v>45</v>
      </c>
      <c r="O132" s="72"/>
      <c r="P132" s="209">
        <f t="shared" si="1"/>
        <v>0</v>
      </c>
      <c r="Q132" s="209">
        <v>0</v>
      </c>
      <c r="R132" s="209">
        <f t="shared" si="2"/>
        <v>0</v>
      </c>
      <c r="S132" s="209">
        <v>0</v>
      </c>
      <c r="T132" s="21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227</v>
      </c>
      <c r="AT132" s="211" t="s">
        <v>223</v>
      </c>
      <c r="AU132" s="211" t="s">
        <v>90</v>
      </c>
      <c r="AY132" s="14" t="s">
        <v>205</v>
      </c>
      <c r="BE132" s="212">
        <f t="shared" si="4"/>
        <v>0</v>
      </c>
      <c r="BF132" s="212">
        <f t="shared" si="5"/>
        <v>0</v>
      </c>
      <c r="BG132" s="212">
        <f t="shared" si="6"/>
        <v>0</v>
      </c>
      <c r="BH132" s="212">
        <f t="shared" si="7"/>
        <v>0</v>
      </c>
      <c r="BI132" s="212">
        <f t="shared" si="8"/>
        <v>0</v>
      </c>
      <c r="BJ132" s="14" t="s">
        <v>90</v>
      </c>
      <c r="BK132" s="212">
        <f t="shared" si="9"/>
        <v>0</v>
      </c>
      <c r="BL132" s="14" t="s">
        <v>211</v>
      </c>
      <c r="BM132" s="211" t="s">
        <v>227</v>
      </c>
    </row>
    <row r="133" spans="1:65" s="2" customFormat="1" ht="24.15" customHeight="1">
      <c r="A133" s="31"/>
      <c r="B133" s="32"/>
      <c r="C133" s="199" t="s">
        <v>222</v>
      </c>
      <c r="D133" s="199" t="s">
        <v>207</v>
      </c>
      <c r="E133" s="200" t="s">
        <v>1182</v>
      </c>
      <c r="F133" s="201" t="s">
        <v>1183</v>
      </c>
      <c r="G133" s="202" t="s">
        <v>278</v>
      </c>
      <c r="H133" s="203">
        <v>2</v>
      </c>
      <c r="I133" s="204"/>
      <c r="J133" s="205">
        <f t="shared" si="0"/>
        <v>0</v>
      </c>
      <c r="K133" s="206"/>
      <c r="L133" s="36"/>
      <c r="M133" s="207" t="s">
        <v>1</v>
      </c>
      <c r="N133" s="208" t="s">
        <v>45</v>
      </c>
      <c r="O133" s="72"/>
      <c r="P133" s="209">
        <f t="shared" si="1"/>
        <v>0</v>
      </c>
      <c r="Q133" s="209">
        <v>0</v>
      </c>
      <c r="R133" s="209">
        <f t="shared" si="2"/>
        <v>0</v>
      </c>
      <c r="S133" s="209">
        <v>0</v>
      </c>
      <c r="T133" s="21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211</v>
      </c>
      <c r="AT133" s="211" t="s">
        <v>207</v>
      </c>
      <c r="AU133" s="211" t="s">
        <v>90</v>
      </c>
      <c r="AY133" s="14" t="s">
        <v>205</v>
      </c>
      <c r="BE133" s="212">
        <f t="shared" si="4"/>
        <v>0</v>
      </c>
      <c r="BF133" s="212">
        <f t="shared" si="5"/>
        <v>0</v>
      </c>
      <c r="BG133" s="212">
        <f t="shared" si="6"/>
        <v>0</v>
      </c>
      <c r="BH133" s="212">
        <f t="shared" si="7"/>
        <v>0</v>
      </c>
      <c r="BI133" s="212">
        <f t="shared" si="8"/>
        <v>0</v>
      </c>
      <c r="BJ133" s="14" t="s">
        <v>90</v>
      </c>
      <c r="BK133" s="212">
        <f t="shared" si="9"/>
        <v>0</v>
      </c>
      <c r="BL133" s="14" t="s">
        <v>211</v>
      </c>
      <c r="BM133" s="211" t="s">
        <v>245</v>
      </c>
    </row>
    <row r="134" spans="1:65" s="2" customFormat="1" ht="24.15" customHeight="1">
      <c r="A134" s="31"/>
      <c r="B134" s="32"/>
      <c r="C134" s="213" t="s">
        <v>229</v>
      </c>
      <c r="D134" s="213" t="s">
        <v>223</v>
      </c>
      <c r="E134" s="214" t="s">
        <v>1184</v>
      </c>
      <c r="F134" s="215" t="s">
        <v>1185</v>
      </c>
      <c r="G134" s="216" t="s">
        <v>278</v>
      </c>
      <c r="H134" s="217">
        <v>1</v>
      </c>
      <c r="I134" s="218"/>
      <c r="J134" s="219">
        <f t="shared" si="0"/>
        <v>0</v>
      </c>
      <c r="K134" s="220"/>
      <c r="L134" s="221"/>
      <c r="M134" s="222" t="s">
        <v>1</v>
      </c>
      <c r="N134" s="223" t="s">
        <v>45</v>
      </c>
      <c r="O134" s="72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4" t="s">
        <v>90</v>
      </c>
      <c r="BK134" s="212">
        <f t="shared" si="9"/>
        <v>0</v>
      </c>
      <c r="BL134" s="14" t="s">
        <v>211</v>
      </c>
      <c r="BM134" s="211" t="s">
        <v>254</v>
      </c>
    </row>
    <row r="135" spans="1:65" s="2" customFormat="1" ht="16.5" customHeight="1">
      <c r="A135" s="31"/>
      <c r="B135" s="32"/>
      <c r="C135" s="213" t="s">
        <v>234</v>
      </c>
      <c r="D135" s="213" t="s">
        <v>223</v>
      </c>
      <c r="E135" s="214" t="s">
        <v>1192</v>
      </c>
      <c r="F135" s="215" t="s">
        <v>1193</v>
      </c>
      <c r="G135" s="216" t="s">
        <v>278</v>
      </c>
      <c r="H135" s="217">
        <v>2</v>
      </c>
      <c r="I135" s="218"/>
      <c r="J135" s="219">
        <f t="shared" si="0"/>
        <v>0</v>
      </c>
      <c r="K135" s="220"/>
      <c r="L135" s="221"/>
      <c r="M135" s="222" t="s">
        <v>1</v>
      </c>
      <c r="N135" s="223" t="s">
        <v>45</v>
      </c>
      <c r="O135" s="72"/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227</v>
      </c>
      <c r="AT135" s="211" t="s">
        <v>223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211</v>
      </c>
      <c r="BM135" s="211" t="s">
        <v>262</v>
      </c>
    </row>
    <row r="136" spans="1:65" s="2" customFormat="1" ht="33" customHeight="1">
      <c r="A136" s="31"/>
      <c r="B136" s="32"/>
      <c r="C136" s="199" t="s">
        <v>227</v>
      </c>
      <c r="D136" s="199" t="s">
        <v>207</v>
      </c>
      <c r="E136" s="200" t="s">
        <v>1264</v>
      </c>
      <c r="F136" s="201" t="s">
        <v>1265</v>
      </c>
      <c r="G136" s="202" t="s">
        <v>302</v>
      </c>
      <c r="H136" s="203">
        <v>20</v>
      </c>
      <c r="I136" s="204"/>
      <c r="J136" s="205">
        <f t="shared" si="0"/>
        <v>0</v>
      </c>
      <c r="K136" s="206"/>
      <c r="L136" s="36"/>
      <c r="M136" s="207" t="s">
        <v>1</v>
      </c>
      <c r="N136" s="208" t="s">
        <v>45</v>
      </c>
      <c r="O136" s="72"/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211</v>
      </c>
      <c r="AT136" s="211" t="s">
        <v>207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211</v>
      </c>
      <c r="BM136" s="211" t="s">
        <v>271</v>
      </c>
    </row>
    <row r="137" spans="1:65" s="2" customFormat="1" ht="16.5" customHeight="1">
      <c r="A137" s="31"/>
      <c r="B137" s="32"/>
      <c r="C137" s="213" t="s">
        <v>241</v>
      </c>
      <c r="D137" s="213" t="s">
        <v>223</v>
      </c>
      <c r="E137" s="214" t="s">
        <v>1266</v>
      </c>
      <c r="F137" s="215" t="s">
        <v>1267</v>
      </c>
      <c r="G137" s="216" t="s">
        <v>302</v>
      </c>
      <c r="H137" s="217">
        <v>20</v>
      </c>
      <c r="I137" s="218"/>
      <c r="J137" s="219">
        <f t="shared" si="0"/>
        <v>0</v>
      </c>
      <c r="K137" s="220"/>
      <c r="L137" s="221"/>
      <c r="M137" s="222" t="s">
        <v>1</v>
      </c>
      <c r="N137" s="223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227</v>
      </c>
      <c r="AT137" s="211" t="s">
        <v>223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211</v>
      </c>
      <c r="BM137" s="211" t="s">
        <v>280</v>
      </c>
    </row>
    <row r="138" spans="1:65" s="2" customFormat="1" ht="16.5" customHeight="1">
      <c r="A138" s="31"/>
      <c r="B138" s="32"/>
      <c r="C138" s="199" t="s">
        <v>245</v>
      </c>
      <c r="D138" s="199" t="s">
        <v>207</v>
      </c>
      <c r="E138" s="200" t="s">
        <v>1290</v>
      </c>
      <c r="F138" s="201" t="s">
        <v>1291</v>
      </c>
      <c r="G138" s="202" t="s">
        <v>278</v>
      </c>
      <c r="H138" s="203">
        <v>1</v>
      </c>
      <c r="I138" s="204"/>
      <c r="J138" s="205">
        <f t="shared" si="0"/>
        <v>0</v>
      </c>
      <c r="K138" s="206"/>
      <c r="L138" s="36"/>
      <c r="M138" s="207" t="s">
        <v>1</v>
      </c>
      <c r="N138" s="208" t="s">
        <v>45</v>
      </c>
      <c r="O138" s="72"/>
      <c r="P138" s="209">
        <f t="shared" si="1"/>
        <v>0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211</v>
      </c>
      <c r="AT138" s="211" t="s">
        <v>207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211</v>
      </c>
      <c r="BM138" s="211" t="s">
        <v>8</v>
      </c>
    </row>
    <row r="139" spans="1:65" s="2" customFormat="1" ht="16.5" customHeight="1">
      <c r="A139" s="31"/>
      <c r="B139" s="32"/>
      <c r="C139" s="213" t="s">
        <v>250</v>
      </c>
      <c r="D139" s="213" t="s">
        <v>223</v>
      </c>
      <c r="E139" s="214" t="s">
        <v>1303</v>
      </c>
      <c r="F139" s="215" t="s">
        <v>1304</v>
      </c>
      <c r="G139" s="216" t="s">
        <v>278</v>
      </c>
      <c r="H139" s="217">
        <v>1</v>
      </c>
      <c r="I139" s="218"/>
      <c r="J139" s="219">
        <f t="shared" si="0"/>
        <v>0</v>
      </c>
      <c r="K139" s="220"/>
      <c r="L139" s="221"/>
      <c r="M139" s="222" t="s">
        <v>1</v>
      </c>
      <c r="N139" s="223" t="s">
        <v>45</v>
      </c>
      <c r="O139" s="72"/>
      <c r="P139" s="209">
        <f t="shared" si="1"/>
        <v>0</v>
      </c>
      <c r="Q139" s="209">
        <v>0</v>
      </c>
      <c r="R139" s="209">
        <f t="shared" si="2"/>
        <v>0</v>
      </c>
      <c r="S139" s="209">
        <v>0</v>
      </c>
      <c r="T139" s="210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227</v>
      </c>
      <c r="AT139" s="211" t="s">
        <v>223</v>
      </c>
      <c r="AU139" s="211" t="s">
        <v>90</v>
      </c>
      <c r="AY139" s="14" t="s">
        <v>205</v>
      </c>
      <c r="BE139" s="212">
        <f t="shared" si="4"/>
        <v>0</v>
      </c>
      <c r="BF139" s="212">
        <f t="shared" si="5"/>
        <v>0</v>
      </c>
      <c r="BG139" s="212">
        <f t="shared" si="6"/>
        <v>0</v>
      </c>
      <c r="BH139" s="212">
        <f t="shared" si="7"/>
        <v>0</v>
      </c>
      <c r="BI139" s="212">
        <f t="shared" si="8"/>
        <v>0</v>
      </c>
      <c r="BJ139" s="14" t="s">
        <v>90</v>
      </c>
      <c r="BK139" s="212">
        <f t="shared" si="9"/>
        <v>0</v>
      </c>
      <c r="BL139" s="14" t="s">
        <v>211</v>
      </c>
      <c r="BM139" s="211" t="s">
        <v>295</v>
      </c>
    </row>
    <row r="140" spans="1:65" s="2" customFormat="1" ht="16.5" customHeight="1">
      <c r="A140" s="31"/>
      <c r="B140" s="32"/>
      <c r="C140" s="213" t="s">
        <v>254</v>
      </c>
      <c r="D140" s="213" t="s">
        <v>223</v>
      </c>
      <c r="E140" s="214" t="s">
        <v>1305</v>
      </c>
      <c r="F140" s="215" t="s">
        <v>1306</v>
      </c>
      <c r="G140" s="216" t="s">
        <v>278</v>
      </c>
      <c r="H140" s="217">
        <v>1</v>
      </c>
      <c r="I140" s="218"/>
      <c r="J140" s="219">
        <f t="shared" si="0"/>
        <v>0</v>
      </c>
      <c r="K140" s="220"/>
      <c r="L140" s="221"/>
      <c r="M140" s="230" t="s">
        <v>1</v>
      </c>
      <c r="N140" s="231" t="s">
        <v>45</v>
      </c>
      <c r="O140" s="227"/>
      <c r="P140" s="228">
        <f t="shared" si="1"/>
        <v>0</v>
      </c>
      <c r="Q140" s="228">
        <v>0</v>
      </c>
      <c r="R140" s="228">
        <f t="shared" si="2"/>
        <v>0</v>
      </c>
      <c r="S140" s="228">
        <v>0</v>
      </c>
      <c r="T140" s="229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227</v>
      </c>
      <c r="AT140" s="211" t="s">
        <v>223</v>
      </c>
      <c r="AU140" s="211" t="s">
        <v>90</v>
      </c>
      <c r="AY140" s="14" t="s">
        <v>205</v>
      </c>
      <c r="BE140" s="212">
        <f t="shared" si="4"/>
        <v>0</v>
      </c>
      <c r="BF140" s="212">
        <f t="shared" si="5"/>
        <v>0</v>
      </c>
      <c r="BG140" s="212">
        <f t="shared" si="6"/>
        <v>0</v>
      </c>
      <c r="BH140" s="212">
        <f t="shared" si="7"/>
        <v>0</v>
      </c>
      <c r="BI140" s="212">
        <f t="shared" si="8"/>
        <v>0</v>
      </c>
      <c r="BJ140" s="14" t="s">
        <v>90</v>
      </c>
      <c r="BK140" s="212">
        <f t="shared" si="9"/>
        <v>0</v>
      </c>
      <c r="BL140" s="14" t="s">
        <v>211</v>
      </c>
      <c r="BM140" s="211" t="s">
        <v>305</v>
      </c>
    </row>
    <row r="141" spans="1:65" s="2" customFormat="1" ht="6.9" customHeight="1">
      <c r="A141" s="31"/>
      <c r="B141" s="55"/>
      <c r="C141" s="56"/>
      <c r="D141" s="56"/>
      <c r="E141" s="56"/>
      <c r="F141" s="56"/>
      <c r="G141" s="56"/>
      <c r="H141" s="56"/>
      <c r="I141" s="56"/>
      <c r="J141" s="56"/>
      <c r="K141" s="56"/>
      <c r="L141" s="36"/>
      <c r="M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</sheetData>
  <sheetProtection algorithmName="SHA-512" hashValue="4KehSDatRLDQKD/tYH9HKG+ZSxRKfuZqSzQm3RoEWjh2gdQRwPtWzwkmyXXersSBijXgo5PIro+Tk1m9zQVTZw==" saltValue="1FUMoJW//SxYTBCaH+K6gGca2S25bvXFJ5odvPV8EZWFX+Ok1ZwjyJKkJvNebm5TJD6pj4Guew5C1S1YZ6Fu6Q==" spinCount="100000" sheet="1" objects="1" scenarios="1" formatColumns="0" formatRows="0" autoFilter="0"/>
  <autoFilter ref="C125:K140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152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s="1" customFormat="1" ht="12" customHeight="1">
      <c r="B8" s="17"/>
      <c r="D8" s="120" t="s">
        <v>160</v>
      </c>
      <c r="L8" s="17"/>
    </row>
    <row r="9" spans="1:46" s="2" customFormat="1" ht="16.5" customHeight="1">
      <c r="A9" s="31"/>
      <c r="B9" s="36"/>
      <c r="C9" s="31"/>
      <c r="D9" s="31"/>
      <c r="E9" s="285" t="s">
        <v>161</v>
      </c>
      <c r="F9" s="287"/>
      <c r="G9" s="287"/>
      <c r="H9" s="287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20" t="s">
        <v>162</v>
      </c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288" t="s">
        <v>1307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0.199999999999999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20" t="s">
        <v>18</v>
      </c>
      <c r="E13" s="31"/>
      <c r="F13" s="111" t="s">
        <v>1</v>
      </c>
      <c r="G13" s="31"/>
      <c r="H13" s="31"/>
      <c r="I13" s="120" t="s">
        <v>19</v>
      </c>
      <c r="J13" s="111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20</v>
      </c>
      <c r="E14" s="31"/>
      <c r="F14" s="111" t="s">
        <v>21</v>
      </c>
      <c r="G14" s="31"/>
      <c r="H14" s="31"/>
      <c r="I14" s="120" t="s">
        <v>22</v>
      </c>
      <c r="J14" s="121" t="str">
        <f>'Rekapitulácia stavby'!AN8</f>
        <v>Vyplň údaj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8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23</v>
      </c>
      <c r="E16" s="31"/>
      <c r="F16" s="31"/>
      <c r="G16" s="31"/>
      <c r="H16" s="31"/>
      <c r="I16" s="120" t="s">
        <v>24</v>
      </c>
      <c r="J16" s="111" t="s">
        <v>25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11" t="s">
        <v>26</v>
      </c>
      <c r="F17" s="31"/>
      <c r="G17" s="31"/>
      <c r="H17" s="31"/>
      <c r="I17" s="120" t="s">
        <v>27</v>
      </c>
      <c r="J17" s="111" t="s">
        <v>28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20" t="s">
        <v>29</v>
      </c>
      <c r="E19" s="31"/>
      <c r="F19" s="31"/>
      <c r="G19" s="31"/>
      <c r="H19" s="31"/>
      <c r="I19" s="120" t="s">
        <v>24</v>
      </c>
      <c r="J19" s="27" t="str">
        <f>'Rekapitulácia stavby'!AN13</f>
        <v>Vyplň údaj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289" t="str">
        <f>'Rekapitulácia stavby'!E14</f>
        <v>Vyplň údaj</v>
      </c>
      <c r="F20" s="290"/>
      <c r="G20" s="290"/>
      <c r="H20" s="290"/>
      <c r="I20" s="120" t="s">
        <v>27</v>
      </c>
      <c r="J20" s="27" t="str">
        <f>'Rekapitulácia stavby'!AN14</f>
        <v>Vyplň údaj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20" t="s">
        <v>31</v>
      </c>
      <c r="E22" s="31"/>
      <c r="F22" s="31"/>
      <c r="G22" s="31"/>
      <c r="H22" s="31"/>
      <c r="I22" s="120" t="s">
        <v>24</v>
      </c>
      <c r="J22" s="111" t="s">
        <v>32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11" t="s">
        <v>33</v>
      </c>
      <c r="F23" s="31"/>
      <c r="G23" s="31"/>
      <c r="H23" s="31"/>
      <c r="I23" s="120" t="s">
        <v>27</v>
      </c>
      <c r="J23" s="111" t="s">
        <v>34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20" t="s">
        <v>36</v>
      </c>
      <c r="E25" s="31"/>
      <c r="F25" s="31"/>
      <c r="G25" s="31"/>
      <c r="H25" s="31"/>
      <c r="I25" s="120" t="s">
        <v>24</v>
      </c>
      <c r="J25" s="111" t="str">
        <f>IF('Rekapitulácia stavby'!AN19="","",'Rekapitulácia stavby'!AN19)</f>
        <v/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11" t="str">
        <f>IF('Rekapitulácia stavby'!E20="","",'Rekapitulácia stavby'!E20)</f>
        <v xml:space="preserve"> </v>
      </c>
      <c r="F26" s="31"/>
      <c r="G26" s="31"/>
      <c r="H26" s="31"/>
      <c r="I26" s="120" t="s">
        <v>27</v>
      </c>
      <c r="J26" s="111" t="str">
        <f>IF('Rekapitulácia stavby'!AN20="","",'Rekapitulácia stavby'!AN20)</f>
        <v/>
      </c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20" t="s">
        <v>38</v>
      </c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24"/>
      <c r="B29" s="125"/>
      <c r="C29" s="124"/>
      <c r="D29" s="124"/>
      <c r="E29" s="291" t="s">
        <v>1</v>
      </c>
      <c r="F29" s="291"/>
      <c r="G29" s="291"/>
      <c r="H29" s="291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pans="1:31" s="2" customFormat="1" ht="6.9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27"/>
      <c r="E31" s="127"/>
      <c r="F31" s="127"/>
      <c r="G31" s="127"/>
      <c r="H31" s="127"/>
      <c r="I31" s="127"/>
      <c r="J31" s="127"/>
      <c r="K31" s="127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8" t="s">
        <v>39</v>
      </c>
      <c r="E32" s="31"/>
      <c r="F32" s="31"/>
      <c r="G32" s="31"/>
      <c r="H32" s="31"/>
      <c r="I32" s="31"/>
      <c r="J32" s="129">
        <f>ROUND(J131, 2)</f>
        <v>0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31"/>
      <c r="F34" s="130" t="s">
        <v>41</v>
      </c>
      <c r="G34" s="31"/>
      <c r="H34" s="31"/>
      <c r="I34" s="130" t="s">
        <v>40</v>
      </c>
      <c r="J34" s="130" t="s">
        <v>42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customHeight="1">
      <c r="A35" s="31"/>
      <c r="B35" s="36"/>
      <c r="C35" s="31"/>
      <c r="D35" s="131" t="s">
        <v>43</v>
      </c>
      <c r="E35" s="132" t="s">
        <v>44</v>
      </c>
      <c r="F35" s="133">
        <f>ROUND((SUM(BE131:BE274)),  2)</f>
        <v>0</v>
      </c>
      <c r="G35" s="134"/>
      <c r="H35" s="134"/>
      <c r="I35" s="135">
        <v>0</v>
      </c>
      <c r="J35" s="133">
        <f>ROUND(((SUM(BE131:BE274))*I35),  2)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132" t="s">
        <v>45</v>
      </c>
      <c r="F36" s="133">
        <f>ROUND((SUM(BF131:BF274)),  2)</f>
        <v>0</v>
      </c>
      <c r="G36" s="134"/>
      <c r="H36" s="134"/>
      <c r="I36" s="135">
        <v>0.2</v>
      </c>
      <c r="J36" s="133">
        <f>ROUND(((SUM(BF131:BF274))*I36),  2)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20" t="s">
        <v>46</v>
      </c>
      <c r="F37" s="136">
        <f>ROUND((SUM(BG131:BG274)),  2)</f>
        <v>0</v>
      </c>
      <c r="G37" s="31"/>
      <c r="H37" s="31"/>
      <c r="I37" s="137">
        <v>0</v>
      </c>
      <c r="J37" s="136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hidden="1" customHeight="1">
      <c r="A38" s="31"/>
      <c r="B38" s="36"/>
      <c r="C38" s="31"/>
      <c r="D38" s="31"/>
      <c r="E38" s="120" t="s">
        <v>47</v>
      </c>
      <c r="F38" s="136">
        <f>ROUND((SUM(BH131:BH274)),  2)</f>
        <v>0</v>
      </c>
      <c r="G38" s="31"/>
      <c r="H38" s="31"/>
      <c r="I38" s="137">
        <v>0.2</v>
      </c>
      <c r="J38" s="136">
        <f>0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32" t="s">
        <v>48</v>
      </c>
      <c r="F39" s="133">
        <f>ROUND((SUM(BI131:BI274)),  2)</f>
        <v>0</v>
      </c>
      <c r="G39" s="134"/>
      <c r="H39" s="134"/>
      <c r="I39" s="135">
        <v>0</v>
      </c>
      <c r="J39" s="133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8"/>
      <c r="D41" s="139" t="s">
        <v>49</v>
      </c>
      <c r="E41" s="140"/>
      <c r="F41" s="140"/>
      <c r="G41" s="141" t="s">
        <v>50</v>
      </c>
      <c r="H41" s="142" t="s">
        <v>51</v>
      </c>
      <c r="I41" s="140"/>
      <c r="J41" s="143">
        <f>SUM(J32:J39)</f>
        <v>0</v>
      </c>
      <c r="K41" s="144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92" t="s">
        <v>161</v>
      </c>
      <c r="F87" s="294"/>
      <c r="G87" s="294"/>
      <c r="H87" s="294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162</v>
      </c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36" t="str">
        <f>E11</f>
        <v>SO 01-2 - Zdravotechnika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20</v>
      </c>
      <c r="D91" s="33"/>
      <c r="E91" s="33"/>
      <c r="F91" s="24" t="str">
        <f>F14</f>
        <v>Vígľaš-Pstruša</v>
      </c>
      <c r="G91" s="33"/>
      <c r="H91" s="33"/>
      <c r="I91" s="26" t="s">
        <v>22</v>
      </c>
      <c r="J91" s="67" t="str">
        <f>IF(J14="","",J14)</f>
        <v>Vyplň údaj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15" customHeight="1">
      <c r="A93" s="31"/>
      <c r="B93" s="32"/>
      <c r="C93" s="26" t="s">
        <v>23</v>
      </c>
      <c r="D93" s="33"/>
      <c r="E93" s="33"/>
      <c r="F93" s="24" t="str">
        <f>E17</f>
        <v>AGROSEV, spol. s r.o.</v>
      </c>
      <c r="G93" s="33"/>
      <c r="H93" s="33"/>
      <c r="I93" s="26" t="s">
        <v>31</v>
      </c>
      <c r="J93" s="29" t="str">
        <f>E23</f>
        <v>architektúra, s.r.o.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15" customHeight="1">
      <c r="A94" s="31"/>
      <c r="B94" s="32"/>
      <c r="C94" s="26" t="s">
        <v>29</v>
      </c>
      <c r="D94" s="33"/>
      <c r="E94" s="33"/>
      <c r="F94" s="24" t="str">
        <f>IF(E20="","",E20)</f>
        <v>Vyplň údaj</v>
      </c>
      <c r="G94" s="33"/>
      <c r="H94" s="33"/>
      <c r="I94" s="26" t="s">
        <v>36</v>
      </c>
      <c r="J94" s="29" t="str">
        <f>E26</f>
        <v xml:space="preserve"> 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6" t="s">
        <v>169</v>
      </c>
      <c r="D96" s="157"/>
      <c r="E96" s="157"/>
      <c r="F96" s="157"/>
      <c r="G96" s="157"/>
      <c r="H96" s="157"/>
      <c r="I96" s="157"/>
      <c r="J96" s="158" t="s">
        <v>170</v>
      </c>
      <c r="K96" s="157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8" customHeight="1">
      <c r="A98" s="31"/>
      <c r="B98" s="32"/>
      <c r="C98" s="159" t="s">
        <v>171</v>
      </c>
      <c r="D98" s="33"/>
      <c r="E98" s="33"/>
      <c r="F98" s="33"/>
      <c r="G98" s="33"/>
      <c r="H98" s="33"/>
      <c r="I98" s="33"/>
      <c r="J98" s="85">
        <f>J131</f>
        <v>0</v>
      </c>
      <c r="K98" s="33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172</v>
      </c>
    </row>
    <row r="99" spans="1:47" s="9" customFormat="1" ht="24.9" customHeight="1">
      <c r="B99" s="160"/>
      <c r="C99" s="161"/>
      <c r="D99" s="162" t="s">
        <v>180</v>
      </c>
      <c r="E99" s="163"/>
      <c r="F99" s="163"/>
      <c r="G99" s="163"/>
      <c r="H99" s="163"/>
      <c r="I99" s="163"/>
      <c r="J99" s="164">
        <f>J132</f>
        <v>0</v>
      </c>
      <c r="K99" s="161"/>
      <c r="L99" s="165"/>
    </row>
    <row r="100" spans="1:47" s="10" customFormat="1" ht="19.95" customHeight="1">
      <c r="B100" s="166"/>
      <c r="C100" s="105"/>
      <c r="D100" s="167" t="s">
        <v>1308</v>
      </c>
      <c r="E100" s="168"/>
      <c r="F100" s="168"/>
      <c r="G100" s="168"/>
      <c r="H100" s="168"/>
      <c r="I100" s="168"/>
      <c r="J100" s="169">
        <f>J133</f>
        <v>0</v>
      </c>
      <c r="K100" s="105"/>
      <c r="L100" s="170"/>
    </row>
    <row r="101" spans="1:47" s="10" customFormat="1" ht="19.95" customHeight="1">
      <c r="B101" s="166"/>
      <c r="C101" s="105"/>
      <c r="D101" s="167" t="s">
        <v>1309</v>
      </c>
      <c r="E101" s="168"/>
      <c r="F101" s="168"/>
      <c r="G101" s="168"/>
      <c r="H101" s="168"/>
      <c r="I101" s="168"/>
      <c r="J101" s="169">
        <f>J143</f>
        <v>0</v>
      </c>
      <c r="K101" s="105"/>
      <c r="L101" s="170"/>
    </row>
    <row r="102" spans="1:47" s="10" customFormat="1" ht="19.95" customHeight="1">
      <c r="B102" s="166"/>
      <c r="C102" s="105"/>
      <c r="D102" s="167" t="s">
        <v>1310</v>
      </c>
      <c r="E102" s="168"/>
      <c r="F102" s="168"/>
      <c r="G102" s="168"/>
      <c r="H102" s="168"/>
      <c r="I102" s="168"/>
      <c r="J102" s="169">
        <f>J153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1311</v>
      </c>
      <c r="E103" s="168"/>
      <c r="F103" s="168"/>
      <c r="G103" s="168"/>
      <c r="H103" s="168"/>
      <c r="I103" s="168"/>
      <c r="J103" s="169">
        <f>J158</f>
        <v>0</v>
      </c>
      <c r="K103" s="105"/>
      <c r="L103" s="170"/>
    </row>
    <row r="104" spans="1:47" s="10" customFormat="1" ht="19.95" customHeight="1">
      <c r="B104" s="166"/>
      <c r="C104" s="105"/>
      <c r="D104" s="167" t="s">
        <v>1312</v>
      </c>
      <c r="E104" s="168"/>
      <c r="F104" s="168"/>
      <c r="G104" s="168"/>
      <c r="H104" s="168"/>
      <c r="I104" s="168"/>
      <c r="J104" s="169">
        <f>J190</f>
        <v>0</v>
      </c>
      <c r="K104" s="105"/>
      <c r="L104" s="170"/>
    </row>
    <row r="105" spans="1:47" s="10" customFormat="1" ht="19.95" customHeight="1">
      <c r="B105" s="166"/>
      <c r="C105" s="105"/>
      <c r="D105" s="167" t="s">
        <v>1313</v>
      </c>
      <c r="E105" s="168"/>
      <c r="F105" s="168"/>
      <c r="G105" s="168"/>
      <c r="H105" s="168"/>
      <c r="I105" s="168"/>
      <c r="J105" s="169">
        <f>J228</f>
        <v>0</v>
      </c>
      <c r="K105" s="105"/>
      <c r="L105" s="170"/>
    </row>
    <row r="106" spans="1:47" s="10" customFormat="1" ht="19.95" customHeight="1">
      <c r="B106" s="166"/>
      <c r="C106" s="105"/>
      <c r="D106" s="167" t="s">
        <v>1314</v>
      </c>
      <c r="E106" s="168"/>
      <c r="F106" s="168"/>
      <c r="G106" s="168"/>
      <c r="H106" s="168"/>
      <c r="I106" s="168"/>
      <c r="J106" s="169">
        <f>J257</f>
        <v>0</v>
      </c>
      <c r="K106" s="105"/>
      <c r="L106" s="170"/>
    </row>
    <row r="107" spans="1:47" s="10" customFormat="1" ht="19.95" customHeight="1">
      <c r="B107" s="166"/>
      <c r="C107" s="105"/>
      <c r="D107" s="167" t="s">
        <v>1315</v>
      </c>
      <c r="E107" s="168"/>
      <c r="F107" s="168"/>
      <c r="G107" s="168"/>
      <c r="H107" s="168"/>
      <c r="I107" s="168"/>
      <c r="J107" s="169">
        <f>J259</f>
        <v>0</v>
      </c>
      <c r="K107" s="105"/>
      <c r="L107" s="170"/>
    </row>
    <row r="108" spans="1:47" s="10" customFormat="1" ht="19.95" customHeight="1">
      <c r="B108" s="166"/>
      <c r="C108" s="105"/>
      <c r="D108" s="167" t="s">
        <v>1316</v>
      </c>
      <c r="E108" s="168"/>
      <c r="F108" s="168"/>
      <c r="G108" s="168"/>
      <c r="H108" s="168"/>
      <c r="I108" s="168"/>
      <c r="J108" s="169">
        <f>J265</f>
        <v>0</v>
      </c>
      <c r="K108" s="105"/>
      <c r="L108" s="170"/>
    </row>
    <row r="109" spans="1:47" s="9" customFormat="1" ht="24.9" customHeight="1">
      <c r="B109" s="160"/>
      <c r="C109" s="161"/>
      <c r="D109" s="162" t="s">
        <v>1317</v>
      </c>
      <c r="E109" s="163"/>
      <c r="F109" s="163"/>
      <c r="G109" s="163"/>
      <c r="H109" s="163"/>
      <c r="I109" s="163"/>
      <c r="J109" s="164">
        <f>J272</f>
        <v>0</v>
      </c>
      <c r="K109" s="161"/>
      <c r="L109" s="165"/>
    </row>
    <row r="110" spans="1:47" s="2" customFormat="1" ht="21.75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" customHeight="1">
      <c r="A111" s="31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" customHeight="1">
      <c r="A115" s="31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" customHeight="1">
      <c r="A116" s="31"/>
      <c r="B116" s="32"/>
      <c r="C116" s="20" t="s">
        <v>191</v>
      </c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16</v>
      </c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6.25" customHeight="1">
      <c r="A119" s="31"/>
      <c r="B119" s="32"/>
      <c r="C119" s="33"/>
      <c r="D119" s="33"/>
      <c r="E119" s="292" t="str">
        <f>E7</f>
        <v>Mäsovýroba, spracovanie mäsa a výroba regionálnych mäsových výrobkov</v>
      </c>
      <c r="F119" s="293"/>
      <c r="G119" s="293"/>
      <c r="H119" s="29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1" customFormat="1" ht="12" customHeight="1">
      <c r="B120" s="18"/>
      <c r="C120" s="26" t="s">
        <v>160</v>
      </c>
      <c r="D120" s="19"/>
      <c r="E120" s="19"/>
      <c r="F120" s="19"/>
      <c r="G120" s="19"/>
      <c r="H120" s="19"/>
      <c r="I120" s="19"/>
      <c r="J120" s="19"/>
      <c r="K120" s="19"/>
      <c r="L120" s="17"/>
    </row>
    <row r="121" spans="1:31" s="2" customFormat="1" ht="16.5" customHeight="1">
      <c r="A121" s="31"/>
      <c r="B121" s="32"/>
      <c r="C121" s="33"/>
      <c r="D121" s="33"/>
      <c r="E121" s="292" t="s">
        <v>161</v>
      </c>
      <c r="F121" s="294"/>
      <c r="G121" s="294"/>
      <c r="H121" s="294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162</v>
      </c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3"/>
      <c r="D123" s="33"/>
      <c r="E123" s="236" t="str">
        <f>E11</f>
        <v>SO 01-2 - Zdravotechnika</v>
      </c>
      <c r="F123" s="294"/>
      <c r="G123" s="294"/>
      <c r="H123" s="294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20</v>
      </c>
      <c r="D125" s="33"/>
      <c r="E125" s="33"/>
      <c r="F125" s="24" t="str">
        <f>F14</f>
        <v>Vígľaš-Pstruša</v>
      </c>
      <c r="G125" s="33"/>
      <c r="H125" s="33"/>
      <c r="I125" s="26" t="s">
        <v>22</v>
      </c>
      <c r="J125" s="67" t="str">
        <f>IF(J14="","",J14)</f>
        <v>Vyplň údaj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15" customHeight="1">
      <c r="A127" s="31"/>
      <c r="B127" s="32"/>
      <c r="C127" s="26" t="s">
        <v>23</v>
      </c>
      <c r="D127" s="33"/>
      <c r="E127" s="33"/>
      <c r="F127" s="24" t="str">
        <f>E17</f>
        <v>AGROSEV, spol. s r.o.</v>
      </c>
      <c r="G127" s="33"/>
      <c r="H127" s="33"/>
      <c r="I127" s="26" t="s">
        <v>31</v>
      </c>
      <c r="J127" s="29" t="str">
        <f>E23</f>
        <v>architektúra, s.r.o.</v>
      </c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15" customHeight="1">
      <c r="A128" s="31"/>
      <c r="B128" s="32"/>
      <c r="C128" s="26" t="s">
        <v>29</v>
      </c>
      <c r="D128" s="33"/>
      <c r="E128" s="33"/>
      <c r="F128" s="24" t="str">
        <f>IF(E20="","",E20)</f>
        <v>Vyplň údaj</v>
      </c>
      <c r="G128" s="33"/>
      <c r="H128" s="33"/>
      <c r="I128" s="26" t="s">
        <v>36</v>
      </c>
      <c r="J128" s="29" t="str">
        <f>E26</f>
        <v xml:space="preserve"> </v>
      </c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52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71"/>
      <c r="B130" s="172"/>
      <c r="C130" s="173" t="s">
        <v>192</v>
      </c>
      <c r="D130" s="174" t="s">
        <v>64</v>
      </c>
      <c r="E130" s="174" t="s">
        <v>60</v>
      </c>
      <c r="F130" s="174" t="s">
        <v>61</v>
      </c>
      <c r="G130" s="174" t="s">
        <v>193</v>
      </c>
      <c r="H130" s="174" t="s">
        <v>194</v>
      </c>
      <c r="I130" s="174" t="s">
        <v>195</v>
      </c>
      <c r="J130" s="175" t="s">
        <v>170</v>
      </c>
      <c r="K130" s="176" t="s">
        <v>196</v>
      </c>
      <c r="L130" s="177"/>
      <c r="M130" s="76" t="s">
        <v>1</v>
      </c>
      <c r="N130" s="77" t="s">
        <v>43</v>
      </c>
      <c r="O130" s="77" t="s">
        <v>197</v>
      </c>
      <c r="P130" s="77" t="s">
        <v>198</v>
      </c>
      <c r="Q130" s="77" t="s">
        <v>199</v>
      </c>
      <c r="R130" s="77" t="s">
        <v>200</v>
      </c>
      <c r="S130" s="77" t="s">
        <v>201</v>
      </c>
      <c r="T130" s="78" t="s">
        <v>202</v>
      </c>
      <c r="U130" s="171"/>
      <c r="V130" s="171"/>
      <c r="W130" s="171"/>
      <c r="X130" s="171"/>
      <c r="Y130" s="171"/>
      <c r="Z130" s="171"/>
      <c r="AA130" s="171"/>
      <c r="AB130" s="171"/>
      <c r="AC130" s="171"/>
      <c r="AD130" s="171"/>
      <c r="AE130" s="171"/>
    </row>
    <row r="131" spans="1:65" s="2" customFormat="1" ht="22.8" customHeight="1">
      <c r="A131" s="31"/>
      <c r="B131" s="32"/>
      <c r="C131" s="83" t="s">
        <v>171</v>
      </c>
      <c r="D131" s="33"/>
      <c r="E131" s="33"/>
      <c r="F131" s="33"/>
      <c r="G131" s="33"/>
      <c r="H131" s="33"/>
      <c r="I131" s="33"/>
      <c r="J131" s="178">
        <f>BK131</f>
        <v>0</v>
      </c>
      <c r="K131" s="33"/>
      <c r="L131" s="36"/>
      <c r="M131" s="79"/>
      <c r="N131" s="179"/>
      <c r="O131" s="80"/>
      <c r="P131" s="180">
        <f>P132+P272</f>
        <v>0</v>
      </c>
      <c r="Q131" s="80"/>
      <c r="R131" s="180">
        <f>R132+R272</f>
        <v>1.0384387900000001</v>
      </c>
      <c r="S131" s="80"/>
      <c r="T131" s="181">
        <f>T132+T272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4" t="s">
        <v>78</v>
      </c>
      <c r="AU131" s="14" t="s">
        <v>172</v>
      </c>
      <c r="BK131" s="182">
        <f>BK132+BK272</f>
        <v>0</v>
      </c>
    </row>
    <row r="132" spans="1:65" s="12" customFormat="1" ht="25.95" customHeight="1">
      <c r="B132" s="183"/>
      <c r="C132" s="184"/>
      <c r="D132" s="185" t="s">
        <v>78</v>
      </c>
      <c r="E132" s="186" t="s">
        <v>463</v>
      </c>
      <c r="F132" s="186" t="s">
        <v>464</v>
      </c>
      <c r="G132" s="184"/>
      <c r="H132" s="184"/>
      <c r="I132" s="187"/>
      <c r="J132" s="188">
        <f>BK132</f>
        <v>0</v>
      </c>
      <c r="K132" s="184"/>
      <c r="L132" s="189"/>
      <c r="M132" s="190"/>
      <c r="N132" s="191"/>
      <c r="O132" s="191"/>
      <c r="P132" s="192">
        <f>P133+P143+P153+P158+P190+P228+P257+P259+P265</f>
        <v>0</v>
      </c>
      <c r="Q132" s="191"/>
      <c r="R132" s="192">
        <f>R133+R143+R153+R158+R190+R228+R257+R259+R265</f>
        <v>1.0384387900000001</v>
      </c>
      <c r="S132" s="191"/>
      <c r="T132" s="193">
        <f>T133+T143+T153+T158+T190+T228+T257+T259+T265</f>
        <v>0</v>
      </c>
      <c r="AR132" s="194" t="s">
        <v>90</v>
      </c>
      <c r="AT132" s="195" t="s">
        <v>78</v>
      </c>
      <c r="AU132" s="195" t="s">
        <v>7</v>
      </c>
      <c r="AY132" s="194" t="s">
        <v>205</v>
      </c>
      <c r="BK132" s="196">
        <f>BK133+BK143+BK153+BK158+BK190+BK228+BK257+BK259+BK265</f>
        <v>0</v>
      </c>
    </row>
    <row r="133" spans="1:65" s="12" customFormat="1" ht="22.8" customHeight="1">
      <c r="B133" s="183"/>
      <c r="C133" s="184"/>
      <c r="D133" s="185" t="s">
        <v>78</v>
      </c>
      <c r="E133" s="197" t="s">
        <v>540</v>
      </c>
      <c r="F133" s="197" t="s">
        <v>1318</v>
      </c>
      <c r="G133" s="184"/>
      <c r="H133" s="184"/>
      <c r="I133" s="187"/>
      <c r="J133" s="198">
        <f>BK133</f>
        <v>0</v>
      </c>
      <c r="K133" s="184"/>
      <c r="L133" s="189"/>
      <c r="M133" s="190"/>
      <c r="N133" s="191"/>
      <c r="O133" s="191"/>
      <c r="P133" s="192">
        <f>SUM(P134:P142)</f>
        <v>0</v>
      </c>
      <c r="Q133" s="191"/>
      <c r="R133" s="192">
        <f>SUM(R134:R142)</f>
        <v>0</v>
      </c>
      <c r="S133" s="191"/>
      <c r="T133" s="193">
        <f>SUM(T134:T142)</f>
        <v>0</v>
      </c>
      <c r="AR133" s="194" t="s">
        <v>90</v>
      </c>
      <c r="AT133" s="195" t="s">
        <v>78</v>
      </c>
      <c r="AU133" s="195" t="s">
        <v>85</v>
      </c>
      <c r="AY133" s="194" t="s">
        <v>205</v>
      </c>
      <c r="BK133" s="196">
        <f>SUM(BK134:BK142)</f>
        <v>0</v>
      </c>
    </row>
    <row r="134" spans="1:65" s="2" customFormat="1" ht="24.15" customHeight="1">
      <c r="A134" s="31"/>
      <c r="B134" s="32"/>
      <c r="C134" s="199" t="s">
        <v>85</v>
      </c>
      <c r="D134" s="199" t="s">
        <v>207</v>
      </c>
      <c r="E134" s="200" t="s">
        <v>1319</v>
      </c>
      <c r="F134" s="201" t="s">
        <v>1320</v>
      </c>
      <c r="G134" s="202" t="s">
        <v>302</v>
      </c>
      <c r="H134" s="203">
        <v>96</v>
      </c>
      <c r="I134" s="204"/>
      <c r="J134" s="205">
        <f t="shared" ref="J134:J142" si="0">ROUND(I134*H134,2)</f>
        <v>0</v>
      </c>
      <c r="K134" s="206"/>
      <c r="L134" s="36"/>
      <c r="M134" s="207" t="s">
        <v>1</v>
      </c>
      <c r="N134" s="208" t="s">
        <v>45</v>
      </c>
      <c r="O134" s="72"/>
      <c r="P134" s="209">
        <f t="shared" ref="P134:P142" si="1">O134*H134</f>
        <v>0</v>
      </c>
      <c r="Q134" s="209">
        <v>0</v>
      </c>
      <c r="R134" s="209">
        <f t="shared" ref="R134:R142" si="2">Q134*H134</f>
        <v>0</v>
      </c>
      <c r="S134" s="209">
        <v>0</v>
      </c>
      <c r="T134" s="210">
        <f t="shared" ref="T134:T142" si="3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271</v>
      </c>
      <c r="AT134" s="211" t="s">
        <v>207</v>
      </c>
      <c r="AU134" s="211" t="s">
        <v>90</v>
      </c>
      <c r="AY134" s="14" t="s">
        <v>205</v>
      </c>
      <c r="BE134" s="212">
        <f t="shared" ref="BE134:BE142" si="4">IF(N134="základná",J134,0)</f>
        <v>0</v>
      </c>
      <c r="BF134" s="212">
        <f t="shared" ref="BF134:BF142" si="5">IF(N134="znížená",J134,0)</f>
        <v>0</v>
      </c>
      <c r="BG134" s="212">
        <f t="shared" ref="BG134:BG142" si="6">IF(N134="zákl. prenesená",J134,0)</f>
        <v>0</v>
      </c>
      <c r="BH134" s="212">
        <f t="shared" ref="BH134:BH142" si="7">IF(N134="zníž. prenesená",J134,0)</f>
        <v>0</v>
      </c>
      <c r="BI134" s="212">
        <f t="shared" ref="BI134:BI142" si="8">IF(N134="nulová",J134,0)</f>
        <v>0</v>
      </c>
      <c r="BJ134" s="14" t="s">
        <v>90</v>
      </c>
      <c r="BK134" s="212">
        <f t="shared" ref="BK134:BK142" si="9">ROUND(I134*H134,2)</f>
        <v>0</v>
      </c>
      <c r="BL134" s="14" t="s">
        <v>271</v>
      </c>
      <c r="BM134" s="211" t="s">
        <v>90</v>
      </c>
    </row>
    <row r="135" spans="1:65" s="2" customFormat="1" ht="24.15" customHeight="1">
      <c r="A135" s="31"/>
      <c r="B135" s="32"/>
      <c r="C135" s="213" t="s">
        <v>90</v>
      </c>
      <c r="D135" s="213" t="s">
        <v>223</v>
      </c>
      <c r="E135" s="214" t="s">
        <v>1321</v>
      </c>
      <c r="F135" s="215" t="s">
        <v>1322</v>
      </c>
      <c r="G135" s="216" t="s">
        <v>302</v>
      </c>
      <c r="H135" s="217">
        <v>23</v>
      </c>
      <c r="I135" s="218"/>
      <c r="J135" s="219">
        <f t="shared" si="0"/>
        <v>0</v>
      </c>
      <c r="K135" s="220"/>
      <c r="L135" s="221"/>
      <c r="M135" s="222" t="s">
        <v>1</v>
      </c>
      <c r="N135" s="223" t="s">
        <v>45</v>
      </c>
      <c r="O135" s="72"/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337</v>
      </c>
      <c r="AT135" s="211" t="s">
        <v>223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271</v>
      </c>
      <c r="BM135" s="211" t="s">
        <v>211</v>
      </c>
    </row>
    <row r="136" spans="1:65" s="2" customFormat="1" ht="24.15" customHeight="1">
      <c r="A136" s="31"/>
      <c r="B136" s="32"/>
      <c r="C136" s="213" t="s">
        <v>97</v>
      </c>
      <c r="D136" s="213" t="s">
        <v>223</v>
      </c>
      <c r="E136" s="214" t="s">
        <v>1323</v>
      </c>
      <c r="F136" s="215" t="s">
        <v>1324</v>
      </c>
      <c r="G136" s="216" t="s">
        <v>302</v>
      </c>
      <c r="H136" s="217">
        <v>17</v>
      </c>
      <c r="I136" s="218"/>
      <c r="J136" s="219">
        <f t="shared" si="0"/>
        <v>0</v>
      </c>
      <c r="K136" s="220"/>
      <c r="L136" s="221"/>
      <c r="M136" s="222" t="s">
        <v>1</v>
      </c>
      <c r="N136" s="223" t="s">
        <v>45</v>
      </c>
      <c r="O136" s="72"/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337</v>
      </c>
      <c r="AT136" s="211" t="s">
        <v>223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271</v>
      </c>
      <c r="BM136" s="211" t="s">
        <v>229</v>
      </c>
    </row>
    <row r="137" spans="1:65" s="2" customFormat="1" ht="24.15" customHeight="1">
      <c r="A137" s="31"/>
      <c r="B137" s="32"/>
      <c r="C137" s="213" t="s">
        <v>211</v>
      </c>
      <c r="D137" s="213" t="s">
        <v>223</v>
      </c>
      <c r="E137" s="214" t="s">
        <v>1325</v>
      </c>
      <c r="F137" s="215" t="s">
        <v>1326</v>
      </c>
      <c r="G137" s="216" t="s">
        <v>302</v>
      </c>
      <c r="H137" s="217">
        <v>25</v>
      </c>
      <c r="I137" s="218"/>
      <c r="J137" s="219">
        <f t="shared" si="0"/>
        <v>0</v>
      </c>
      <c r="K137" s="220"/>
      <c r="L137" s="221"/>
      <c r="M137" s="222" t="s">
        <v>1</v>
      </c>
      <c r="N137" s="223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337</v>
      </c>
      <c r="AT137" s="211" t="s">
        <v>223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271</v>
      </c>
      <c r="BM137" s="211" t="s">
        <v>227</v>
      </c>
    </row>
    <row r="138" spans="1:65" s="2" customFormat="1" ht="24.15" customHeight="1">
      <c r="A138" s="31"/>
      <c r="B138" s="32"/>
      <c r="C138" s="213" t="s">
        <v>222</v>
      </c>
      <c r="D138" s="213" t="s">
        <v>223</v>
      </c>
      <c r="E138" s="214" t="s">
        <v>1327</v>
      </c>
      <c r="F138" s="215" t="s">
        <v>1328</v>
      </c>
      <c r="G138" s="216" t="s">
        <v>302</v>
      </c>
      <c r="H138" s="217">
        <v>31</v>
      </c>
      <c r="I138" s="218"/>
      <c r="J138" s="219">
        <f t="shared" si="0"/>
        <v>0</v>
      </c>
      <c r="K138" s="220"/>
      <c r="L138" s="221"/>
      <c r="M138" s="222" t="s">
        <v>1</v>
      </c>
      <c r="N138" s="223" t="s">
        <v>45</v>
      </c>
      <c r="O138" s="72"/>
      <c r="P138" s="209">
        <f t="shared" si="1"/>
        <v>0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337</v>
      </c>
      <c r="AT138" s="211" t="s">
        <v>223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271</v>
      </c>
      <c r="BM138" s="211" t="s">
        <v>245</v>
      </c>
    </row>
    <row r="139" spans="1:65" s="2" customFormat="1" ht="24.15" customHeight="1">
      <c r="A139" s="31"/>
      <c r="B139" s="32"/>
      <c r="C139" s="199" t="s">
        <v>229</v>
      </c>
      <c r="D139" s="199" t="s">
        <v>207</v>
      </c>
      <c r="E139" s="200" t="s">
        <v>1329</v>
      </c>
      <c r="F139" s="201" t="s">
        <v>1330</v>
      </c>
      <c r="G139" s="202" t="s">
        <v>302</v>
      </c>
      <c r="H139" s="203">
        <v>18</v>
      </c>
      <c r="I139" s="204"/>
      <c r="J139" s="205">
        <f t="shared" si="0"/>
        <v>0</v>
      </c>
      <c r="K139" s="206"/>
      <c r="L139" s="36"/>
      <c r="M139" s="207" t="s">
        <v>1</v>
      </c>
      <c r="N139" s="208" t="s">
        <v>45</v>
      </c>
      <c r="O139" s="72"/>
      <c r="P139" s="209">
        <f t="shared" si="1"/>
        <v>0</v>
      </c>
      <c r="Q139" s="209">
        <v>0</v>
      </c>
      <c r="R139" s="209">
        <f t="shared" si="2"/>
        <v>0</v>
      </c>
      <c r="S139" s="209">
        <v>0</v>
      </c>
      <c r="T139" s="210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271</v>
      </c>
      <c r="AT139" s="211" t="s">
        <v>207</v>
      </c>
      <c r="AU139" s="211" t="s">
        <v>90</v>
      </c>
      <c r="AY139" s="14" t="s">
        <v>205</v>
      </c>
      <c r="BE139" s="212">
        <f t="shared" si="4"/>
        <v>0</v>
      </c>
      <c r="BF139" s="212">
        <f t="shared" si="5"/>
        <v>0</v>
      </c>
      <c r="BG139" s="212">
        <f t="shared" si="6"/>
        <v>0</v>
      </c>
      <c r="BH139" s="212">
        <f t="shared" si="7"/>
        <v>0</v>
      </c>
      <c r="BI139" s="212">
        <f t="shared" si="8"/>
        <v>0</v>
      </c>
      <c r="BJ139" s="14" t="s">
        <v>90</v>
      </c>
      <c r="BK139" s="212">
        <f t="shared" si="9"/>
        <v>0</v>
      </c>
      <c r="BL139" s="14" t="s">
        <v>271</v>
      </c>
      <c r="BM139" s="211" t="s">
        <v>254</v>
      </c>
    </row>
    <row r="140" spans="1:65" s="2" customFormat="1" ht="24.15" customHeight="1">
      <c r="A140" s="31"/>
      <c r="B140" s="32"/>
      <c r="C140" s="213" t="s">
        <v>234</v>
      </c>
      <c r="D140" s="213" t="s">
        <v>223</v>
      </c>
      <c r="E140" s="214" t="s">
        <v>1331</v>
      </c>
      <c r="F140" s="215" t="s">
        <v>1332</v>
      </c>
      <c r="G140" s="216" t="s">
        <v>302</v>
      </c>
      <c r="H140" s="217">
        <v>7</v>
      </c>
      <c r="I140" s="218"/>
      <c r="J140" s="219">
        <f t="shared" si="0"/>
        <v>0</v>
      </c>
      <c r="K140" s="220"/>
      <c r="L140" s="221"/>
      <c r="M140" s="222" t="s">
        <v>1</v>
      </c>
      <c r="N140" s="223" t="s">
        <v>45</v>
      </c>
      <c r="O140" s="72"/>
      <c r="P140" s="209">
        <f t="shared" si="1"/>
        <v>0</v>
      </c>
      <c r="Q140" s="209">
        <v>0</v>
      </c>
      <c r="R140" s="209">
        <f t="shared" si="2"/>
        <v>0</v>
      </c>
      <c r="S140" s="209">
        <v>0</v>
      </c>
      <c r="T140" s="210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337</v>
      </c>
      <c r="AT140" s="211" t="s">
        <v>223</v>
      </c>
      <c r="AU140" s="211" t="s">
        <v>90</v>
      </c>
      <c r="AY140" s="14" t="s">
        <v>205</v>
      </c>
      <c r="BE140" s="212">
        <f t="shared" si="4"/>
        <v>0</v>
      </c>
      <c r="BF140" s="212">
        <f t="shared" si="5"/>
        <v>0</v>
      </c>
      <c r="BG140" s="212">
        <f t="shared" si="6"/>
        <v>0</v>
      </c>
      <c r="BH140" s="212">
        <f t="shared" si="7"/>
        <v>0</v>
      </c>
      <c r="BI140" s="212">
        <f t="shared" si="8"/>
        <v>0</v>
      </c>
      <c r="BJ140" s="14" t="s">
        <v>90</v>
      </c>
      <c r="BK140" s="212">
        <f t="shared" si="9"/>
        <v>0</v>
      </c>
      <c r="BL140" s="14" t="s">
        <v>271</v>
      </c>
      <c r="BM140" s="211" t="s">
        <v>262</v>
      </c>
    </row>
    <row r="141" spans="1:65" s="2" customFormat="1" ht="24.15" customHeight="1">
      <c r="A141" s="31"/>
      <c r="B141" s="32"/>
      <c r="C141" s="213" t="s">
        <v>227</v>
      </c>
      <c r="D141" s="213" t="s">
        <v>223</v>
      </c>
      <c r="E141" s="214" t="s">
        <v>1333</v>
      </c>
      <c r="F141" s="215" t="s">
        <v>1334</v>
      </c>
      <c r="G141" s="216" t="s">
        <v>302</v>
      </c>
      <c r="H141" s="217">
        <v>11</v>
      </c>
      <c r="I141" s="218"/>
      <c r="J141" s="219">
        <f t="shared" si="0"/>
        <v>0</v>
      </c>
      <c r="K141" s="220"/>
      <c r="L141" s="221"/>
      <c r="M141" s="222" t="s">
        <v>1</v>
      </c>
      <c r="N141" s="223" t="s">
        <v>45</v>
      </c>
      <c r="O141" s="72"/>
      <c r="P141" s="209">
        <f t="shared" si="1"/>
        <v>0</v>
      </c>
      <c r="Q141" s="209">
        <v>0</v>
      </c>
      <c r="R141" s="209">
        <f t="shared" si="2"/>
        <v>0</v>
      </c>
      <c r="S141" s="209">
        <v>0</v>
      </c>
      <c r="T141" s="210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337</v>
      </c>
      <c r="AT141" s="211" t="s">
        <v>223</v>
      </c>
      <c r="AU141" s="211" t="s">
        <v>90</v>
      </c>
      <c r="AY141" s="14" t="s">
        <v>205</v>
      </c>
      <c r="BE141" s="212">
        <f t="shared" si="4"/>
        <v>0</v>
      </c>
      <c r="BF141" s="212">
        <f t="shared" si="5"/>
        <v>0</v>
      </c>
      <c r="BG141" s="212">
        <f t="shared" si="6"/>
        <v>0</v>
      </c>
      <c r="BH141" s="212">
        <f t="shared" si="7"/>
        <v>0</v>
      </c>
      <c r="BI141" s="212">
        <f t="shared" si="8"/>
        <v>0</v>
      </c>
      <c r="BJ141" s="14" t="s">
        <v>90</v>
      </c>
      <c r="BK141" s="212">
        <f t="shared" si="9"/>
        <v>0</v>
      </c>
      <c r="BL141" s="14" t="s">
        <v>271</v>
      </c>
      <c r="BM141" s="211" t="s">
        <v>271</v>
      </c>
    </row>
    <row r="142" spans="1:65" s="2" customFormat="1" ht="24.15" customHeight="1">
      <c r="A142" s="31"/>
      <c r="B142" s="32"/>
      <c r="C142" s="199" t="s">
        <v>241</v>
      </c>
      <c r="D142" s="199" t="s">
        <v>207</v>
      </c>
      <c r="E142" s="200" t="s">
        <v>583</v>
      </c>
      <c r="F142" s="201" t="s">
        <v>584</v>
      </c>
      <c r="G142" s="202" t="s">
        <v>487</v>
      </c>
      <c r="H142" s="224"/>
      <c r="I142" s="204"/>
      <c r="J142" s="205">
        <f t="shared" si="0"/>
        <v>0</v>
      </c>
      <c r="K142" s="206"/>
      <c r="L142" s="36"/>
      <c r="M142" s="207" t="s">
        <v>1</v>
      </c>
      <c r="N142" s="208" t="s">
        <v>45</v>
      </c>
      <c r="O142" s="72"/>
      <c r="P142" s="209">
        <f t="shared" si="1"/>
        <v>0</v>
      </c>
      <c r="Q142" s="209">
        <v>0</v>
      </c>
      <c r="R142" s="209">
        <f t="shared" si="2"/>
        <v>0</v>
      </c>
      <c r="S142" s="209">
        <v>0</v>
      </c>
      <c r="T142" s="210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271</v>
      </c>
      <c r="AT142" s="211" t="s">
        <v>207</v>
      </c>
      <c r="AU142" s="211" t="s">
        <v>90</v>
      </c>
      <c r="AY142" s="14" t="s">
        <v>205</v>
      </c>
      <c r="BE142" s="212">
        <f t="shared" si="4"/>
        <v>0</v>
      </c>
      <c r="BF142" s="212">
        <f t="shared" si="5"/>
        <v>0</v>
      </c>
      <c r="BG142" s="212">
        <f t="shared" si="6"/>
        <v>0</v>
      </c>
      <c r="BH142" s="212">
        <f t="shared" si="7"/>
        <v>0</v>
      </c>
      <c r="BI142" s="212">
        <f t="shared" si="8"/>
        <v>0</v>
      </c>
      <c r="BJ142" s="14" t="s">
        <v>90</v>
      </c>
      <c r="BK142" s="212">
        <f t="shared" si="9"/>
        <v>0</v>
      </c>
      <c r="BL142" s="14" t="s">
        <v>271</v>
      </c>
      <c r="BM142" s="211" t="s">
        <v>280</v>
      </c>
    </row>
    <row r="143" spans="1:65" s="12" customFormat="1" ht="22.8" customHeight="1">
      <c r="B143" s="183"/>
      <c r="C143" s="184"/>
      <c r="D143" s="185" t="s">
        <v>78</v>
      </c>
      <c r="E143" s="197" t="s">
        <v>1335</v>
      </c>
      <c r="F143" s="197" t="s">
        <v>1336</v>
      </c>
      <c r="G143" s="184"/>
      <c r="H143" s="184"/>
      <c r="I143" s="187"/>
      <c r="J143" s="198">
        <f>BK143</f>
        <v>0</v>
      </c>
      <c r="K143" s="184"/>
      <c r="L143" s="189"/>
      <c r="M143" s="190"/>
      <c r="N143" s="191"/>
      <c r="O143" s="191"/>
      <c r="P143" s="192">
        <f>SUM(P144:P152)</f>
        <v>0</v>
      </c>
      <c r="Q143" s="191"/>
      <c r="R143" s="192">
        <f>SUM(R144:R152)</f>
        <v>0</v>
      </c>
      <c r="S143" s="191"/>
      <c r="T143" s="193">
        <f>SUM(T144:T152)</f>
        <v>0</v>
      </c>
      <c r="AR143" s="194" t="s">
        <v>85</v>
      </c>
      <c r="AT143" s="195" t="s">
        <v>78</v>
      </c>
      <c r="AU143" s="195" t="s">
        <v>85</v>
      </c>
      <c r="AY143" s="194" t="s">
        <v>205</v>
      </c>
      <c r="BK143" s="196">
        <f>SUM(BK144:BK152)</f>
        <v>0</v>
      </c>
    </row>
    <row r="144" spans="1:65" s="2" customFormat="1" ht="24.15" customHeight="1">
      <c r="A144" s="31"/>
      <c r="B144" s="32"/>
      <c r="C144" s="199" t="s">
        <v>245</v>
      </c>
      <c r="D144" s="199" t="s">
        <v>207</v>
      </c>
      <c r="E144" s="200" t="s">
        <v>1319</v>
      </c>
      <c r="F144" s="201" t="s">
        <v>1320</v>
      </c>
      <c r="G144" s="202" t="s">
        <v>302</v>
      </c>
      <c r="H144" s="203">
        <v>133</v>
      </c>
      <c r="I144" s="204"/>
      <c r="J144" s="205">
        <f t="shared" ref="J144:J152" si="10">ROUND(I144*H144,2)</f>
        <v>0</v>
      </c>
      <c r="K144" s="206"/>
      <c r="L144" s="36"/>
      <c r="M144" s="207" t="s">
        <v>1</v>
      </c>
      <c r="N144" s="208" t="s">
        <v>45</v>
      </c>
      <c r="O144" s="72"/>
      <c r="P144" s="209">
        <f t="shared" ref="P144:P152" si="11">O144*H144</f>
        <v>0</v>
      </c>
      <c r="Q144" s="209">
        <v>0</v>
      </c>
      <c r="R144" s="209">
        <f t="shared" ref="R144:R152" si="12">Q144*H144</f>
        <v>0</v>
      </c>
      <c r="S144" s="209">
        <v>0</v>
      </c>
      <c r="T144" s="210">
        <f t="shared" ref="T144:T152" si="13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211</v>
      </c>
      <c r="AT144" s="211" t="s">
        <v>207</v>
      </c>
      <c r="AU144" s="211" t="s">
        <v>90</v>
      </c>
      <c r="AY144" s="14" t="s">
        <v>205</v>
      </c>
      <c r="BE144" s="212">
        <f t="shared" ref="BE144:BE152" si="14">IF(N144="základná",J144,0)</f>
        <v>0</v>
      </c>
      <c r="BF144" s="212">
        <f t="shared" ref="BF144:BF152" si="15">IF(N144="znížená",J144,0)</f>
        <v>0</v>
      </c>
      <c r="BG144" s="212">
        <f t="shared" ref="BG144:BG152" si="16">IF(N144="zákl. prenesená",J144,0)</f>
        <v>0</v>
      </c>
      <c r="BH144" s="212">
        <f t="shared" ref="BH144:BH152" si="17">IF(N144="zníž. prenesená",J144,0)</f>
        <v>0</v>
      </c>
      <c r="BI144" s="212">
        <f t="shared" ref="BI144:BI152" si="18">IF(N144="nulová",J144,0)</f>
        <v>0</v>
      </c>
      <c r="BJ144" s="14" t="s">
        <v>90</v>
      </c>
      <c r="BK144" s="212">
        <f t="shared" ref="BK144:BK152" si="19">ROUND(I144*H144,2)</f>
        <v>0</v>
      </c>
      <c r="BL144" s="14" t="s">
        <v>211</v>
      </c>
      <c r="BM144" s="211" t="s">
        <v>8</v>
      </c>
    </row>
    <row r="145" spans="1:65" s="2" customFormat="1" ht="24.15" customHeight="1">
      <c r="A145" s="31"/>
      <c r="B145" s="32"/>
      <c r="C145" s="213" t="s">
        <v>250</v>
      </c>
      <c r="D145" s="213" t="s">
        <v>223</v>
      </c>
      <c r="E145" s="214" t="s">
        <v>1321</v>
      </c>
      <c r="F145" s="215" t="s">
        <v>1322</v>
      </c>
      <c r="G145" s="216" t="s">
        <v>302</v>
      </c>
      <c r="H145" s="217">
        <v>85</v>
      </c>
      <c r="I145" s="218"/>
      <c r="J145" s="219">
        <f t="shared" si="10"/>
        <v>0</v>
      </c>
      <c r="K145" s="220"/>
      <c r="L145" s="221"/>
      <c r="M145" s="222" t="s">
        <v>1</v>
      </c>
      <c r="N145" s="223" t="s">
        <v>45</v>
      </c>
      <c r="O145" s="72"/>
      <c r="P145" s="209">
        <f t="shared" si="11"/>
        <v>0</v>
      </c>
      <c r="Q145" s="209">
        <v>0</v>
      </c>
      <c r="R145" s="209">
        <f t="shared" si="12"/>
        <v>0</v>
      </c>
      <c r="S145" s="209">
        <v>0</v>
      </c>
      <c r="T145" s="210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227</v>
      </c>
      <c r="AT145" s="211" t="s">
        <v>223</v>
      </c>
      <c r="AU145" s="211" t="s">
        <v>90</v>
      </c>
      <c r="AY145" s="14" t="s">
        <v>205</v>
      </c>
      <c r="BE145" s="212">
        <f t="shared" si="14"/>
        <v>0</v>
      </c>
      <c r="BF145" s="212">
        <f t="shared" si="15"/>
        <v>0</v>
      </c>
      <c r="BG145" s="212">
        <f t="shared" si="16"/>
        <v>0</v>
      </c>
      <c r="BH145" s="212">
        <f t="shared" si="17"/>
        <v>0</v>
      </c>
      <c r="BI145" s="212">
        <f t="shared" si="18"/>
        <v>0</v>
      </c>
      <c r="BJ145" s="14" t="s">
        <v>90</v>
      </c>
      <c r="BK145" s="212">
        <f t="shared" si="19"/>
        <v>0</v>
      </c>
      <c r="BL145" s="14" t="s">
        <v>211</v>
      </c>
      <c r="BM145" s="211" t="s">
        <v>295</v>
      </c>
    </row>
    <row r="146" spans="1:65" s="2" customFormat="1" ht="24.15" customHeight="1">
      <c r="A146" s="31"/>
      <c r="B146" s="32"/>
      <c r="C146" s="213" t="s">
        <v>254</v>
      </c>
      <c r="D146" s="213" t="s">
        <v>223</v>
      </c>
      <c r="E146" s="214" t="s">
        <v>1323</v>
      </c>
      <c r="F146" s="215" t="s">
        <v>1324</v>
      </c>
      <c r="G146" s="216" t="s">
        <v>302</v>
      </c>
      <c r="H146" s="217">
        <v>48</v>
      </c>
      <c r="I146" s="218"/>
      <c r="J146" s="219">
        <f t="shared" si="10"/>
        <v>0</v>
      </c>
      <c r="K146" s="220"/>
      <c r="L146" s="221"/>
      <c r="M146" s="222" t="s">
        <v>1</v>
      </c>
      <c r="N146" s="223" t="s">
        <v>45</v>
      </c>
      <c r="O146" s="72"/>
      <c r="P146" s="209">
        <f t="shared" si="11"/>
        <v>0</v>
      </c>
      <c r="Q146" s="209">
        <v>0</v>
      </c>
      <c r="R146" s="209">
        <f t="shared" si="12"/>
        <v>0</v>
      </c>
      <c r="S146" s="209">
        <v>0</v>
      </c>
      <c r="T146" s="210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1" t="s">
        <v>227</v>
      </c>
      <c r="AT146" s="211" t="s">
        <v>223</v>
      </c>
      <c r="AU146" s="211" t="s">
        <v>90</v>
      </c>
      <c r="AY146" s="14" t="s">
        <v>205</v>
      </c>
      <c r="BE146" s="212">
        <f t="shared" si="14"/>
        <v>0</v>
      </c>
      <c r="BF146" s="212">
        <f t="shared" si="15"/>
        <v>0</v>
      </c>
      <c r="BG146" s="212">
        <f t="shared" si="16"/>
        <v>0</v>
      </c>
      <c r="BH146" s="212">
        <f t="shared" si="17"/>
        <v>0</v>
      </c>
      <c r="BI146" s="212">
        <f t="shared" si="18"/>
        <v>0</v>
      </c>
      <c r="BJ146" s="14" t="s">
        <v>90</v>
      </c>
      <c r="BK146" s="212">
        <f t="shared" si="19"/>
        <v>0</v>
      </c>
      <c r="BL146" s="14" t="s">
        <v>211</v>
      </c>
      <c r="BM146" s="211" t="s">
        <v>305</v>
      </c>
    </row>
    <row r="147" spans="1:65" s="2" customFormat="1" ht="21.75" customHeight="1">
      <c r="A147" s="31"/>
      <c r="B147" s="32"/>
      <c r="C147" s="199" t="s">
        <v>258</v>
      </c>
      <c r="D147" s="199" t="s">
        <v>207</v>
      </c>
      <c r="E147" s="200" t="s">
        <v>1337</v>
      </c>
      <c r="F147" s="201" t="s">
        <v>1338</v>
      </c>
      <c r="G147" s="202" t="s">
        <v>302</v>
      </c>
      <c r="H147" s="203">
        <v>62</v>
      </c>
      <c r="I147" s="204"/>
      <c r="J147" s="205">
        <f t="shared" si="10"/>
        <v>0</v>
      </c>
      <c r="K147" s="206"/>
      <c r="L147" s="36"/>
      <c r="M147" s="207" t="s">
        <v>1</v>
      </c>
      <c r="N147" s="208" t="s">
        <v>45</v>
      </c>
      <c r="O147" s="72"/>
      <c r="P147" s="209">
        <f t="shared" si="11"/>
        <v>0</v>
      </c>
      <c r="Q147" s="209">
        <v>0</v>
      </c>
      <c r="R147" s="209">
        <f t="shared" si="12"/>
        <v>0</v>
      </c>
      <c r="S147" s="209">
        <v>0</v>
      </c>
      <c r="T147" s="210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1" t="s">
        <v>211</v>
      </c>
      <c r="AT147" s="211" t="s">
        <v>207</v>
      </c>
      <c r="AU147" s="211" t="s">
        <v>90</v>
      </c>
      <c r="AY147" s="14" t="s">
        <v>205</v>
      </c>
      <c r="BE147" s="212">
        <f t="shared" si="14"/>
        <v>0</v>
      </c>
      <c r="BF147" s="212">
        <f t="shared" si="15"/>
        <v>0</v>
      </c>
      <c r="BG147" s="212">
        <f t="shared" si="16"/>
        <v>0</v>
      </c>
      <c r="BH147" s="212">
        <f t="shared" si="17"/>
        <v>0</v>
      </c>
      <c r="BI147" s="212">
        <f t="shared" si="18"/>
        <v>0</v>
      </c>
      <c r="BJ147" s="14" t="s">
        <v>90</v>
      </c>
      <c r="BK147" s="212">
        <f t="shared" si="19"/>
        <v>0</v>
      </c>
      <c r="BL147" s="14" t="s">
        <v>211</v>
      </c>
      <c r="BM147" s="211" t="s">
        <v>313</v>
      </c>
    </row>
    <row r="148" spans="1:65" s="2" customFormat="1" ht="24.15" customHeight="1">
      <c r="A148" s="31"/>
      <c r="B148" s="32"/>
      <c r="C148" s="213" t="s">
        <v>262</v>
      </c>
      <c r="D148" s="213" t="s">
        <v>223</v>
      </c>
      <c r="E148" s="214" t="s">
        <v>1339</v>
      </c>
      <c r="F148" s="215" t="s">
        <v>1340</v>
      </c>
      <c r="G148" s="216" t="s">
        <v>302</v>
      </c>
      <c r="H148" s="217">
        <v>29</v>
      </c>
      <c r="I148" s="218"/>
      <c r="J148" s="219">
        <f t="shared" si="10"/>
        <v>0</v>
      </c>
      <c r="K148" s="220"/>
      <c r="L148" s="221"/>
      <c r="M148" s="222" t="s">
        <v>1</v>
      </c>
      <c r="N148" s="223" t="s">
        <v>45</v>
      </c>
      <c r="O148" s="72"/>
      <c r="P148" s="209">
        <f t="shared" si="11"/>
        <v>0</v>
      </c>
      <c r="Q148" s="209">
        <v>0</v>
      </c>
      <c r="R148" s="209">
        <f t="shared" si="12"/>
        <v>0</v>
      </c>
      <c r="S148" s="209">
        <v>0</v>
      </c>
      <c r="T148" s="210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1" t="s">
        <v>227</v>
      </c>
      <c r="AT148" s="211" t="s">
        <v>223</v>
      </c>
      <c r="AU148" s="211" t="s">
        <v>90</v>
      </c>
      <c r="AY148" s="14" t="s">
        <v>205</v>
      </c>
      <c r="BE148" s="212">
        <f t="shared" si="14"/>
        <v>0</v>
      </c>
      <c r="BF148" s="212">
        <f t="shared" si="15"/>
        <v>0</v>
      </c>
      <c r="BG148" s="212">
        <f t="shared" si="16"/>
        <v>0</v>
      </c>
      <c r="BH148" s="212">
        <f t="shared" si="17"/>
        <v>0</v>
      </c>
      <c r="BI148" s="212">
        <f t="shared" si="18"/>
        <v>0</v>
      </c>
      <c r="BJ148" s="14" t="s">
        <v>90</v>
      </c>
      <c r="BK148" s="212">
        <f t="shared" si="19"/>
        <v>0</v>
      </c>
      <c r="BL148" s="14" t="s">
        <v>211</v>
      </c>
      <c r="BM148" s="211" t="s">
        <v>321</v>
      </c>
    </row>
    <row r="149" spans="1:65" s="2" customFormat="1" ht="24.15" customHeight="1">
      <c r="A149" s="31"/>
      <c r="B149" s="32"/>
      <c r="C149" s="213" t="s">
        <v>266</v>
      </c>
      <c r="D149" s="213" t="s">
        <v>223</v>
      </c>
      <c r="E149" s="214" t="s">
        <v>1341</v>
      </c>
      <c r="F149" s="215" t="s">
        <v>1342</v>
      </c>
      <c r="G149" s="216" t="s">
        <v>302</v>
      </c>
      <c r="H149" s="217">
        <v>33</v>
      </c>
      <c r="I149" s="218"/>
      <c r="J149" s="219">
        <f t="shared" si="10"/>
        <v>0</v>
      </c>
      <c r="K149" s="220"/>
      <c r="L149" s="221"/>
      <c r="M149" s="222" t="s">
        <v>1</v>
      </c>
      <c r="N149" s="223" t="s">
        <v>45</v>
      </c>
      <c r="O149" s="72"/>
      <c r="P149" s="209">
        <f t="shared" si="11"/>
        <v>0</v>
      </c>
      <c r="Q149" s="209">
        <v>0</v>
      </c>
      <c r="R149" s="209">
        <f t="shared" si="12"/>
        <v>0</v>
      </c>
      <c r="S149" s="209">
        <v>0</v>
      </c>
      <c r="T149" s="210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1" t="s">
        <v>227</v>
      </c>
      <c r="AT149" s="211" t="s">
        <v>223</v>
      </c>
      <c r="AU149" s="211" t="s">
        <v>90</v>
      </c>
      <c r="AY149" s="14" t="s">
        <v>205</v>
      </c>
      <c r="BE149" s="212">
        <f t="shared" si="14"/>
        <v>0</v>
      </c>
      <c r="BF149" s="212">
        <f t="shared" si="15"/>
        <v>0</v>
      </c>
      <c r="BG149" s="212">
        <f t="shared" si="16"/>
        <v>0</v>
      </c>
      <c r="BH149" s="212">
        <f t="shared" si="17"/>
        <v>0</v>
      </c>
      <c r="BI149" s="212">
        <f t="shared" si="18"/>
        <v>0</v>
      </c>
      <c r="BJ149" s="14" t="s">
        <v>90</v>
      </c>
      <c r="BK149" s="212">
        <f t="shared" si="19"/>
        <v>0</v>
      </c>
      <c r="BL149" s="14" t="s">
        <v>211</v>
      </c>
      <c r="BM149" s="211" t="s">
        <v>329</v>
      </c>
    </row>
    <row r="150" spans="1:65" s="2" customFormat="1" ht="21.75" customHeight="1">
      <c r="A150" s="31"/>
      <c r="B150" s="32"/>
      <c r="C150" s="199" t="s">
        <v>271</v>
      </c>
      <c r="D150" s="199" t="s">
        <v>207</v>
      </c>
      <c r="E150" s="200" t="s">
        <v>1343</v>
      </c>
      <c r="F150" s="201" t="s">
        <v>1344</v>
      </c>
      <c r="G150" s="202" t="s">
        <v>302</v>
      </c>
      <c r="H150" s="203">
        <v>5</v>
      </c>
      <c r="I150" s="204"/>
      <c r="J150" s="205">
        <f t="shared" si="10"/>
        <v>0</v>
      </c>
      <c r="K150" s="206"/>
      <c r="L150" s="36"/>
      <c r="M150" s="207" t="s">
        <v>1</v>
      </c>
      <c r="N150" s="208" t="s">
        <v>45</v>
      </c>
      <c r="O150" s="72"/>
      <c r="P150" s="209">
        <f t="shared" si="11"/>
        <v>0</v>
      </c>
      <c r="Q150" s="209">
        <v>0</v>
      </c>
      <c r="R150" s="209">
        <f t="shared" si="12"/>
        <v>0</v>
      </c>
      <c r="S150" s="209">
        <v>0</v>
      </c>
      <c r="T150" s="210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1" t="s">
        <v>211</v>
      </c>
      <c r="AT150" s="211" t="s">
        <v>207</v>
      </c>
      <c r="AU150" s="211" t="s">
        <v>90</v>
      </c>
      <c r="AY150" s="14" t="s">
        <v>205</v>
      </c>
      <c r="BE150" s="212">
        <f t="shared" si="14"/>
        <v>0</v>
      </c>
      <c r="BF150" s="212">
        <f t="shared" si="15"/>
        <v>0</v>
      </c>
      <c r="BG150" s="212">
        <f t="shared" si="16"/>
        <v>0</v>
      </c>
      <c r="BH150" s="212">
        <f t="shared" si="17"/>
        <v>0</v>
      </c>
      <c r="BI150" s="212">
        <f t="shared" si="18"/>
        <v>0</v>
      </c>
      <c r="BJ150" s="14" t="s">
        <v>90</v>
      </c>
      <c r="BK150" s="212">
        <f t="shared" si="19"/>
        <v>0</v>
      </c>
      <c r="BL150" s="14" t="s">
        <v>211</v>
      </c>
      <c r="BM150" s="211" t="s">
        <v>337</v>
      </c>
    </row>
    <row r="151" spans="1:65" s="2" customFormat="1" ht="24.15" customHeight="1">
      <c r="A151" s="31"/>
      <c r="B151" s="32"/>
      <c r="C151" s="213" t="s">
        <v>275</v>
      </c>
      <c r="D151" s="213" t="s">
        <v>223</v>
      </c>
      <c r="E151" s="214" t="s">
        <v>1345</v>
      </c>
      <c r="F151" s="215" t="s">
        <v>1346</v>
      </c>
      <c r="G151" s="216" t="s">
        <v>302</v>
      </c>
      <c r="H151" s="217">
        <v>5</v>
      </c>
      <c r="I151" s="218"/>
      <c r="J151" s="219">
        <f t="shared" si="10"/>
        <v>0</v>
      </c>
      <c r="K151" s="220"/>
      <c r="L151" s="221"/>
      <c r="M151" s="222" t="s">
        <v>1</v>
      </c>
      <c r="N151" s="223" t="s">
        <v>45</v>
      </c>
      <c r="O151" s="72"/>
      <c r="P151" s="209">
        <f t="shared" si="11"/>
        <v>0</v>
      </c>
      <c r="Q151" s="209">
        <v>0</v>
      </c>
      <c r="R151" s="209">
        <f t="shared" si="12"/>
        <v>0</v>
      </c>
      <c r="S151" s="209">
        <v>0</v>
      </c>
      <c r="T151" s="210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1" t="s">
        <v>227</v>
      </c>
      <c r="AT151" s="211" t="s">
        <v>223</v>
      </c>
      <c r="AU151" s="211" t="s">
        <v>90</v>
      </c>
      <c r="AY151" s="14" t="s">
        <v>205</v>
      </c>
      <c r="BE151" s="212">
        <f t="shared" si="14"/>
        <v>0</v>
      </c>
      <c r="BF151" s="212">
        <f t="shared" si="15"/>
        <v>0</v>
      </c>
      <c r="BG151" s="212">
        <f t="shared" si="16"/>
        <v>0</v>
      </c>
      <c r="BH151" s="212">
        <f t="shared" si="17"/>
        <v>0</v>
      </c>
      <c r="BI151" s="212">
        <f t="shared" si="18"/>
        <v>0</v>
      </c>
      <c r="BJ151" s="14" t="s">
        <v>90</v>
      </c>
      <c r="BK151" s="212">
        <f t="shared" si="19"/>
        <v>0</v>
      </c>
      <c r="BL151" s="14" t="s">
        <v>211</v>
      </c>
      <c r="BM151" s="211" t="s">
        <v>345</v>
      </c>
    </row>
    <row r="152" spans="1:65" s="2" customFormat="1" ht="24.15" customHeight="1">
      <c r="A152" s="31"/>
      <c r="B152" s="32"/>
      <c r="C152" s="199" t="s">
        <v>280</v>
      </c>
      <c r="D152" s="199" t="s">
        <v>207</v>
      </c>
      <c r="E152" s="200" t="s">
        <v>1347</v>
      </c>
      <c r="F152" s="201" t="s">
        <v>584</v>
      </c>
      <c r="G152" s="202" t="s">
        <v>487</v>
      </c>
      <c r="H152" s="224"/>
      <c r="I152" s="204"/>
      <c r="J152" s="205">
        <f t="shared" si="10"/>
        <v>0</v>
      </c>
      <c r="K152" s="206"/>
      <c r="L152" s="36"/>
      <c r="M152" s="207" t="s">
        <v>1</v>
      </c>
      <c r="N152" s="208" t="s">
        <v>45</v>
      </c>
      <c r="O152" s="72"/>
      <c r="P152" s="209">
        <f t="shared" si="11"/>
        <v>0</v>
      </c>
      <c r="Q152" s="209">
        <v>0</v>
      </c>
      <c r="R152" s="209">
        <f t="shared" si="12"/>
        <v>0</v>
      </c>
      <c r="S152" s="209">
        <v>0</v>
      </c>
      <c r="T152" s="210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1" t="s">
        <v>211</v>
      </c>
      <c r="AT152" s="211" t="s">
        <v>207</v>
      </c>
      <c r="AU152" s="211" t="s">
        <v>90</v>
      </c>
      <c r="AY152" s="14" t="s">
        <v>205</v>
      </c>
      <c r="BE152" s="212">
        <f t="shared" si="14"/>
        <v>0</v>
      </c>
      <c r="BF152" s="212">
        <f t="shared" si="15"/>
        <v>0</v>
      </c>
      <c r="BG152" s="212">
        <f t="shared" si="16"/>
        <v>0</v>
      </c>
      <c r="BH152" s="212">
        <f t="shared" si="17"/>
        <v>0</v>
      </c>
      <c r="BI152" s="212">
        <f t="shared" si="18"/>
        <v>0</v>
      </c>
      <c r="BJ152" s="14" t="s">
        <v>90</v>
      </c>
      <c r="BK152" s="212">
        <f t="shared" si="19"/>
        <v>0</v>
      </c>
      <c r="BL152" s="14" t="s">
        <v>211</v>
      </c>
      <c r="BM152" s="211" t="s">
        <v>353</v>
      </c>
    </row>
    <row r="153" spans="1:65" s="12" customFormat="1" ht="22.8" customHeight="1">
      <c r="B153" s="183"/>
      <c r="C153" s="184"/>
      <c r="D153" s="185" t="s">
        <v>78</v>
      </c>
      <c r="E153" s="197" t="s">
        <v>1348</v>
      </c>
      <c r="F153" s="197" t="s">
        <v>1349</v>
      </c>
      <c r="G153" s="184"/>
      <c r="H153" s="184"/>
      <c r="I153" s="187"/>
      <c r="J153" s="198">
        <f>BK153</f>
        <v>0</v>
      </c>
      <c r="K153" s="184"/>
      <c r="L153" s="189"/>
      <c r="M153" s="190"/>
      <c r="N153" s="191"/>
      <c r="O153" s="191"/>
      <c r="P153" s="192">
        <f>SUM(P154:P157)</f>
        <v>0</v>
      </c>
      <c r="Q153" s="191"/>
      <c r="R153" s="192">
        <f>SUM(R154:R157)</f>
        <v>0</v>
      </c>
      <c r="S153" s="191"/>
      <c r="T153" s="193">
        <f>SUM(T154:T157)</f>
        <v>0</v>
      </c>
      <c r="AR153" s="194" t="s">
        <v>85</v>
      </c>
      <c r="AT153" s="195" t="s">
        <v>78</v>
      </c>
      <c r="AU153" s="195" t="s">
        <v>85</v>
      </c>
      <c r="AY153" s="194" t="s">
        <v>205</v>
      </c>
      <c r="BK153" s="196">
        <f>SUM(BK154:BK157)</f>
        <v>0</v>
      </c>
    </row>
    <row r="154" spans="1:65" s="2" customFormat="1" ht="24.15" customHeight="1">
      <c r="A154" s="31"/>
      <c r="B154" s="32"/>
      <c r="C154" s="199" t="s">
        <v>284</v>
      </c>
      <c r="D154" s="199" t="s">
        <v>207</v>
      </c>
      <c r="E154" s="200" t="s">
        <v>1350</v>
      </c>
      <c r="F154" s="201" t="s">
        <v>1351</v>
      </c>
      <c r="G154" s="202" t="s">
        <v>302</v>
      </c>
      <c r="H154" s="203">
        <v>661</v>
      </c>
      <c r="I154" s="204"/>
      <c r="J154" s="205">
        <f>ROUND(I154*H154,2)</f>
        <v>0</v>
      </c>
      <c r="K154" s="206"/>
      <c r="L154" s="36"/>
      <c r="M154" s="207" t="s">
        <v>1</v>
      </c>
      <c r="N154" s="208" t="s">
        <v>45</v>
      </c>
      <c r="O154" s="72"/>
      <c r="P154" s="209">
        <f>O154*H154</f>
        <v>0</v>
      </c>
      <c r="Q154" s="209">
        <v>0</v>
      </c>
      <c r="R154" s="209">
        <f>Q154*H154</f>
        <v>0</v>
      </c>
      <c r="S154" s="209">
        <v>0</v>
      </c>
      <c r="T154" s="210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11" t="s">
        <v>211</v>
      </c>
      <c r="AT154" s="211" t="s">
        <v>207</v>
      </c>
      <c r="AU154" s="211" t="s">
        <v>90</v>
      </c>
      <c r="AY154" s="14" t="s">
        <v>205</v>
      </c>
      <c r="BE154" s="212">
        <f>IF(N154="základná",J154,0)</f>
        <v>0</v>
      </c>
      <c r="BF154" s="212">
        <f>IF(N154="znížená",J154,0)</f>
        <v>0</v>
      </c>
      <c r="BG154" s="212">
        <f>IF(N154="zákl. prenesená",J154,0)</f>
        <v>0</v>
      </c>
      <c r="BH154" s="212">
        <f>IF(N154="zníž. prenesená",J154,0)</f>
        <v>0</v>
      </c>
      <c r="BI154" s="212">
        <f>IF(N154="nulová",J154,0)</f>
        <v>0</v>
      </c>
      <c r="BJ154" s="14" t="s">
        <v>90</v>
      </c>
      <c r="BK154" s="212">
        <f>ROUND(I154*H154,2)</f>
        <v>0</v>
      </c>
      <c r="BL154" s="14" t="s">
        <v>211</v>
      </c>
      <c r="BM154" s="211" t="s">
        <v>361</v>
      </c>
    </row>
    <row r="155" spans="1:65" s="2" customFormat="1" ht="24.15" customHeight="1">
      <c r="A155" s="31"/>
      <c r="B155" s="32"/>
      <c r="C155" s="213" t="s">
        <v>8</v>
      </c>
      <c r="D155" s="213" t="s">
        <v>223</v>
      </c>
      <c r="E155" s="214" t="s">
        <v>1352</v>
      </c>
      <c r="F155" s="215" t="s">
        <v>1353</v>
      </c>
      <c r="G155" s="216" t="s">
        <v>302</v>
      </c>
      <c r="H155" s="217">
        <v>344</v>
      </c>
      <c r="I155" s="218"/>
      <c r="J155" s="219">
        <f>ROUND(I155*H155,2)</f>
        <v>0</v>
      </c>
      <c r="K155" s="220"/>
      <c r="L155" s="221"/>
      <c r="M155" s="222" t="s">
        <v>1</v>
      </c>
      <c r="N155" s="223" t="s">
        <v>45</v>
      </c>
      <c r="O155" s="72"/>
      <c r="P155" s="209">
        <f>O155*H155</f>
        <v>0</v>
      </c>
      <c r="Q155" s="209">
        <v>0</v>
      </c>
      <c r="R155" s="209">
        <f>Q155*H155</f>
        <v>0</v>
      </c>
      <c r="S155" s="209">
        <v>0</v>
      </c>
      <c r="T155" s="210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1" t="s">
        <v>227</v>
      </c>
      <c r="AT155" s="211" t="s">
        <v>223</v>
      </c>
      <c r="AU155" s="211" t="s">
        <v>90</v>
      </c>
      <c r="AY155" s="14" t="s">
        <v>205</v>
      </c>
      <c r="BE155" s="212">
        <f>IF(N155="základná",J155,0)</f>
        <v>0</v>
      </c>
      <c r="BF155" s="212">
        <f>IF(N155="znížená",J155,0)</f>
        <v>0</v>
      </c>
      <c r="BG155" s="212">
        <f>IF(N155="zákl. prenesená",J155,0)</f>
        <v>0</v>
      </c>
      <c r="BH155" s="212">
        <f>IF(N155="zníž. prenesená",J155,0)</f>
        <v>0</v>
      </c>
      <c r="BI155" s="212">
        <f>IF(N155="nulová",J155,0)</f>
        <v>0</v>
      </c>
      <c r="BJ155" s="14" t="s">
        <v>90</v>
      </c>
      <c r="BK155" s="212">
        <f>ROUND(I155*H155,2)</f>
        <v>0</v>
      </c>
      <c r="BL155" s="14" t="s">
        <v>211</v>
      </c>
      <c r="BM155" s="211" t="s">
        <v>369</v>
      </c>
    </row>
    <row r="156" spans="1:65" s="2" customFormat="1" ht="24.15" customHeight="1">
      <c r="A156" s="31"/>
      <c r="B156" s="32"/>
      <c r="C156" s="213" t="s">
        <v>291</v>
      </c>
      <c r="D156" s="213" t="s">
        <v>223</v>
      </c>
      <c r="E156" s="214" t="s">
        <v>1354</v>
      </c>
      <c r="F156" s="215" t="s">
        <v>1355</v>
      </c>
      <c r="G156" s="216" t="s">
        <v>302</v>
      </c>
      <c r="H156" s="217">
        <v>317</v>
      </c>
      <c r="I156" s="218"/>
      <c r="J156" s="219">
        <f>ROUND(I156*H156,2)</f>
        <v>0</v>
      </c>
      <c r="K156" s="220"/>
      <c r="L156" s="221"/>
      <c r="M156" s="222" t="s">
        <v>1</v>
      </c>
      <c r="N156" s="223" t="s">
        <v>45</v>
      </c>
      <c r="O156" s="72"/>
      <c r="P156" s="209">
        <f>O156*H156</f>
        <v>0</v>
      </c>
      <c r="Q156" s="209">
        <v>0</v>
      </c>
      <c r="R156" s="209">
        <f>Q156*H156</f>
        <v>0</v>
      </c>
      <c r="S156" s="209">
        <v>0</v>
      </c>
      <c r="T156" s="210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11" t="s">
        <v>227</v>
      </c>
      <c r="AT156" s="211" t="s">
        <v>223</v>
      </c>
      <c r="AU156" s="211" t="s">
        <v>90</v>
      </c>
      <c r="AY156" s="14" t="s">
        <v>205</v>
      </c>
      <c r="BE156" s="212">
        <f>IF(N156="základná",J156,0)</f>
        <v>0</v>
      </c>
      <c r="BF156" s="212">
        <f>IF(N156="znížená",J156,0)</f>
        <v>0</v>
      </c>
      <c r="BG156" s="212">
        <f>IF(N156="zákl. prenesená",J156,0)</f>
        <v>0</v>
      </c>
      <c r="BH156" s="212">
        <f>IF(N156="zníž. prenesená",J156,0)</f>
        <v>0</v>
      </c>
      <c r="BI156" s="212">
        <f>IF(N156="nulová",J156,0)</f>
        <v>0</v>
      </c>
      <c r="BJ156" s="14" t="s">
        <v>90</v>
      </c>
      <c r="BK156" s="212">
        <f>ROUND(I156*H156,2)</f>
        <v>0</v>
      </c>
      <c r="BL156" s="14" t="s">
        <v>211</v>
      </c>
      <c r="BM156" s="211" t="s">
        <v>377</v>
      </c>
    </row>
    <row r="157" spans="1:65" s="2" customFormat="1" ht="24.15" customHeight="1">
      <c r="A157" s="31"/>
      <c r="B157" s="32"/>
      <c r="C157" s="199" t="s">
        <v>295</v>
      </c>
      <c r="D157" s="199" t="s">
        <v>207</v>
      </c>
      <c r="E157" s="200" t="s">
        <v>1356</v>
      </c>
      <c r="F157" s="201" t="s">
        <v>584</v>
      </c>
      <c r="G157" s="202" t="s">
        <v>487</v>
      </c>
      <c r="H157" s="224"/>
      <c r="I157" s="204"/>
      <c r="J157" s="205">
        <f>ROUND(I157*H157,2)</f>
        <v>0</v>
      </c>
      <c r="K157" s="206"/>
      <c r="L157" s="36"/>
      <c r="M157" s="207" t="s">
        <v>1</v>
      </c>
      <c r="N157" s="208" t="s">
        <v>45</v>
      </c>
      <c r="O157" s="72"/>
      <c r="P157" s="209">
        <f>O157*H157</f>
        <v>0</v>
      </c>
      <c r="Q157" s="209">
        <v>0</v>
      </c>
      <c r="R157" s="209">
        <f>Q157*H157</f>
        <v>0</v>
      </c>
      <c r="S157" s="209">
        <v>0</v>
      </c>
      <c r="T157" s="210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11" t="s">
        <v>211</v>
      </c>
      <c r="AT157" s="211" t="s">
        <v>207</v>
      </c>
      <c r="AU157" s="211" t="s">
        <v>90</v>
      </c>
      <c r="AY157" s="14" t="s">
        <v>205</v>
      </c>
      <c r="BE157" s="212">
        <f>IF(N157="základná",J157,0)</f>
        <v>0</v>
      </c>
      <c r="BF157" s="212">
        <f>IF(N157="znížená",J157,0)</f>
        <v>0</v>
      </c>
      <c r="BG157" s="212">
        <f>IF(N157="zákl. prenesená",J157,0)</f>
        <v>0</v>
      </c>
      <c r="BH157" s="212">
        <f>IF(N157="zníž. prenesená",J157,0)</f>
        <v>0</v>
      </c>
      <c r="BI157" s="212">
        <f>IF(N157="nulová",J157,0)</f>
        <v>0</v>
      </c>
      <c r="BJ157" s="14" t="s">
        <v>90</v>
      </c>
      <c r="BK157" s="212">
        <f>ROUND(I157*H157,2)</f>
        <v>0</v>
      </c>
      <c r="BL157" s="14" t="s">
        <v>211</v>
      </c>
      <c r="BM157" s="211" t="s">
        <v>385</v>
      </c>
    </row>
    <row r="158" spans="1:65" s="12" customFormat="1" ht="22.8" customHeight="1">
      <c r="B158" s="183"/>
      <c r="C158" s="184"/>
      <c r="D158" s="185" t="s">
        <v>78</v>
      </c>
      <c r="E158" s="197" t="s">
        <v>1357</v>
      </c>
      <c r="F158" s="197" t="s">
        <v>1358</v>
      </c>
      <c r="G158" s="184"/>
      <c r="H158" s="184"/>
      <c r="I158" s="187"/>
      <c r="J158" s="198">
        <f>BK158</f>
        <v>0</v>
      </c>
      <c r="K158" s="184"/>
      <c r="L158" s="189"/>
      <c r="M158" s="190"/>
      <c r="N158" s="191"/>
      <c r="O158" s="191"/>
      <c r="P158" s="192">
        <f>SUM(P159:P189)</f>
        <v>0</v>
      </c>
      <c r="Q158" s="191"/>
      <c r="R158" s="192">
        <f>SUM(R159:R189)</f>
        <v>0.75480000000000003</v>
      </c>
      <c r="S158" s="191"/>
      <c r="T158" s="193">
        <f>SUM(T159:T189)</f>
        <v>0</v>
      </c>
      <c r="AR158" s="194" t="s">
        <v>90</v>
      </c>
      <c r="AT158" s="195" t="s">
        <v>78</v>
      </c>
      <c r="AU158" s="195" t="s">
        <v>85</v>
      </c>
      <c r="AY158" s="194" t="s">
        <v>205</v>
      </c>
      <c r="BK158" s="196">
        <f>SUM(BK159:BK189)</f>
        <v>0</v>
      </c>
    </row>
    <row r="159" spans="1:65" s="2" customFormat="1" ht="24.15" customHeight="1">
      <c r="A159" s="31"/>
      <c r="B159" s="32"/>
      <c r="C159" s="199" t="s">
        <v>299</v>
      </c>
      <c r="D159" s="199" t="s">
        <v>207</v>
      </c>
      <c r="E159" s="200" t="s">
        <v>1359</v>
      </c>
      <c r="F159" s="201" t="s">
        <v>1360</v>
      </c>
      <c r="G159" s="202" t="s">
        <v>302</v>
      </c>
      <c r="H159" s="203">
        <v>13</v>
      </c>
      <c r="I159" s="204"/>
      <c r="J159" s="205">
        <f t="shared" ref="J159:J189" si="20">ROUND(I159*H159,2)</f>
        <v>0</v>
      </c>
      <c r="K159" s="206"/>
      <c r="L159" s="36"/>
      <c r="M159" s="207" t="s">
        <v>1</v>
      </c>
      <c r="N159" s="208" t="s">
        <v>45</v>
      </c>
      <c r="O159" s="72"/>
      <c r="P159" s="209">
        <f t="shared" ref="P159:P189" si="21">O159*H159</f>
        <v>0</v>
      </c>
      <c r="Q159" s="209">
        <v>0</v>
      </c>
      <c r="R159" s="209">
        <f t="shared" ref="R159:R189" si="22">Q159*H159</f>
        <v>0</v>
      </c>
      <c r="S159" s="209">
        <v>0</v>
      </c>
      <c r="T159" s="210">
        <f t="shared" ref="T159:T189" si="23"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11" t="s">
        <v>271</v>
      </c>
      <c r="AT159" s="211" t="s">
        <v>207</v>
      </c>
      <c r="AU159" s="211" t="s">
        <v>90</v>
      </c>
      <c r="AY159" s="14" t="s">
        <v>205</v>
      </c>
      <c r="BE159" s="212">
        <f t="shared" ref="BE159:BE189" si="24">IF(N159="základná",J159,0)</f>
        <v>0</v>
      </c>
      <c r="BF159" s="212">
        <f t="shared" ref="BF159:BF189" si="25">IF(N159="znížená",J159,0)</f>
        <v>0</v>
      </c>
      <c r="BG159" s="212">
        <f t="shared" ref="BG159:BG189" si="26">IF(N159="zákl. prenesená",J159,0)</f>
        <v>0</v>
      </c>
      <c r="BH159" s="212">
        <f t="shared" ref="BH159:BH189" si="27">IF(N159="zníž. prenesená",J159,0)</f>
        <v>0</v>
      </c>
      <c r="BI159" s="212">
        <f t="shared" ref="BI159:BI189" si="28">IF(N159="nulová",J159,0)</f>
        <v>0</v>
      </c>
      <c r="BJ159" s="14" t="s">
        <v>90</v>
      </c>
      <c r="BK159" s="212">
        <f t="shared" ref="BK159:BK189" si="29">ROUND(I159*H159,2)</f>
        <v>0</v>
      </c>
      <c r="BL159" s="14" t="s">
        <v>271</v>
      </c>
      <c r="BM159" s="211" t="s">
        <v>393</v>
      </c>
    </row>
    <row r="160" spans="1:65" s="2" customFormat="1" ht="24.15" customHeight="1">
      <c r="A160" s="31"/>
      <c r="B160" s="32"/>
      <c r="C160" s="199" t="s">
        <v>305</v>
      </c>
      <c r="D160" s="199" t="s">
        <v>207</v>
      </c>
      <c r="E160" s="200" t="s">
        <v>1361</v>
      </c>
      <c r="F160" s="201" t="s">
        <v>1362</v>
      </c>
      <c r="G160" s="202" t="s">
        <v>302</v>
      </c>
      <c r="H160" s="203">
        <v>85</v>
      </c>
      <c r="I160" s="204"/>
      <c r="J160" s="205">
        <f t="shared" si="20"/>
        <v>0</v>
      </c>
      <c r="K160" s="206"/>
      <c r="L160" s="36"/>
      <c r="M160" s="207" t="s">
        <v>1</v>
      </c>
      <c r="N160" s="208" t="s">
        <v>45</v>
      </c>
      <c r="O160" s="72"/>
      <c r="P160" s="209">
        <f t="shared" si="21"/>
        <v>0</v>
      </c>
      <c r="Q160" s="209">
        <v>0</v>
      </c>
      <c r="R160" s="209">
        <f t="shared" si="22"/>
        <v>0</v>
      </c>
      <c r="S160" s="209">
        <v>0</v>
      </c>
      <c r="T160" s="210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11" t="s">
        <v>271</v>
      </c>
      <c r="AT160" s="211" t="s">
        <v>207</v>
      </c>
      <c r="AU160" s="211" t="s">
        <v>90</v>
      </c>
      <c r="AY160" s="14" t="s">
        <v>205</v>
      </c>
      <c r="BE160" s="212">
        <f t="shared" si="24"/>
        <v>0</v>
      </c>
      <c r="BF160" s="212">
        <f t="shared" si="25"/>
        <v>0</v>
      </c>
      <c r="BG160" s="212">
        <f t="shared" si="26"/>
        <v>0</v>
      </c>
      <c r="BH160" s="212">
        <f t="shared" si="27"/>
        <v>0</v>
      </c>
      <c r="BI160" s="212">
        <f t="shared" si="28"/>
        <v>0</v>
      </c>
      <c r="BJ160" s="14" t="s">
        <v>90</v>
      </c>
      <c r="BK160" s="212">
        <f t="shared" si="29"/>
        <v>0</v>
      </c>
      <c r="BL160" s="14" t="s">
        <v>271</v>
      </c>
      <c r="BM160" s="211" t="s">
        <v>401</v>
      </c>
    </row>
    <row r="161" spans="1:65" s="2" customFormat="1" ht="16.5" customHeight="1">
      <c r="A161" s="31"/>
      <c r="B161" s="32"/>
      <c r="C161" s="199" t="s">
        <v>309</v>
      </c>
      <c r="D161" s="199" t="s">
        <v>207</v>
      </c>
      <c r="E161" s="200" t="s">
        <v>1363</v>
      </c>
      <c r="F161" s="201" t="s">
        <v>1364</v>
      </c>
      <c r="G161" s="202" t="s">
        <v>302</v>
      </c>
      <c r="H161" s="203">
        <v>72</v>
      </c>
      <c r="I161" s="204"/>
      <c r="J161" s="205">
        <f t="shared" si="20"/>
        <v>0</v>
      </c>
      <c r="K161" s="206"/>
      <c r="L161" s="36"/>
      <c r="M161" s="207" t="s">
        <v>1</v>
      </c>
      <c r="N161" s="208" t="s">
        <v>45</v>
      </c>
      <c r="O161" s="72"/>
      <c r="P161" s="209">
        <f t="shared" si="21"/>
        <v>0</v>
      </c>
      <c r="Q161" s="209">
        <v>0</v>
      </c>
      <c r="R161" s="209">
        <f t="shared" si="22"/>
        <v>0</v>
      </c>
      <c r="S161" s="209">
        <v>0</v>
      </c>
      <c r="T161" s="210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11" t="s">
        <v>271</v>
      </c>
      <c r="AT161" s="211" t="s">
        <v>207</v>
      </c>
      <c r="AU161" s="211" t="s">
        <v>90</v>
      </c>
      <c r="AY161" s="14" t="s">
        <v>205</v>
      </c>
      <c r="BE161" s="212">
        <f t="shared" si="24"/>
        <v>0</v>
      </c>
      <c r="BF161" s="212">
        <f t="shared" si="25"/>
        <v>0</v>
      </c>
      <c r="BG161" s="212">
        <f t="shared" si="26"/>
        <v>0</v>
      </c>
      <c r="BH161" s="212">
        <f t="shared" si="27"/>
        <v>0</v>
      </c>
      <c r="BI161" s="212">
        <f t="shared" si="28"/>
        <v>0</v>
      </c>
      <c r="BJ161" s="14" t="s">
        <v>90</v>
      </c>
      <c r="BK161" s="212">
        <f t="shared" si="29"/>
        <v>0</v>
      </c>
      <c r="BL161" s="14" t="s">
        <v>271</v>
      </c>
      <c r="BM161" s="211" t="s">
        <v>409</v>
      </c>
    </row>
    <row r="162" spans="1:65" s="2" customFormat="1" ht="16.5" customHeight="1">
      <c r="A162" s="31"/>
      <c r="B162" s="32"/>
      <c r="C162" s="199" t="s">
        <v>313</v>
      </c>
      <c r="D162" s="199" t="s">
        <v>207</v>
      </c>
      <c r="E162" s="200" t="s">
        <v>1365</v>
      </c>
      <c r="F162" s="201" t="s">
        <v>1366</v>
      </c>
      <c r="G162" s="202" t="s">
        <v>302</v>
      </c>
      <c r="H162" s="203">
        <v>110</v>
      </c>
      <c r="I162" s="204"/>
      <c r="J162" s="205">
        <f t="shared" si="20"/>
        <v>0</v>
      </c>
      <c r="K162" s="206"/>
      <c r="L162" s="36"/>
      <c r="M162" s="207" t="s">
        <v>1</v>
      </c>
      <c r="N162" s="208" t="s">
        <v>45</v>
      </c>
      <c r="O162" s="72"/>
      <c r="P162" s="209">
        <f t="shared" si="21"/>
        <v>0</v>
      </c>
      <c r="Q162" s="209">
        <v>0</v>
      </c>
      <c r="R162" s="209">
        <f t="shared" si="22"/>
        <v>0</v>
      </c>
      <c r="S162" s="209">
        <v>0</v>
      </c>
      <c r="T162" s="210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11" t="s">
        <v>271</v>
      </c>
      <c r="AT162" s="211" t="s">
        <v>207</v>
      </c>
      <c r="AU162" s="211" t="s">
        <v>90</v>
      </c>
      <c r="AY162" s="14" t="s">
        <v>205</v>
      </c>
      <c r="BE162" s="212">
        <f t="shared" si="24"/>
        <v>0</v>
      </c>
      <c r="BF162" s="212">
        <f t="shared" si="25"/>
        <v>0</v>
      </c>
      <c r="BG162" s="212">
        <f t="shared" si="26"/>
        <v>0</v>
      </c>
      <c r="BH162" s="212">
        <f t="shared" si="27"/>
        <v>0</v>
      </c>
      <c r="BI162" s="212">
        <f t="shared" si="28"/>
        <v>0</v>
      </c>
      <c r="BJ162" s="14" t="s">
        <v>90</v>
      </c>
      <c r="BK162" s="212">
        <f t="shared" si="29"/>
        <v>0</v>
      </c>
      <c r="BL162" s="14" t="s">
        <v>271</v>
      </c>
      <c r="BM162" s="211" t="s">
        <v>417</v>
      </c>
    </row>
    <row r="163" spans="1:65" s="2" customFormat="1" ht="16.5" customHeight="1">
      <c r="A163" s="31"/>
      <c r="B163" s="32"/>
      <c r="C163" s="199" t="s">
        <v>317</v>
      </c>
      <c r="D163" s="199" t="s">
        <v>207</v>
      </c>
      <c r="E163" s="200" t="s">
        <v>1367</v>
      </c>
      <c r="F163" s="201" t="s">
        <v>1368</v>
      </c>
      <c r="G163" s="202" t="s">
        <v>302</v>
      </c>
      <c r="H163" s="203">
        <v>35</v>
      </c>
      <c r="I163" s="204"/>
      <c r="J163" s="205">
        <f t="shared" si="20"/>
        <v>0</v>
      </c>
      <c r="K163" s="206"/>
      <c r="L163" s="36"/>
      <c r="M163" s="207" t="s">
        <v>1</v>
      </c>
      <c r="N163" s="208" t="s">
        <v>45</v>
      </c>
      <c r="O163" s="72"/>
      <c r="P163" s="209">
        <f t="shared" si="21"/>
        <v>0</v>
      </c>
      <c r="Q163" s="209">
        <v>0</v>
      </c>
      <c r="R163" s="209">
        <f t="shared" si="22"/>
        <v>0</v>
      </c>
      <c r="S163" s="209">
        <v>0</v>
      </c>
      <c r="T163" s="210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11" t="s">
        <v>271</v>
      </c>
      <c r="AT163" s="211" t="s">
        <v>207</v>
      </c>
      <c r="AU163" s="211" t="s">
        <v>90</v>
      </c>
      <c r="AY163" s="14" t="s">
        <v>205</v>
      </c>
      <c r="BE163" s="212">
        <f t="shared" si="24"/>
        <v>0</v>
      </c>
      <c r="BF163" s="212">
        <f t="shared" si="25"/>
        <v>0</v>
      </c>
      <c r="BG163" s="212">
        <f t="shared" si="26"/>
        <v>0</v>
      </c>
      <c r="BH163" s="212">
        <f t="shared" si="27"/>
        <v>0</v>
      </c>
      <c r="BI163" s="212">
        <f t="shared" si="28"/>
        <v>0</v>
      </c>
      <c r="BJ163" s="14" t="s">
        <v>90</v>
      </c>
      <c r="BK163" s="212">
        <f t="shared" si="29"/>
        <v>0</v>
      </c>
      <c r="BL163" s="14" t="s">
        <v>271</v>
      </c>
      <c r="BM163" s="211" t="s">
        <v>425</v>
      </c>
    </row>
    <row r="164" spans="1:65" s="2" customFormat="1" ht="16.5" customHeight="1">
      <c r="A164" s="31"/>
      <c r="B164" s="32"/>
      <c r="C164" s="199" t="s">
        <v>321</v>
      </c>
      <c r="D164" s="199" t="s">
        <v>207</v>
      </c>
      <c r="E164" s="200" t="s">
        <v>1369</v>
      </c>
      <c r="F164" s="201" t="s">
        <v>1370</v>
      </c>
      <c r="G164" s="202" t="s">
        <v>278</v>
      </c>
      <c r="H164" s="203">
        <v>4</v>
      </c>
      <c r="I164" s="204"/>
      <c r="J164" s="205">
        <f t="shared" si="20"/>
        <v>0</v>
      </c>
      <c r="K164" s="206"/>
      <c r="L164" s="36"/>
      <c r="M164" s="207" t="s">
        <v>1</v>
      </c>
      <c r="N164" s="208" t="s">
        <v>45</v>
      </c>
      <c r="O164" s="72"/>
      <c r="P164" s="209">
        <f t="shared" si="21"/>
        <v>0</v>
      </c>
      <c r="Q164" s="209">
        <v>0</v>
      </c>
      <c r="R164" s="209">
        <f t="shared" si="22"/>
        <v>0</v>
      </c>
      <c r="S164" s="209">
        <v>0</v>
      </c>
      <c r="T164" s="210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11" t="s">
        <v>271</v>
      </c>
      <c r="AT164" s="211" t="s">
        <v>207</v>
      </c>
      <c r="AU164" s="211" t="s">
        <v>90</v>
      </c>
      <c r="AY164" s="14" t="s">
        <v>205</v>
      </c>
      <c r="BE164" s="212">
        <f t="shared" si="24"/>
        <v>0</v>
      </c>
      <c r="BF164" s="212">
        <f t="shared" si="25"/>
        <v>0</v>
      </c>
      <c r="BG164" s="212">
        <f t="shared" si="26"/>
        <v>0</v>
      </c>
      <c r="BH164" s="212">
        <f t="shared" si="27"/>
        <v>0</v>
      </c>
      <c r="BI164" s="212">
        <f t="shared" si="28"/>
        <v>0</v>
      </c>
      <c r="BJ164" s="14" t="s">
        <v>90</v>
      </c>
      <c r="BK164" s="212">
        <f t="shared" si="29"/>
        <v>0</v>
      </c>
      <c r="BL164" s="14" t="s">
        <v>271</v>
      </c>
      <c r="BM164" s="211" t="s">
        <v>433</v>
      </c>
    </row>
    <row r="165" spans="1:65" s="2" customFormat="1" ht="24.15" customHeight="1">
      <c r="A165" s="31"/>
      <c r="B165" s="32"/>
      <c r="C165" s="213" t="s">
        <v>325</v>
      </c>
      <c r="D165" s="213" t="s">
        <v>223</v>
      </c>
      <c r="E165" s="214" t="s">
        <v>1371</v>
      </c>
      <c r="F165" s="215" t="s">
        <v>1372</v>
      </c>
      <c r="G165" s="216" t="s">
        <v>278</v>
      </c>
      <c r="H165" s="217">
        <v>4</v>
      </c>
      <c r="I165" s="218"/>
      <c r="J165" s="219">
        <f t="shared" si="20"/>
        <v>0</v>
      </c>
      <c r="K165" s="220"/>
      <c r="L165" s="221"/>
      <c r="M165" s="222" t="s">
        <v>1</v>
      </c>
      <c r="N165" s="223" t="s">
        <v>45</v>
      </c>
      <c r="O165" s="72"/>
      <c r="P165" s="209">
        <f t="shared" si="21"/>
        <v>0</v>
      </c>
      <c r="Q165" s="209">
        <v>0</v>
      </c>
      <c r="R165" s="209">
        <f t="shared" si="22"/>
        <v>0</v>
      </c>
      <c r="S165" s="209">
        <v>0</v>
      </c>
      <c r="T165" s="210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11" t="s">
        <v>337</v>
      </c>
      <c r="AT165" s="211" t="s">
        <v>223</v>
      </c>
      <c r="AU165" s="211" t="s">
        <v>90</v>
      </c>
      <c r="AY165" s="14" t="s">
        <v>205</v>
      </c>
      <c r="BE165" s="212">
        <f t="shared" si="24"/>
        <v>0</v>
      </c>
      <c r="BF165" s="212">
        <f t="shared" si="25"/>
        <v>0</v>
      </c>
      <c r="BG165" s="212">
        <f t="shared" si="26"/>
        <v>0</v>
      </c>
      <c r="BH165" s="212">
        <f t="shared" si="27"/>
        <v>0</v>
      </c>
      <c r="BI165" s="212">
        <f t="shared" si="28"/>
        <v>0</v>
      </c>
      <c r="BJ165" s="14" t="s">
        <v>90</v>
      </c>
      <c r="BK165" s="212">
        <f t="shared" si="29"/>
        <v>0</v>
      </c>
      <c r="BL165" s="14" t="s">
        <v>271</v>
      </c>
      <c r="BM165" s="211" t="s">
        <v>441</v>
      </c>
    </row>
    <row r="166" spans="1:65" s="2" customFormat="1" ht="16.5" customHeight="1">
      <c r="A166" s="31"/>
      <c r="B166" s="32"/>
      <c r="C166" s="199" t="s">
        <v>329</v>
      </c>
      <c r="D166" s="199" t="s">
        <v>207</v>
      </c>
      <c r="E166" s="200" t="s">
        <v>1373</v>
      </c>
      <c r="F166" s="201" t="s">
        <v>1374</v>
      </c>
      <c r="G166" s="202" t="s">
        <v>278</v>
      </c>
      <c r="H166" s="203">
        <v>1</v>
      </c>
      <c r="I166" s="204"/>
      <c r="J166" s="205">
        <f t="shared" si="20"/>
        <v>0</v>
      </c>
      <c r="K166" s="206"/>
      <c r="L166" s="36"/>
      <c r="M166" s="207" t="s">
        <v>1</v>
      </c>
      <c r="N166" s="208" t="s">
        <v>45</v>
      </c>
      <c r="O166" s="72"/>
      <c r="P166" s="209">
        <f t="shared" si="21"/>
        <v>0</v>
      </c>
      <c r="Q166" s="209">
        <v>0</v>
      </c>
      <c r="R166" s="209">
        <f t="shared" si="22"/>
        <v>0</v>
      </c>
      <c r="S166" s="209">
        <v>0</v>
      </c>
      <c r="T166" s="210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11" t="s">
        <v>271</v>
      </c>
      <c r="AT166" s="211" t="s">
        <v>207</v>
      </c>
      <c r="AU166" s="211" t="s">
        <v>90</v>
      </c>
      <c r="AY166" s="14" t="s">
        <v>205</v>
      </c>
      <c r="BE166" s="212">
        <f t="shared" si="24"/>
        <v>0</v>
      </c>
      <c r="BF166" s="212">
        <f t="shared" si="25"/>
        <v>0</v>
      </c>
      <c r="BG166" s="212">
        <f t="shared" si="26"/>
        <v>0</v>
      </c>
      <c r="BH166" s="212">
        <f t="shared" si="27"/>
        <v>0</v>
      </c>
      <c r="BI166" s="212">
        <f t="shared" si="28"/>
        <v>0</v>
      </c>
      <c r="BJ166" s="14" t="s">
        <v>90</v>
      </c>
      <c r="BK166" s="212">
        <f t="shared" si="29"/>
        <v>0</v>
      </c>
      <c r="BL166" s="14" t="s">
        <v>271</v>
      </c>
      <c r="BM166" s="211" t="s">
        <v>449</v>
      </c>
    </row>
    <row r="167" spans="1:65" s="2" customFormat="1" ht="24.15" customHeight="1">
      <c r="A167" s="31"/>
      <c r="B167" s="32"/>
      <c r="C167" s="213" t="s">
        <v>333</v>
      </c>
      <c r="D167" s="213" t="s">
        <v>223</v>
      </c>
      <c r="E167" s="214" t="s">
        <v>1375</v>
      </c>
      <c r="F167" s="215" t="s">
        <v>1376</v>
      </c>
      <c r="G167" s="216" t="s">
        <v>278</v>
      </c>
      <c r="H167" s="217">
        <v>1</v>
      </c>
      <c r="I167" s="218"/>
      <c r="J167" s="219">
        <f t="shared" si="20"/>
        <v>0</v>
      </c>
      <c r="K167" s="220"/>
      <c r="L167" s="221"/>
      <c r="M167" s="222" t="s">
        <v>1</v>
      </c>
      <c r="N167" s="223" t="s">
        <v>45</v>
      </c>
      <c r="O167" s="72"/>
      <c r="P167" s="209">
        <f t="shared" si="21"/>
        <v>0</v>
      </c>
      <c r="Q167" s="209">
        <v>0</v>
      </c>
      <c r="R167" s="209">
        <f t="shared" si="22"/>
        <v>0</v>
      </c>
      <c r="S167" s="209">
        <v>0</v>
      </c>
      <c r="T167" s="210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11" t="s">
        <v>337</v>
      </c>
      <c r="AT167" s="211" t="s">
        <v>223</v>
      </c>
      <c r="AU167" s="211" t="s">
        <v>90</v>
      </c>
      <c r="AY167" s="14" t="s">
        <v>205</v>
      </c>
      <c r="BE167" s="212">
        <f t="shared" si="24"/>
        <v>0</v>
      </c>
      <c r="BF167" s="212">
        <f t="shared" si="25"/>
        <v>0</v>
      </c>
      <c r="BG167" s="212">
        <f t="shared" si="26"/>
        <v>0</v>
      </c>
      <c r="BH167" s="212">
        <f t="shared" si="27"/>
        <v>0</v>
      </c>
      <c r="BI167" s="212">
        <f t="shared" si="28"/>
        <v>0</v>
      </c>
      <c r="BJ167" s="14" t="s">
        <v>90</v>
      </c>
      <c r="BK167" s="212">
        <f t="shared" si="29"/>
        <v>0</v>
      </c>
      <c r="BL167" s="14" t="s">
        <v>271</v>
      </c>
      <c r="BM167" s="211" t="s">
        <v>459</v>
      </c>
    </row>
    <row r="168" spans="1:65" s="2" customFormat="1" ht="24.15" customHeight="1">
      <c r="A168" s="31"/>
      <c r="B168" s="32"/>
      <c r="C168" s="199" t="s">
        <v>337</v>
      </c>
      <c r="D168" s="199" t="s">
        <v>207</v>
      </c>
      <c r="E168" s="200" t="s">
        <v>1377</v>
      </c>
      <c r="F168" s="201" t="s">
        <v>1378</v>
      </c>
      <c r="G168" s="202" t="s">
        <v>302</v>
      </c>
      <c r="H168" s="203">
        <v>60</v>
      </c>
      <c r="I168" s="204"/>
      <c r="J168" s="205">
        <f t="shared" si="20"/>
        <v>0</v>
      </c>
      <c r="K168" s="206"/>
      <c r="L168" s="36"/>
      <c r="M168" s="207" t="s">
        <v>1</v>
      </c>
      <c r="N168" s="208" t="s">
        <v>45</v>
      </c>
      <c r="O168" s="72"/>
      <c r="P168" s="209">
        <f t="shared" si="21"/>
        <v>0</v>
      </c>
      <c r="Q168" s="209">
        <v>0</v>
      </c>
      <c r="R168" s="209">
        <f t="shared" si="22"/>
        <v>0</v>
      </c>
      <c r="S168" s="209">
        <v>0</v>
      </c>
      <c r="T168" s="210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11" t="s">
        <v>271</v>
      </c>
      <c r="AT168" s="211" t="s">
        <v>207</v>
      </c>
      <c r="AU168" s="211" t="s">
        <v>90</v>
      </c>
      <c r="AY168" s="14" t="s">
        <v>205</v>
      </c>
      <c r="BE168" s="212">
        <f t="shared" si="24"/>
        <v>0</v>
      </c>
      <c r="BF168" s="212">
        <f t="shared" si="25"/>
        <v>0</v>
      </c>
      <c r="BG168" s="212">
        <f t="shared" si="26"/>
        <v>0</v>
      </c>
      <c r="BH168" s="212">
        <f t="shared" si="27"/>
        <v>0</v>
      </c>
      <c r="BI168" s="212">
        <f t="shared" si="28"/>
        <v>0</v>
      </c>
      <c r="BJ168" s="14" t="s">
        <v>90</v>
      </c>
      <c r="BK168" s="212">
        <f t="shared" si="29"/>
        <v>0</v>
      </c>
      <c r="BL168" s="14" t="s">
        <v>271</v>
      </c>
      <c r="BM168" s="211" t="s">
        <v>471</v>
      </c>
    </row>
    <row r="169" spans="1:65" s="2" customFormat="1" ht="24.15" customHeight="1">
      <c r="A169" s="31"/>
      <c r="B169" s="32"/>
      <c r="C169" s="199" t="s">
        <v>341</v>
      </c>
      <c r="D169" s="199" t="s">
        <v>207</v>
      </c>
      <c r="E169" s="200" t="s">
        <v>1379</v>
      </c>
      <c r="F169" s="201" t="s">
        <v>1380</v>
      </c>
      <c r="G169" s="202" t="s">
        <v>302</v>
      </c>
      <c r="H169" s="203">
        <v>13</v>
      </c>
      <c r="I169" s="204"/>
      <c r="J169" s="205">
        <f t="shared" si="20"/>
        <v>0</v>
      </c>
      <c r="K169" s="206"/>
      <c r="L169" s="36"/>
      <c r="M169" s="207" t="s">
        <v>1</v>
      </c>
      <c r="N169" s="208" t="s">
        <v>45</v>
      </c>
      <c r="O169" s="72"/>
      <c r="P169" s="209">
        <f t="shared" si="21"/>
        <v>0</v>
      </c>
      <c r="Q169" s="209">
        <v>0</v>
      </c>
      <c r="R169" s="209">
        <f t="shared" si="22"/>
        <v>0</v>
      </c>
      <c r="S169" s="209">
        <v>0</v>
      </c>
      <c r="T169" s="210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11" t="s">
        <v>271</v>
      </c>
      <c r="AT169" s="211" t="s">
        <v>207</v>
      </c>
      <c r="AU169" s="211" t="s">
        <v>90</v>
      </c>
      <c r="AY169" s="14" t="s">
        <v>205</v>
      </c>
      <c r="BE169" s="212">
        <f t="shared" si="24"/>
        <v>0</v>
      </c>
      <c r="BF169" s="212">
        <f t="shared" si="25"/>
        <v>0</v>
      </c>
      <c r="BG169" s="212">
        <f t="shared" si="26"/>
        <v>0</v>
      </c>
      <c r="BH169" s="212">
        <f t="shared" si="27"/>
        <v>0</v>
      </c>
      <c r="BI169" s="212">
        <f t="shared" si="28"/>
        <v>0</v>
      </c>
      <c r="BJ169" s="14" t="s">
        <v>90</v>
      </c>
      <c r="BK169" s="212">
        <f t="shared" si="29"/>
        <v>0</v>
      </c>
      <c r="BL169" s="14" t="s">
        <v>271</v>
      </c>
      <c r="BM169" s="211" t="s">
        <v>480</v>
      </c>
    </row>
    <row r="170" spans="1:65" s="2" customFormat="1" ht="16.5" customHeight="1">
      <c r="A170" s="31"/>
      <c r="B170" s="32"/>
      <c r="C170" s="199" t="s">
        <v>345</v>
      </c>
      <c r="D170" s="199" t="s">
        <v>207</v>
      </c>
      <c r="E170" s="200" t="s">
        <v>1381</v>
      </c>
      <c r="F170" s="201" t="s">
        <v>1382</v>
      </c>
      <c r="G170" s="202" t="s">
        <v>302</v>
      </c>
      <c r="H170" s="203">
        <v>17</v>
      </c>
      <c r="I170" s="204"/>
      <c r="J170" s="205">
        <f t="shared" si="20"/>
        <v>0</v>
      </c>
      <c r="K170" s="206"/>
      <c r="L170" s="36"/>
      <c r="M170" s="207" t="s">
        <v>1</v>
      </c>
      <c r="N170" s="208" t="s">
        <v>45</v>
      </c>
      <c r="O170" s="72"/>
      <c r="P170" s="209">
        <f t="shared" si="21"/>
        <v>0</v>
      </c>
      <c r="Q170" s="209">
        <v>0</v>
      </c>
      <c r="R170" s="209">
        <f t="shared" si="22"/>
        <v>0</v>
      </c>
      <c r="S170" s="209">
        <v>0</v>
      </c>
      <c r="T170" s="210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11" t="s">
        <v>271</v>
      </c>
      <c r="AT170" s="211" t="s">
        <v>207</v>
      </c>
      <c r="AU170" s="211" t="s">
        <v>90</v>
      </c>
      <c r="AY170" s="14" t="s">
        <v>205</v>
      </c>
      <c r="BE170" s="212">
        <f t="shared" si="24"/>
        <v>0</v>
      </c>
      <c r="BF170" s="212">
        <f t="shared" si="25"/>
        <v>0</v>
      </c>
      <c r="BG170" s="212">
        <f t="shared" si="26"/>
        <v>0</v>
      </c>
      <c r="BH170" s="212">
        <f t="shared" si="27"/>
        <v>0</v>
      </c>
      <c r="BI170" s="212">
        <f t="shared" si="28"/>
        <v>0</v>
      </c>
      <c r="BJ170" s="14" t="s">
        <v>90</v>
      </c>
      <c r="BK170" s="212">
        <f t="shared" si="29"/>
        <v>0</v>
      </c>
      <c r="BL170" s="14" t="s">
        <v>271</v>
      </c>
      <c r="BM170" s="211" t="s">
        <v>491</v>
      </c>
    </row>
    <row r="171" spans="1:65" s="2" customFormat="1" ht="16.5" customHeight="1">
      <c r="A171" s="31"/>
      <c r="B171" s="32"/>
      <c r="C171" s="199" t="s">
        <v>349</v>
      </c>
      <c r="D171" s="199" t="s">
        <v>207</v>
      </c>
      <c r="E171" s="200" t="s">
        <v>1383</v>
      </c>
      <c r="F171" s="201" t="s">
        <v>1384</v>
      </c>
      <c r="G171" s="202" t="s">
        <v>278</v>
      </c>
      <c r="H171" s="203">
        <v>4</v>
      </c>
      <c r="I171" s="204"/>
      <c r="J171" s="205">
        <f t="shared" si="20"/>
        <v>0</v>
      </c>
      <c r="K171" s="206"/>
      <c r="L171" s="36"/>
      <c r="M171" s="207" t="s">
        <v>1</v>
      </c>
      <c r="N171" s="208" t="s">
        <v>45</v>
      </c>
      <c r="O171" s="72"/>
      <c r="P171" s="209">
        <f t="shared" si="21"/>
        <v>0</v>
      </c>
      <c r="Q171" s="209">
        <v>0</v>
      </c>
      <c r="R171" s="209">
        <f t="shared" si="22"/>
        <v>0</v>
      </c>
      <c r="S171" s="209">
        <v>0</v>
      </c>
      <c r="T171" s="210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11" t="s">
        <v>271</v>
      </c>
      <c r="AT171" s="211" t="s">
        <v>207</v>
      </c>
      <c r="AU171" s="211" t="s">
        <v>90</v>
      </c>
      <c r="AY171" s="14" t="s">
        <v>205</v>
      </c>
      <c r="BE171" s="212">
        <f t="shared" si="24"/>
        <v>0</v>
      </c>
      <c r="BF171" s="212">
        <f t="shared" si="25"/>
        <v>0</v>
      </c>
      <c r="BG171" s="212">
        <f t="shared" si="26"/>
        <v>0</v>
      </c>
      <c r="BH171" s="212">
        <f t="shared" si="27"/>
        <v>0</v>
      </c>
      <c r="BI171" s="212">
        <f t="shared" si="28"/>
        <v>0</v>
      </c>
      <c r="BJ171" s="14" t="s">
        <v>90</v>
      </c>
      <c r="BK171" s="212">
        <f t="shared" si="29"/>
        <v>0</v>
      </c>
      <c r="BL171" s="14" t="s">
        <v>271</v>
      </c>
      <c r="BM171" s="211" t="s">
        <v>499</v>
      </c>
    </row>
    <row r="172" spans="1:65" s="2" customFormat="1" ht="24.15" customHeight="1">
      <c r="A172" s="31"/>
      <c r="B172" s="32"/>
      <c r="C172" s="213" t="s">
        <v>353</v>
      </c>
      <c r="D172" s="213" t="s">
        <v>223</v>
      </c>
      <c r="E172" s="214" t="s">
        <v>1385</v>
      </c>
      <c r="F172" s="215" t="s">
        <v>1386</v>
      </c>
      <c r="G172" s="216" t="s">
        <v>278</v>
      </c>
      <c r="H172" s="217">
        <v>4</v>
      </c>
      <c r="I172" s="218"/>
      <c r="J172" s="219">
        <f t="shared" si="20"/>
        <v>0</v>
      </c>
      <c r="K172" s="220"/>
      <c r="L172" s="221"/>
      <c r="M172" s="222" t="s">
        <v>1</v>
      </c>
      <c r="N172" s="223" t="s">
        <v>45</v>
      </c>
      <c r="O172" s="72"/>
      <c r="P172" s="209">
        <f t="shared" si="21"/>
        <v>0</v>
      </c>
      <c r="Q172" s="209">
        <v>0</v>
      </c>
      <c r="R172" s="209">
        <f t="shared" si="22"/>
        <v>0</v>
      </c>
      <c r="S172" s="209">
        <v>0</v>
      </c>
      <c r="T172" s="210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11" t="s">
        <v>337</v>
      </c>
      <c r="AT172" s="211" t="s">
        <v>223</v>
      </c>
      <c r="AU172" s="211" t="s">
        <v>90</v>
      </c>
      <c r="AY172" s="14" t="s">
        <v>205</v>
      </c>
      <c r="BE172" s="212">
        <f t="shared" si="24"/>
        <v>0</v>
      </c>
      <c r="BF172" s="212">
        <f t="shared" si="25"/>
        <v>0</v>
      </c>
      <c r="BG172" s="212">
        <f t="shared" si="26"/>
        <v>0</v>
      </c>
      <c r="BH172" s="212">
        <f t="shared" si="27"/>
        <v>0</v>
      </c>
      <c r="BI172" s="212">
        <f t="shared" si="28"/>
        <v>0</v>
      </c>
      <c r="BJ172" s="14" t="s">
        <v>90</v>
      </c>
      <c r="BK172" s="212">
        <f t="shared" si="29"/>
        <v>0</v>
      </c>
      <c r="BL172" s="14" t="s">
        <v>271</v>
      </c>
      <c r="BM172" s="211" t="s">
        <v>508</v>
      </c>
    </row>
    <row r="173" spans="1:65" s="2" customFormat="1" ht="24.15" customHeight="1">
      <c r="A173" s="31"/>
      <c r="B173" s="32"/>
      <c r="C173" s="199" t="s">
        <v>357</v>
      </c>
      <c r="D173" s="199" t="s">
        <v>207</v>
      </c>
      <c r="E173" s="200" t="s">
        <v>1387</v>
      </c>
      <c r="F173" s="201" t="s">
        <v>1388</v>
      </c>
      <c r="G173" s="202" t="s">
        <v>278</v>
      </c>
      <c r="H173" s="203">
        <v>24</v>
      </c>
      <c r="I173" s="204"/>
      <c r="J173" s="205">
        <f t="shared" si="20"/>
        <v>0</v>
      </c>
      <c r="K173" s="206"/>
      <c r="L173" s="36"/>
      <c r="M173" s="207" t="s">
        <v>1</v>
      </c>
      <c r="N173" s="208" t="s">
        <v>45</v>
      </c>
      <c r="O173" s="72"/>
      <c r="P173" s="209">
        <f t="shared" si="21"/>
        <v>0</v>
      </c>
      <c r="Q173" s="209">
        <v>0</v>
      </c>
      <c r="R173" s="209">
        <f t="shared" si="22"/>
        <v>0</v>
      </c>
      <c r="S173" s="209">
        <v>0</v>
      </c>
      <c r="T173" s="210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11" t="s">
        <v>271</v>
      </c>
      <c r="AT173" s="211" t="s">
        <v>207</v>
      </c>
      <c r="AU173" s="211" t="s">
        <v>90</v>
      </c>
      <c r="AY173" s="14" t="s">
        <v>205</v>
      </c>
      <c r="BE173" s="212">
        <f t="shared" si="24"/>
        <v>0</v>
      </c>
      <c r="BF173" s="212">
        <f t="shared" si="25"/>
        <v>0</v>
      </c>
      <c r="BG173" s="212">
        <f t="shared" si="26"/>
        <v>0</v>
      </c>
      <c r="BH173" s="212">
        <f t="shared" si="27"/>
        <v>0</v>
      </c>
      <c r="BI173" s="212">
        <f t="shared" si="28"/>
        <v>0</v>
      </c>
      <c r="BJ173" s="14" t="s">
        <v>90</v>
      </c>
      <c r="BK173" s="212">
        <f t="shared" si="29"/>
        <v>0</v>
      </c>
      <c r="BL173" s="14" t="s">
        <v>271</v>
      </c>
      <c r="BM173" s="211" t="s">
        <v>516</v>
      </c>
    </row>
    <row r="174" spans="1:65" s="2" customFormat="1" ht="24.15" customHeight="1">
      <c r="A174" s="31"/>
      <c r="B174" s="32"/>
      <c r="C174" s="199" t="s">
        <v>361</v>
      </c>
      <c r="D174" s="199" t="s">
        <v>207</v>
      </c>
      <c r="E174" s="200" t="s">
        <v>1389</v>
      </c>
      <c r="F174" s="201" t="s">
        <v>1390</v>
      </c>
      <c r="G174" s="202" t="s">
        <v>278</v>
      </c>
      <c r="H174" s="203">
        <v>2</v>
      </c>
      <c r="I174" s="204"/>
      <c r="J174" s="205">
        <f t="shared" si="20"/>
        <v>0</v>
      </c>
      <c r="K174" s="206"/>
      <c r="L174" s="36"/>
      <c r="M174" s="207" t="s">
        <v>1</v>
      </c>
      <c r="N174" s="208" t="s">
        <v>45</v>
      </c>
      <c r="O174" s="72"/>
      <c r="P174" s="209">
        <f t="shared" si="21"/>
        <v>0</v>
      </c>
      <c r="Q174" s="209">
        <v>0</v>
      </c>
      <c r="R174" s="209">
        <f t="shared" si="22"/>
        <v>0</v>
      </c>
      <c r="S174" s="209">
        <v>0</v>
      </c>
      <c r="T174" s="210">
        <f t="shared" si="2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11" t="s">
        <v>271</v>
      </c>
      <c r="AT174" s="211" t="s">
        <v>207</v>
      </c>
      <c r="AU174" s="211" t="s">
        <v>90</v>
      </c>
      <c r="AY174" s="14" t="s">
        <v>205</v>
      </c>
      <c r="BE174" s="212">
        <f t="shared" si="24"/>
        <v>0</v>
      </c>
      <c r="BF174" s="212">
        <f t="shared" si="25"/>
        <v>0</v>
      </c>
      <c r="BG174" s="212">
        <f t="shared" si="26"/>
        <v>0</v>
      </c>
      <c r="BH174" s="212">
        <f t="shared" si="27"/>
        <v>0</v>
      </c>
      <c r="BI174" s="212">
        <f t="shared" si="28"/>
        <v>0</v>
      </c>
      <c r="BJ174" s="14" t="s">
        <v>90</v>
      </c>
      <c r="BK174" s="212">
        <f t="shared" si="29"/>
        <v>0</v>
      </c>
      <c r="BL174" s="14" t="s">
        <v>271</v>
      </c>
      <c r="BM174" s="211" t="s">
        <v>524</v>
      </c>
    </row>
    <row r="175" spans="1:65" s="2" customFormat="1" ht="24.15" customHeight="1">
      <c r="A175" s="31"/>
      <c r="B175" s="32"/>
      <c r="C175" s="199" t="s">
        <v>365</v>
      </c>
      <c r="D175" s="199" t="s">
        <v>207</v>
      </c>
      <c r="E175" s="200" t="s">
        <v>1391</v>
      </c>
      <c r="F175" s="201" t="s">
        <v>1392</v>
      </c>
      <c r="G175" s="202" t="s">
        <v>278</v>
      </c>
      <c r="H175" s="203">
        <v>34</v>
      </c>
      <c r="I175" s="204"/>
      <c r="J175" s="205">
        <f t="shared" si="20"/>
        <v>0</v>
      </c>
      <c r="K175" s="206"/>
      <c r="L175" s="36"/>
      <c r="M175" s="207" t="s">
        <v>1</v>
      </c>
      <c r="N175" s="208" t="s">
        <v>45</v>
      </c>
      <c r="O175" s="72"/>
      <c r="P175" s="209">
        <f t="shared" si="21"/>
        <v>0</v>
      </c>
      <c r="Q175" s="209">
        <v>0</v>
      </c>
      <c r="R175" s="209">
        <f t="shared" si="22"/>
        <v>0</v>
      </c>
      <c r="S175" s="209">
        <v>0</v>
      </c>
      <c r="T175" s="210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11" t="s">
        <v>271</v>
      </c>
      <c r="AT175" s="211" t="s">
        <v>207</v>
      </c>
      <c r="AU175" s="211" t="s">
        <v>90</v>
      </c>
      <c r="AY175" s="14" t="s">
        <v>205</v>
      </c>
      <c r="BE175" s="212">
        <f t="shared" si="24"/>
        <v>0</v>
      </c>
      <c r="BF175" s="212">
        <f t="shared" si="25"/>
        <v>0</v>
      </c>
      <c r="BG175" s="212">
        <f t="shared" si="26"/>
        <v>0</v>
      </c>
      <c r="BH175" s="212">
        <f t="shared" si="27"/>
        <v>0</v>
      </c>
      <c r="BI175" s="212">
        <f t="shared" si="28"/>
        <v>0</v>
      </c>
      <c r="BJ175" s="14" t="s">
        <v>90</v>
      </c>
      <c r="BK175" s="212">
        <f t="shared" si="29"/>
        <v>0</v>
      </c>
      <c r="BL175" s="14" t="s">
        <v>271</v>
      </c>
      <c r="BM175" s="211" t="s">
        <v>530</v>
      </c>
    </row>
    <row r="176" spans="1:65" s="2" customFormat="1" ht="16.5" customHeight="1">
      <c r="A176" s="31"/>
      <c r="B176" s="32"/>
      <c r="C176" s="199" t="s">
        <v>369</v>
      </c>
      <c r="D176" s="199" t="s">
        <v>207</v>
      </c>
      <c r="E176" s="200" t="s">
        <v>1393</v>
      </c>
      <c r="F176" s="201" t="s">
        <v>1394</v>
      </c>
      <c r="G176" s="202" t="s">
        <v>278</v>
      </c>
      <c r="H176" s="203">
        <v>30</v>
      </c>
      <c r="I176" s="204"/>
      <c r="J176" s="205">
        <f t="shared" si="20"/>
        <v>0</v>
      </c>
      <c r="K176" s="206"/>
      <c r="L176" s="36"/>
      <c r="M176" s="207" t="s">
        <v>1</v>
      </c>
      <c r="N176" s="208" t="s">
        <v>45</v>
      </c>
      <c r="O176" s="72"/>
      <c r="P176" s="209">
        <f t="shared" si="21"/>
        <v>0</v>
      </c>
      <c r="Q176" s="209">
        <v>0</v>
      </c>
      <c r="R176" s="209">
        <f t="shared" si="22"/>
        <v>0</v>
      </c>
      <c r="S176" s="209">
        <v>0</v>
      </c>
      <c r="T176" s="210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11" t="s">
        <v>271</v>
      </c>
      <c r="AT176" s="211" t="s">
        <v>207</v>
      </c>
      <c r="AU176" s="211" t="s">
        <v>90</v>
      </c>
      <c r="AY176" s="14" t="s">
        <v>205</v>
      </c>
      <c r="BE176" s="212">
        <f t="shared" si="24"/>
        <v>0</v>
      </c>
      <c r="BF176" s="212">
        <f t="shared" si="25"/>
        <v>0</v>
      </c>
      <c r="BG176" s="212">
        <f t="shared" si="26"/>
        <v>0</v>
      </c>
      <c r="BH176" s="212">
        <f t="shared" si="27"/>
        <v>0</v>
      </c>
      <c r="BI176" s="212">
        <f t="shared" si="28"/>
        <v>0</v>
      </c>
      <c r="BJ176" s="14" t="s">
        <v>90</v>
      </c>
      <c r="BK176" s="212">
        <f t="shared" si="29"/>
        <v>0</v>
      </c>
      <c r="BL176" s="14" t="s">
        <v>271</v>
      </c>
      <c r="BM176" s="211" t="s">
        <v>1395</v>
      </c>
    </row>
    <row r="177" spans="1:65" s="2" customFormat="1" ht="24.15" customHeight="1">
      <c r="A177" s="31"/>
      <c r="B177" s="32"/>
      <c r="C177" s="213" t="s">
        <v>167</v>
      </c>
      <c r="D177" s="213" t="s">
        <v>223</v>
      </c>
      <c r="E177" s="214" t="s">
        <v>1396</v>
      </c>
      <c r="F177" s="215" t="s">
        <v>1397</v>
      </c>
      <c r="G177" s="216" t="s">
        <v>278</v>
      </c>
      <c r="H177" s="217">
        <v>25</v>
      </c>
      <c r="I177" s="218"/>
      <c r="J177" s="219">
        <f t="shared" si="20"/>
        <v>0</v>
      </c>
      <c r="K177" s="220"/>
      <c r="L177" s="221"/>
      <c r="M177" s="222" t="s">
        <v>1</v>
      </c>
      <c r="N177" s="223" t="s">
        <v>45</v>
      </c>
      <c r="O177" s="72"/>
      <c r="P177" s="209">
        <f t="shared" si="21"/>
        <v>0</v>
      </c>
      <c r="Q177" s="209">
        <v>5.1399999999999996E-3</v>
      </c>
      <c r="R177" s="209">
        <f t="shared" si="22"/>
        <v>0.1285</v>
      </c>
      <c r="S177" s="209">
        <v>0</v>
      </c>
      <c r="T177" s="210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11" t="s">
        <v>227</v>
      </c>
      <c r="AT177" s="211" t="s">
        <v>223</v>
      </c>
      <c r="AU177" s="211" t="s">
        <v>90</v>
      </c>
      <c r="AY177" s="14" t="s">
        <v>205</v>
      </c>
      <c r="BE177" s="212">
        <f t="shared" si="24"/>
        <v>0</v>
      </c>
      <c r="BF177" s="212">
        <f t="shared" si="25"/>
        <v>0</v>
      </c>
      <c r="BG177" s="212">
        <f t="shared" si="26"/>
        <v>0</v>
      </c>
      <c r="BH177" s="212">
        <f t="shared" si="27"/>
        <v>0</v>
      </c>
      <c r="BI177" s="212">
        <f t="shared" si="28"/>
        <v>0</v>
      </c>
      <c r="BJ177" s="14" t="s">
        <v>90</v>
      </c>
      <c r="BK177" s="212">
        <f t="shared" si="29"/>
        <v>0</v>
      </c>
      <c r="BL177" s="14" t="s">
        <v>211</v>
      </c>
      <c r="BM177" s="211" t="s">
        <v>1398</v>
      </c>
    </row>
    <row r="178" spans="1:65" s="2" customFormat="1" ht="24.15" customHeight="1">
      <c r="A178" s="31"/>
      <c r="B178" s="32"/>
      <c r="C178" s="213" t="s">
        <v>377</v>
      </c>
      <c r="D178" s="213" t="s">
        <v>223</v>
      </c>
      <c r="E178" s="214" t="s">
        <v>1399</v>
      </c>
      <c r="F178" s="215" t="s">
        <v>1400</v>
      </c>
      <c r="G178" s="216" t="s">
        <v>278</v>
      </c>
      <c r="H178" s="217">
        <v>5</v>
      </c>
      <c r="I178" s="218"/>
      <c r="J178" s="219">
        <f t="shared" si="20"/>
        <v>0</v>
      </c>
      <c r="K178" s="220"/>
      <c r="L178" s="221"/>
      <c r="M178" s="222" t="s">
        <v>1</v>
      </c>
      <c r="N178" s="223" t="s">
        <v>45</v>
      </c>
      <c r="O178" s="72"/>
      <c r="P178" s="209">
        <f t="shared" si="21"/>
        <v>0</v>
      </c>
      <c r="Q178" s="209">
        <v>9.4699999999999993E-3</v>
      </c>
      <c r="R178" s="209">
        <f t="shared" si="22"/>
        <v>4.7349999999999996E-2</v>
      </c>
      <c r="S178" s="209">
        <v>0</v>
      </c>
      <c r="T178" s="210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11" t="s">
        <v>227</v>
      </c>
      <c r="AT178" s="211" t="s">
        <v>223</v>
      </c>
      <c r="AU178" s="211" t="s">
        <v>90</v>
      </c>
      <c r="AY178" s="14" t="s">
        <v>205</v>
      </c>
      <c r="BE178" s="212">
        <f t="shared" si="24"/>
        <v>0</v>
      </c>
      <c r="BF178" s="212">
        <f t="shared" si="25"/>
        <v>0</v>
      </c>
      <c r="BG178" s="212">
        <f t="shared" si="26"/>
        <v>0</v>
      </c>
      <c r="BH178" s="212">
        <f t="shared" si="27"/>
        <v>0</v>
      </c>
      <c r="BI178" s="212">
        <f t="shared" si="28"/>
        <v>0</v>
      </c>
      <c r="BJ178" s="14" t="s">
        <v>90</v>
      </c>
      <c r="BK178" s="212">
        <f t="shared" si="29"/>
        <v>0</v>
      </c>
      <c r="BL178" s="14" t="s">
        <v>211</v>
      </c>
      <c r="BM178" s="211" t="s">
        <v>1401</v>
      </c>
    </row>
    <row r="179" spans="1:65" s="2" customFormat="1" ht="24.15" customHeight="1">
      <c r="A179" s="31"/>
      <c r="B179" s="32"/>
      <c r="C179" s="213" t="s">
        <v>381</v>
      </c>
      <c r="D179" s="213" t="s">
        <v>223</v>
      </c>
      <c r="E179" s="214" t="s">
        <v>1402</v>
      </c>
      <c r="F179" s="215" t="s">
        <v>1403</v>
      </c>
      <c r="G179" s="216" t="s">
        <v>278</v>
      </c>
      <c r="H179" s="217">
        <v>25</v>
      </c>
      <c r="I179" s="218"/>
      <c r="J179" s="219">
        <f t="shared" si="20"/>
        <v>0</v>
      </c>
      <c r="K179" s="220"/>
      <c r="L179" s="221"/>
      <c r="M179" s="222" t="s">
        <v>1</v>
      </c>
      <c r="N179" s="223" t="s">
        <v>45</v>
      </c>
      <c r="O179" s="72"/>
      <c r="P179" s="209">
        <f t="shared" si="21"/>
        <v>0</v>
      </c>
      <c r="Q179" s="209">
        <v>1.391E-2</v>
      </c>
      <c r="R179" s="209">
        <f t="shared" si="22"/>
        <v>0.34775</v>
      </c>
      <c r="S179" s="209">
        <v>0</v>
      </c>
      <c r="T179" s="210">
        <f t="shared" si="2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11" t="s">
        <v>227</v>
      </c>
      <c r="AT179" s="211" t="s">
        <v>223</v>
      </c>
      <c r="AU179" s="211" t="s">
        <v>90</v>
      </c>
      <c r="AY179" s="14" t="s">
        <v>205</v>
      </c>
      <c r="BE179" s="212">
        <f t="shared" si="24"/>
        <v>0</v>
      </c>
      <c r="BF179" s="212">
        <f t="shared" si="25"/>
        <v>0</v>
      </c>
      <c r="BG179" s="212">
        <f t="shared" si="26"/>
        <v>0</v>
      </c>
      <c r="BH179" s="212">
        <f t="shared" si="27"/>
        <v>0</v>
      </c>
      <c r="BI179" s="212">
        <f t="shared" si="28"/>
        <v>0</v>
      </c>
      <c r="BJ179" s="14" t="s">
        <v>90</v>
      </c>
      <c r="BK179" s="212">
        <f t="shared" si="29"/>
        <v>0</v>
      </c>
      <c r="BL179" s="14" t="s">
        <v>211</v>
      </c>
      <c r="BM179" s="211" t="s">
        <v>1404</v>
      </c>
    </row>
    <row r="180" spans="1:65" s="2" customFormat="1" ht="24.15" customHeight="1">
      <c r="A180" s="31"/>
      <c r="B180" s="32"/>
      <c r="C180" s="213" t="s">
        <v>385</v>
      </c>
      <c r="D180" s="213" t="s">
        <v>223</v>
      </c>
      <c r="E180" s="214" t="s">
        <v>1405</v>
      </c>
      <c r="F180" s="215" t="s">
        <v>1406</v>
      </c>
      <c r="G180" s="216" t="s">
        <v>278</v>
      </c>
      <c r="H180" s="217">
        <v>10</v>
      </c>
      <c r="I180" s="218"/>
      <c r="J180" s="219">
        <f t="shared" si="20"/>
        <v>0</v>
      </c>
      <c r="K180" s="220"/>
      <c r="L180" s="221"/>
      <c r="M180" s="222" t="s">
        <v>1</v>
      </c>
      <c r="N180" s="223" t="s">
        <v>45</v>
      </c>
      <c r="O180" s="72"/>
      <c r="P180" s="209">
        <f t="shared" si="21"/>
        <v>0</v>
      </c>
      <c r="Q180" s="209">
        <v>1.2529999999999999E-2</v>
      </c>
      <c r="R180" s="209">
        <f t="shared" si="22"/>
        <v>0.12529999999999999</v>
      </c>
      <c r="S180" s="209">
        <v>0</v>
      </c>
      <c r="T180" s="210">
        <f t="shared" si="2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11" t="s">
        <v>227</v>
      </c>
      <c r="AT180" s="211" t="s">
        <v>223</v>
      </c>
      <c r="AU180" s="211" t="s">
        <v>90</v>
      </c>
      <c r="AY180" s="14" t="s">
        <v>205</v>
      </c>
      <c r="BE180" s="212">
        <f t="shared" si="24"/>
        <v>0</v>
      </c>
      <c r="BF180" s="212">
        <f t="shared" si="25"/>
        <v>0</v>
      </c>
      <c r="BG180" s="212">
        <f t="shared" si="26"/>
        <v>0</v>
      </c>
      <c r="BH180" s="212">
        <f t="shared" si="27"/>
        <v>0</v>
      </c>
      <c r="BI180" s="212">
        <f t="shared" si="28"/>
        <v>0</v>
      </c>
      <c r="BJ180" s="14" t="s">
        <v>90</v>
      </c>
      <c r="BK180" s="212">
        <f t="shared" si="29"/>
        <v>0</v>
      </c>
      <c r="BL180" s="14" t="s">
        <v>211</v>
      </c>
      <c r="BM180" s="211" t="s">
        <v>1407</v>
      </c>
    </row>
    <row r="181" spans="1:65" s="2" customFormat="1" ht="21.75" customHeight="1">
      <c r="A181" s="31"/>
      <c r="B181" s="32"/>
      <c r="C181" s="213" t="s">
        <v>389</v>
      </c>
      <c r="D181" s="213" t="s">
        <v>223</v>
      </c>
      <c r="E181" s="214" t="s">
        <v>1408</v>
      </c>
      <c r="F181" s="215" t="s">
        <v>1409</v>
      </c>
      <c r="G181" s="216" t="s">
        <v>278</v>
      </c>
      <c r="H181" s="217">
        <v>30</v>
      </c>
      <c r="I181" s="218"/>
      <c r="J181" s="219">
        <f t="shared" si="20"/>
        <v>0</v>
      </c>
      <c r="K181" s="220"/>
      <c r="L181" s="221"/>
      <c r="M181" s="222" t="s">
        <v>1</v>
      </c>
      <c r="N181" s="223" t="s">
        <v>45</v>
      </c>
      <c r="O181" s="72"/>
      <c r="P181" s="209">
        <f t="shared" si="21"/>
        <v>0</v>
      </c>
      <c r="Q181" s="209">
        <v>3.2000000000000002E-3</v>
      </c>
      <c r="R181" s="209">
        <f t="shared" si="22"/>
        <v>9.6000000000000002E-2</v>
      </c>
      <c r="S181" s="209">
        <v>0</v>
      </c>
      <c r="T181" s="210">
        <f t="shared" si="2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11" t="s">
        <v>337</v>
      </c>
      <c r="AT181" s="211" t="s">
        <v>223</v>
      </c>
      <c r="AU181" s="211" t="s">
        <v>90</v>
      </c>
      <c r="AY181" s="14" t="s">
        <v>205</v>
      </c>
      <c r="BE181" s="212">
        <f t="shared" si="24"/>
        <v>0</v>
      </c>
      <c r="BF181" s="212">
        <f t="shared" si="25"/>
        <v>0</v>
      </c>
      <c r="BG181" s="212">
        <f t="shared" si="26"/>
        <v>0</v>
      </c>
      <c r="BH181" s="212">
        <f t="shared" si="27"/>
        <v>0</v>
      </c>
      <c r="BI181" s="212">
        <f t="shared" si="28"/>
        <v>0</v>
      </c>
      <c r="BJ181" s="14" t="s">
        <v>90</v>
      </c>
      <c r="BK181" s="212">
        <f t="shared" si="29"/>
        <v>0</v>
      </c>
      <c r="BL181" s="14" t="s">
        <v>271</v>
      </c>
      <c r="BM181" s="211" t="s">
        <v>1410</v>
      </c>
    </row>
    <row r="182" spans="1:65" s="2" customFormat="1" ht="24.15" customHeight="1">
      <c r="A182" s="31"/>
      <c r="B182" s="32"/>
      <c r="C182" s="213" t="s">
        <v>393</v>
      </c>
      <c r="D182" s="213" t="s">
        <v>223</v>
      </c>
      <c r="E182" s="214" t="s">
        <v>1411</v>
      </c>
      <c r="F182" s="215" t="s">
        <v>1412</v>
      </c>
      <c r="G182" s="216" t="s">
        <v>278</v>
      </c>
      <c r="H182" s="217">
        <v>30</v>
      </c>
      <c r="I182" s="218"/>
      <c r="J182" s="219">
        <f t="shared" si="20"/>
        <v>0</v>
      </c>
      <c r="K182" s="220"/>
      <c r="L182" s="221"/>
      <c r="M182" s="222" t="s">
        <v>1</v>
      </c>
      <c r="N182" s="223" t="s">
        <v>45</v>
      </c>
      <c r="O182" s="72"/>
      <c r="P182" s="209">
        <f t="shared" si="21"/>
        <v>0</v>
      </c>
      <c r="Q182" s="209">
        <v>3.3E-4</v>
      </c>
      <c r="R182" s="209">
        <f t="shared" si="22"/>
        <v>9.8999999999999991E-3</v>
      </c>
      <c r="S182" s="209">
        <v>0</v>
      </c>
      <c r="T182" s="210">
        <f t="shared" si="2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11" t="s">
        <v>337</v>
      </c>
      <c r="AT182" s="211" t="s">
        <v>223</v>
      </c>
      <c r="AU182" s="211" t="s">
        <v>90</v>
      </c>
      <c r="AY182" s="14" t="s">
        <v>205</v>
      </c>
      <c r="BE182" s="212">
        <f t="shared" si="24"/>
        <v>0</v>
      </c>
      <c r="BF182" s="212">
        <f t="shared" si="25"/>
        <v>0</v>
      </c>
      <c r="BG182" s="212">
        <f t="shared" si="26"/>
        <v>0</v>
      </c>
      <c r="BH182" s="212">
        <f t="shared" si="27"/>
        <v>0</v>
      </c>
      <c r="BI182" s="212">
        <f t="shared" si="28"/>
        <v>0</v>
      </c>
      <c r="BJ182" s="14" t="s">
        <v>90</v>
      </c>
      <c r="BK182" s="212">
        <f t="shared" si="29"/>
        <v>0</v>
      </c>
      <c r="BL182" s="14" t="s">
        <v>271</v>
      </c>
      <c r="BM182" s="211" t="s">
        <v>1413</v>
      </c>
    </row>
    <row r="183" spans="1:65" s="2" customFormat="1" ht="16.5" customHeight="1">
      <c r="A183" s="31"/>
      <c r="B183" s="32"/>
      <c r="C183" s="199" t="s">
        <v>397</v>
      </c>
      <c r="D183" s="199" t="s">
        <v>207</v>
      </c>
      <c r="E183" s="200" t="s">
        <v>1414</v>
      </c>
      <c r="F183" s="201" t="s">
        <v>1415</v>
      </c>
      <c r="G183" s="202" t="s">
        <v>278</v>
      </c>
      <c r="H183" s="203">
        <v>3</v>
      </c>
      <c r="I183" s="204"/>
      <c r="J183" s="205">
        <f t="shared" si="20"/>
        <v>0</v>
      </c>
      <c r="K183" s="206"/>
      <c r="L183" s="36"/>
      <c r="M183" s="207" t="s">
        <v>1</v>
      </c>
      <c r="N183" s="208" t="s">
        <v>45</v>
      </c>
      <c r="O183" s="72"/>
      <c r="P183" s="209">
        <f t="shared" si="21"/>
        <v>0</v>
      </c>
      <c r="Q183" s="209">
        <v>0</v>
      </c>
      <c r="R183" s="209">
        <f t="shared" si="22"/>
        <v>0</v>
      </c>
      <c r="S183" s="209">
        <v>0</v>
      </c>
      <c r="T183" s="210">
        <f t="shared" si="2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11" t="s">
        <v>271</v>
      </c>
      <c r="AT183" s="211" t="s">
        <v>207</v>
      </c>
      <c r="AU183" s="211" t="s">
        <v>90</v>
      </c>
      <c r="AY183" s="14" t="s">
        <v>205</v>
      </c>
      <c r="BE183" s="212">
        <f t="shared" si="24"/>
        <v>0</v>
      </c>
      <c r="BF183" s="212">
        <f t="shared" si="25"/>
        <v>0</v>
      </c>
      <c r="BG183" s="212">
        <f t="shared" si="26"/>
        <v>0</v>
      </c>
      <c r="BH183" s="212">
        <f t="shared" si="27"/>
        <v>0</v>
      </c>
      <c r="BI183" s="212">
        <f t="shared" si="28"/>
        <v>0</v>
      </c>
      <c r="BJ183" s="14" t="s">
        <v>90</v>
      </c>
      <c r="BK183" s="212">
        <f t="shared" si="29"/>
        <v>0</v>
      </c>
      <c r="BL183" s="14" t="s">
        <v>271</v>
      </c>
      <c r="BM183" s="211" t="s">
        <v>536</v>
      </c>
    </row>
    <row r="184" spans="1:65" s="2" customFormat="1" ht="16.5" customHeight="1">
      <c r="A184" s="31"/>
      <c r="B184" s="32"/>
      <c r="C184" s="199" t="s">
        <v>401</v>
      </c>
      <c r="D184" s="199" t="s">
        <v>207</v>
      </c>
      <c r="E184" s="200" t="s">
        <v>1416</v>
      </c>
      <c r="F184" s="201" t="s">
        <v>1417</v>
      </c>
      <c r="G184" s="202" t="s">
        <v>278</v>
      </c>
      <c r="H184" s="203">
        <v>17</v>
      </c>
      <c r="I184" s="204"/>
      <c r="J184" s="205">
        <f t="shared" si="20"/>
        <v>0</v>
      </c>
      <c r="K184" s="206"/>
      <c r="L184" s="36"/>
      <c r="M184" s="207" t="s">
        <v>1</v>
      </c>
      <c r="N184" s="208" t="s">
        <v>45</v>
      </c>
      <c r="O184" s="72"/>
      <c r="P184" s="209">
        <f t="shared" si="21"/>
        <v>0</v>
      </c>
      <c r="Q184" s="209">
        <v>0</v>
      </c>
      <c r="R184" s="209">
        <f t="shared" si="22"/>
        <v>0</v>
      </c>
      <c r="S184" s="209">
        <v>0</v>
      </c>
      <c r="T184" s="210">
        <f t="shared" si="2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11" t="s">
        <v>271</v>
      </c>
      <c r="AT184" s="211" t="s">
        <v>207</v>
      </c>
      <c r="AU184" s="211" t="s">
        <v>90</v>
      </c>
      <c r="AY184" s="14" t="s">
        <v>205</v>
      </c>
      <c r="BE184" s="212">
        <f t="shared" si="24"/>
        <v>0</v>
      </c>
      <c r="BF184" s="212">
        <f t="shared" si="25"/>
        <v>0</v>
      </c>
      <c r="BG184" s="212">
        <f t="shared" si="26"/>
        <v>0</v>
      </c>
      <c r="BH184" s="212">
        <f t="shared" si="27"/>
        <v>0</v>
      </c>
      <c r="BI184" s="212">
        <f t="shared" si="28"/>
        <v>0</v>
      </c>
      <c r="BJ184" s="14" t="s">
        <v>90</v>
      </c>
      <c r="BK184" s="212">
        <f t="shared" si="29"/>
        <v>0</v>
      </c>
      <c r="BL184" s="14" t="s">
        <v>271</v>
      </c>
      <c r="BM184" s="211" t="s">
        <v>546</v>
      </c>
    </row>
    <row r="185" spans="1:65" s="2" customFormat="1" ht="16.5" customHeight="1">
      <c r="A185" s="31"/>
      <c r="B185" s="32"/>
      <c r="C185" s="199" t="s">
        <v>405</v>
      </c>
      <c r="D185" s="199" t="s">
        <v>207</v>
      </c>
      <c r="E185" s="200" t="s">
        <v>1418</v>
      </c>
      <c r="F185" s="201" t="s">
        <v>1419</v>
      </c>
      <c r="G185" s="202" t="s">
        <v>278</v>
      </c>
      <c r="H185" s="203">
        <v>5</v>
      </c>
      <c r="I185" s="204"/>
      <c r="J185" s="205">
        <f t="shared" si="20"/>
        <v>0</v>
      </c>
      <c r="K185" s="206"/>
      <c r="L185" s="36"/>
      <c r="M185" s="207" t="s">
        <v>1</v>
      </c>
      <c r="N185" s="208" t="s">
        <v>45</v>
      </c>
      <c r="O185" s="72"/>
      <c r="P185" s="209">
        <f t="shared" si="21"/>
        <v>0</v>
      </c>
      <c r="Q185" s="209">
        <v>0</v>
      </c>
      <c r="R185" s="209">
        <f t="shared" si="22"/>
        <v>0</v>
      </c>
      <c r="S185" s="209">
        <v>0</v>
      </c>
      <c r="T185" s="210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11" t="s">
        <v>271</v>
      </c>
      <c r="AT185" s="211" t="s">
        <v>207</v>
      </c>
      <c r="AU185" s="211" t="s">
        <v>90</v>
      </c>
      <c r="AY185" s="14" t="s">
        <v>205</v>
      </c>
      <c r="BE185" s="212">
        <f t="shared" si="24"/>
        <v>0</v>
      </c>
      <c r="BF185" s="212">
        <f t="shared" si="25"/>
        <v>0</v>
      </c>
      <c r="BG185" s="212">
        <f t="shared" si="26"/>
        <v>0</v>
      </c>
      <c r="BH185" s="212">
        <f t="shared" si="27"/>
        <v>0</v>
      </c>
      <c r="BI185" s="212">
        <f t="shared" si="28"/>
        <v>0</v>
      </c>
      <c r="BJ185" s="14" t="s">
        <v>90</v>
      </c>
      <c r="BK185" s="212">
        <f t="shared" si="29"/>
        <v>0</v>
      </c>
      <c r="BL185" s="14" t="s">
        <v>271</v>
      </c>
      <c r="BM185" s="211" t="s">
        <v>554</v>
      </c>
    </row>
    <row r="186" spans="1:65" s="2" customFormat="1" ht="16.5" customHeight="1">
      <c r="A186" s="31"/>
      <c r="B186" s="32"/>
      <c r="C186" s="199" t="s">
        <v>409</v>
      </c>
      <c r="D186" s="199" t="s">
        <v>207</v>
      </c>
      <c r="E186" s="200" t="s">
        <v>1420</v>
      </c>
      <c r="F186" s="201" t="s">
        <v>1421</v>
      </c>
      <c r="G186" s="202" t="s">
        <v>278</v>
      </c>
      <c r="H186" s="203">
        <v>1</v>
      </c>
      <c r="I186" s="204"/>
      <c r="J186" s="205">
        <f t="shared" si="20"/>
        <v>0</v>
      </c>
      <c r="K186" s="206"/>
      <c r="L186" s="36"/>
      <c r="M186" s="207" t="s">
        <v>1</v>
      </c>
      <c r="N186" s="208" t="s">
        <v>45</v>
      </c>
      <c r="O186" s="72"/>
      <c r="P186" s="209">
        <f t="shared" si="21"/>
        <v>0</v>
      </c>
      <c r="Q186" s="209">
        <v>0</v>
      </c>
      <c r="R186" s="209">
        <f t="shared" si="22"/>
        <v>0</v>
      </c>
      <c r="S186" s="209">
        <v>0</v>
      </c>
      <c r="T186" s="210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11" t="s">
        <v>271</v>
      </c>
      <c r="AT186" s="211" t="s">
        <v>207</v>
      </c>
      <c r="AU186" s="211" t="s">
        <v>90</v>
      </c>
      <c r="AY186" s="14" t="s">
        <v>205</v>
      </c>
      <c r="BE186" s="212">
        <f t="shared" si="24"/>
        <v>0</v>
      </c>
      <c r="BF186" s="212">
        <f t="shared" si="25"/>
        <v>0</v>
      </c>
      <c r="BG186" s="212">
        <f t="shared" si="26"/>
        <v>0</v>
      </c>
      <c r="BH186" s="212">
        <f t="shared" si="27"/>
        <v>0</v>
      </c>
      <c r="BI186" s="212">
        <f t="shared" si="28"/>
        <v>0</v>
      </c>
      <c r="BJ186" s="14" t="s">
        <v>90</v>
      </c>
      <c r="BK186" s="212">
        <f t="shared" si="29"/>
        <v>0</v>
      </c>
      <c r="BL186" s="14" t="s">
        <v>271</v>
      </c>
      <c r="BM186" s="211" t="s">
        <v>562</v>
      </c>
    </row>
    <row r="187" spans="1:65" s="2" customFormat="1" ht="24.15" customHeight="1">
      <c r="A187" s="31"/>
      <c r="B187" s="32"/>
      <c r="C187" s="199" t="s">
        <v>413</v>
      </c>
      <c r="D187" s="199" t="s">
        <v>207</v>
      </c>
      <c r="E187" s="200" t="s">
        <v>1422</v>
      </c>
      <c r="F187" s="201" t="s">
        <v>1423</v>
      </c>
      <c r="G187" s="202" t="s">
        <v>302</v>
      </c>
      <c r="H187" s="203">
        <v>370</v>
      </c>
      <c r="I187" s="204"/>
      <c r="J187" s="205">
        <f t="shared" si="20"/>
        <v>0</v>
      </c>
      <c r="K187" s="206"/>
      <c r="L187" s="36"/>
      <c r="M187" s="207" t="s">
        <v>1</v>
      </c>
      <c r="N187" s="208" t="s">
        <v>45</v>
      </c>
      <c r="O187" s="72"/>
      <c r="P187" s="209">
        <f t="shared" si="21"/>
        <v>0</v>
      </c>
      <c r="Q187" s="209">
        <v>0</v>
      </c>
      <c r="R187" s="209">
        <f t="shared" si="22"/>
        <v>0</v>
      </c>
      <c r="S187" s="209">
        <v>0</v>
      </c>
      <c r="T187" s="210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11" t="s">
        <v>271</v>
      </c>
      <c r="AT187" s="211" t="s">
        <v>207</v>
      </c>
      <c r="AU187" s="211" t="s">
        <v>90</v>
      </c>
      <c r="AY187" s="14" t="s">
        <v>205</v>
      </c>
      <c r="BE187" s="212">
        <f t="shared" si="24"/>
        <v>0</v>
      </c>
      <c r="BF187" s="212">
        <f t="shared" si="25"/>
        <v>0</v>
      </c>
      <c r="BG187" s="212">
        <f t="shared" si="26"/>
        <v>0</v>
      </c>
      <c r="BH187" s="212">
        <f t="shared" si="27"/>
        <v>0</v>
      </c>
      <c r="BI187" s="212">
        <f t="shared" si="28"/>
        <v>0</v>
      </c>
      <c r="BJ187" s="14" t="s">
        <v>90</v>
      </c>
      <c r="BK187" s="212">
        <f t="shared" si="29"/>
        <v>0</v>
      </c>
      <c r="BL187" s="14" t="s">
        <v>271</v>
      </c>
      <c r="BM187" s="211" t="s">
        <v>570</v>
      </c>
    </row>
    <row r="188" spans="1:65" s="2" customFormat="1" ht="24.15" customHeight="1">
      <c r="A188" s="31"/>
      <c r="B188" s="32"/>
      <c r="C188" s="199" t="s">
        <v>417</v>
      </c>
      <c r="D188" s="199" t="s">
        <v>207</v>
      </c>
      <c r="E188" s="200" t="s">
        <v>1424</v>
      </c>
      <c r="F188" s="201" t="s">
        <v>1425</v>
      </c>
      <c r="G188" s="202" t="s">
        <v>302</v>
      </c>
      <c r="H188" s="203">
        <v>35</v>
      </c>
      <c r="I188" s="204"/>
      <c r="J188" s="205">
        <f t="shared" si="20"/>
        <v>0</v>
      </c>
      <c r="K188" s="206"/>
      <c r="L188" s="36"/>
      <c r="M188" s="207" t="s">
        <v>1</v>
      </c>
      <c r="N188" s="208" t="s">
        <v>45</v>
      </c>
      <c r="O188" s="72"/>
      <c r="P188" s="209">
        <f t="shared" si="21"/>
        <v>0</v>
      </c>
      <c r="Q188" s="209">
        <v>0</v>
      </c>
      <c r="R188" s="209">
        <f t="shared" si="22"/>
        <v>0</v>
      </c>
      <c r="S188" s="209">
        <v>0</v>
      </c>
      <c r="T188" s="210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11" t="s">
        <v>271</v>
      </c>
      <c r="AT188" s="211" t="s">
        <v>207</v>
      </c>
      <c r="AU188" s="211" t="s">
        <v>90</v>
      </c>
      <c r="AY188" s="14" t="s">
        <v>205</v>
      </c>
      <c r="BE188" s="212">
        <f t="shared" si="24"/>
        <v>0</v>
      </c>
      <c r="BF188" s="212">
        <f t="shared" si="25"/>
        <v>0</v>
      </c>
      <c r="BG188" s="212">
        <f t="shared" si="26"/>
        <v>0</v>
      </c>
      <c r="BH188" s="212">
        <f t="shared" si="27"/>
        <v>0</v>
      </c>
      <c r="BI188" s="212">
        <f t="shared" si="28"/>
        <v>0</v>
      </c>
      <c r="BJ188" s="14" t="s">
        <v>90</v>
      </c>
      <c r="BK188" s="212">
        <f t="shared" si="29"/>
        <v>0</v>
      </c>
      <c r="BL188" s="14" t="s">
        <v>271</v>
      </c>
      <c r="BM188" s="211" t="s">
        <v>578</v>
      </c>
    </row>
    <row r="189" spans="1:65" s="2" customFormat="1" ht="24.15" customHeight="1">
      <c r="A189" s="31"/>
      <c r="B189" s="32"/>
      <c r="C189" s="199" t="s">
        <v>421</v>
      </c>
      <c r="D189" s="199" t="s">
        <v>207</v>
      </c>
      <c r="E189" s="200" t="s">
        <v>1426</v>
      </c>
      <c r="F189" s="201" t="s">
        <v>1427</v>
      </c>
      <c r="G189" s="202" t="s">
        <v>487</v>
      </c>
      <c r="H189" s="224"/>
      <c r="I189" s="204"/>
      <c r="J189" s="205">
        <f t="shared" si="20"/>
        <v>0</v>
      </c>
      <c r="K189" s="206"/>
      <c r="L189" s="36"/>
      <c r="M189" s="207" t="s">
        <v>1</v>
      </c>
      <c r="N189" s="208" t="s">
        <v>45</v>
      </c>
      <c r="O189" s="72"/>
      <c r="P189" s="209">
        <f t="shared" si="21"/>
        <v>0</v>
      </c>
      <c r="Q189" s="209">
        <v>0</v>
      </c>
      <c r="R189" s="209">
        <f t="shared" si="22"/>
        <v>0</v>
      </c>
      <c r="S189" s="209">
        <v>0</v>
      </c>
      <c r="T189" s="210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11" t="s">
        <v>271</v>
      </c>
      <c r="AT189" s="211" t="s">
        <v>207</v>
      </c>
      <c r="AU189" s="211" t="s">
        <v>90</v>
      </c>
      <c r="AY189" s="14" t="s">
        <v>205</v>
      </c>
      <c r="BE189" s="212">
        <f t="shared" si="24"/>
        <v>0</v>
      </c>
      <c r="BF189" s="212">
        <f t="shared" si="25"/>
        <v>0</v>
      </c>
      <c r="BG189" s="212">
        <f t="shared" si="26"/>
        <v>0</v>
      </c>
      <c r="BH189" s="212">
        <f t="shared" si="27"/>
        <v>0</v>
      </c>
      <c r="BI189" s="212">
        <f t="shared" si="28"/>
        <v>0</v>
      </c>
      <c r="BJ189" s="14" t="s">
        <v>90</v>
      </c>
      <c r="BK189" s="212">
        <f t="shared" si="29"/>
        <v>0</v>
      </c>
      <c r="BL189" s="14" t="s">
        <v>271</v>
      </c>
      <c r="BM189" s="211" t="s">
        <v>588</v>
      </c>
    </row>
    <row r="190" spans="1:65" s="12" customFormat="1" ht="22.8" customHeight="1">
      <c r="B190" s="183"/>
      <c r="C190" s="184"/>
      <c r="D190" s="185" t="s">
        <v>78</v>
      </c>
      <c r="E190" s="197" t="s">
        <v>1428</v>
      </c>
      <c r="F190" s="197" t="s">
        <v>1429</v>
      </c>
      <c r="G190" s="184"/>
      <c r="H190" s="184"/>
      <c r="I190" s="187"/>
      <c r="J190" s="198">
        <f>BK190</f>
        <v>0</v>
      </c>
      <c r="K190" s="184"/>
      <c r="L190" s="189"/>
      <c r="M190" s="190"/>
      <c r="N190" s="191"/>
      <c r="O190" s="191"/>
      <c r="P190" s="192">
        <f>SUM(P191:P227)</f>
        <v>0</v>
      </c>
      <c r="Q190" s="191"/>
      <c r="R190" s="192">
        <f>SUM(R191:R227)</f>
        <v>0</v>
      </c>
      <c r="S190" s="191"/>
      <c r="T190" s="193">
        <f>SUM(T191:T227)</f>
        <v>0</v>
      </c>
      <c r="AR190" s="194" t="s">
        <v>90</v>
      </c>
      <c r="AT190" s="195" t="s">
        <v>78</v>
      </c>
      <c r="AU190" s="195" t="s">
        <v>85</v>
      </c>
      <c r="AY190" s="194" t="s">
        <v>205</v>
      </c>
      <c r="BK190" s="196">
        <f>SUM(BK191:BK227)</f>
        <v>0</v>
      </c>
    </row>
    <row r="191" spans="1:65" s="2" customFormat="1" ht="24.15" customHeight="1">
      <c r="A191" s="31"/>
      <c r="B191" s="32"/>
      <c r="C191" s="199" t="s">
        <v>425</v>
      </c>
      <c r="D191" s="199" t="s">
        <v>207</v>
      </c>
      <c r="E191" s="200" t="s">
        <v>1430</v>
      </c>
      <c r="F191" s="201" t="s">
        <v>1431</v>
      </c>
      <c r="G191" s="202" t="s">
        <v>302</v>
      </c>
      <c r="H191" s="203">
        <v>452</v>
      </c>
      <c r="I191" s="204"/>
      <c r="J191" s="205">
        <f t="shared" ref="J191:J227" si="30">ROUND(I191*H191,2)</f>
        <v>0</v>
      </c>
      <c r="K191" s="206"/>
      <c r="L191" s="36"/>
      <c r="M191" s="207" t="s">
        <v>1</v>
      </c>
      <c r="N191" s="208" t="s">
        <v>45</v>
      </c>
      <c r="O191" s="72"/>
      <c r="P191" s="209">
        <f t="shared" ref="P191:P227" si="31">O191*H191</f>
        <v>0</v>
      </c>
      <c r="Q191" s="209">
        <v>0</v>
      </c>
      <c r="R191" s="209">
        <f t="shared" ref="R191:R227" si="32">Q191*H191</f>
        <v>0</v>
      </c>
      <c r="S191" s="209">
        <v>0</v>
      </c>
      <c r="T191" s="210">
        <f t="shared" ref="T191:T227" si="33"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11" t="s">
        <v>271</v>
      </c>
      <c r="AT191" s="211" t="s">
        <v>207</v>
      </c>
      <c r="AU191" s="211" t="s">
        <v>90</v>
      </c>
      <c r="AY191" s="14" t="s">
        <v>205</v>
      </c>
      <c r="BE191" s="212">
        <f t="shared" ref="BE191:BE227" si="34">IF(N191="základná",J191,0)</f>
        <v>0</v>
      </c>
      <c r="BF191" s="212">
        <f t="shared" ref="BF191:BF227" si="35">IF(N191="znížená",J191,0)</f>
        <v>0</v>
      </c>
      <c r="BG191" s="212">
        <f t="shared" ref="BG191:BG227" si="36">IF(N191="zákl. prenesená",J191,0)</f>
        <v>0</v>
      </c>
      <c r="BH191" s="212">
        <f t="shared" ref="BH191:BH227" si="37">IF(N191="zníž. prenesená",J191,0)</f>
        <v>0</v>
      </c>
      <c r="BI191" s="212">
        <f t="shared" ref="BI191:BI227" si="38">IF(N191="nulová",J191,0)</f>
        <v>0</v>
      </c>
      <c r="BJ191" s="14" t="s">
        <v>90</v>
      </c>
      <c r="BK191" s="212">
        <f t="shared" ref="BK191:BK227" si="39">ROUND(I191*H191,2)</f>
        <v>0</v>
      </c>
      <c r="BL191" s="14" t="s">
        <v>271</v>
      </c>
      <c r="BM191" s="211" t="s">
        <v>596</v>
      </c>
    </row>
    <row r="192" spans="1:65" s="2" customFormat="1" ht="24.15" customHeight="1">
      <c r="A192" s="31"/>
      <c r="B192" s="32"/>
      <c r="C192" s="199" t="s">
        <v>429</v>
      </c>
      <c r="D192" s="199" t="s">
        <v>207</v>
      </c>
      <c r="E192" s="200" t="s">
        <v>1432</v>
      </c>
      <c r="F192" s="201" t="s">
        <v>1433</v>
      </c>
      <c r="G192" s="202" t="s">
        <v>302</v>
      </c>
      <c r="H192" s="203">
        <v>382</v>
      </c>
      <c r="I192" s="204"/>
      <c r="J192" s="205">
        <f t="shared" si="30"/>
        <v>0</v>
      </c>
      <c r="K192" s="206"/>
      <c r="L192" s="36"/>
      <c r="M192" s="207" t="s">
        <v>1</v>
      </c>
      <c r="N192" s="208" t="s">
        <v>45</v>
      </c>
      <c r="O192" s="72"/>
      <c r="P192" s="209">
        <f t="shared" si="31"/>
        <v>0</v>
      </c>
      <c r="Q192" s="209">
        <v>0</v>
      </c>
      <c r="R192" s="209">
        <f t="shared" si="32"/>
        <v>0</v>
      </c>
      <c r="S192" s="209">
        <v>0</v>
      </c>
      <c r="T192" s="210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11" t="s">
        <v>271</v>
      </c>
      <c r="AT192" s="211" t="s">
        <v>207</v>
      </c>
      <c r="AU192" s="211" t="s">
        <v>90</v>
      </c>
      <c r="AY192" s="14" t="s">
        <v>205</v>
      </c>
      <c r="BE192" s="212">
        <f t="shared" si="34"/>
        <v>0</v>
      </c>
      <c r="BF192" s="212">
        <f t="shared" si="35"/>
        <v>0</v>
      </c>
      <c r="BG192" s="212">
        <f t="shared" si="36"/>
        <v>0</v>
      </c>
      <c r="BH192" s="212">
        <f t="shared" si="37"/>
        <v>0</v>
      </c>
      <c r="BI192" s="212">
        <f t="shared" si="38"/>
        <v>0</v>
      </c>
      <c r="BJ192" s="14" t="s">
        <v>90</v>
      </c>
      <c r="BK192" s="212">
        <f t="shared" si="39"/>
        <v>0</v>
      </c>
      <c r="BL192" s="14" t="s">
        <v>271</v>
      </c>
      <c r="BM192" s="211" t="s">
        <v>604</v>
      </c>
    </row>
    <row r="193" spans="1:65" s="2" customFormat="1" ht="24.15" customHeight="1">
      <c r="A193" s="31"/>
      <c r="B193" s="32"/>
      <c r="C193" s="199" t="s">
        <v>433</v>
      </c>
      <c r="D193" s="199" t="s">
        <v>207</v>
      </c>
      <c r="E193" s="200" t="s">
        <v>1434</v>
      </c>
      <c r="F193" s="201" t="s">
        <v>1435</v>
      </c>
      <c r="G193" s="202" t="s">
        <v>302</v>
      </c>
      <c r="H193" s="203">
        <v>54</v>
      </c>
      <c r="I193" s="204"/>
      <c r="J193" s="205">
        <f t="shared" si="30"/>
        <v>0</v>
      </c>
      <c r="K193" s="206"/>
      <c r="L193" s="36"/>
      <c r="M193" s="207" t="s">
        <v>1</v>
      </c>
      <c r="N193" s="208" t="s">
        <v>45</v>
      </c>
      <c r="O193" s="72"/>
      <c r="P193" s="209">
        <f t="shared" si="31"/>
        <v>0</v>
      </c>
      <c r="Q193" s="209">
        <v>0</v>
      </c>
      <c r="R193" s="209">
        <f t="shared" si="32"/>
        <v>0</v>
      </c>
      <c r="S193" s="209">
        <v>0</v>
      </c>
      <c r="T193" s="210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11" t="s">
        <v>271</v>
      </c>
      <c r="AT193" s="211" t="s">
        <v>207</v>
      </c>
      <c r="AU193" s="211" t="s">
        <v>90</v>
      </c>
      <c r="AY193" s="14" t="s">
        <v>205</v>
      </c>
      <c r="BE193" s="212">
        <f t="shared" si="34"/>
        <v>0</v>
      </c>
      <c r="BF193" s="212">
        <f t="shared" si="35"/>
        <v>0</v>
      </c>
      <c r="BG193" s="212">
        <f t="shared" si="36"/>
        <v>0</v>
      </c>
      <c r="BH193" s="212">
        <f t="shared" si="37"/>
        <v>0</v>
      </c>
      <c r="BI193" s="212">
        <f t="shared" si="38"/>
        <v>0</v>
      </c>
      <c r="BJ193" s="14" t="s">
        <v>90</v>
      </c>
      <c r="BK193" s="212">
        <f t="shared" si="39"/>
        <v>0</v>
      </c>
      <c r="BL193" s="14" t="s">
        <v>271</v>
      </c>
      <c r="BM193" s="211" t="s">
        <v>612</v>
      </c>
    </row>
    <row r="194" spans="1:65" s="2" customFormat="1" ht="24.15" customHeight="1">
      <c r="A194" s="31"/>
      <c r="B194" s="32"/>
      <c r="C194" s="199" t="s">
        <v>437</v>
      </c>
      <c r="D194" s="199" t="s">
        <v>207</v>
      </c>
      <c r="E194" s="200" t="s">
        <v>1436</v>
      </c>
      <c r="F194" s="201" t="s">
        <v>1437</v>
      </c>
      <c r="G194" s="202" t="s">
        <v>302</v>
      </c>
      <c r="H194" s="203">
        <v>64</v>
      </c>
      <c r="I194" s="204"/>
      <c r="J194" s="205">
        <f t="shared" si="30"/>
        <v>0</v>
      </c>
      <c r="K194" s="206"/>
      <c r="L194" s="36"/>
      <c r="M194" s="207" t="s">
        <v>1</v>
      </c>
      <c r="N194" s="208" t="s">
        <v>45</v>
      </c>
      <c r="O194" s="72"/>
      <c r="P194" s="209">
        <f t="shared" si="31"/>
        <v>0</v>
      </c>
      <c r="Q194" s="209">
        <v>0</v>
      </c>
      <c r="R194" s="209">
        <f t="shared" si="32"/>
        <v>0</v>
      </c>
      <c r="S194" s="209">
        <v>0</v>
      </c>
      <c r="T194" s="210">
        <f t="shared" si="3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211" t="s">
        <v>271</v>
      </c>
      <c r="AT194" s="211" t="s">
        <v>207</v>
      </c>
      <c r="AU194" s="211" t="s">
        <v>90</v>
      </c>
      <c r="AY194" s="14" t="s">
        <v>205</v>
      </c>
      <c r="BE194" s="212">
        <f t="shared" si="34"/>
        <v>0</v>
      </c>
      <c r="BF194" s="212">
        <f t="shared" si="35"/>
        <v>0</v>
      </c>
      <c r="BG194" s="212">
        <f t="shared" si="36"/>
        <v>0</v>
      </c>
      <c r="BH194" s="212">
        <f t="shared" si="37"/>
        <v>0</v>
      </c>
      <c r="BI194" s="212">
        <f t="shared" si="38"/>
        <v>0</v>
      </c>
      <c r="BJ194" s="14" t="s">
        <v>90</v>
      </c>
      <c r="BK194" s="212">
        <f t="shared" si="39"/>
        <v>0</v>
      </c>
      <c r="BL194" s="14" t="s">
        <v>271</v>
      </c>
      <c r="BM194" s="211" t="s">
        <v>619</v>
      </c>
    </row>
    <row r="195" spans="1:65" s="2" customFormat="1" ht="24.15" customHeight="1">
      <c r="A195" s="31"/>
      <c r="B195" s="32"/>
      <c r="C195" s="199" t="s">
        <v>441</v>
      </c>
      <c r="D195" s="199" t="s">
        <v>207</v>
      </c>
      <c r="E195" s="200" t="s">
        <v>1438</v>
      </c>
      <c r="F195" s="201" t="s">
        <v>1439</v>
      </c>
      <c r="G195" s="202" t="s">
        <v>302</v>
      </c>
      <c r="H195" s="203">
        <v>12</v>
      </c>
      <c r="I195" s="204"/>
      <c r="J195" s="205">
        <f t="shared" si="30"/>
        <v>0</v>
      </c>
      <c r="K195" s="206"/>
      <c r="L195" s="36"/>
      <c r="M195" s="207" t="s">
        <v>1</v>
      </c>
      <c r="N195" s="208" t="s">
        <v>45</v>
      </c>
      <c r="O195" s="72"/>
      <c r="P195" s="209">
        <f t="shared" si="31"/>
        <v>0</v>
      </c>
      <c r="Q195" s="209">
        <v>0</v>
      </c>
      <c r="R195" s="209">
        <f t="shared" si="32"/>
        <v>0</v>
      </c>
      <c r="S195" s="209">
        <v>0</v>
      </c>
      <c r="T195" s="210">
        <f t="shared" si="3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11" t="s">
        <v>271</v>
      </c>
      <c r="AT195" s="211" t="s">
        <v>207</v>
      </c>
      <c r="AU195" s="211" t="s">
        <v>90</v>
      </c>
      <c r="AY195" s="14" t="s">
        <v>205</v>
      </c>
      <c r="BE195" s="212">
        <f t="shared" si="34"/>
        <v>0</v>
      </c>
      <c r="BF195" s="212">
        <f t="shared" si="35"/>
        <v>0</v>
      </c>
      <c r="BG195" s="212">
        <f t="shared" si="36"/>
        <v>0</v>
      </c>
      <c r="BH195" s="212">
        <f t="shared" si="37"/>
        <v>0</v>
      </c>
      <c r="BI195" s="212">
        <f t="shared" si="38"/>
        <v>0</v>
      </c>
      <c r="BJ195" s="14" t="s">
        <v>90</v>
      </c>
      <c r="BK195" s="212">
        <f t="shared" si="39"/>
        <v>0</v>
      </c>
      <c r="BL195" s="14" t="s">
        <v>271</v>
      </c>
      <c r="BM195" s="211" t="s">
        <v>627</v>
      </c>
    </row>
    <row r="196" spans="1:65" s="2" customFormat="1" ht="24.15" customHeight="1">
      <c r="A196" s="31"/>
      <c r="B196" s="32"/>
      <c r="C196" s="199" t="s">
        <v>445</v>
      </c>
      <c r="D196" s="199" t="s">
        <v>207</v>
      </c>
      <c r="E196" s="200" t="s">
        <v>1440</v>
      </c>
      <c r="F196" s="201" t="s">
        <v>1441</v>
      </c>
      <c r="G196" s="202" t="s">
        <v>302</v>
      </c>
      <c r="H196" s="203">
        <v>11</v>
      </c>
      <c r="I196" s="204"/>
      <c r="J196" s="205">
        <f t="shared" si="30"/>
        <v>0</v>
      </c>
      <c r="K196" s="206"/>
      <c r="L196" s="36"/>
      <c r="M196" s="207" t="s">
        <v>1</v>
      </c>
      <c r="N196" s="208" t="s">
        <v>45</v>
      </c>
      <c r="O196" s="72"/>
      <c r="P196" s="209">
        <f t="shared" si="31"/>
        <v>0</v>
      </c>
      <c r="Q196" s="209">
        <v>0</v>
      </c>
      <c r="R196" s="209">
        <f t="shared" si="32"/>
        <v>0</v>
      </c>
      <c r="S196" s="209">
        <v>0</v>
      </c>
      <c r="T196" s="210">
        <f t="shared" si="3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11" t="s">
        <v>271</v>
      </c>
      <c r="AT196" s="211" t="s">
        <v>207</v>
      </c>
      <c r="AU196" s="211" t="s">
        <v>90</v>
      </c>
      <c r="AY196" s="14" t="s">
        <v>205</v>
      </c>
      <c r="BE196" s="212">
        <f t="shared" si="34"/>
        <v>0</v>
      </c>
      <c r="BF196" s="212">
        <f t="shared" si="35"/>
        <v>0</v>
      </c>
      <c r="BG196" s="212">
        <f t="shared" si="36"/>
        <v>0</v>
      </c>
      <c r="BH196" s="212">
        <f t="shared" si="37"/>
        <v>0</v>
      </c>
      <c r="BI196" s="212">
        <f t="shared" si="38"/>
        <v>0</v>
      </c>
      <c r="BJ196" s="14" t="s">
        <v>90</v>
      </c>
      <c r="BK196" s="212">
        <f t="shared" si="39"/>
        <v>0</v>
      </c>
      <c r="BL196" s="14" t="s">
        <v>271</v>
      </c>
      <c r="BM196" s="211" t="s">
        <v>635</v>
      </c>
    </row>
    <row r="197" spans="1:65" s="2" customFormat="1" ht="16.5" customHeight="1">
      <c r="A197" s="31"/>
      <c r="B197" s="32"/>
      <c r="C197" s="199" t="s">
        <v>449</v>
      </c>
      <c r="D197" s="199" t="s">
        <v>207</v>
      </c>
      <c r="E197" s="200" t="s">
        <v>1442</v>
      </c>
      <c r="F197" s="201" t="s">
        <v>1443</v>
      </c>
      <c r="G197" s="202" t="s">
        <v>278</v>
      </c>
      <c r="H197" s="203">
        <v>2</v>
      </c>
      <c r="I197" s="204"/>
      <c r="J197" s="205">
        <f t="shared" si="30"/>
        <v>0</v>
      </c>
      <c r="K197" s="206"/>
      <c r="L197" s="36"/>
      <c r="M197" s="207" t="s">
        <v>1</v>
      </c>
      <c r="N197" s="208" t="s">
        <v>45</v>
      </c>
      <c r="O197" s="72"/>
      <c r="P197" s="209">
        <f t="shared" si="31"/>
        <v>0</v>
      </c>
      <c r="Q197" s="209">
        <v>0</v>
      </c>
      <c r="R197" s="209">
        <f t="shared" si="32"/>
        <v>0</v>
      </c>
      <c r="S197" s="209">
        <v>0</v>
      </c>
      <c r="T197" s="210">
        <f t="shared" si="3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11" t="s">
        <v>271</v>
      </c>
      <c r="AT197" s="211" t="s">
        <v>207</v>
      </c>
      <c r="AU197" s="211" t="s">
        <v>90</v>
      </c>
      <c r="AY197" s="14" t="s">
        <v>205</v>
      </c>
      <c r="BE197" s="212">
        <f t="shared" si="34"/>
        <v>0</v>
      </c>
      <c r="BF197" s="212">
        <f t="shared" si="35"/>
        <v>0</v>
      </c>
      <c r="BG197" s="212">
        <f t="shared" si="36"/>
        <v>0</v>
      </c>
      <c r="BH197" s="212">
        <f t="shared" si="37"/>
        <v>0</v>
      </c>
      <c r="BI197" s="212">
        <f t="shared" si="38"/>
        <v>0</v>
      </c>
      <c r="BJ197" s="14" t="s">
        <v>90</v>
      </c>
      <c r="BK197" s="212">
        <f t="shared" si="39"/>
        <v>0</v>
      </c>
      <c r="BL197" s="14" t="s">
        <v>271</v>
      </c>
      <c r="BM197" s="211" t="s">
        <v>645</v>
      </c>
    </row>
    <row r="198" spans="1:65" s="2" customFormat="1" ht="24.15" customHeight="1">
      <c r="A198" s="31"/>
      <c r="B198" s="32"/>
      <c r="C198" s="199" t="s">
        <v>453</v>
      </c>
      <c r="D198" s="199" t="s">
        <v>207</v>
      </c>
      <c r="E198" s="200" t="s">
        <v>1444</v>
      </c>
      <c r="F198" s="201" t="s">
        <v>1445</v>
      </c>
      <c r="G198" s="202" t="s">
        <v>278</v>
      </c>
      <c r="H198" s="203">
        <v>73</v>
      </c>
      <c r="I198" s="204"/>
      <c r="J198" s="205">
        <f t="shared" si="30"/>
        <v>0</v>
      </c>
      <c r="K198" s="206"/>
      <c r="L198" s="36"/>
      <c r="M198" s="207" t="s">
        <v>1</v>
      </c>
      <c r="N198" s="208" t="s">
        <v>45</v>
      </c>
      <c r="O198" s="72"/>
      <c r="P198" s="209">
        <f t="shared" si="31"/>
        <v>0</v>
      </c>
      <c r="Q198" s="209">
        <v>0</v>
      </c>
      <c r="R198" s="209">
        <f t="shared" si="32"/>
        <v>0</v>
      </c>
      <c r="S198" s="209">
        <v>0</v>
      </c>
      <c r="T198" s="210">
        <f t="shared" si="3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11" t="s">
        <v>271</v>
      </c>
      <c r="AT198" s="211" t="s">
        <v>207</v>
      </c>
      <c r="AU198" s="211" t="s">
        <v>90</v>
      </c>
      <c r="AY198" s="14" t="s">
        <v>205</v>
      </c>
      <c r="BE198" s="212">
        <f t="shared" si="34"/>
        <v>0</v>
      </c>
      <c r="BF198" s="212">
        <f t="shared" si="35"/>
        <v>0</v>
      </c>
      <c r="BG198" s="212">
        <f t="shared" si="36"/>
        <v>0</v>
      </c>
      <c r="BH198" s="212">
        <f t="shared" si="37"/>
        <v>0</v>
      </c>
      <c r="BI198" s="212">
        <f t="shared" si="38"/>
        <v>0</v>
      </c>
      <c r="BJ198" s="14" t="s">
        <v>90</v>
      </c>
      <c r="BK198" s="212">
        <f t="shared" si="39"/>
        <v>0</v>
      </c>
      <c r="BL198" s="14" t="s">
        <v>271</v>
      </c>
      <c r="BM198" s="211" t="s">
        <v>653</v>
      </c>
    </row>
    <row r="199" spans="1:65" s="2" customFormat="1" ht="24.15" customHeight="1">
      <c r="A199" s="31"/>
      <c r="B199" s="32"/>
      <c r="C199" s="199" t="s">
        <v>459</v>
      </c>
      <c r="D199" s="199" t="s">
        <v>207</v>
      </c>
      <c r="E199" s="200" t="s">
        <v>1446</v>
      </c>
      <c r="F199" s="201" t="s">
        <v>1447</v>
      </c>
      <c r="G199" s="202" t="s">
        <v>1448</v>
      </c>
      <c r="H199" s="203">
        <v>11</v>
      </c>
      <c r="I199" s="204"/>
      <c r="J199" s="205">
        <f t="shared" si="30"/>
        <v>0</v>
      </c>
      <c r="K199" s="206"/>
      <c r="L199" s="36"/>
      <c r="M199" s="207" t="s">
        <v>1</v>
      </c>
      <c r="N199" s="208" t="s">
        <v>45</v>
      </c>
      <c r="O199" s="72"/>
      <c r="P199" s="209">
        <f t="shared" si="31"/>
        <v>0</v>
      </c>
      <c r="Q199" s="209">
        <v>0</v>
      </c>
      <c r="R199" s="209">
        <f t="shared" si="32"/>
        <v>0</v>
      </c>
      <c r="S199" s="209">
        <v>0</v>
      </c>
      <c r="T199" s="210">
        <f t="shared" si="3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11" t="s">
        <v>271</v>
      </c>
      <c r="AT199" s="211" t="s">
        <v>207</v>
      </c>
      <c r="AU199" s="211" t="s">
        <v>90</v>
      </c>
      <c r="AY199" s="14" t="s">
        <v>205</v>
      </c>
      <c r="BE199" s="212">
        <f t="shared" si="34"/>
        <v>0</v>
      </c>
      <c r="BF199" s="212">
        <f t="shared" si="35"/>
        <v>0</v>
      </c>
      <c r="BG199" s="212">
        <f t="shared" si="36"/>
        <v>0</v>
      </c>
      <c r="BH199" s="212">
        <f t="shared" si="37"/>
        <v>0</v>
      </c>
      <c r="BI199" s="212">
        <f t="shared" si="38"/>
        <v>0</v>
      </c>
      <c r="BJ199" s="14" t="s">
        <v>90</v>
      </c>
      <c r="BK199" s="212">
        <f t="shared" si="39"/>
        <v>0</v>
      </c>
      <c r="BL199" s="14" t="s">
        <v>271</v>
      </c>
      <c r="BM199" s="211" t="s">
        <v>661</v>
      </c>
    </row>
    <row r="200" spans="1:65" s="2" customFormat="1" ht="24.15" customHeight="1">
      <c r="A200" s="31"/>
      <c r="B200" s="32"/>
      <c r="C200" s="199" t="s">
        <v>467</v>
      </c>
      <c r="D200" s="199" t="s">
        <v>207</v>
      </c>
      <c r="E200" s="200" t="s">
        <v>1449</v>
      </c>
      <c r="F200" s="201" t="s">
        <v>1450</v>
      </c>
      <c r="G200" s="202" t="s">
        <v>278</v>
      </c>
      <c r="H200" s="203">
        <v>31</v>
      </c>
      <c r="I200" s="204"/>
      <c r="J200" s="205">
        <f t="shared" si="30"/>
        <v>0</v>
      </c>
      <c r="K200" s="206"/>
      <c r="L200" s="36"/>
      <c r="M200" s="207" t="s">
        <v>1</v>
      </c>
      <c r="N200" s="208" t="s">
        <v>45</v>
      </c>
      <c r="O200" s="72"/>
      <c r="P200" s="209">
        <f t="shared" si="31"/>
        <v>0</v>
      </c>
      <c r="Q200" s="209">
        <v>0</v>
      </c>
      <c r="R200" s="209">
        <f t="shared" si="32"/>
        <v>0</v>
      </c>
      <c r="S200" s="209">
        <v>0</v>
      </c>
      <c r="T200" s="210">
        <f t="shared" si="3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11" t="s">
        <v>271</v>
      </c>
      <c r="AT200" s="211" t="s">
        <v>207</v>
      </c>
      <c r="AU200" s="211" t="s">
        <v>90</v>
      </c>
      <c r="AY200" s="14" t="s">
        <v>205</v>
      </c>
      <c r="BE200" s="212">
        <f t="shared" si="34"/>
        <v>0</v>
      </c>
      <c r="BF200" s="212">
        <f t="shared" si="35"/>
        <v>0</v>
      </c>
      <c r="BG200" s="212">
        <f t="shared" si="36"/>
        <v>0</v>
      </c>
      <c r="BH200" s="212">
        <f t="shared" si="37"/>
        <v>0</v>
      </c>
      <c r="BI200" s="212">
        <f t="shared" si="38"/>
        <v>0</v>
      </c>
      <c r="BJ200" s="14" t="s">
        <v>90</v>
      </c>
      <c r="BK200" s="212">
        <f t="shared" si="39"/>
        <v>0</v>
      </c>
      <c r="BL200" s="14" t="s">
        <v>271</v>
      </c>
      <c r="BM200" s="211" t="s">
        <v>669</v>
      </c>
    </row>
    <row r="201" spans="1:65" s="2" customFormat="1" ht="16.5" customHeight="1">
      <c r="A201" s="31"/>
      <c r="B201" s="32"/>
      <c r="C201" s="213" t="s">
        <v>471</v>
      </c>
      <c r="D201" s="213" t="s">
        <v>223</v>
      </c>
      <c r="E201" s="214" t="s">
        <v>1451</v>
      </c>
      <c r="F201" s="215" t="s">
        <v>1452</v>
      </c>
      <c r="G201" s="216" t="s">
        <v>278</v>
      </c>
      <c r="H201" s="217">
        <v>31</v>
      </c>
      <c r="I201" s="218"/>
      <c r="J201" s="219">
        <f t="shared" si="30"/>
        <v>0</v>
      </c>
      <c r="K201" s="220"/>
      <c r="L201" s="221"/>
      <c r="M201" s="222" t="s">
        <v>1</v>
      </c>
      <c r="N201" s="223" t="s">
        <v>45</v>
      </c>
      <c r="O201" s="72"/>
      <c r="P201" s="209">
        <f t="shared" si="31"/>
        <v>0</v>
      </c>
      <c r="Q201" s="209">
        <v>0</v>
      </c>
      <c r="R201" s="209">
        <f t="shared" si="32"/>
        <v>0</v>
      </c>
      <c r="S201" s="209">
        <v>0</v>
      </c>
      <c r="T201" s="210">
        <f t="shared" si="3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11" t="s">
        <v>337</v>
      </c>
      <c r="AT201" s="211" t="s">
        <v>223</v>
      </c>
      <c r="AU201" s="211" t="s">
        <v>90</v>
      </c>
      <c r="AY201" s="14" t="s">
        <v>205</v>
      </c>
      <c r="BE201" s="212">
        <f t="shared" si="34"/>
        <v>0</v>
      </c>
      <c r="BF201" s="212">
        <f t="shared" si="35"/>
        <v>0</v>
      </c>
      <c r="BG201" s="212">
        <f t="shared" si="36"/>
        <v>0</v>
      </c>
      <c r="BH201" s="212">
        <f t="shared" si="37"/>
        <v>0</v>
      </c>
      <c r="BI201" s="212">
        <f t="shared" si="38"/>
        <v>0</v>
      </c>
      <c r="BJ201" s="14" t="s">
        <v>90</v>
      </c>
      <c r="BK201" s="212">
        <f t="shared" si="39"/>
        <v>0</v>
      </c>
      <c r="BL201" s="14" t="s">
        <v>271</v>
      </c>
      <c r="BM201" s="211" t="s">
        <v>677</v>
      </c>
    </row>
    <row r="202" spans="1:65" s="2" customFormat="1" ht="24.15" customHeight="1">
      <c r="A202" s="31"/>
      <c r="B202" s="32"/>
      <c r="C202" s="199" t="s">
        <v>476</v>
      </c>
      <c r="D202" s="199" t="s">
        <v>207</v>
      </c>
      <c r="E202" s="200" t="s">
        <v>1453</v>
      </c>
      <c r="F202" s="201" t="s">
        <v>1454</v>
      </c>
      <c r="G202" s="202" t="s">
        <v>278</v>
      </c>
      <c r="H202" s="203">
        <v>5</v>
      </c>
      <c r="I202" s="204"/>
      <c r="J202" s="205">
        <f t="shared" si="30"/>
        <v>0</v>
      </c>
      <c r="K202" s="206"/>
      <c r="L202" s="36"/>
      <c r="M202" s="207" t="s">
        <v>1</v>
      </c>
      <c r="N202" s="208" t="s">
        <v>45</v>
      </c>
      <c r="O202" s="72"/>
      <c r="P202" s="209">
        <f t="shared" si="31"/>
        <v>0</v>
      </c>
      <c r="Q202" s="209">
        <v>0</v>
      </c>
      <c r="R202" s="209">
        <f t="shared" si="32"/>
        <v>0</v>
      </c>
      <c r="S202" s="209">
        <v>0</v>
      </c>
      <c r="T202" s="210">
        <f t="shared" si="3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11" t="s">
        <v>271</v>
      </c>
      <c r="AT202" s="211" t="s">
        <v>207</v>
      </c>
      <c r="AU202" s="211" t="s">
        <v>90</v>
      </c>
      <c r="AY202" s="14" t="s">
        <v>205</v>
      </c>
      <c r="BE202" s="212">
        <f t="shared" si="34"/>
        <v>0</v>
      </c>
      <c r="BF202" s="212">
        <f t="shared" si="35"/>
        <v>0</v>
      </c>
      <c r="BG202" s="212">
        <f t="shared" si="36"/>
        <v>0</v>
      </c>
      <c r="BH202" s="212">
        <f t="shared" si="37"/>
        <v>0</v>
      </c>
      <c r="BI202" s="212">
        <f t="shared" si="38"/>
        <v>0</v>
      </c>
      <c r="BJ202" s="14" t="s">
        <v>90</v>
      </c>
      <c r="BK202" s="212">
        <f t="shared" si="39"/>
        <v>0</v>
      </c>
      <c r="BL202" s="14" t="s">
        <v>271</v>
      </c>
      <c r="BM202" s="211" t="s">
        <v>685</v>
      </c>
    </row>
    <row r="203" spans="1:65" s="2" customFormat="1" ht="16.5" customHeight="1">
      <c r="A203" s="31"/>
      <c r="B203" s="32"/>
      <c r="C203" s="213" t="s">
        <v>480</v>
      </c>
      <c r="D203" s="213" t="s">
        <v>223</v>
      </c>
      <c r="E203" s="214" t="s">
        <v>1455</v>
      </c>
      <c r="F203" s="215" t="s">
        <v>1456</v>
      </c>
      <c r="G203" s="216" t="s">
        <v>278</v>
      </c>
      <c r="H203" s="217">
        <v>5</v>
      </c>
      <c r="I203" s="218"/>
      <c r="J203" s="219">
        <f t="shared" si="30"/>
        <v>0</v>
      </c>
      <c r="K203" s="220"/>
      <c r="L203" s="221"/>
      <c r="M203" s="222" t="s">
        <v>1</v>
      </c>
      <c r="N203" s="223" t="s">
        <v>45</v>
      </c>
      <c r="O203" s="72"/>
      <c r="P203" s="209">
        <f t="shared" si="31"/>
        <v>0</v>
      </c>
      <c r="Q203" s="209">
        <v>0</v>
      </c>
      <c r="R203" s="209">
        <f t="shared" si="32"/>
        <v>0</v>
      </c>
      <c r="S203" s="209">
        <v>0</v>
      </c>
      <c r="T203" s="210">
        <f t="shared" si="3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11" t="s">
        <v>337</v>
      </c>
      <c r="AT203" s="211" t="s">
        <v>223</v>
      </c>
      <c r="AU203" s="211" t="s">
        <v>90</v>
      </c>
      <c r="AY203" s="14" t="s">
        <v>205</v>
      </c>
      <c r="BE203" s="212">
        <f t="shared" si="34"/>
        <v>0</v>
      </c>
      <c r="BF203" s="212">
        <f t="shared" si="35"/>
        <v>0</v>
      </c>
      <c r="BG203" s="212">
        <f t="shared" si="36"/>
        <v>0</v>
      </c>
      <c r="BH203" s="212">
        <f t="shared" si="37"/>
        <v>0</v>
      </c>
      <c r="BI203" s="212">
        <f t="shared" si="38"/>
        <v>0</v>
      </c>
      <c r="BJ203" s="14" t="s">
        <v>90</v>
      </c>
      <c r="BK203" s="212">
        <f t="shared" si="39"/>
        <v>0</v>
      </c>
      <c r="BL203" s="14" t="s">
        <v>271</v>
      </c>
      <c r="BM203" s="211" t="s">
        <v>693</v>
      </c>
    </row>
    <row r="204" spans="1:65" s="2" customFormat="1" ht="24.15" customHeight="1">
      <c r="A204" s="31"/>
      <c r="B204" s="32"/>
      <c r="C204" s="199" t="s">
        <v>484</v>
      </c>
      <c r="D204" s="199" t="s">
        <v>207</v>
      </c>
      <c r="E204" s="200" t="s">
        <v>1457</v>
      </c>
      <c r="F204" s="201" t="s">
        <v>1458</v>
      </c>
      <c r="G204" s="202" t="s">
        <v>278</v>
      </c>
      <c r="H204" s="203">
        <v>14</v>
      </c>
      <c r="I204" s="204"/>
      <c r="J204" s="205">
        <f t="shared" si="30"/>
        <v>0</v>
      </c>
      <c r="K204" s="206"/>
      <c r="L204" s="36"/>
      <c r="M204" s="207" t="s">
        <v>1</v>
      </c>
      <c r="N204" s="208" t="s">
        <v>45</v>
      </c>
      <c r="O204" s="72"/>
      <c r="P204" s="209">
        <f t="shared" si="31"/>
        <v>0</v>
      </c>
      <c r="Q204" s="209">
        <v>0</v>
      </c>
      <c r="R204" s="209">
        <f t="shared" si="32"/>
        <v>0</v>
      </c>
      <c r="S204" s="209">
        <v>0</v>
      </c>
      <c r="T204" s="210">
        <f t="shared" si="3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11" t="s">
        <v>271</v>
      </c>
      <c r="AT204" s="211" t="s">
        <v>207</v>
      </c>
      <c r="AU204" s="211" t="s">
        <v>90</v>
      </c>
      <c r="AY204" s="14" t="s">
        <v>205</v>
      </c>
      <c r="BE204" s="212">
        <f t="shared" si="34"/>
        <v>0</v>
      </c>
      <c r="BF204" s="212">
        <f t="shared" si="35"/>
        <v>0</v>
      </c>
      <c r="BG204" s="212">
        <f t="shared" si="36"/>
        <v>0</v>
      </c>
      <c r="BH204" s="212">
        <f t="shared" si="37"/>
        <v>0</v>
      </c>
      <c r="BI204" s="212">
        <f t="shared" si="38"/>
        <v>0</v>
      </c>
      <c r="BJ204" s="14" t="s">
        <v>90</v>
      </c>
      <c r="BK204" s="212">
        <f t="shared" si="39"/>
        <v>0</v>
      </c>
      <c r="BL204" s="14" t="s">
        <v>271</v>
      </c>
      <c r="BM204" s="211" t="s">
        <v>701</v>
      </c>
    </row>
    <row r="205" spans="1:65" s="2" customFormat="1" ht="16.5" customHeight="1">
      <c r="A205" s="31"/>
      <c r="B205" s="32"/>
      <c r="C205" s="213" t="s">
        <v>491</v>
      </c>
      <c r="D205" s="213" t="s">
        <v>223</v>
      </c>
      <c r="E205" s="214" t="s">
        <v>1459</v>
      </c>
      <c r="F205" s="215" t="s">
        <v>1460</v>
      </c>
      <c r="G205" s="216" t="s">
        <v>278</v>
      </c>
      <c r="H205" s="217">
        <v>14</v>
      </c>
      <c r="I205" s="218"/>
      <c r="J205" s="219">
        <f t="shared" si="30"/>
        <v>0</v>
      </c>
      <c r="K205" s="220"/>
      <c r="L205" s="221"/>
      <c r="M205" s="222" t="s">
        <v>1</v>
      </c>
      <c r="N205" s="223" t="s">
        <v>45</v>
      </c>
      <c r="O205" s="72"/>
      <c r="P205" s="209">
        <f t="shared" si="31"/>
        <v>0</v>
      </c>
      <c r="Q205" s="209">
        <v>0</v>
      </c>
      <c r="R205" s="209">
        <f t="shared" si="32"/>
        <v>0</v>
      </c>
      <c r="S205" s="209">
        <v>0</v>
      </c>
      <c r="T205" s="210">
        <f t="shared" si="3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11" t="s">
        <v>337</v>
      </c>
      <c r="AT205" s="211" t="s">
        <v>223</v>
      </c>
      <c r="AU205" s="211" t="s">
        <v>90</v>
      </c>
      <c r="AY205" s="14" t="s">
        <v>205</v>
      </c>
      <c r="BE205" s="212">
        <f t="shared" si="34"/>
        <v>0</v>
      </c>
      <c r="BF205" s="212">
        <f t="shared" si="35"/>
        <v>0</v>
      </c>
      <c r="BG205" s="212">
        <f t="shared" si="36"/>
        <v>0</v>
      </c>
      <c r="BH205" s="212">
        <f t="shared" si="37"/>
        <v>0</v>
      </c>
      <c r="BI205" s="212">
        <f t="shared" si="38"/>
        <v>0</v>
      </c>
      <c r="BJ205" s="14" t="s">
        <v>90</v>
      </c>
      <c r="BK205" s="212">
        <f t="shared" si="39"/>
        <v>0</v>
      </c>
      <c r="BL205" s="14" t="s">
        <v>271</v>
      </c>
      <c r="BM205" s="211" t="s">
        <v>709</v>
      </c>
    </row>
    <row r="206" spans="1:65" s="2" customFormat="1" ht="24.15" customHeight="1">
      <c r="A206" s="31"/>
      <c r="B206" s="32"/>
      <c r="C206" s="199" t="s">
        <v>495</v>
      </c>
      <c r="D206" s="199" t="s">
        <v>207</v>
      </c>
      <c r="E206" s="200" t="s">
        <v>1461</v>
      </c>
      <c r="F206" s="201" t="s">
        <v>1462</v>
      </c>
      <c r="G206" s="202" t="s">
        <v>278</v>
      </c>
      <c r="H206" s="203">
        <v>4</v>
      </c>
      <c r="I206" s="204"/>
      <c r="J206" s="205">
        <f t="shared" si="30"/>
        <v>0</v>
      </c>
      <c r="K206" s="206"/>
      <c r="L206" s="36"/>
      <c r="M206" s="207" t="s">
        <v>1</v>
      </c>
      <c r="N206" s="208" t="s">
        <v>45</v>
      </c>
      <c r="O206" s="72"/>
      <c r="P206" s="209">
        <f t="shared" si="31"/>
        <v>0</v>
      </c>
      <c r="Q206" s="209">
        <v>0</v>
      </c>
      <c r="R206" s="209">
        <f t="shared" si="32"/>
        <v>0</v>
      </c>
      <c r="S206" s="209">
        <v>0</v>
      </c>
      <c r="T206" s="210">
        <f t="shared" si="3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11" t="s">
        <v>271</v>
      </c>
      <c r="AT206" s="211" t="s">
        <v>207</v>
      </c>
      <c r="AU206" s="211" t="s">
        <v>90</v>
      </c>
      <c r="AY206" s="14" t="s">
        <v>205</v>
      </c>
      <c r="BE206" s="212">
        <f t="shared" si="34"/>
        <v>0</v>
      </c>
      <c r="BF206" s="212">
        <f t="shared" si="35"/>
        <v>0</v>
      </c>
      <c r="BG206" s="212">
        <f t="shared" si="36"/>
        <v>0</v>
      </c>
      <c r="BH206" s="212">
        <f t="shared" si="37"/>
        <v>0</v>
      </c>
      <c r="BI206" s="212">
        <f t="shared" si="38"/>
        <v>0</v>
      </c>
      <c r="BJ206" s="14" t="s">
        <v>90</v>
      </c>
      <c r="BK206" s="212">
        <f t="shared" si="39"/>
        <v>0</v>
      </c>
      <c r="BL206" s="14" t="s">
        <v>271</v>
      </c>
      <c r="BM206" s="211" t="s">
        <v>719</v>
      </c>
    </row>
    <row r="207" spans="1:65" s="2" customFormat="1" ht="16.5" customHeight="1">
      <c r="A207" s="31"/>
      <c r="B207" s="32"/>
      <c r="C207" s="213" t="s">
        <v>499</v>
      </c>
      <c r="D207" s="213" t="s">
        <v>223</v>
      </c>
      <c r="E207" s="214" t="s">
        <v>1463</v>
      </c>
      <c r="F207" s="215" t="s">
        <v>1464</v>
      </c>
      <c r="G207" s="216" t="s">
        <v>278</v>
      </c>
      <c r="H207" s="217">
        <v>4</v>
      </c>
      <c r="I207" s="218"/>
      <c r="J207" s="219">
        <f t="shared" si="30"/>
        <v>0</v>
      </c>
      <c r="K207" s="220"/>
      <c r="L207" s="221"/>
      <c r="M207" s="222" t="s">
        <v>1</v>
      </c>
      <c r="N207" s="223" t="s">
        <v>45</v>
      </c>
      <c r="O207" s="72"/>
      <c r="P207" s="209">
        <f t="shared" si="31"/>
        <v>0</v>
      </c>
      <c r="Q207" s="209">
        <v>0</v>
      </c>
      <c r="R207" s="209">
        <f t="shared" si="32"/>
        <v>0</v>
      </c>
      <c r="S207" s="209">
        <v>0</v>
      </c>
      <c r="T207" s="210">
        <f t="shared" si="3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11" t="s">
        <v>337</v>
      </c>
      <c r="AT207" s="211" t="s">
        <v>223</v>
      </c>
      <c r="AU207" s="211" t="s">
        <v>90</v>
      </c>
      <c r="AY207" s="14" t="s">
        <v>205</v>
      </c>
      <c r="BE207" s="212">
        <f t="shared" si="34"/>
        <v>0</v>
      </c>
      <c r="BF207" s="212">
        <f t="shared" si="35"/>
        <v>0</v>
      </c>
      <c r="BG207" s="212">
        <f t="shared" si="36"/>
        <v>0</v>
      </c>
      <c r="BH207" s="212">
        <f t="shared" si="37"/>
        <v>0</v>
      </c>
      <c r="BI207" s="212">
        <f t="shared" si="38"/>
        <v>0</v>
      </c>
      <c r="BJ207" s="14" t="s">
        <v>90</v>
      </c>
      <c r="BK207" s="212">
        <f t="shared" si="39"/>
        <v>0</v>
      </c>
      <c r="BL207" s="14" t="s">
        <v>271</v>
      </c>
      <c r="BM207" s="211" t="s">
        <v>727</v>
      </c>
    </row>
    <row r="208" spans="1:65" s="2" customFormat="1" ht="24.15" customHeight="1">
      <c r="A208" s="31"/>
      <c r="B208" s="32"/>
      <c r="C208" s="199" t="s">
        <v>503</v>
      </c>
      <c r="D208" s="199" t="s">
        <v>207</v>
      </c>
      <c r="E208" s="200" t="s">
        <v>1465</v>
      </c>
      <c r="F208" s="201" t="s">
        <v>1466</v>
      </c>
      <c r="G208" s="202" t="s">
        <v>278</v>
      </c>
      <c r="H208" s="203">
        <v>1</v>
      </c>
      <c r="I208" s="204"/>
      <c r="J208" s="205">
        <f t="shared" si="30"/>
        <v>0</v>
      </c>
      <c r="K208" s="206"/>
      <c r="L208" s="36"/>
      <c r="M208" s="207" t="s">
        <v>1</v>
      </c>
      <c r="N208" s="208" t="s">
        <v>45</v>
      </c>
      <c r="O208" s="72"/>
      <c r="P208" s="209">
        <f t="shared" si="31"/>
        <v>0</v>
      </c>
      <c r="Q208" s="209">
        <v>0</v>
      </c>
      <c r="R208" s="209">
        <f t="shared" si="32"/>
        <v>0</v>
      </c>
      <c r="S208" s="209">
        <v>0</v>
      </c>
      <c r="T208" s="210">
        <f t="shared" si="3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11" t="s">
        <v>271</v>
      </c>
      <c r="AT208" s="211" t="s">
        <v>207</v>
      </c>
      <c r="AU208" s="211" t="s">
        <v>90</v>
      </c>
      <c r="AY208" s="14" t="s">
        <v>205</v>
      </c>
      <c r="BE208" s="212">
        <f t="shared" si="34"/>
        <v>0</v>
      </c>
      <c r="BF208" s="212">
        <f t="shared" si="35"/>
        <v>0</v>
      </c>
      <c r="BG208" s="212">
        <f t="shared" si="36"/>
        <v>0</v>
      </c>
      <c r="BH208" s="212">
        <f t="shared" si="37"/>
        <v>0</v>
      </c>
      <c r="BI208" s="212">
        <f t="shared" si="38"/>
        <v>0</v>
      </c>
      <c r="BJ208" s="14" t="s">
        <v>90</v>
      </c>
      <c r="BK208" s="212">
        <f t="shared" si="39"/>
        <v>0</v>
      </c>
      <c r="BL208" s="14" t="s">
        <v>271</v>
      </c>
      <c r="BM208" s="211" t="s">
        <v>735</v>
      </c>
    </row>
    <row r="209" spans="1:65" s="2" customFormat="1" ht="16.5" customHeight="1">
      <c r="A209" s="31"/>
      <c r="B209" s="32"/>
      <c r="C209" s="213" t="s">
        <v>508</v>
      </c>
      <c r="D209" s="213" t="s">
        <v>223</v>
      </c>
      <c r="E209" s="214" t="s">
        <v>1467</v>
      </c>
      <c r="F209" s="215" t="s">
        <v>1468</v>
      </c>
      <c r="G209" s="216" t="s">
        <v>278</v>
      </c>
      <c r="H209" s="217">
        <v>1</v>
      </c>
      <c r="I209" s="218"/>
      <c r="J209" s="219">
        <f t="shared" si="30"/>
        <v>0</v>
      </c>
      <c r="K209" s="220"/>
      <c r="L209" s="221"/>
      <c r="M209" s="222" t="s">
        <v>1</v>
      </c>
      <c r="N209" s="223" t="s">
        <v>45</v>
      </c>
      <c r="O209" s="72"/>
      <c r="P209" s="209">
        <f t="shared" si="31"/>
        <v>0</v>
      </c>
      <c r="Q209" s="209">
        <v>0</v>
      </c>
      <c r="R209" s="209">
        <f t="shared" si="32"/>
        <v>0</v>
      </c>
      <c r="S209" s="209">
        <v>0</v>
      </c>
      <c r="T209" s="210">
        <f t="shared" si="3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11" t="s">
        <v>337</v>
      </c>
      <c r="AT209" s="211" t="s">
        <v>223</v>
      </c>
      <c r="AU209" s="211" t="s">
        <v>90</v>
      </c>
      <c r="AY209" s="14" t="s">
        <v>205</v>
      </c>
      <c r="BE209" s="212">
        <f t="shared" si="34"/>
        <v>0</v>
      </c>
      <c r="BF209" s="212">
        <f t="shared" si="35"/>
        <v>0</v>
      </c>
      <c r="BG209" s="212">
        <f t="shared" si="36"/>
        <v>0</v>
      </c>
      <c r="BH209" s="212">
        <f t="shared" si="37"/>
        <v>0</v>
      </c>
      <c r="BI209" s="212">
        <f t="shared" si="38"/>
        <v>0</v>
      </c>
      <c r="BJ209" s="14" t="s">
        <v>90</v>
      </c>
      <c r="BK209" s="212">
        <f t="shared" si="39"/>
        <v>0</v>
      </c>
      <c r="BL209" s="14" t="s">
        <v>271</v>
      </c>
      <c r="BM209" s="211" t="s">
        <v>743</v>
      </c>
    </row>
    <row r="210" spans="1:65" s="2" customFormat="1" ht="21.75" customHeight="1">
      <c r="A210" s="31"/>
      <c r="B210" s="32"/>
      <c r="C210" s="199" t="s">
        <v>512</v>
      </c>
      <c r="D210" s="199" t="s">
        <v>207</v>
      </c>
      <c r="E210" s="200" t="s">
        <v>1469</v>
      </c>
      <c r="F210" s="201" t="s">
        <v>1470</v>
      </c>
      <c r="G210" s="202" t="s">
        <v>278</v>
      </c>
      <c r="H210" s="203">
        <v>44</v>
      </c>
      <c r="I210" s="204"/>
      <c r="J210" s="205">
        <f t="shared" si="30"/>
        <v>0</v>
      </c>
      <c r="K210" s="206"/>
      <c r="L210" s="36"/>
      <c r="M210" s="207" t="s">
        <v>1</v>
      </c>
      <c r="N210" s="208" t="s">
        <v>45</v>
      </c>
      <c r="O210" s="72"/>
      <c r="P210" s="209">
        <f t="shared" si="31"/>
        <v>0</v>
      </c>
      <c r="Q210" s="209">
        <v>0</v>
      </c>
      <c r="R210" s="209">
        <f t="shared" si="32"/>
        <v>0</v>
      </c>
      <c r="S210" s="209">
        <v>0</v>
      </c>
      <c r="T210" s="210">
        <f t="shared" si="3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11" t="s">
        <v>271</v>
      </c>
      <c r="AT210" s="211" t="s">
        <v>207</v>
      </c>
      <c r="AU210" s="211" t="s">
        <v>90</v>
      </c>
      <c r="AY210" s="14" t="s">
        <v>205</v>
      </c>
      <c r="BE210" s="212">
        <f t="shared" si="34"/>
        <v>0</v>
      </c>
      <c r="BF210" s="212">
        <f t="shared" si="35"/>
        <v>0</v>
      </c>
      <c r="BG210" s="212">
        <f t="shared" si="36"/>
        <v>0</v>
      </c>
      <c r="BH210" s="212">
        <f t="shared" si="37"/>
        <v>0</v>
      </c>
      <c r="BI210" s="212">
        <f t="shared" si="38"/>
        <v>0</v>
      </c>
      <c r="BJ210" s="14" t="s">
        <v>90</v>
      </c>
      <c r="BK210" s="212">
        <f t="shared" si="39"/>
        <v>0</v>
      </c>
      <c r="BL210" s="14" t="s">
        <v>271</v>
      </c>
      <c r="BM210" s="211" t="s">
        <v>751</v>
      </c>
    </row>
    <row r="211" spans="1:65" s="2" customFormat="1" ht="21.75" customHeight="1">
      <c r="A211" s="31"/>
      <c r="B211" s="32"/>
      <c r="C211" s="213" t="s">
        <v>516</v>
      </c>
      <c r="D211" s="213" t="s">
        <v>223</v>
      </c>
      <c r="E211" s="214" t="s">
        <v>1471</v>
      </c>
      <c r="F211" s="215" t="s">
        <v>1472</v>
      </c>
      <c r="G211" s="216" t="s">
        <v>278</v>
      </c>
      <c r="H211" s="217">
        <v>44</v>
      </c>
      <c r="I211" s="218"/>
      <c r="J211" s="219">
        <f t="shared" si="30"/>
        <v>0</v>
      </c>
      <c r="K211" s="220"/>
      <c r="L211" s="221"/>
      <c r="M211" s="222" t="s">
        <v>1</v>
      </c>
      <c r="N211" s="223" t="s">
        <v>45</v>
      </c>
      <c r="O211" s="72"/>
      <c r="P211" s="209">
        <f t="shared" si="31"/>
        <v>0</v>
      </c>
      <c r="Q211" s="209">
        <v>0</v>
      </c>
      <c r="R211" s="209">
        <f t="shared" si="32"/>
        <v>0</v>
      </c>
      <c r="S211" s="209">
        <v>0</v>
      </c>
      <c r="T211" s="210">
        <f t="shared" si="3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11" t="s">
        <v>337</v>
      </c>
      <c r="AT211" s="211" t="s">
        <v>223</v>
      </c>
      <c r="AU211" s="211" t="s">
        <v>90</v>
      </c>
      <c r="AY211" s="14" t="s">
        <v>205</v>
      </c>
      <c r="BE211" s="212">
        <f t="shared" si="34"/>
        <v>0</v>
      </c>
      <c r="BF211" s="212">
        <f t="shared" si="35"/>
        <v>0</v>
      </c>
      <c r="BG211" s="212">
        <f t="shared" si="36"/>
        <v>0</v>
      </c>
      <c r="BH211" s="212">
        <f t="shared" si="37"/>
        <v>0</v>
      </c>
      <c r="BI211" s="212">
        <f t="shared" si="38"/>
        <v>0</v>
      </c>
      <c r="BJ211" s="14" t="s">
        <v>90</v>
      </c>
      <c r="BK211" s="212">
        <f t="shared" si="39"/>
        <v>0</v>
      </c>
      <c r="BL211" s="14" t="s">
        <v>271</v>
      </c>
      <c r="BM211" s="211" t="s">
        <v>759</v>
      </c>
    </row>
    <row r="212" spans="1:65" s="2" customFormat="1" ht="21.75" customHeight="1">
      <c r="A212" s="31"/>
      <c r="B212" s="32"/>
      <c r="C212" s="199" t="s">
        <v>520</v>
      </c>
      <c r="D212" s="199" t="s">
        <v>207</v>
      </c>
      <c r="E212" s="200" t="s">
        <v>1473</v>
      </c>
      <c r="F212" s="201" t="s">
        <v>1474</v>
      </c>
      <c r="G212" s="202" t="s">
        <v>278</v>
      </c>
      <c r="H212" s="203">
        <v>1</v>
      </c>
      <c r="I212" s="204"/>
      <c r="J212" s="205">
        <f t="shared" si="30"/>
        <v>0</v>
      </c>
      <c r="K212" s="206"/>
      <c r="L212" s="36"/>
      <c r="M212" s="207" t="s">
        <v>1</v>
      </c>
      <c r="N212" s="208" t="s">
        <v>45</v>
      </c>
      <c r="O212" s="72"/>
      <c r="P212" s="209">
        <f t="shared" si="31"/>
        <v>0</v>
      </c>
      <c r="Q212" s="209">
        <v>0</v>
      </c>
      <c r="R212" s="209">
        <f t="shared" si="32"/>
        <v>0</v>
      </c>
      <c r="S212" s="209">
        <v>0</v>
      </c>
      <c r="T212" s="210">
        <f t="shared" si="3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11" t="s">
        <v>271</v>
      </c>
      <c r="AT212" s="211" t="s">
        <v>207</v>
      </c>
      <c r="AU212" s="211" t="s">
        <v>90</v>
      </c>
      <c r="AY212" s="14" t="s">
        <v>205</v>
      </c>
      <c r="BE212" s="212">
        <f t="shared" si="34"/>
        <v>0</v>
      </c>
      <c r="BF212" s="212">
        <f t="shared" si="35"/>
        <v>0</v>
      </c>
      <c r="BG212" s="212">
        <f t="shared" si="36"/>
        <v>0</v>
      </c>
      <c r="BH212" s="212">
        <f t="shared" si="37"/>
        <v>0</v>
      </c>
      <c r="BI212" s="212">
        <f t="shared" si="38"/>
        <v>0</v>
      </c>
      <c r="BJ212" s="14" t="s">
        <v>90</v>
      </c>
      <c r="BK212" s="212">
        <f t="shared" si="39"/>
        <v>0</v>
      </c>
      <c r="BL212" s="14" t="s">
        <v>271</v>
      </c>
      <c r="BM212" s="211" t="s">
        <v>767</v>
      </c>
    </row>
    <row r="213" spans="1:65" s="2" customFormat="1" ht="16.5" customHeight="1">
      <c r="A213" s="31"/>
      <c r="B213" s="32"/>
      <c r="C213" s="213" t="s">
        <v>524</v>
      </c>
      <c r="D213" s="213" t="s">
        <v>223</v>
      </c>
      <c r="E213" s="214" t="s">
        <v>1475</v>
      </c>
      <c r="F213" s="215" t="s">
        <v>1476</v>
      </c>
      <c r="G213" s="216" t="s">
        <v>278</v>
      </c>
      <c r="H213" s="217">
        <v>1</v>
      </c>
      <c r="I213" s="218"/>
      <c r="J213" s="219">
        <f t="shared" si="30"/>
        <v>0</v>
      </c>
      <c r="K213" s="220"/>
      <c r="L213" s="221"/>
      <c r="M213" s="222" t="s">
        <v>1</v>
      </c>
      <c r="N213" s="223" t="s">
        <v>45</v>
      </c>
      <c r="O213" s="72"/>
      <c r="P213" s="209">
        <f t="shared" si="31"/>
        <v>0</v>
      </c>
      <c r="Q213" s="209">
        <v>0</v>
      </c>
      <c r="R213" s="209">
        <f t="shared" si="32"/>
        <v>0</v>
      </c>
      <c r="S213" s="209">
        <v>0</v>
      </c>
      <c r="T213" s="210">
        <f t="shared" si="3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211" t="s">
        <v>337</v>
      </c>
      <c r="AT213" s="211" t="s">
        <v>223</v>
      </c>
      <c r="AU213" s="211" t="s">
        <v>90</v>
      </c>
      <c r="AY213" s="14" t="s">
        <v>205</v>
      </c>
      <c r="BE213" s="212">
        <f t="shared" si="34"/>
        <v>0</v>
      </c>
      <c r="BF213" s="212">
        <f t="shared" si="35"/>
        <v>0</v>
      </c>
      <c r="BG213" s="212">
        <f t="shared" si="36"/>
        <v>0</v>
      </c>
      <c r="BH213" s="212">
        <f t="shared" si="37"/>
        <v>0</v>
      </c>
      <c r="BI213" s="212">
        <f t="shared" si="38"/>
        <v>0</v>
      </c>
      <c r="BJ213" s="14" t="s">
        <v>90</v>
      </c>
      <c r="BK213" s="212">
        <f t="shared" si="39"/>
        <v>0</v>
      </c>
      <c r="BL213" s="14" t="s">
        <v>271</v>
      </c>
      <c r="BM213" s="211" t="s">
        <v>775</v>
      </c>
    </row>
    <row r="214" spans="1:65" s="2" customFormat="1" ht="16.5" customHeight="1">
      <c r="A214" s="31"/>
      <c r="B214" s="32"/>
      <c r="C214" s="199" t="s">
        <v>528</v>
      </c>
      <c r="D214" s="199" t="s">
        <v>207</v>
      </c>
      <c r="E214" s="200" t="s">
        <v>1477</v>
      </c>
      <c r="F214" s="201" t="s">
        <v>1478</v>
      </c>
      <c r="G214" s="202" t="s">
        <v>278</v>
      </c>
      <c r="H214" s="203">
        <v>1</v>
      </c>
      <c r="I214" s="204"/>
      <c r="J214" s="205">
        <f t="shared" si="30"/>
        <v>0</v>
      </c>
      <c r="K214" s="206"/>
      <c r="L214" s="36"/>
      <c r="M214" s="207" t="s">
        <v>1</v>
      </c>
      <c r="N214" s="208" t="s">
        <v>45</v>
      </c>
      <c r="O214" s="72"/>
      <c r="P214" s="209">
        <f t="shared" si="31"/>
        <v>0</v>
      </c>
      <c r="Q214" s="209">
        <v>0</v>
      </c>
      <c r="R214" s="209">
        <f t="shared" si="32"/>
        <v>0</v>
      </c>
      <c r="S214" s="209">
        <v>0</v>
      </c>
      <c r="T214" s="210">
        <f t="shared" si="3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11" t="s">
        <v>271</v>
      </c>
      <c r="AT214" s="211" t="s">
        <v>207</v>
      </c>
      <c r="AU214" s="211" t="s">
        <v>90</v>
      </c>
      <c r="AY214" s="14" t="s">
        <v>205</v>
      </c>
      <c r="BE214" s="212">
        <f t="shared" si="34"/>
        <v>0</v>
      </c>
      <c r="BF214" s="212">
        <f t="shared" si="35"/>
        <v>0</v>
      </c>
      <c r="BG214" s="212">
        <f t="shared" si="36"/>
        <v>0</v>
      </c>
      <c r="BH214" s="212">
        <f t="shared" si="37"/>
        <v>0</v>
      </c>
      <c r="BI214" s="212">
        <f t="shared" si="38"/>
        <v>0</v>
      </c>
      <c r="BJ214" s="14" t="s">
        <v>90</v>
      </c>
      <c r="BK214" s="212">
        <f t="shared" si="39"/>
        <v>0</v>
      </c>
      <c r="BL214" s="14" t="s">
        <v>271</v>
      </c>
      <c r="BM214" s="211" t="s">
        <v>785</v>
      </c>
    </row>
    <row r="215" spans="1:65" s="2" customFormat="1" ht="21.75" customHeight="1">
      <c r="A215" s="31"/>
      <c r="B215" s="32"/>
      <c r="C215" s="213" t="s">
        <v>530</v>
      </c>
      <c r="D215" s="213" t="s">
        <v>223</v>
      </c>
      <c r="E215" s="214" t="s">
        <v>1479</v>
      </c>
      <c r="F215" s="215" t="s">
        <v>1480</v>
      </c>
      <c r="G215" s="216" t="s">
        <v>278</v>
      </c>
      <c r="H215" s="217">
        <v>1</v>
      </c>
      <c r="I215" s="218"/>
      <c r="J215" s="219">
        <f t="shared" si="30"/>
        <v>0</v>
      </c>
      <c r="K215" s="220"/>
      <c r="L215" s="221"/>
      <c r="M215" s="222" t="s">
        <v>1</v>
      </c>
      <c r="N215" s="223" t="s">
        <v>45</v>
      </c>
      <c r="O215" s="72"/>
      <c r="P215" s="209">
        <f t="shared" si="31"/>
        <v>0</v>
      </c>
      <c r="Q215" s="209">
        <v>0</v>
      </c>
      <c r="R215" s="209">
        <f t="shared" si="32"/>
        <v>0</v>
      </c>
      <c r="S215" s="209">
        <v>0</v>
      </c>
      <c r="T215" s="210">
        <f t="shared" si="3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11" t="s">
        <v>337</v>
      </c>
      <c r="AT215" s="211" t="s">
        <v>223</v>
      </c>
      <c r="AU215" s="211" t="s">
        <v>90</v>
      </c>
      <c r="AY215" s="14" t="s">
        <v>205</v>
      </c>
      <c r="BE215" s="212">
        <f t="shared" si="34"/>
        <v>0</v>
      </c>
      <c r="BF215" s="212">
        <f t="shared" si="35"/>
        <v>0</v>
      </c>
      <c r="BG215" s="212">
        <f t="shared" si="36"/>
        <v>0</v>
      </c>
      <c r="BH215" s="212">
        <f t="shared" si="37"/>
        <v>0</v>
      </c>
      <c r="BI215" s="212">
        <f t="shared" si="38"/>
        <v>0</v>
      </c>
      <c r="BJ215" s="14" t="s">
        <v>90</v>
      </c>
      <c r="BK215" s="212">
        <f t="shared" si="39"/>
        <v>0</v>
      </c>
      <c r="BL215" s="14" t="s">
        <v>271</v>
      </c>
      <c r="BM215" s="211" t="s">
        <v>795</v>
      </c>
    </row>
    <row r="216" spans="1:65" s="2" customFormat="1" ht="16.5" customHeight="1">
      <c r="A216" s="31"/>
      <c r="B216" s="32"/>
      <c r="C216" s="199" t="s">
        <v>534</v>
      </c>
      <c r="D216" s="199" t="s">
        <v>207</v>
      </c>
      <c r="E216" s="200" t="s">
        <v>1481</v>
      </c>
      <c r="F216" s="201" t="s">
        <v>1482</v>
      </c>
      <c r="G216" s="202" t="s">
        <v>278</v>
      </c>
      <c r="H216" s="203">
        <v>2</v>
      </c>
      <c r="I216" s="204"/>
      <c r="J216" s="205">
        <f t="shared" si="30"/>
        <v>0</v>
      </c>
      <c r="K216" s="206"/>
      <c r="L216" s="36"/>
      <c r="M216" s="207" t="s">
        <v>1</v>
      </c>
      <c r="N216" s="208" t="s">
        <v>45</v>
      </c>
      <c r="O216" s="72"/>
      <c r="P216" s="209">
        <f t="shared" si="31"/>
        <v>0</v>
      </c>
      <c r="Q216" s="209">
        <v>0</v>
      </c>
      <c r="R216" s="209">
        <f t="shared" si="32"/>
        <v>0</v>
      </c>
      <c r="S216" s="209">
        <v>0</v>
      </c>
      <c r="T216" s="210">
        <f t="shared" si="3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11" t="s">
        <v>271</v>
      </c>
      <c r="AT216" s="211" t="s">
        <v>207</v>
      </c>
      <c r="AU216" s="211" t="s">
        <v>90</v>
      </c>
      <c r="AY216" s="14" t="s">
        <v>205</v>
      </c>
      <c r="BE216" s="212">
        <f t="shared" si="34"/>
        <v>0</v>
      </c>
      <c r="BF216" s="212">
        <f t="shared" si="35"/>
        <v>0</v>
      </c>
      <c r="BG216" s="212">
        <f t="shared" si="36"/>
        <v>0</v>
      </c>
      <c r="BH216" s="212">
        <f t="shared" si="37"/>
        <v>0</v>
      </c>
      <c r="BI216" s="212">
        <f t="shared" si="38"/>
        <v>0</v>
      </c>
      <c r="BJ216" s="14" t="s">
        <v>90</v>
      </c>
      <c r="BK216" s="212">
        <f t="shared" si="39"/>
        <v>0</v>
      </c>
      <c r="BL216" s="14" t="s">
        <v>271</v>
      </c>
      <c r="BM216" s="211" t="s">
        <v>803</v>
      </c>
    </row>
    <row r="217" spans="1:65" s="2" customFormat="1" ht="21.75" customHeight="1">
      <c r="A217" s="31"/>
      <c r="B217" s="32"/>
      <c r="C217" s="213" t="s">
        <v>536</v>
      </c>
      <c r="D217" s="213" t="s">
        <v>223</v>
      </c>
      <c r="E217" s="214" t="s">
        <v>1483</v>
      </c>
      <c r="F217" s="215" t="s">
        <v>1484</v>
      </c>
      <c r="G217" s="216" t="s">
        <v>278</v>
      </c>
      <c r="H217" s="217">
        <v>2</v>
      </c>
      <c r="I217" s="218"/>
      <c r="J217" s="219">
        <f t="shared" si="30"/>
        <v>0</v>
      </c>
      <c r="K217" s="220"/>
      <c r="L217" s="221"/>
      <c r="M217" s="222" t="s">
        <v>1</v>
      </c>
      <c r="N217" s="223" t="s">
        <v>45</v>
      </c>
      <c r="O217" s="72"/>
      <c r="P217" s="209">
        <f t="shared" si="31"/>
        <v>0</v>
      </c>
      <c r="Q217" s="209">
        <v>0</v>
      </c>
      <c r="R217" s="209">
        <f t="shared" si="32"/>
        <v>0</v>
      </c>
      <c r="S217" s="209">
        <v>0</v>
      </c>
      <c r="T217" s="210">
        <f t="shared" si="3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211" t="s">
        <v>337</v>
      </c>
      <c r="AT217" s="211" t="s">
        <v>223</v>
      </c>
      <c r="AU217" s="211" t="s">
        <v>90</v>
      </c>
      <c r="AY217" s="14" t="s">
        <v>205</v>
      </c>
      <c r="BE217" s="212">
        <f t="shared" si="34"/>
        <v>0</v>
      </c>
      <c r="BF217" s="212">
        <f t="shared" si="35"/>
        <v>0</v>
      </c>
      <c r="BG217" s="212">
        <f t="shared" si="36"/>
        <v>0</v>
      </c>
      <c r="BH217" s="212">
        <f t="shared" si="37"/>
        <v>0</v>
      </c>
      <c r="BI217" s="212">
        <f t="shared" si="38"/>
        <v>0</v>
      </c>
      <c r="BJ217" s="14" t="s">
        <v>90</v>
      </c>
      <c r="BK217" s="212">
        <f t="shared" si="39"/>
        <v>0</v>
      </c>
      <c r="BL217" s="14" t="s">
        <v>271</v>
      </c>
      <c r="BM217" s="211" t="s">
        <v>813</v>
      </c>
    </row>
    <row r="218" spans="1:65" s="2" customFormat="1" ht="16.5" customHeight="1">
      <c r="A218" s="31"/>
      <c r="B218" s="32"/>
      <c r="C218" s="199" t="s">
        <v>542</v>
      </c>
      <c r="D218" s="199" t="s">
        <v>207</v>
      </c>
      <c r="E218" s="200" t="s">
        <v>1485</v>
      </c>
      <c r="F218" s="201" t="s">
        <v>1486</v>
      </c>
      <c r="G218" s="202" t="s">
        <v>278</v>
      </c>
      <c r="H218" s="203">
        <v>1</v>
      </c>
      <c r="I218" s="204"/>
      <c r="J218" s="205">
        <f t="shared" si="30"/>
        <v>0</v>
      </c>
      <c r="K218" s="206"/>
      <c r="L218" s="36"/>
      <c r="M218" s="207" t="s">
        <v>1</v>
      </c>
      <c r="N218" s="208" t="s">
        <v>45</v>
      </c>
      <c r="O218" s="72"/>
      <c r="P218" s="209">
        <f t="shared" si="31"/>
        <v>0</v>
      </c>
      <c r="Q218" s="209">
        <v>0</v>
      </c>
      <c r="R218" s="209">
        <f t="shared" si="32"/>
        <v>0</v>
      </c>
      <c r="S218" s="209">
        <v>0</v>
      </c>
      <c r="T218" s="210">
        <f t="shared" si="33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11" t="s">
        <v>271</v>
      </c>
      <c r="AT218" s="211" t="s">
        <v>207</v>
      </c>
      <c r="AU218" s="211" t="s">
        <v>90</v>
      </c>
      <c r="AY218" s="14" t="s">
        <v>205</v>
      </c>
      <c r="BE218" s="212">
        <f t="shared" si="34"/>
        <v>0</v>
      </c>
      <c r="BF218" s="212">
        <f t="shared" si="35"/>
        <v>0</v>
      </c>
      <c r="BG218" s="212">
        <f t="shared" si="36"/>
        <v>0</v>
      </c>
      <c r="BH218" s="212">
        <f t="shared" si="37"/>
        <v>0</v>
      </c>
      <c r="BI218" s="212">
        <f t="shared" si="38"/>
        <v>0</v>
      </c>
      <c r="BJ218" s="14" t="s">
        <v>90</v>
      </c>
      <c r="BK218" s="212">
        <f t="shared" si="39"/>
        <v>0</v>
      </c>
      <c r="BL218" s="14" t="s">
        <v>271</v>
      </c>
      <c r="BM218" s="211" t="s">
        <v>821</v>
      </c>
    </row>
    <row r="219" spans="1:65" s="2" customFormat="1" ht="16.5" customHeight="1">
      <c r="A219" s="31"/>
      <c r="B219" s="32"/>
      <c r="C219" s="213" t="s">
        <v>546</v>
      </c>
      <c r="D219" s="213" t="s">
        <v>223</v>
      </c>
      <c r="E219" s="214" t="s">
        <v>1487</v>
      </c>
      <c r="F219" s="215" t="s">
        <v>1488</v>
      </c>
      <c r="G219" s="216" t="s">
        <v>278</v>
      </c>
      <c r="H219" s="217">
        <v>1</v>
      </c>
      <c r="I219" s="218"/>
      <c r="J219" s="219">
        <f t="shared" si="30"/>
        <v>0</v>
      </c>
      <c r="K219" s="220"/>
      <c r="L219" s="221"/>
      <c r="M219" s="222" t="s">
        <v>1</v>
      </c>
      <c r="N219" s="223" t="s">
        <v>45</v>
      </c>
      <c r="O219" s="72"/>
      <c r="P219" s="209">
        <f t="shared" si="31"/>
        <v>0</v>
      </c>
      <c r="Q219" s="209">
        <v>0</v>
      </c>
      <c r="R219" s="209">
        <f t="shared" si="32"/>
        <v>0</v>
      </c>
      <c r="S219" s="209">
        <v>0</v>
      </c>
      <c r="T219" s="210">
        <f t="shared" si="3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11" t="s">
        <v>337</v>
      </c>
      <c r="AT219" s="211" t="s">
        <v>223</v>
      </c>
      <c r="AU219" s="211" t="s">
        <v>90</v>
      </c>
      <c r="AY219" s="14" t="s">
        <v>205</v>
      </c>
      <c r="BE219" s="212">
        <f t="shared" si="34"/>
        <v>0</v>
      </c>
      <c r="BF219" s="212">
        <f t="shared" si="35"/>
        <v>0</v>
      </c>
      <c r="BG219" s="212">
        <f t="shared" si="36"/>
        <v>0</v>
      </c>
      <c r="BH219" s="212">
        <f t="shared" si="37"/>
        <v>0</v>
      </c>
      <c r="BI219" s="212">
        <f t="shared" si="38"/>
        <v>0</v>
      </c>
      <c r="BJ219" s="14" t="s">
        <v>90</v>
      </c>
      <c r="BK219" s="212">
        <f t="shared" si="39"/>
        <v>0</v>
      </c>
      <c r="BL219" s="14" t="s">
        <v>271</v>
      </c>
      <c r="BM219" s="211" t="s">
        <v>829</v>
      </c>
    </row>
    <row r="220" spans="1:65" s="2" customFormat="1" ht="16.5" customHeight="1">
      <c r="A220" s="31"/>
      <c r="B220" s="32"/>
      <c r="C220" s="199" t="s">
        <v>550</v>
      </c>
      <c r="D220" s="199" t="s">
        <v>207</v>
      </c>
      <c r="E220" s="200" t="s">
        <v>1489</v>
      </c>
      <c r="F220" s="201" t="s">
        <v>1490</v>
      </c>
      <c r="G220" s="202" t="s">
        <v>278</v>
      </c>
      <c r="H220" s="203">
        <v>1</v>
      </c>
      <c r="I220" s="204"/>
      <c r="J220" s="205">
        <f t="shared" si="30"/>
        <v>0</v>
      </c>
      <c r="K220" s="206"/>
      <c r="L220" s="36"/>
      <c r="M220" s="207" t="s">
        <v>1</v>
      </c>
      <c r="N220" s="208" t="s">
        <v>45</v>
      </c>
      <c r="O220" s="72"/>
      <c r="P220" s="209">
        <f t="shared" si="31"/>
        <v>0</v>
      </c>
      <c r="Q220" s="209">
        <v>0</v>
      </c>
      <c r="R220" s="209">
        <f t="shared" si="32"/>
        <v>0</v>
      </c>
      <c r="S220" s="209">
        <v>0</v>
      </c>
      <c r="T220" s="210">
        <f t="shared" si="3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211" t="s">
        <v>271</v>
      </c>
      <c r="AT220" s="211" t="s">
        <v>207</v>
      </c>
      <c r="AU220" s="211" t="s">
        <v>90</v>
      </c>
      <c r="AY220" s="14" t="s">
        <v>205</v>
      </c>
      <c r="BE220" s="212">
        <f t="shared" si="34"/>
        <v>0</v>
      </c>
      <c r="BF220" s="212">
        <f t="shared" si="35"/>
        <v>0</v>
      </c>
      <c r="BG220" s="212">
        <f t="shared" si="36"/>
        <v>0</v>
      </c>
      <c r="BH220" s="212">
        <f t="shared" si="37"/>
        <v>0</v>
      </c>
      <c r="BI220" s="212">
        <f t="shared" si="38"/>
        <v>0</v>
      </c>
      <c r="BJ220" s="14" t="s">
        <v>90</v>
      </c>
      <c r="BK220" s="212">
        <f t="shared" si="39"/>
        <v>0</v>
      </c>
      <c r="BL220" s="14" t="s">
        <v>271</v>
      </c>
      <c r="BM220" s="211" t="s">
        <v>839</v>
      </c>
    </row>
    <row r="221" spans="1:65" s="2" customFormat="1" ht="16.5" customHeight="1">
      <c r="A221" s="31"/>
      <c r="B221" s="32"/>
      <c r="C221" s="213" t="s">
        <v>554</v>
      </c>
      <c r="D221" s="213" t="s">
        <v>223</v>
      </c>
      <c r="E221" s="214" t="s">
        <v>1491</v>
      </c>
      <c r="F221" s="215" t="s">
        <v>1492</v>
      </c>
      <c r="G221" s="216" t="s">
        <v>278</v>
      </c>
      <c r="H221" s="217">
        <v>1</v>
      </c>
      <c r="I221" s="218"/>
      <c r="J221" s="219">
        <f t="shared" si="30"/>
        <v>0</v>
      </c>
      <c r="K221" s="220"/>
      <c r="L221" s="221"/>
      <c r="M221" s="222" t="s">
        <v>1</v>
      </c>
      <c r="N221" s="223" t="s">
        <v>45</v>
      </c>
      <c r="O221" s="72"/>
      <c r="P221" s="209">
        <f t="shared" si="31"/>
        <v>0</v>
      </c>
      <c r="Q221" s="209">
        <v>0</v>
      </c>
      <c r="R221" s="209">
        <f t="shared" si="32"/>
        <v>0</v>
      </c>
      <c r="S221" s="209">
        <v>0</v>
      </c>
      <c r="T221" s="210">
        <f t="shared" si="3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11" t="s">
        <v>337</v>
      </c>
      <c r="AT221" s="211" t="s">
        <v>223</v>
      </c>
      <c r="AU221" s="211" t="s">
        <v>90</v>
      </c>
      <c r="AY221" s="14" t="s">
        <v>205</v>
      </c>
      <c r="BE221" s="212">
        <f t="shared" si="34"/>
        <v>0</v>
      </c>
      <c r="BF221" s="212">
        <f t="shared" si="35"/>
        <v>0</v>
      </c>
      <c r="BG221" s="212">
        <f t="shared" si="36"/>
        <v>0</v>
      </c>
      <c r="BH221" s="212">
        <f t="shared" si="37"/>
        <v>0</v>
      </c>
      <c r="BI221" s="212">
        <f t="shared" si="38"/>
        <v>0</v>
      </c>
      <c r="BJ221" s="14" t="s">
        <v>90</v>
      </c>
      <c r="BK221" s="212">
        <f t="shared" si="39"/>
        <v>0</v>
      </c>
      <c r="BL221" s="14" t="s">
        <v>271</v>
      </c>
      <c r="BM221" s="211" t="s">
        <v>1493</v>
      </c>
    </row>
    <row r="222" spans="1:65" s="2" customFormat="1" ht="16.5" customHeight="1">
      <c r="A222" s="31"/>
      <c r="B222" s="32"/>
      <c r="C222" s="199" t="s">
        <v>558</v>
      </c>
      <c r="D222" s="199" t="s">
        <v>207</v>
      </c>
      <c r="E222" s="200" t="s">
        <v>1494</v>
      </c>
      <c r="F222" s="201" t="s">
        <v>1495</v>
      </c>
      <c r="G222" s="202" t="s">
        <v>278</v>
      </c>
      <c r="H222" s="203">
        <v>1</v>
      </c>
      <c r="I222" s="204"/>
      <c r="J222" s="205">
        <f t="shared" si="30"/>
        <v>0</v>
      </c>
      <c r="K222" s="206"/>
      <c r="L222" s="36"/>
      <c r="M222" s="207" t="s">
        <v>1</v>
      </c>
      <c r="N222" s="208" t="s">
        <v>45</v>
      </c>
      <c r="O222" s="72"/>
      <c r="P222" s="209">
        <f t="shared" si="31"/>
        <v>0</v>
      </c>
      <c r="Q222" s="209">
        <v>0</v>
      </c>
      <c r="R222" s="209">
        <f t="shared" si="32"/>
        <v>0</v>
      </c>
      <c r="S222" s="209">
        <v>0</v>
      </c>
      <c r="T222" s="210">
        <f t="shared" si="3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11" t="s">
        <v>271</v>
      </c>
      <c r="AT222" s="211" t="s">
        <v>207</v>
      </c>
      <c r="AU222" s="211" t="s">
        <v>90</v>
      </c>
      <c r="AY222" s="14" t="s">
        <v>205</v>
      </c>
      <c r="BE222" s="212">
        <f t="shared" si="34"/>
        <v>0</v>
      </c>
      <c r="BF222" s="212">
        <f t="shared" si="35"/>
        <v>0</v>
      </c>
      <c r="BG222" s="212">
        <f t="shared" si="36"/>
        <v>0</v>
      </c>
      <c r="BH222" s="212">
        <f t="shared" si="37"/>
        <v>0</v>
      </c>
      <c r="BI222" s="212">
        <f t="shared" si="38"/>
        <v>0</v>
      </c>
      <c r="BJ222" s="14" t="s">
        <v>90</v>
      </c>
      <c r="BK222" s="212">
        <f t="shared" si="39"/>
        <v>0</v>
      </c>
      <c r="BL222" s="14" t="s">
        <v>271</v>
      </c>
      <c r="BM222" s="211" t="s">
        <v>1496</v>
      </c>
    </row>
    <row r="223" spans="1:65" s="2" customFormat="1" ht="24.15" customHeight="1">
      <c r="A223" s="31"/>
      <c r="B223" s="32"/>
      <c r="C223" s="199" t="s">
        <v>562</v>
      </c>
      <c r="D223" s="199" t="s">
        <v>207</v>
      </c>
      <c r="E223" s="200" t="s">
        <v>1497</v>
      </c>
      <c r="F223" s="201" t="s">
        <v>1498</v>
      </c>
      <c r="G223" s="202" t="s">
        <v>1499</v>
      </c>
      <c r="H223" s="203">
        <v>2</v>
      </c>
      <c r="I223" s="204"/>
      <c r="J223" s="205">
        <f t="shared" si="30"/>
        <v>0</v>
      </c>
      <c r="K223" s="206"/>
      <c r="L223" s="36"/>
      <c r="M223" s="207" t="s">
        <v>1</v>
      </c>
      <c r="N223" s="208" t="s">
        <v>45</v>
      </c>
      <c r="O223" s="72"/>
      <c r="P223" s="209">
        <f t="shared" si="31"/>
        <v>0</v>
      </c>
      <c r="Q223" s="209">
        <v>0</v>
      </c>
      <c r="R223" s="209">
        <f t="shared" si="32"/>
        <v>0</v>
      </c>
      <c r="S223" s="209">
        <v>0</v>
      </c>
      <c r="T223" s="210">
        <f t="shared" si="3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211" t="s">
        <v>271</v>
      </c>
      <c r="AT223" s="211" t="s">
        <v>207</v>
      </c>
      <c r="AU223" s="211" t="s">
        <v>90</v>
      </c>
      <c r="AY223" s="14" t="s">
        <v>205</v>
      </c>
      <c r="BE223" s="212">
        <f t="shared" si="34"/>
        <v>0</v>
      </c>
      <c r="BF223" s="212">
        <f t="shared" si="35"/>
        <v>0</v>
      </c>
      <c r="BG223" s="212">
        <f t="shared" si="36"/>
        <v>0</v>
      </c>
      <c r="BH223" s="212">
        <f t="shared" si="37"/>
        <v>0</v>
      </c>
      <c r="BI223" s="212">
        <f t="shared" si="38"/>
        <v>0</v>
      </c>
      <c r="BJ223" s="14" t="s">
        <v>90</v>
      </c>
      <c r="BK223" s="212">
        <f t="shared" si="39"/>
        <v>0</v>
      </c>
      <c r="BL223" s="14" t="s">
        <v>271</v>
      </c>
      <c r="BM223" s="211" t="s">
        <v>1500</v>
      </c>
    </row>
    <row r="224" spans="1:65" s="2" customFormat="1" ht="24.15" customHeight="1">
      <c r="A224" s="31"/>
      <c r="B224" s="32"/>
      <c r="C224" s="213" t="s">
        <v>566</v>
      </c>
      <c r="D224" s="213" t="s">
        <v>223</v>
      </c>
      <c r="E224" s="214" t="s">
        <v>1501</v>
      </c>
      <c r="F224" s="215" t="s">
        <v>1502</v>
      </c>
      <c r="G224" s="216" t="s">
        <v>278</v>
      </c>
      <c r="H224" s="217">
        <v>2</v>
      </c>
      <c r="I224" s="218"/>
      <c r="J224" s="219">
        <f t="shared" si="30"/>
        <v>0</v>
      </c>
      <c r="K224" s="220"/>
      <c r="L224" s="221"/>
      <c r="M224" s="222" t="s">
        <v>1</v>
      </c>
      <c r="N224" s="223" t="s">
        <v>45</v>
      </c>
      <c r="O224" s="72"/>
      <c r="P224" s="209">
        <f t="shared" si="31"/>
        <v>0</v>
      </c>
      <c r="Q224" s="209">
        <v>0</v>
      </c>
      <c r="R224" s="209">
        <f t="shared" si="32"/>
        <v>0</v>
      </c>
      <c r="S224" s="209">
        <v>0</v>
      </c>
      <c r="T224" s="210">
        <f t="shared" si="3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11" t="s">
        <v>337</v>
      </c>
      <c r="AT224" s="211" t="s">
        <v>223</v>
      </c>
      <c r="AU224" s="211" t="s">
        <v>90</v>
      </c>
      <c r="AY224" s="14" t="s">
        <v>205</v>
      </c>
      <c r="BE224" s="212">
        <f t="shared" si="34"/>
        <v>0</v>
      </c>
      <c r="BF224" s="212">
        <f t="shared" si="35"/>
        <v>0</v>
      </c>
      <c r="BG224" s="212">
        <f t="shared" si="36"/>
        <v>0</v>
      </c>
      <c r="BH224" s="212">
        <f t="shared" si="37"/>
        <v>0</v>
      </c>
      <c r="BI224" s="212">
        <f t="shared" si="38"/>
        <v>0</v>
      </c>
      <c r="BJ224" s="14" t="s">
        <v>90</v>
      </c>
      <c r="BK224" s="212">
        <f t="shared" si="39"/>
        <v>0</v>
      </c>
      <c r="BL224" s="14" t="s">
        <v>271</v>
      </c>
      <c r="BM224" s="211" t="s">
        <v>1503</v>
      </c>
    </row>
    <row r="225" spans="1:65" s="2" customFormat="1" ht="21.75" customHeight="1">
      <c r="A225" s="31"/>
      <c r="B225" s="32"/>
      <c r="C225" s="199" t="s">
        <v>570</v>
      </c>
      <c r="D225" s="199" t="s">
        <v>207</v>
      </c>
      <c r="E225" s="200" t="s">
        <v>1504</v>
      </c>
      <c r="F225" s="201" t="s">
        <v>1505</v>
      </c>
      <c r="G225" s="202" t="s">
        <v>302</v>
      </c>
      <c r="H225" s="203">
        <v>975</v>
      </c>
      <c r="I225" s="204"/>
      <c r="J225" s="205">
        <f t="shared" si="30"/>
        <v>0</v>
      </c>
      <c r="K225" s="206"/>
      <c r="L225" s="36"/>
      <c r="M225" s="207" t="s">
        <v>1</v>
      </c>
      <c r="N225" s="208" t="s">
        <v>45</v>
      </c>
      <c r="O225" s="72"/>
      <c r="P225" s="209">
        <f t="shared" si="31"/>
        <v>0</v>
      </c>
      <c r="Q225" s="209">
        <v>0</v>
      </c>
      <c r="R225" s="209">
        <f t="shared" si="32"/>
        <v>0</v>
      </c>
      <c r="S225" s="209">
        <v>0</v>
      </c>
      <c r="T225" s="210">
        <f t="shared" si="3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211" t="s">
        <v>271</v>
      </c>
      <c r="AT225" s="211" t="s">
        <v>207</v>
      </c>
      <c r="AU225" s="211" t="s">
        <v>90</v>
      </c>
      <c r="AY225" s="14" t="s">
        <v>205</v>
      </c>
      <c r="BE225" s="212">
        <f t="shared" si="34"/>
        <v>0</v>
      </c>
      <c r="BF225" s="212">
        <f t="shared" si="35"/>
        <v>0</v>
      </c>
      <c r="BG225" s="212">
        <f t="shared" si="36"/>
        <v>0</v>
      </c>
      <c r="BH225" s="212">
        <f t="shared" si="37"/>
        <v>0</v>
      </c>
      <c r="BI225" s="212">
        <f t="shared" si="38"/>
        <v>0</v>
      </c>
      <c r="BJ225" s="14" t="s">
        <v>90</v>
      </c>
      <c r="BK225" s="212">
        <f t="shared" si="39"/>
        <v>0</v>
      </c>
      <c r="BL225" s="14" t="s">
        <v>271</v>
      </c>
      <c r="BM225" s="211" t="s">
        <v>1506</v>
      </c>
    </row>
    <row r="226" spans="1:65" s="2" customFormat="1" ht="24.15" customHeight="1">
      <c r="A226" s="31"/>
      <c r="B226" s="32"/>
      <c r="C226" s="199" t="s">
        <v>574</v>
      </c>
      <c r="D226" s="199" t="s">
        <v>207</v>
      </c>
      <c r="E226" s="200" t="s">
        <v>1507</v>
      </c>
      <c r="F226" s="201" t="s">
        <v>1508</v>
      </c>
      <c r="G226" s="202" t="s">
        <v>302</v>
      </c>
      <c r="H226" s="203">
        <v>975</v>
      </c>
      <c r="I226" s="204"/>
      <c r="J226" s="205">
        <f t="shared" si="30"/>
        <v>0</v>
      </c>
      <c r="K226" s="206"/>
      <c r="L226" s="36"/>
      <c r="M226" s="207" t="s">
        <v>1</v>
      </c>
      <c r="N226" s="208" t="s">
        <v>45</v>
      </c>
      <c r="O226" s="72"/>
      <c r="P226" s="209">
        <f t="shared" si="31"/>
        <v>0</v>
      </c>
      <c r="Q226" s="209">
        <v>0</v>
      </c>
      <c r="R226" s="209">
        <f t="shared" si="32"/>
        <v>0</v>
      </c>
      <c r="S226" s="209">
        <v>0</v>
      </c>
      <c r="T226" s="210">
        <f t="shared" si="3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211" t="s">
        <v>271</v>
      </c>
      <c r="AT226" s="211" t="s">
        <v>207</v>
      </c>
      <c r="AU226" s="211" t="s">
        <v>90</v>
      </c>
      <c r="AY226" s="14" t="s">
        <v>205</v>
      </c>
      <c r="BE226" s="212">
        <f t="shared" si="34"/>
        <v>0</v>
      </c>
      <c r="BF226" s="212">
        <f t="shared" si="35"/>
        <v>0</v>
      </c>
      <c r="BG226" s="212">
        <f t="shared" si="36"/>
        <v>0</v>
      </c>
      <c r="BH226" s="212">
        <f t="shared" si="37"/>
        <v>0</v>
      </c>
      <c r="BI226" s="212">
        <f t="shared" si="38"/>
        <v>0</v>
      </c>
      <c r="BJ226" s="14" t="s">
        <v>90</v>
      </c>
      <c r="BK226" s="212">
        <f t="shared" si="39"/>
        <v>0</v>
      </c>
      <c r="BL226" s="14" t="s">
        <v>271</v>
      </c>
      <c r="BM226" s="211" t="s">
        <v>1509</v>
      </c>
    </row>
    <row r="227" spans="1:65" s="2" customFormat="1" ht="24.15" customHeight="1">
      <c r="A227" s="31"/>
      <c r="B227" s="32"/>
      <c r="C227" s="199" t="s">
        <v>578</v>
      </c>
      <c r="D227" s="199" t="s">
        <v>207</v>
      </c>
      <c r="E227" s="200" t="s">
        <v>1510</v>
      </c>
      <c r="F227" s="201" t="s">
        <v>1511</v>
      </c>
      <c r="G227" s="202" t="s">
        <v>487</v>
      </c>
      <c r="H227" s="224"/>
      <c r="I227" s="204"/>
      <c r="J227" s="205">
        <f t="shared" si="30"/>
        <v>0</v>
      </c>
      <c r="K227" s="206"/>
      <c r="L227" s="36"/>
      <c r="M227" s="207" t="s">
        <v>1</v>
      </c>
      <c r="N227" s="208" t="s">
        <v>45</v>
      </c>
      <c r="O227" s="72"/>
      <c r="P227" s="209">
        <f t="shared" si="31"/>
        <v>0</v>
      </c>
      <c r="Q227" s="209">
        <v>0</v>
      </c>
      <c r="R227" s="209">
        <f t="shared" si="32"/>
        <v>0</v>
      </c>
      <c r="S227" s="209">
        <v>0</v>
      </c>
      <c r="T227" s="210">
        <f t="shared" si="3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211" t="s">
        <v>271</v>
      </c>
      <c r="AT227" s="211" t="s">
        <v>207</v>
      </c>
      <c r="AU227" s="211" t="s">
        <v>90</v>
      </c>
      <c r="AY227" s="14" t="s">
        <v>205</v>
      </c>
      <c r="BE227" s="212">
        <f t="shared" si="34"/>
        <v>0</v>
      </c>
      <c r="BF227" s="212">
        <f t="shared" si="35"/>
        <v>0</v>
      </c>
      <c r="BG227" s="212">
        <f t="shared" si="36"/>
        <v>0</v>
      </c>
      <c r="BH227" s="212">
        <f t="shared" si="37"/>
        <v>0</v>
      </c>
      <c r="BI227" s="212">
        <f t="shared" si="38"/>
        <v>0</v>
      </c>
      <c r="BJ227" s="14" t="s">
        <v>90</v>
      </c>
      <c r="BK227" s="212">
        <f t="shared" si="39"/>
        <v>0</v>
      </c>
      <c r="BL227" s="14" t="s">
        <v>271</v>
      </c>
      <c r="BM227" s="211" t="s">
        <v>1512</v>
      </c>
    </row>
    <row r="228" spans="1:65" s="12" customFormat="1" ht="22.8" customHeight="1">
      <c r="B228" s="183"/>
      <c r="C228" s="184"/>
      <c r="D228" s="185" t="s">
        <v>78</v>
      </c>
      <c r="E228" s="197" t="s">
        <v>1513</v>
      </c>
      <c r="F228" s="197" t="s">
        <v>1514</v>
      </c>
      <c r="G228" s="184"/>
      <c r="H228" s="184"/>
      <c r="I228" s="187"/>
      <c r="J228" s="198">
        <f>BK228</f>
        <v>0</v>
      </c>
      <c r="K228" s="184"/>
      <c r="L228" s="189"/>
      <c r="M228" s="190"/>
      <c r="N228" s="191"/>
      <c r="O228" s="191"/>
      <c r="P228" s="192">
        <f>SUM(P229:P256)</f>
        <v>0</v>
      </c>
      <c r="Q228" s="191"/>
      <c r="R228" s="192">
        <f>SUM(R229:R256)</f>
        <v>0.28363879000000003</v>
      </c>
      <c r="S228" s="191"/>
      <c r="T228" s="193">
        <f>SUM(T229:T256)</f>
        <v>0</v>
      </c>
      <c r="AR228" s="194" t="s">
        <v>90</v>
      </c>
      <c r="AT228" s="195" t="s">
        <v>78</v>
      </c>
      <c r="AU228" s="195" t="s">
        <v>85</v>
      </c>
      <c r="AY228" s="194" t="s">
        <v>205</v>
      </c>
      <c r="BK228" s="196">
        <f>SUM(BK229:BK256)</f>
        <v>0</v>
      </c>
    </row>
    <row r="229" spans="1:65" s="2" customFormat="1" ht="24.15" customHeight="1">
      <c r="A229" s="31"/>
      <c r="B229" s="32"/>
      <c r="C229" s="199" t="s">
        <v>582</v>
      </c>
      <c r="D229" s="199" t="s">
        <v>207</v>
      </c>
      <c r="E229" s="200" t="s">
        <v>1515</v>
      </c>
      <c r="F229" s="201" t="s">
        <v>1516</v>
      </c>
      <c r="G229" s="202" t="s">
        <v>278</v>
      </c>
      <c r="H229" s="203">
        <v>3</v>
      </c>
      <c r="I229" s="204"/>
      <c r="J229" s="205">
        <f t="shared" ref="J229:J256" si="40">ROUND(I229*H229,2)</f>
        <v>0</v>
      </c>
      <c r="K229" s="206"/>
      <c r="L229" s="36"/>
      <c r="M229" s="207" t="s">
        <v>1</v>
      </c>
      <c r="N229" s="208" t="s">
        <v>45</v>
      </c>
      <c r="O229" s="72"/>
      <c r="P229" s="209">
        <f t="shared" ref="P229:P256" si="41">O229*H229</f>
        <v>0</v>
      </c>
      <c r="Q229" s="209">
        <v>0</v>
      </c>
      <c r="R229" s="209">
        <f t="shared" ref="R229:R256" si="42">Q229*H229</f>
        <v>0</v>
      </c>
      <c r="S229" s="209">
        <v>0</v>
      </c>
      <c r="T229" s="210">
        <f t="shared" ref="T229:T256" si="43"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211" t="s">
        <v>271</v>
      </c>
      <c r="AT229" s="211" t="s">
        <v>207</v>
      </c>
      <c r="AU229" s="211" t="s">
        <v>90</v>
      </c>
      <c r="AY229" s="14" t="s">
        <v>205</v>
      </c>
      <c r="BE229" s="212">
        <f t="shared" ref="BE229:BE256" si="44">IF(N229="základná",J229,0)</f>
        <v>0</v>
      </c>
      <c r="BF229" s="212">
        <f t="shared" ref="BF229:BF256" si="45">IF(N229="znížená",J229,0)</f>
        <v>0</v>
      </c>
      <c r="BG229" s="212">
        <f t="shared" ref="BG229:BG256" si="46">IF(N229="zákl. prenesená",J229,0)</f>
        <v>0</v>
      </c>
      <c r="BH229" s="212">
        <f t="shared" ref="BH229:BH256" si="47">IF(N229="zníž. prenesená",J229,0)</f>
        <v>0</v>
      </c>
      <c r="BI229" s="212">
        <f t="shared" ref="BI229:BI256" si="48">IF(N229="nulová",J229,0)</f>
        <v>0</v>
      </c>
      <c r="BJ229" s="14" t="s">
        <v>90</v>
      </c>
      <c r="BK229" s="212">
        <f t="shared" ref="BK229:BK256" si="49">ROUND(I229*H229,2)</f>
        <v>0</v>
      </c>
      <c r="BL229" s="14" t="s">
        <v>271</v>
      </c>
      <c r="BM229" s="211" t="s">
        <v>1517</v>
      </c>
    </row>
    <row r="230" spans="1:65" s="2" customFormat="1" ht="24.15" customHeight="1">
      <c r="A230" s="31"/>
      <c r="B230" s="32"/>
      <c r="C230" s="213" t="s">
        <v>588</v>
      </c>
      <c r="D230" s="213" t="s">
        <v>223</v>
      </c>
      <c r="E230" s="214" t="s">
        <v>1518</v>
      </c>
      <c r="F230" s="215" t="s">
        <v>1519</v>
      </c>
      <c r="G230" s="216" t="s">
        <v>278</v>
      </c>
      <c r="H230" s="217">
        <v>3</v>
      </c>
      <c r="I230" s="218"/>
      <c r="J230" s="219">
        <f t="shared" si="40"/>
        <v>0</v>
      </c>
      <c r="K230" s="220"/>
      <c r="L230" s="221"/>
      <c r="M230" s="222" t="s">
        <v>1</v>
      </c>
      <c r="N230" s="223" t="s">
        <v>45</v>
      </c>
      <c r="O230" s="72"/>
      <c r="P230" s="209">
        <f t="shared" si="41"/>
        <v>0</v>
      </c>
      <c r="Q230" s="209">
        <v>3.7600000000000001E-2</v>
      </c>
      <c r="R230" s="209">
        <f t="shared" si="42"/>
        <v>0.11280000000000001</v>
      </c>
      <c r="S230" s="209">
        <v>0</v>
      </c>
      <c r="T230" s="210">
        <f t="shared" si="4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211" t="s">
        <v>337</v>
      </c>
      <c r="AT230" s="211" t="s">
        <v>223</v>
      </c>
      <c r="AU230" s="211" t="s">
        <v>90</v>
      </c>
      <c r="AY230" s="14" t="s">
        <v>205</v>
      </c>
      <c r="BE230" s="212">
        <f t="shared" si="44"/>
        <v>0</v>
      </c>
      <c r="BF230" s="212">
        <f t="shared" si="45"/>
        <v>0</v>
      </c>
      <c r="BG230" s="212">
        <f t="shared" si="46"/>
        <v>0</v>
      </c>
      <c r="BH230" s="212">
        <f t="shared" si="47"/>
        <v>0</v>
      </c>
      <c r="BI230" s="212">
        <f t="shared" si="48"/>
        <v>0</v>
      </c>
      <c r="BJ230" s="14" t="s">
        <v>90</v>
      </c>
      <c r="BK230" s="212">
        <f t="shared" si="49"/>
        <v>0</v>
      </c>
      <c r="BL230" s="14" t="s">
        <v>271</v>
      </c>
      <c r="BM230" s="211" t="s">
        <v>1520</v>
      </c>
    </row>
    <row r="231" spans="1:65" s="2" customFormat="1" ht="24.15" customHeight="1">
      <c r="A231" s="31"/>
      <c r="B231" s="32"/>
      <c r="C231" s="199" t="s">
        <v>592</v>
      </c>
      <c r="D231" s="199" t="s">
        <v>207</v>
      </c>
      <c r="E231" s="200" t="s">
        <v>1521</v>
      </c>
      <c r="F231" s="201" t="s">
        <v>1522</v>
      </c>
      <c r="G231" s="202" t="s">
        <v>278</v>
      </c>
      <c r="H231" s="203">
        <v>5</v>
      </c>
      <c r="I231" s="204"/>
      <c r="J231" s="205">
        <f t="shared" si="40"/>
        <v>0</v>
      </c>
      <c r="K231" s="206"/>
      <c r="L231" s="36"/>
      <c r="M231" s="207" t="s">
        <v>1</v>
      </c>
      <c r="N231" s="208" t="s">
        <v>45</v>
      </c>
      <c r="O231" s="72"/>
      <c r="P231" s="209">
        <f t="shared" si="41"/>
        <v>0</v>
      </c>
      <c r="Q231" s="209">
        <v>0</v>
      </c>
      <c r="R231" s="209">
        <f t="shared" si="42"/>
        <v>0</v>
      </c>
      <c r="S231" s="209">
        <v>0</v>
      </c>
      <c r="T231" s="210">
        <f t="shared" si="4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211" t="s">
        <v>271</v>
      </c>
      <c r="AT231" s="211" t="s">
        <v>207</v>
      </c>
      <c r="AU231" s="211" t="s">
        <v>90</v>
      </c>
      <c r="AY231" s="14" t="s">
        <v>205</v>
      </c>
      <c r="BE231" s="212">
        <f t="shared" si="44"/>
        <v>0</v>
      </c>
      <c r="BF231" s="212">
        <f t="shared" si="45"/>
        <v>0</v>
      </c>
      <c r="BG231" s="212">
        <f t="shared" si="46"/>
        <v>0</v>
      </c>
      <c r="BH231" s="212">
        <f t="shared" si="47"/>
        <v>0</v>
      </c>
      <c r="BI231" s="212">
        <f t="shared" si="48"/>
        <v>0</v>
      </c>
      <c r="BJ231" s="14" t="s">
        <v>90</v>
      </c>
      <c r="BK231" s="212">
        <f t="shared" si="49"/>
        <v>0</v>
      </c>
      <c r="BL231" s="14" t="s">
        <v>271</v>
      </c>
      <c r="BM231" s="211" t="s">
        <v>1523</v>
      </c>
    </row>
    <row r="232" spans="1:65" s="2" customFormat="1" ht="16.5" customHeight="1">
      <c r="A232" s="31"/>
      <c r="B232" s="32"/>
      <c r="C232" s="213" t="s">
        <v>596</v>
      </c>
      <c r="D232" s="213" t="s">
        <v>223</v>
      </c>
      <c r="E232" s="214" t="s">
        <v>1524</v>
      </c>
      <c r="F232" s="215" t="s">
        <v>1525</v>
      </c>
      <c r="G232" s="216" t="s">
        <v>278</v>
      </c>
      <c r="H232" s="217">
        <v>5</v>
      </c>
      <c r="I232" s="218"/>
      <c r="J232" s="219">
        <f t="shared" si="40"/>
        <v>0</v>
      </c>
      <c r="K232" s="220"/>
      <c r="L232" s="221"/>
      <c r="M232" s="222" t="s">
        <v>1</v>
      </c>
      <c r="N232" s="223" t="s">
        <v>45</v>
      </c>
      <c r="O232" s="72"/>
      <c r="P232" s="209">
        <f t="shared" si="41"/>
        <v>0</v>
      </c>
      <c r="Q232" s="209">
        <v>6.7000000000000002E-3</v>
      </c>
      <c r="R232" s="209">
        <f t="shared" si="42"/>
        <v>3.3500000000000002E-2</v>
      </c>
      <c r="S232" s="209">
        <v>0</v>
      </c>
      <c r="T232" s="210">
        <f t="shared" si="4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211" t="s">
        <v>337</v>
      </c>
      <c r="AT232" s="211" t="s">
        <v>223</v>
      </c>
      <c r="AU232" s="211" t="s">
        <v>90</v>
      </c>
      <c r="AY232" s="14" t="s">
        <v>205</v>
      </c>
      <c r="BE232" s="212">
        <f t="shared" si="44"/>
        <v>0</v>
      </c>
      <c r="BF232" s="212">
        <f t="shared" si="45"/>
        <v>0</v>
      </c>
      <c r="BG232" s="212">
        <f t="shared" si="46"/>
        <v>0</v>
      </c>
      <c r="BH232" s="212">
        <f t="shared" si="47"/>
        <v>0</v>
      </c>
      <c r="BI232" s="212">
        <f t="shared" si="48"/>
        <v>0</v>
      </c>
      <c r="BJ232" s="14" t="s">
        <v>90</v>
      </c>
      <c r="BK232" s="212">
        <f t="shared" si="49"/>
        <v>0</v>
      </c>
      <c r="BL232" s="14" t="s">
        <v>271</v>
      </c>
      <c r="BM232" s="211" t="s">
        <v>1526</v>
      </c>
    </row>
    <row r="233" spans="1:65" s="2" customFormat="1" ht="24.15" customHeight="1">
      <c r="A233" s="31"/>
      <c r="B233" s="32"/>
      <c r="C233" s="199" t="s">
        <v>600</v>
      </c>
      <c r="D233" s="199" t="s">
        <v>207</v>
      </c>
      <c r="E233" s="200" t="s">
        <v>1527</v>
      </c>
      <c r="F233" s="201" t="s">
        <v>1528</v>
      </c>
      <c r="G233" s="202" t="s">
        <v>278</v>
      </c>
      <c r="H233" s="203">
        <v>3</v>
      </c>
      <c r="I233" s="204"/>
      <c r="J233" s="205">
        <f t="shared" si="40"/>
        <v>0</v>
      </c>
      <c r="K233" s="206"/>
      <c r="L233" s="36"/>
      <c r="M233" s="207" t="s">
        <v>1</v>
      </c>
      <c r="N233" s="208" t="s">
        <v>45</v>
      </c>
      <c r="O233" s="72"/>
      <c r="P233" s="209">
        <f t="shared" si="41"/>
        <v>0</v>
      </c>
      <c r="Q233" s="209">
        <v>5.1000000000000004E-4</v>
      </c>
      <c r="R233" s="209">
        <f t="shared" si="42"/>
        <v>1.5300000000000001E-3</v>
      </c>
      <c r="S233" s="209">
        <v>0</v>
      </c>
      <c r="T233" s="210">
        <f t="shared" si="4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211" t="s">
        <v>271</v>
      </c>
      <c r="AT233" s="211" t="s">
        <v>207</v>
      </c>
      <c r="AU233" s="211" t="s">
        <v>90</v>
      </c>
      <c r="AY233" s="14" t="s">
        <v>205</v>
      </c>
      <c r="BE233" s="212">
        <f t="shared" si="44"/>
        <v>0</v>
      </c>
      <c r="BF233" s="212">
        <f t="shared" si="45"/>
        <v>0</v>
      </c>
      <c r="BG233" s="212">
        <f t="shared" si="46"/>
        <v>0</v>
      </c>
      <c r="BH233" s="212">
        <f t="shared" si="47"/>
        <v>0</v>
      </c>
      <c r="BI233" s="212">
        <f t="shared" si="48"/>
        <v>0</v>
      </c>
      <c r="BJ233" s="14" t="s">
        <v>90</v>
      </c>
      <c r="BK233" s="212">
        <f t="shared" si="49"/>
        <v>0</v>
      </c>
      <c r="BL233" s="14" t="s">
        <v>271</v>
      </c>
      <c r="BM233" s="211" t="s">
        <v>1529</v>
      </c>
    </row>
    <row r="234" spans="1:65" s="2" customFormat="1" ht="24.15" customHeight="1">
      <c r="A234" s="31"/>
      <c r="B234" s="32"/>
      <c r="C234" s="213" t="s">
        <v>604</v>
      </c>
      <c r="D234" s="213" t="s">
        <v>223</v>
      </c>
      <c r="E234" s="214" t="s">
        <v>1530</v>
      </c>
      <c r="F234" s="215" t="s">
        <v>1531</v>
      </c>
      <c r="G234" s="216" t="s">
        <v>278</v>
      </c>
      <c r="H234" s="217">
        <v>3</v>
      </c>
      <c r="I234" s="218"/>
      <c r="J234" s="219">
        <f t="shared" si="40"/>
        <v>0</v>
      </c>
      <c r="K234" s="220"/>
      <c r="L234" s="221"/>
      <c r="M234" s="222" t="s">
        <v>1</v>
      </c>
      <c r="N234" s="223" t="s">
        <v>45</v>
      </c>
      <c r="O234" s="72"/>
      <c r="P234" s="209">
        <f t="shared" si="41"/>
        <v>0</v>
      </c>
      <c r="Q234" s="209">
        <v>1.2500000000000001E-2</v>
      </c>
      <c r="R234" s="209">
        <f t="shared" si="42"/>
        <v>3.7500000000000006E-2</v>
      </c>
      <c r="S234" s="209">
        <v>0</v>
      </c>
      <c r="T234" s="210">
        <f t="shared" si="4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211" t="s">
        <v>337</v>
      </c>
      <c r="AT234" s="211" t="s">
        <v>223</v>
      </c>
      <c r="AU234" s="211" t="s">
        <v>90</v>
      </c>
      <c r="AY234" s="14" t="s">
        <v>205</v>
      </c>
      <c r="BE234" s="212">
        <f t="shared" si="44"/>
        <v>0</v>
      </c>
      <c r="BF234" s="212">
        <f t="shared" si="45"/>
        <v>0</v>
      </c>
      <c r="BG234" s="212">
        <f t="shared" si="46"/>
        <v>0</v>
      </c>
      <c r="BH234" s="212">
        <f t="shared" si="47"/>
        <v>0</v>
      </c>
      <c r="BI234" s="212">
        <f t="shared" si="48"/>
        <v>0</v>
      </c>
      <c r="BJ234" s="14" t="s">
        <v>90</v>
      </c>
      <c r="BK234" s="212">
        <f t="shared" si="49"/>
        <v>0</v>
      </c>
      <c r="BL234" s="14" t="s">
        <v>271</v>
      </c>
      <c r="BM234" s="211" t="s">
        <v>1532</v>
      </c>
    </row>
    <row r="235" spans="1:65" s="2" customFormat="1" ht="37.799999999999997" customHeight="1">
      <c r="A235" s="31"/>
      <c r="B235" s="32"/>
      <c r="C235" s="199" t="s">
        <v>608</v>
      </c>
      <c r="D235" s="199" t="s">
        <v>207</v>
      </c>
      <c r="E235" s="200" t="s">
        <v>1533</v>
      </c>
      <c r="F235" s="201" t="s">
        <v>1534</v>
      </c>
      <c r="G235" s="202" t="s">
        <v>278</v>
      </c>
      <c r="H235" s="203">
        <v>3</v>
      </c>
      <c r="I235" s="204"/>
      <c r="J235" s="205">
        <f t="shared" si="40"/>
        <v>0</v>
      </c>
      <c r="K235" s="206"/>
      <c r="L235" s="36"/>
      <c r="M235" s="207" t="s">
        <v>1</v>
      </c>
      <c r="N235" s="208" t="s">
        <v>45</v>
      </c>
      <c r="O235" s="72"/>
      <c r="P235" s="209">
        <f t="shared" si="41"/>
        <v>0</v>
      </c>
      <c r="Q235" s="209">
        <v>7.1400000000000001E-4</v>
      </c>
      <c r="R235" s="209">
        <f t="shared" si="42"/>
        <v>2.1419999999999998E-3</v>
      </c>
      <c r="S235" s="209">
        <v>0</v>
      </c>
      <c r="T235" s="210">
        <f t="shared" si="4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211" t="s">
        <v>271</v>
      </c>
      <c r="AT235" s="211" t="s">
        <v>207</v>
      </c>
      <c r="AU235" s="211" t="s">
        <v>90</v>
      </c>
      <c r="AY235" s="14" t="s">
        <v>205</v>
      </c>
      <c r="BE235" s="212">
        <f t="shared" si="44"/>
        <v>0</v>
      </c>
      <c r="BF235" s="212">
        <f t="shared" si="45"/>
        <v>0</v>
      </c>
      <c r="BG235" s="212">
        <f t="shared" si="46"/>
        <v>0</v>
      </c>
      <c r="BH235" s="212">
        <f t="shared" si="47"/>
        <v>0</v>
      </c>
      <c r="BI235" s="212">
        <f t="shared" si="48"/>
        <v>0</v>
      </c>
      <c r="BJ235" s="14" t="s">
        <v>90</v>
      </c>
      <c r="BK235" s="212">
        <f t="shared" si="49"/>
        <v>0</v>
      </c>
      <c r="BL235" s="14" t="s">
        <v>271</v>
      </c>
      <c r="BM235" s="211" t="s">
        <v>1535</v>
      </c>
    </row>
    <row r="236" spans="1:65" s="2" customFormat="1" ht="24.15" customHeight="1">
      <c r="A236" s="31"/>
      <c r="B236" s="32"/>
      <c r="C236" s="213" t="s">
        <v>612</v>
      </c>
      <c r="D236" s="213" t="s">
        <v>223</v>
      </c>
      <c r="E236" s="214" t="s">
        <v>1536</v>
      </c>
      <c r="F236" s="215" t="s">
        <v>1537</v>
      </c>
      <c r="G236" s="216" t="s">
        <v>278</v>
      </c>
      <c r="H236" s="217">
        <v>3</v>
      </c>
      <c r="I236" s="218"/>
      <c r="J236" s="219">
        <f t="shared" si="40"/>
        <v>0</v>
      </c>
      <c r="K236" s="220"/>
      <c r="L236" s="221"/>
      <c r="M236" s="222" t="s">
        <v>1</v>
      </c>
      <c r="N236" s="223" t="s">
        <v>45</v>
      </c>
      <c r="O236" s="72"/>
      <c r="P236" s="209">
        <f t="shared" si="41"/>
        <v>0</v>
      </c>
      <c r="Q236" s="209">
        <v>3.2000000000000001E-2</v>
      </c>
      <c r="R236" s="209">
        <f t="shared" si="42"/>
        <v>9.6000000000000002E-2</v>
      </c>
      <c r="S236" s="209">
        <v>0</v>
      </c>
      <c r="T236" s="210">
        <f t="shared" si="4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211" t="s">
        <v>337</v>
      </c>
      <c r="AT236" s="211" t="s">
        <v>223</v>
      </c>
      <c r="AU236" s="211" t="s">
        <v>90</v>
      </c>
      <c r="AY236" s="14" t="s">
        <v>205</v>
      </c>
      <c r="BE236" s="212">
        <f t="shared" si="44"/>
        <v>0</v>
      </c>
      <c r="BF236" s="212">
        <f t="shared" si="45"/>
        <v>0</v>
      </c>
      <c r="BG236" s="212">
        <f t="shared" si="46"/>
        <v>0</v>
      </c>
      <c r="BH236" s="212">
        <f t="shared" si="47"/>
        <v>0</v>
      </c>
      <c r="BI236" s="212">
        <f t="shared" si="48"/>
        <v>0</v>
      </c>
      <c r="BJ236" s="14" t="s">
        <v>90</v>
      </c>
      <c r="BK236" s="212">
        <f t="shared" si="49"/>
        <v>0</v>
      </c>
      <c r="BL236" s="14" t="s">
        <v>271</v>
      </c>
      <c r="BM236" s="211" t="s">
        <v>1538</v>
      </c>
    </row>
    <row r="237" spans="1:65" s="2" customFormat="1" ht="24.15" customHeight="1">
      <c r="A237" s="31"/>
      <c r="B237" s="32"/>
      <c r="C237" s="199" t="s">
        <v>457</v>
      </c>
      <c r="D237" s="199" t="s">
        <v>207</v>
      </c>
      <c r="E237" s="200" t="s">
        <v>1539</v>
      </c>
      <c r="F237" s="201" t="s">
        <v>1540</v>
      </c>
      <c r="G237" s="202" t="s">
        <v>278</v>
      </c>
      <c r="H237" s="203">
        <v>2</v>
      </c>
      <c r="I237" s="204"/>
      <c r="J237" s="205">
        <f t="shared" si="40"/>
        <v>0</v>
      </c>
      <c r="K237" s="206"/>
      <c r="L237" s="36"/>
      <c r="M237" s="207" t="s">
        <v>1</v>
      </c>
      <c r="N237" s="208" t="s">
        <v>45</v>
      </c>
      <c r="O237" s="72"/>
      <c r="P237" s="209">
        <f t="shared" si="41"/>
        <v>0</v>
      </c>
      <c r="Q237" s="209">
        <v>0</v>
      </c>
      <c r="R237" s="209">
        <f t="shared" si="42"/>
        <v>0</v>
      </c>
      <c r="S237" s="209">
        <v>0</v>
      </c>
      <c r="T237" s="210">
        <f t="shared" si="4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211" t="s">
        <v>271</v>
      </c>
      <c r="AT237" s="211" t="s">
        <v>207</v>
      </c>
      <c r="AU237" s="211" t="s">
        <v>90</v>
      </c>
      <c r="AY237" s="14" t="s">
        <v>205</v>
      </c>
      <c r="BE237" s="212">
        <f t="shared" si="44"/>
        <v>0</v>
      </c>
      <c r="BF237" s="212">
        <f t="shared" si="45"/>
        <v>0</v>
      </c>
      <c r="BG237" s="212">
        <f t="shared" si="46"/>
        <v>0</v>
      </c>
      <c r="BH237" s="212">
        <f t="shared" si="47"/>
        <v>0</v>
      </c>
      <c r="BI237" s="212">
        <f t="shared" si="48"/>
        <v>0</v>
      </c>
      <c r="BJ237" s="14" t="s">
        <v>90</v>
      </c>
      <c r="BK237" s="212">
        <f t="shared" si="49"/>
        <v>0</v>
      </c>
      <c r="BL237" s="14" t="s">
        <v>271</v>
      </c>
      <c r="BM237" s="211" t="s">
        <v>1541</v>
      </c>
    </row>
    <row r="238" spans="1:65" s="2" customFormat="1" ht="24.15" customHeight="1">
      <c r="A238" s="31"/>
      <c r="B238" s="32"/>
      <c r="C238" s="213" t="s">
        <v>619</v>
      </c>
      <c r="D238" s="213" t="s">
        <v>223</v>
      </c>
      <c r="E238" s="214" t="s">
        <v>1542</v>
      </c>
      <c r="F238" s="215" t="s">
        <v>1543</v>
      </c>
      <c r="G238" s="216" t="s">
        <v>278</v>
      </c>
      <c r="H238" s="217">
        <v>2</v>
      </c>
      <c r="I238" s="218"/>
      <c r="J238" s="219">
        <f t="shared" si="40"/>
        <v>0</v>
      </c>
      <c r="K238" s="220"/>
      <c r="L238" s="221"/>
      <c r="M238" s="222" t="s">
        <v>1</v>
      </c>
      <c r="N238" s="223" t="s">
        <v>45</v>
      </c>
      <c r="O238" s="72"/>
      <c r="P238" s="209">
        <f t="shared" si="41"/>
        <v>0</v>
      </c>
      <c r="Q238" s="209">
        <v>0</v>
      </c>
      <c r="R238" s="209">
        <f t="shared" si="42"/>
        <v>0</v>
      </c>
      <c r="S238" s="209">
        <v>0</v>
      </c>
      <c r="T238" s="210">
        <f t="shared" si="4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211" t="s">
        <v>337</v>
      </c>
      <c r="AT238" s="211" t="s">
        <v>223</v>
      </c>
      <c r="AU238" s="211" t="s">
        <v>90</v>
      </c>
      <c r="AY238" s="14" t="s">
        <v>205</v>
      </c>
      <c r="BE238" s="212">
        <f t="shared" si="44"/>
        <v>0</v>
      </c>
      <c r="BF238" s="212">
        <f t="shared" si="45"/>
        <v>0</v>
      </c>
      <c r="BG238" s="212">
        <f t="shared" si="46"/>
        <v>0</v>
      </c>
      <c r="BH238" s="212">
        <f t="shared" si="47"/>
        <v>0</v>
      </c>
      <c r="BI238" s="212">
        <f t="shared" si="48"/>
        <v>0</v>
      </c>
      <c r="BJ238" s="14" t="s">
        <v>90</v>
      </c>
      <c r="BK238" s="212">
        <f t="shared" si="49"/>
        <v>0</v>
      </c>
      <c r="BL238" s="14" t="s">
        <v>271</v>
      </c>
      <c r="BM238" s="211" t="s">
        <v>1544</v>
      </c>
    </row>
    <row r="239" spans="1:65" s="2" customFormat="1" ht="16.5" customHeight="1">
      <c r="A239" s="31"/>
      <c r="B239" s="32"/>
      <c r="C239" s="199" t="s">
        <v>623</v>
      </c>
      <c r="D239" s="199" t="s">
        <v>207</v>
      </c>
      <c r="E239" s="200" t="s">
        <v>1545</v>
      </c>
      <c r="F239" s="201" t="s">
        <v>1546</v>
      </c>
      <c r="G239" s="202" t="s">
        <v>1499</v>
      </c>
      <c r="H239" s="203">
        <v>74</v>
      </c>
      <c r="I239" s="204"/>
      <c r="J239" s="205">
        <f t="shared" si="40"/>
        <v>0</v>
      </c>
      <c r="K239" s="206"/>
      <c r="L239" s="36"/>
      <c r="M239" s="207" t="s">
        <v>1</v>
      </c>
      <c r="N239" s="208" t="s">
        <v>45</v>
      </c>
      <c r="O239" s="72"/>
      <c r="P239" s="209">
        <f t="shared" si="41"/>
        <v>0</v>
      </c>
      <c r="Q239" s="209">
        <v>0</v>
      </c>
      <c r="R239" s="209">
        <f t="shared" si="42"/>
        <v>0</v>
      </c>
      <c r="S239" s="209">
        <v>0</v>
      </c>
      <c r="T239" s="210">
        <f t="shared" si="4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211" t="s">
        <v>271</v>
      </c>
      <c r="AT239" s="211" t="s">
        <v>207</v>
      </c>
      <c r="AU239" s="211" t="s">
        <v>90</v>
      </c>
      <c r="AY239" s="14" t="s">
        <v>205</v>
      </c>
      <c r="BE239" s="212">
        <f t="shared" si="44"/>
        <v>0</v>
      </c>
      <c r="BF239" s="212">
        <f t="shared" si="45"/>
        <v>0</v>
      </c>
      <c r="BG239" s="212">
        <f t="shared" si="46"/>
        <v>0</v>
      </c>
      <c r="BH239" s="212">
        <f t="shared" si="47"/>
        <v>0</v>
      </c>
      <c r="BI239" s="212">
        <f t="shared" si="48"/>
        <v>0</v>
      </c>
      <c r="BJ239" s="14" t="s">
        <v>90</v>
      </c>
      <c r="BK239" s="212">
        <f t="shared" si="49"/>
        <v>0</v>
      </c>
      <c r="BL239" s="14" t="s">
        <v>271</v>
      </c>
      <c r="BM239" s="211" t="s">
        <v>1547</v>
      </c>
    </row>
    <row r="240" spans="1:65" s="2" customFormat="1" ht="24.15" customHeight="1">
      <c r="A240" s="31"/>
      <c r="B240" s="32"/>
      <c r="C240" s="213" t="s">
        <v>627</v>
      </c>
      <c r="D240" s="213" t="s">
        <v>223</v>
      </c>
      <c r="E240" s="214" t="s">
        <v>1548</v>
      </c>
      <c r="F240" s="215" t="s">
        <v>1549</v>
      </c>
      <c r="G240" s="216" t="s">
        <v>278</v>
      </c>
      <c r="H240" s="217">
        <v>42</v>
      </c>
      <c r="I240" s="218"/>
      <c r="J240" s="219">
        <f t="shared" si="40"/>
        <v>0</v>
      </c>
      <c r="K240" s="220"/>
      <c r="L240" s="221"/>
      <c r="M240" s="222" t="s">
        <v>1</v>
      </c>
      <c r="N240" s="223" t="s">
        <v>45</v>
      </c>
      <c r="O240" s="72"/>
      <c r="P240" s="209">
        <f t="shared" si="41"/>
        <v>0</v>
      </c>
      <c r="Q240" s="209">
        <v>0</v>
      </c>
      <c r="R240" s="209">
        <f t="shared" si="42"/>
        <v>0</v>
      </c>
      <c r="S240" s="209">
        <v>0</v>
      </c>
      <c r="T240" s="210">
        <f t="shared" si="4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211" t="s">
        <v>337</v>
      </c>
      <c r="AT240" s="211" t="s">
        <v>223</v>
      </c>
      <c r="AU240" s="211" t="s">
        <v>90</v>
      </c>
      <c r="AY240" s="14" t="s">
        <v>205</v>
      </c>
      <c r="BE240" s="212">
        <f t="shared" si="44"/>
        <v>0</v>
      </c>
      <c r="BF240" s="212">
        <f t="shared" si="45"/>
        <v>0</v>
      </c>
      <c r="BG240" s="212">
        <f t="shared" si="46"/>
        <v>0</v>
      </c>
      <c r="BH240" s="212">
        <f t="shared" si="47"/>
        <v>0</v>
      </c>
      <c r="BI240" s="212">
        <f t="shared" si="48"/>
        <v>0</v>
      </c>
      <c r="BJ240" s="14" t="s">
        <v>90</v>
      </c>
      <c r="BK240" s="212">
        <f t="shared" si="49"/>
        <v>0</v>
      </c>
      <c r="BL240" s="14" t="s">
        <v>271</v>
      </c>
      <c r="BM240" s="211" t="s">
        <v>1550</v>
      </c>
    </row>
    <row r="241" spans="1:65" s="2" customFormat="1" ht="16.5" customHeight="1">
      <c r="A241" s="31"/>
      <c r="B241" s="32"/>
      <c r="C241" s="213" t="s">
        <v>631</v>
      </c>
      <c r="D241" s="213" t="s">
        <v>223</v>
      </c>
      <c r="E241" s="214" t="s">
        <v>1551</v>
      </c>
      <c r="F241" s="215" t="s">
        <v>1552</v>
      </c>
      <c r="G241" s="216" t="s">
        <v>278</v>
      </c>
      <c r="H241" s="217">
        <v>31</v>
      </c>
      <c r="I241" s="218"/>
      <c r="J241" s="219">
        <f t="shared" si="40"/>
        <v>0</v>
      </c>
      <c r="K241" s="220"/>
      <c r="L241" s="221"/>
      <c r="M241" s="222" t="s">
        <v>1</v>
      </c>
      <c r="N241" s="223" t="s">
        <v>45</v>
      </c>
      <c r="O241" s="72"/>
      <c r="P241" s="209">
        <f t="shared" si="41"/>
        <v>0</v>
      </c>
      <c r="Q241" s="209">
        <v>0</v>
      </c>
      <c r="R241" s="209">
        <f t="shared" si="42"/>
        <v>0</v>
      </c>
      <c r="S241" s="209">
        <v>0</v>
      </c>
      <c r="T241" s="210">
        <f t="shared" si="4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211" t="s">
        <v>337</v>
      </c>
      <c r="AT241" s="211" t="s">
        <v>223</v>
      </c>
      <c r="AU241" s="211" t="s">
        <v>90</v>
      </c>
      <c r="AY241" s="14" t="s">
        <v>205</v>
      </c>
      <c r="BE241" s="212">
        <f t="shared" si="44"/>
        <v>0</v>
      </c>
      <c r="BF241" s="212">
        <f t="shared" si="45"/>
        <v>0</v>
      </c>
      <c r="BG241" s="212">
        <f t="shared" si="46"/>
        <v>0</v>
      </c>
      <c r="BH241" s="212">
        <f t="shared" si="47"/>
        <v>0</v>
      </c>
      <c r="BI241" s="212">
        <f t="shared" si="48"/>
        <v>0</v>
      </c>
      <c r="BJ241" s="14" t="s">
        <v>90</v>
      </c>
      <c r="BK241" s="212">
        <f t="shared" si="49"/>
        <v>0</v>
      </c>
      <c r="BL241" s="14" t="s">
        <v>271</v>
      </c>
      <c r="BM241" s="211" t="s">
        <v>1553</v>
      </c>
    </row>
    <row r="242" spans="1:65" s="2" customFormat="1" ht="33" customHeight="1">
      <c r="A242" s="31"/>
      <c r="B242" s="32"/>
      <c r="C242" s="199" t="s">
        <v>635</v>
      </c>
      <c r="D242" s="199" t="s">
        <v>207</v>
      </c>
      <c r="E242" s="200" t="s">
        <v>1554</v>
      </c>
      <c r="F242" s="201" t="s">
        <v>1555</v>
      </c>
      <c r="G242" s="202" t="s">
        <v>278</v>
      </c>
      <c r="H242" s="203">
        <v>4</v>
      </c>
      <c r="I242" s="204"/>
      <c r="J242" s="205">
        <f t="shared" si="40"/>
        <v>0</v>
      </c>
      <c r="K242" s="206"/>
      <c r="L242" s="36"/>
      <c r="M242" s="207" t="s">
        <v>1</v>
      </c>
      <c r="N242" s="208" t="s">
        <v>45</v>
      </c>
      <c r="O242" s="72"/>
      <c r="P242" s="209">
        <f t="shared" si="41"/>
        <v>0</v>
      </c>
      <c r="Q242" s="209">
        <v>0</v>
      </c>
      <c r="R242" s="209">
        <f t="shared" si="42"/>
        <v>0</v>
      </c>
      <c r="S242" s="209">
        <v>0</v>
      </c>
      <c r="T242" s="210">
        <f t="shared" si="4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211" t="s">
        <v>271</v>
      </c>
      <c r="AT242" s="211" t="s">
        <v>207</v>
      </c>
      <c r="AU242" s="211" t="s">
        <v>90</v>
      </c>
      <c r="AY242" s="14" t="s">
        <v>205</v>
      </c>
      <c r="BE242" s="212">
        <f t="shared" si="44"/>
        <v>0</v>
      </c>
      <c r="BF242" s="212">
        <f t="shared" si="45"/>
        <v>0</v>
      </c>
      <c r="BG242" s="212">
        <f t="shared" si="46"/>
        <v>0</v>
      </c>
      <c r="BH242" s="212">
        <f t="shared" si="47"/>
        <v>0</v>
      </c>
      <c r="BI242" s="212">
        <f t="shared" si="48"/>
        <v>0</v>
      </c>
      <c r="BJ242" s="14" t="s">
        <v>90</v>
      </c>
      <c r="BK242" s="212">
        <f t="shared" si="49"/>
        <v>0</v>
      </c>
      <c r="BL242" s="14" t="s">
        <v>271</v>
      </c>
      <c r="BM242" s="211" t="s">
        <v>1556</v>
      </c>
    </row>
    <row r="243" spans="1:65" s="2" customFormat="1" ht="21.75" customHeight="1">
      <c r="A243" s="31"/>
      <c r="B243" s="32"/>
      <c r="C243" s="213" t="s">
        <v>641</v>
      </c>
      <c r="D243" s="213" t="s">
        <v>223</v>
      </c>
      <c r="E243" s="214" t="s">
        <v>1557</v>
      </c>
      <c r="F243" s="215" t="s">
        <v>1558</v>
      </c>
      <c r="G243" s="216" t="s">
        <v>278</v>
      </c>
      <c r="H243" s="217">
        <v>4</v>
      </c>
      <c r="I243" s="218"/>
      <c r="J243" s="219">
        <f t="shared" si="40"/>
        <v>0</v>
      </c>
      <c r="K243" s="220"/>
      <c r="L243" s="221"/>
      <c r="M243" s="222" t="s">
        <v>1</v>
      </c>
      <c r="N243" s="223" t="s">
        <v>45</v>
      </c>
      <c r="O243" s="72"/>
      <c r="P243" s="209">
        <f t="shared" si="41"/>
        <v>0</v>
      </c>
      <c r="Q243" s="209">
        <v>0</v>
      </c>
      <c r="R243" s="209">
        <f t="shared" si="42"/>
        <v>0</v>
      </c>
      <c r="S243" s="209">
        <v>0</v>
      </c>
      <c r="T243" s="210">
        <f t="shared" si="4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211" t="s">
        <v>337</v>
      </c>
      <c r="AT243" s="211" t="s">
        <v>223</v>
      </c>
      <c r="AU243" s="211" t="s">
        <v>90</v>
      </c>
      <c r="AY243" s="14" t="s">
        <v>205</v>
      </c>
      <c r="BE243" s="212">
        <f t="shared" si="44"/>
        <v>0</v>
      </c>
      <c r="BF243" s="212">
        <f t="shared" si="45"/>
        <v>0</v>
      </c>
      <c r="BG243" s="212">
        <f t="shared" si="46"/>
        <v>0</v>
      </c>
      <c r="BH243" s="212">
        <f t="shared" si="47"/>
        <v>0</v>
      </c>
      <c r="BI243" s="212">
        <f t="shared" si="48"/>
        <v>0</v>
      </c>
      <c r="BJ243" s="14" t="s">
        <v>90</v>
      </c>
      <c r="BK243" s="212">
        <f t="shared" si="49"/>
        <v>0</v>
      </c>
      <c r="BL243" s="14" t="s">
        <v>271</v>
      </c>
      <c r="BM243" s="211" t="s">
        <v>1559</v>
      </c>
    </row>
    <row r="244" spans="1:65" s="2" customFormat="1" ht="24.15" customHeight="1">
      <c r="A244" s="31"/>
      <c r="B244" s="32"/>
      <c r="C244" s="199" t="s">
        <v>645</v>
      </c>
      <c r="D244" s="199" t="s">
        <v>207</v>
      </c>
      <c r="E244" s="200" t="s">
        <v>1560</v>
      </c>
      <c r="F244" s="201" t="s">
        <v>1561</v>
      </c>
      <c r="G244" s="202" t="s">
        <v>278</v>
      </c>
      <c r="H244" s="203">
        <v>2</v>
      </c>
      <c r="I244" s="204"/>
      <c r="J244" s="205">
        <f t="shared" si="40"/>
        <v>0</v>
      </c>
      <c r="K244" s="206"/>
      <c r="L244" s="36"/>
      <c r="M244" s="207" t="s">
        <v>1</v>
      </c>
      <c r="N244" s="208" t="s">
        <v>45</v>
      </c>
      <c r="O244" s="72"/>
      <c r="P244" s="209">
        <f t="shared" si="41"/>
        <v>0</v>
      </c>
      <c r="Q244" s="209">
        <v>0</v>
      </c>
      <c r="R244" s="209">
        <f t="shared" si="42"/>
        <v>0</v>
      </c>
      <c r="S244" s="209">
        <v>0</v>
      </c>
      <c r="T244" s="210">
        <f t="shared" si="4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211" t="s">
        <v>271</v>
      </c>
      <c r="AT244" s="211" t="s">
        <v>207</v>
      </c>
      <c r="AU244" s="211" t="s">
        <v>90</v>
      </c>
      <c r="AY244" s="14" t="s">
        <v>205</v>
      </c>
      <c r="BE244" s="212">
        <f t="shared" si="44"/>
        <v>0</v>
      </c>
      <c r="BF244" s="212">
        <f t="shared" si="45"/>
        <v>0</v>
      </c>
      <c r="BG244" s="212">
        <f t="shared" si="46"/>
        <v>0</v>
      </c>
      <c r="BH244" s="212">
        <f t="shared" si="47"/>
        <v>0</v>
      </c>
      <c r="BI244" s="212">
        <f t="shared" si="48"/>
        <v>0</v>
      </c>
      <c r="BJ244" s="14" t="s">
        <v>90</v>
      </c>
      <c r="BK244" s="212">
        <f t="shared" si="49"/>
        <v>0</v>
      </c>
      <c r="BL244" s="14" t="s">
        <v>271</v>
      </c>
      <c r="BM244" s="211" t="s">
        <v>1562</v>
      </c>
    </row>
    <row r="245" spans="1:65" s="2" customFormat="1" ht="21.75" customHeight="1">
      <c r="A245" s="31"/>
      <c r="B245" s="32"/>
      <c r="C245" s="213" t="s">
        <v>649</v>
      </c>
      <c r="D245" s="213" t="s">
        <v>223</v>
      </c>
      <c r="E245" s="214" t="s">
        <v>1563</v>
      </c>
      <c r="F245" s="215" t="s">
        <v>1564</v>
      </c>
      <c r="G245" s="216" t="s">
        <v>278</v>
      </c>
      <c r="H245" s="217">
        <v>2</v>
      </c>
      <c r="I245" s="218"/>
      <c r="J245" s="219">
        <f t="shared" si="40"/>
        <v>0</v>
      </c>
      <c r="K245" s="220"/>
      <c r="L245" s="221"/>
      <c r="M245" s="222" t="s">
        <v>1</v>
      </c>
      <c r="N245" s="223" t="s">
        <v>45</v>
      </c>
      <c r="O245" s="72"/>
      <c r="P245" s="209">
        <f t="shared" si="41"/>
        <v>0</v>
      </c>
      <c r="Q245" s="209">
        <v>0</v>
      </c>
      <c r="R245" s="209">
        <f t="shared" si="42"/>
        <v>0</v>
      </c>
      <c r="S245" s="209">
        <v>0</v>
      </c>
      <c r="T245" s="210">
        <f t="shared" si="4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211" t="s">
        <v>337</v>
      </c>
      <c r="AT245" s="211" t="s">
        <v>223</v>
      </c>
      <c r="AU245" s="211" t="s">
        <v>90</v>
      </c>
      <c r="AY245" s="14" t="s">
        <v>205</v>
      </c>
      <c r="BE245" s="212">
        <f t="shared" si="44"/>
        <v>0</v>
      </c>
      <c r="BF245" s="212">
        <f t="shared" si="45"/>
        <v>0</v>
      </c>
      <c r="BG245" s="212">
        <f t="shared" si="46"/>
        <v>0</v>
      </c>
      <c r="BH245" s="212">
        <f t="shared" si="47"/>
        <v>0</v>
      </c>
      <c r="BI245" s="212">
        <f t="shared" si="48"/>
        <v>0</v>
      </c>
      <c r="BJ245" s="14" t="s">
        <v>90</v>
      </c>
      <c r="BK245" s="212">
        <f t="shared" si="49"/>
        <v>0</v>
      </c>
      <c r="BL245" s="14" t="s">
        <v>271</v>
      </c>
      <c r="BM245" s="211" t="s">
        <v>1565</v>
      </c>
    </row>
    <row r="246" spans="1:65" s="2" customFormat="1" ht="21.75" customHeight="1">
      <c r="A246" s="31"/>
      <c r="B246" s="32"/>
      <c r="C246" s="199" t="s">
        <v>653</v>
      </c>
      <c r="D246" s="199" t="s">
        <v>207</v>
      </c>
      <c r="E246" s="200" t="s">
        <v>1566</v>
      </c>
      <c r="F246" s="201" t="s">
        <v>1567</v>
      </c>
      <c r="G246" s="202" t="s">
        <v>278</v>
      </c>
      <c r="H246" s="203">
        <v>3</v>
      </c>
      <c r="I246" s="204"/>
      <c r="J246" s="205">
        <f t="shared" si="40"/>
        <v>0</v>
      </c>
      <c r="K246" s="206"/>
      <c r="L246" s="36"/>
      <c r="M246" s="207" t="s">
        <v>1</v>
      </c>
      <c r="N246" s="208" t="s">
        <v>45</v>
      </c>
      <c r="O246" s="72"/>
      <c r="P246" s="209">
        <f t="shared" si="41"/>
        <v>0</v>
      </c>
      <c r="Q246" s="209">
        <v>0</v>
      </c>
      <c r="R246" s="209">
        <f t="shared" si="42"/>
        <v>0</v>
      </c>
      <c r="S246" s="209">
        <v>0</v>
      </c>
      <c r="T246" s="210">
        <f t="shared" si="4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211" t="s">
        <v>271</v>
      </c>
      <c r="AT246" s="211" t="s">
        <v>207</v>
      </c>
      <c r="AU246" s="211" t="s">
        <v>90</v>
      </c>
      <c r="AY246" s="14" t="s">
        <v>205</v>
      </c>
      <c r="BE246" s="212">
        <f t="shared" si="44"/>
        <v>0</v>
      </c>
      <c r="BF246" s="212">
        <f t="shared" si="45"/>
        <v>0</v>
      </c>
      <c r="BG246" s="212">
        <f t="shared" si="46"/>
        <v>0</v>
      </c>
      <c r="BH246" s="212">
        <f t="shared" si="47"/>
        <v>0</v>
      </c>
      <c r="BI246" s="212">
        <f t="shared" si="48"/>
        <v>0</v>
      </c>
      <c r="BJ246" s="14" t="s">
        <v>90</v>
      </c>
      <c r="BK246" s="212">
        <f t="shared" si="49"/>
        <v>0</v>
      </c>
      <c r="BL246" s="14" t="s">
        <v>271</v>
      </c>
      <c r="BM246" s="211" t="s">
        <v>1568</v>
      </c>
    </row>
    <row r="247" spans="1:65" s="2" customFormat="1" ht="16.5" customHeight="1">
      <c r="A247" s="31"/>
      <c r="B247" s="32"/>
      <c r="C247" s="213" t="s">
        <v>657</v>
      </c>
      <c r="D247" s="213" t="s">
        <v>223</v>
      </c>
      <c r="E247" s="214" t="s">
        <v>1569</v>
      </c>
      <c r="F247" s="215" t="s">
        <v>1570</v>
      </c>
      <c r="G247" s="216" t="s">
        <v>278</v>
      </c>
      <c r="H247" s="217">
        <v>3</v>
      </c>
      <c r="I247" s="218"/>
      <c r="J247" s="219">
        <f t="shared" si="40"/>
        <v>0</v>
      </c>
      <c r="K247" s="220"/>
      <c r="L247" s="221"/>
      <c r="M247" s="222" t="s">
        <v>1</v>
      </c>
      <c r="N247" s="223" t="s">
        <v>45</v>
      </c>
      <c r="O247" s="72"/>
      <c r="P247" s="209">
        <f t="shared" si="41"/>
        <v>0</v>
      </c>
      <c r="Q247" s="209">
        <v>0</v>
      </c>
      <c r="R247" s="209">
        <f t="shared" si="42"/>
        <v>0</v>
      </c>
      <c r="S247" s="209">
        <v>0</v>
      </c>
      <c r="T247" s="210">
        <f t="shared" si="4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211" t="s">
        <v>337</v>
      </c>
      <c r="AT247" s="211" t="s">
        <v>223</v>
      </c>
      <c r="AU247" s="211" t="s">
        <v>90</v>
      </c>
      <c r="AY247" s="14" t="s">
        <v>205</v>
      </c>
      <c r="BE247" s="212">
        <f t="shared" si="44"/>
        <v>0</v>
      </c>
      <c r="BF247" s="212">
        <f t="shared" si="45"/>
        <v>0</v>
      </c>
      <c r="BG247" s="212">
        <f t="shared" si="46"/>
        <v>0</v>
      </c>
      <c r="BH247" s="212">
        <f t="shared" si="47"/>
        <v>0</v>
      </c>
      <c r="BI247" s="212">
        <f t="shared" si="48"/>
        <v>0</v>
      </c>
      <c r="BJ247" s="14" t="s">
        <v>90</v>
      </c>
      <c r="BK247" s="212">
        <f t="shared" si="49"/>
        <v>0</v>
      </c>
      <c r="BL247" s="14" t="s">
        <v>271</v>
      </c>
      <c r="BM247" s="211" t="s">
        <v>1571</v>
      </c>
    </row>
    <row r="248" spans="1:65" s="2" customFormat="1" ht="16.5" customHeight="1">
      <c r="A248" s="31"/>
      <c r="B248" s="32"/>
      <c r="C248" s="199" t="s">
        <v>661</v>
      </c>
      <c r="D248" s="199" t="s">
        <v>207</v>
      </c>
      <c r="E248" s="200" t="s">
        <v>1572</v>
      </c>
      <c r="F248" s="201" t="s">
        <v>1573</v>
      </c>
      <c r="G248" s="202" t="s">
        <v>278</v>
      </c>
      <c r="H248" s="203">
        <v>1</v>
      </c>
      <c r="I248" s="204"/>
      <c r="J248" s="205">
        <f t="shared" si="40"/>
        <v>0</v>
      </c>
      <c r="K248" s="206"/>
      <c r="L248" s="36"/>
      <c r="M248" s="207" t="s">
        <v>1</v>
      </c>
      <c r="N248" s="208" t="s">
        <v>45</v>
      </c>
      <c r="O248" s="72"/>
      <c r="P248" s="209">
        <f t="shared" si="41"/>
        <v>0</v>
      </c>
      <c r="Q248" s="209">
        <v>0</v>
      </c>
      <c r="R248" s="209">
        <f t="shared" si="42"/>
        <v>0</v>
      </c>
      <c r="S248" s="209">
        <v>0</v>
      </c>
      <c r="T248" s="210">
        <f t="shared" si="4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211" t="s">
        <v>271</v>
      </c>
      <c r="AT248" s="211" t="s">
        <v>207</v>
      </c>
      <c r="AU248" s="211" t="s">
        <v>90</v>
      </c>
      <c r="AY248" s="14" t="s">
        <v>205</v>
      </c>
      <c r="BE248" s="212">
        <f t="shared" si="44"/>
        <v>0</v>
      </c>
      <c r="BF248" s="212">
        <f t="shared" si="45"/>
        <v>0</v>
      </c>
      <c r="BG248" s="212">
        <f t="shared" si="46"/>
        <v>0</v>
      </c>
      <c r="BH248" s="212">
        <f t="shared" si="47"/>
        <v>0</v>
      </c>
      <c r="BI248" s="212">
        <f t="shared" si="48"/>
        <v>0</v>
      </c>
      <c r="BJ248" s="14" t="s">
        <v>90</v>
      </c>
      <c r="BK248" s="212">
        <f t="shared" si="49"/>
        <v>0</v>
      </c>
      <c r="BL248" s="14" t="s">
        <v>271</v>
      </c>
      <c r="BM248" s="211" t="s">
        <v>1574</v>
      </c>
    </row>
    <row r="249" spans="1:65" s="2" customFormat="1" ht="16.5" customHeight="1">
      <c r="A249" s="31"/>
      <c r="B249" s="32"/>
      <c r="C249" s="213" t="s">
        <v>665</v>
      </c>
      <c r="D249" s="213" t="s">
        <v>223</v>
      </c>
      <c r="E249" s="214" t="s">
        <v>1575</v>
      </c>
      <c r="F249" s="215" t="s">
        <v>1576</v>
      </c>
      <c r="G249" s="216" t="s">
        <v>278</v>
      </c>
      <c r="H249" s="217">
        <v>1</v>
      </c>
      <c r="I249" s="218"/>
      <c r="J249" s="219">
        <f t="shared" si="40"/>
        <v>0</v>
      </c>
      <c r="K249" s="220"/>
      <c r="L249" s="221"/>
      <c r="M249" s="222" t="s">
        <v>1</v>
      </c>
      <c r="N249" s="223" t="s">
        <v>45</v>
      </c>
      <c r="O249" s="72"/>
      <c r="P249" s="209">
        <f t="shared" si="41"/>
        <v>0</v>
      </c>
      <c r="Q249" s="209">
        <v>0</v>
      </c>
      <c r="R249" s="209">
        <f t="shared" si="42"/>
        <v>0</v>
      </c>
      <c r="S249" s="209">
        <v>0</v>
      </c>
      <c r="T249" s="210">
        <f t="shared" si="4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211" t="s">
        <v>337</v>
      </c>
      <c r="AT249" s="211" t="s">
        <v>223</v>
      </c>
      <c r="AU249" s="211" t="s">
        <v>90</v>
      </c>
      <c r="AY249" s="14" t="s">
        <v>205</v>
      </c>
      <c r="BE249" s="212">
        <f t="shared" si="44"/>
        <v>0</v>
      </c>
      <c r="BF249" s="212">
        <f t="shared" si="45"/>
        <v>0</v>
      </c>
      <c r="BG249" s="212">
        <f t="shared" si="46"/>
        <v>0</v>
      </c>
      <c r="BH249" s="212">
        <f t="shared" si="47"/>
        <v>0</v>
      </c>
      <c r="BI249" s="212">
        <f t="shared" si="48"/>
        <v>0</v>
      </c>
      <c r="BJ249" s="14" t="s">
        <v>90</v>
      </c>
      <c r="BK249" s="212">
        <f t="shared" si="49"/>
        <v>0</v>
      </c>
      <c r="BL249" s="14" t="s">
        <v>271</v>
      </c>
      <c r="BM249" s="211" t="s">
        <v>1577</v>
      </c>
    </row>
    <row r="250" spans="1:65" s="2" customFormat="1" ht="24.15" customHeight="1">
      <c r="A250" s="31"/>
      <c r="B250" s="32"/>
      <c r="C250" s="199" t="s">
        <v>669</v>
      </c>
      <c r="D250" s="199" t="s">
        <v>207</v>
      </c>
      <c r="E250" s="200" t="s">
        <v>1578</v>
      </c>
      <c r="F250" s="201" t="s">
        <v>1579</v>
      </c>
      <c r="G250" s="202" t="s">
        <v>278</v>
      </c>
      <c r="H250" s="203">
        <v>5</v>
      </c>
      <c r="I250" s="204"/>
      <c r="J250" s="205">
        <f t="shared" si="40"/>
        <v>0</v>
      </c>
      <c r="K250" s="206"/>
      <c r="L250" s="36"/>
      <c r="M250" s="207" t="s">
        <v>1</v>
      </c>
      <c r="N250" s="208" t="s">
        <v>45</v>
      </c>
      <c r="O250" s="72"/>
      <c r="P250" s="209">
        <f t="shared" si="41"/>
        <v>0</v>
      </c>
      <c r="Q250" s="209">
        <v>0</v>
      </c>
      <c r="R250" s="209">
        <f t="shared" si="42"/>
        <v>0</v>
      </c>
      <c r="S250" s="209">
        <v>0</v>
      </c>
      <c r="T250" s="210">
        <f t="shared" si="4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211" t="s">
        <v>271</v>
      </c>
      <c r="AT250" s="211" t="s">
        <v>207</v>
      </c>
      <c r="AU250" s="211" t="s">
        <v>90</v>
      </c>
      <c r="AY250" s="14" t="s">
        <v>205</v>
      </c>
      <c r="BE250" s="212">
        <f t="shared" si="44"/>
        <v>0</v>
      </c>
      <c r="BF250" s="212">
        <f t="shared" si="45"/>
        <v>0</v>
      </c>
      <c r="BG250" s="212">
        <f t="shared" si="46"/>
        <v>0</v>
      </c>
      <c r="BH250" s="212">
        <f t="shared" si="47"/>
        <v>0</v>
      </c>
      <c r="BI250" s="212">
        <f t="shared" si="48"/>
        <v>0</v>
      </c>
      <c r="BJ250" s="14" t="s">
        <v>90</v>
      </c>
      <c r="BK250" s="212">
        <f t="shared" si="49"/>
        <v>0</v>
      </c>
      <c r="BL250" s="14" t="s">
        <v>271</v>
      </c>
      <c r="BM250" s="211" t="s">
        <v>1580</v>
      </c>
    </row>
    <row r="251" spans="1:65" s="2" customFormat="1" ht="44.25" customHeight="1">
      <c r="A251" s="31"/>
      <c r="B251" s="32"/>
      <c r="C251" s="213" t="s">
        <v>673</v>
      </c>
      <c r="D251" s="213" t="s">
        <v>223</v>
      </c>
      <c r="E251" s="214" t="s">
        <v>1581</v>
      </c>
      <c r="F251" s="215" t="s">
        <v>1582</v>
      </c>
      <c r="G251" s="216" t="s">
        <v>278</v>
      </c>
      <c r="H251" s="217">
        <v>5</v>
      </c>
      <c r="I251" s="218"/>
      <c r="J251" s="219">
        <f t="shared" si="40"/>
        <v>0</v>
      </c>
      <c r="K251" s="220"/>
      <c r="L251" s="221"/>
      <c r="M251" s="222" t="s">
        <v>1</v>
      </c>
      <c r="N251" s="223" t="s">
        <v>45</v>
      </c>
      <c r="O251" s="72"/>
      <c r="P251" s="209">
        <f t="shared" si="41"/>
        <v>0</v>
      </c>
      <c r="Q251" s="209">
        <v>0</v>
      </c>
      <c r="R251" s="209">
        <f t="shared" si="42"/>
        <v>0</v>
      </c>
      <c r="S251" s="209">
        <v>0</v>
      </c>
      <c r="T251" s="210">
        <f t="shared" si="4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211" t="s">
        <v>337</v>
      </c>
      <c r="AT251" s="211" t="s">
        <v>223</v>
      </c>
      <c r="AU251" s="211" t="s">
        <v>90</v>
      </c>
      <c r="AY251" s="14" t="s">
        <v>205</v>
      </c>
      <c r="BE251" s="212">
        <f t="shared" si="44"/>
        <v>0</v>
      </c>
      <c r="BF251" s="212">
        <f t="shared" si="45"/>
        <v>0</v>
      </c>
      <c r="BG251" s="212">
        <f t="shared" si="46"/>
        <v>0</v>
      </c>
      <c r="BH251" s="212">
        <f t="shared" si="47"/>
        <v>0</v>
      </c>
      <c r="BI251" s="212">
        <f t="shared" si="48"/>
        <v>0</v>
      </c>
      <c r="BJ251" s="14" t="s">
        <v>90</v>
      </c>
      <c r="BK251" s="212">
        <f t="shared" si="49"/>
        <v>0</v>
      </c>
      <c r="BL251" s="14" t="s">
        <v>271</v>
      </c>
      <c r="BM251" s="211" t="s">
        <v>1583</v>
      </c>
    </row>
    <row r="252" spans="1:65" s="2" customFormat="1" ht="33" customHeight="1">
      <c r="A252" s="31"/>
      <c r="B252" s="32"/>
      <c r="C252" s="199" t="s">
        <v>677</v>
      </c>
      <c r="D252" s="199" t="s">
        <v>207</v>
      </c>
      <c r="E252" s="200" t="s">
        <v>1584</v>
      </c>
      <c r="F252" s="201" t="s">
        <v>1585</v>
      </c>
      <c r="G252" s="202" t="s">
        <v>278</v>
      </c>
      <c r="H252" s="203">
        <v>1</v>
      </c>
      <c r="I252" s="204"/>
      <c r="J252" s="205">
        <f t="shared" si="40"/>
        <v>0</v>
      </c>
      <c r="K252" s="206"/>
      <c r="L252" s="36"/>
      <c r="M252" s="207" t="s">
        <v>1</v>
      </c>
      <c r="N252" s="208" t="s">
        <v>45</v>
      </c>
      <c r="O252" s="72"/>
      <c r="P252" s="209">
        <f t="shared" si="41"/>
        <v>0</v>
      </c>
      <c r="Q252" s="209">
        <v>6.7900000000000002E-6</v>
      </c>
      <c r="R252" s="209">
        <f t="shared" si="42"/>
        <v>6.7900000000000002E-6</v>
      </c>
      <c r="S252" s="209">
        <v>0</v>
      </c>
      <c r="T252" s="210">
        <f t="shared" si="4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211" t="s">
        <v>271</v>
      </c>
      <c r="AT252" s="211" t="s">
        <v>207</v>
      </c>
      <c r="AU252" s="211" t="s">
        <v>90</v>
      </c>
      <c r="AY252" s="14" t="s">
        <v>205</v>
      </c>
      <c r="BE252" s="212">
        <f t="shared" si="44"/>
        <v>0</v>
      </c>
      <c r="BF252" s="212">
        <f t="shared" si="45"/>
        <v>0</v>
      </c>
      <c r="BG252" s="212">
        <f t="shared" si="46"/>
        <v>0</v>
      </c>
      <c r="BH252" s="212">
        <f t="shared" si="47"/>
        <v>0</v>
      </c>
      <c r="BI252" s="212">
        <f t="shared" si="48"/>
        <v>0</v>
      </c>
      <c r="BJ252" s="14" t="s">
        <v>90</v>
      </c>
      <c r="BK252" s="212">
        <f t="shared" si="49"/>
        <v>0</v>
      </c>
      <c r="BL252" s="14" t="s">
        <v>271</v>
      </c>
      <c r="BM252" s="211" t="s">
        <v>1586</v>
      </c>
    </row>
    <row r="253" spans="1:65" s="2" customFormat="1" ht="24.15" customHeight="1">
      <c r="A253" s="31"/>
      <c r="B253" s="32"/>
      <c r="C253" s="213" t="s">
        <v>681</v>
      </c>
      <c r="D253" s="213" t="s">
        <v>223</v>
      </c>
      <c r="E253" s="214" t="s">
        <v>1587</v>
      </c>
      <c r="F253" s="215" t="s">
        <v>1588</v>
      </c>
      <c r="G253" s="216" t="s">
        <v>278</v>
      </c>
      <c r="H253" s="217">
        <v>1</v>
      </c>
      <c r="I253" s="218"/>
      <c r="J253" s="219">
        <f t="shared" si="40"/>
        <v>0</v>
      </c>
      <c r="K253" s="220"/>
      <c r="L253" s="221"/>
      <c r="M253" s="222" t="s">
        <v>1</v>
      </c>
      <c r="N253" s="223" t="s">
        <v>45</v>
      </c>
      <c r="O253" s="72"/>
      <c r="P253" s="209">
        <f t="shared" si="41"/>
        <v>0</v>
      </c>
      <c r="Q253" s="209">
        <v>1.6000000000000001E-4</v>
      </c>
      <c r="R253" s="209">
        <f t="shared" si="42"/>
        <v>1.6000000000000001E-4</v>
      </c>
      <c r="S253" s="209">
        <v>0</v>
      </c>
      <c r="T253" s="210">
        <f t="shared" si="4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211" t="s">
        <v>337</v>
      </c>
      <c r="AT253" s="211" t="s">
        <v>223</v>
      </c>
      <c r="AU253" s="211" t="s">
        <v>90</v>
      </c>
      <c r="AY253" s="14" t="s">
        <v>205</v>
      </c>
      <c r="BE253" s="212">
        <f t="shared" si="44"/>
        <v>0</v>
      </c>
      <c r="BF253" s="212">
        <f t="shared" si="45"/>
        <v>0</v>
      </c>
      <c r="BG253" s="212">
        <f t="shared" si="46"/>
        <v>0</v>
      </c>
      <c r="BH253" s="212">
        <f t="shared" si="47"/>
        <v>0</v>
      </c>
      <c r="BI253" s="212">
        <f t="shared" si="48"/>
        <v>0</v>
      </c>
      <c r="BJ253" s="14" t="s">
        <v>90</v>
      </c>
      <c r="BK253" s="212">
        <f t="shared" si="49"/>
        <v>0</v>
      </c>
      <c r="BL253" s="14" t="s">
        <v>271</v>
      </c>
      <c r="BM253" s="211" t="s">
        <v>1589</v>
      </c>
    </row>
    <row r="254" spans="1:65" s="2" customFormat="1" ht="24.15" customHeight="1">
      <c r="A254" s="31"/>
      <c r="B254" s="32"/>
      <c r="C254" s="199" t="s">
        <v>685</v>
      </c>
      <c r="D254" s="199" t="s">
        <v>207</v>
      </c>
      <c r="E254" s="200" t="s">
        <v>1590</v>
      </c>
      <c r="F254" s="201" t="s">
        <v>1591</v>
      </c>
      <c r="G254" s="202" t="s">
        <v>278</v>
      </c>
      <c r="H254" s="203">
        <v>3</v>
      </c>
      <c r="I254" s="204"/>
      <c r="J254" s="205">
        <f t="shared" si="40"/>
        <v>0</v>
      </c>
      <c r="K254" s="206"/>
      <c r="L254" s="36"/>
      <c r="M254" s="207" t="s">
        <v>1</v>
      </c>
      <c r="N254" s="208" t="s">
        <v>45</v>
      </c>
      <c r="O254" s="72"/>
      <c r="P254" s="209">
        <f t="shared" si="41"/>
        <v>0</v>
      </c>
      <c r="Q254" s="209">
        <v>0</v>
      </c>
      <c r="R254" s="209">
        <f t="shared" si="42"/>
        <v>0</v>
      </c>
      <c r="S254" s="209">
        <v>0</v>
      </c>
      <c r="T254" s="210">
        <f t="shared" si="4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211" t="s">
        <v>271</v>
      </c>
      <c r="AT254" s="211" t="s">
        <v>207</v>
      </c>
      <c r="AU254" s="211" t="s">
        <v>90</v>
      </c>
      <c r="AY254" s="14" t="s">
        <v>205</v>
      </c>
      <c r="BE254" s="212">
        <f t="shared" si="44"/>
        <v>0</v>
      </c>
      <c r="BF254" s="212">
        <f t="shared" si="45"/>
        <v>0</v>
      </c>
      <c r="BG254" s="212">
        <f t="shared" si="46"/>
        <v>0</v>
      </c>
      <c r="BH254" s="212">
        <f t="shared" si="47"/>
        <v>0</v>
      </c>
      <c r="BI254" s="212">
        <f t="shared" si="48"/>
        <v>0</v>
      </c>
      <c r="BJ254" s="14" t="s">
        <v>90</v>
      </c>
      <c r="BK254" s="212">
        <f t="shared" si="49"/>
        <v>0</v>
      </c>
      <c r="BL254" s="14" t="s">
        <v>271</v>
      </c>
      <c r="BM254" s="211" t="s">
        <v>1592</v>
      </c>
    </row>
    <row r="255" spans="1:65" s="2" customFormat="1" ht="21.75" customHeight="1">
      <c r="A255" s="31"/>
      <c r="B255" s="32"/>
      <c r="C255" s="213" t="s">
        <v>689</v>
      </c>
      <c r="D255" s="213" t="s">
        <v>223</v>
      </c>
      <c r="E255" s="214" t="s">
        <v>1593</v>
      </c>
      <c r="F255" s="215" t="s">
        <v>1594</v>
      </c>
      <c r="G255" s="216" t="s">
        <v>278</v>
      </c>
      <c r="H255" s="217">
        <v>3</v>
      </c>
      <c r="I255" s="218"/>
      <c r="J255" s="219">
        <f t="shared" si="40"/>
        <v>0</v>
      </c>
      <c r="K255" s="220"/>
      <c r="L255" s="221"/>
      <c r="M255" s="222" t="s">
        <v>1</v>
      </c>
      <c r="N255" s="223" t="s">
        <v>45</v>
      </c>
      <c r="O255" s="72"/>
      <c r="P255" s="209">
        <f t="shared" si="41"/>
        <v>0</v>
      </c>
      <c r="Q255" s="209">
        <v>0</v>
      </c>
      <c r="R255" s="209">
        <f t="shared" si="42"/>
        <v>0</v>
      </c>
      <c r="S255" s="209">
        <v>0</v>
      </c>
      <c r="T255" s="210">
        <f t="shared" si="4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211" t="s">
        <v>337</v>
      </c>
      <c r="AT255" s="211" t="s">
        <v>223</v>
      </c>
      <c r="AU255" s="211" t="s">
        <v>90</v>
      </c>
      <c r="AY255" s="14" t="s">
        <v>205</v>
      </c>
      <c r="BE255" s="212">
        <f t="shared" si="44"/>
        <v>0</v>
      </c>
      <c r="BF255" s="212">
        <f t="shared" si="45"/>
        <v>0</v>
      </c>
      <c r="BG255" s="212">
        <f t="shared" si="46"/>
        <v>0</v>
      </c>
      <c r="BH255" s="212">
        <f t="shared" si="47"/>
        <v>0</v>
      </c>
      <c r="BI255" s="212">
        <f t="shared" si="48"/>
        <v>0</v>
      </c>
      <c r="BJ255" s="14" t="s">
        <v>90</v>
      </c>
      <c r="BK255" s="212">
        <f t="shared" si="49"/>
        <v>0</v>
      </c>
      <c r="BL255" s="14" t="s">
        <v>271</v>
      </c>
      <c r="BM255" s="211" t="s">
        <v>1595</v>
      </c>
    </row>
    <row r="256" spans="1:65" s="2" customFormat="1" ht="24.15" customHeight="1">
      <c r="A256" s="31"/>
      <c r="B256" s="32"/>
      <c r="C256" s="199" t="s">
        <v>693</v>
      </c>
      <c r="D256" s="199" t="s">
        <v>207</v>
      </c>
      <c r="E256" s="200" t="s">
        <v>1596</v>
      </c>
      <c r="F256" s="201" t="s">
        <v>1597</v>
      </c>
      <c r="G256" s="202" t="s">
        <v>487</v>
      </c>
      <c r="H256" s="224"/>
      <c r="I256" s="204"/>
      <c r="J256" s="205">
        <f t="shared" si="40"/>
        <v>0</v>
      </c>
      <c r="K256" s="206"/>
      <c r="L256" s="36"/>
      <c r="M256" s="207" t="s">
        <v>1</v>
      </c>
      <c r="N256" s="208" t="s">
        <v>45</v>
      </c>
      <c r="O256" s="72"/>
      <c r="P256" s="209">
        <f t="shared" si="41"/>
        <v>0</v>
      </c>
      <c r="Q256" s="209">
        <v>0</v>
      </c>
      <c r="R256" s="209">
        <f t="shared" si="42"/>
        <v>0</v>
      </c>
      <c r="S256" s="209">
        <v>0</v>
      </c>
      <c r="T256" s="210">
        <f t="shared" si="4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211" t="s">
        <v>271</v>
      </c>
      <c r="AT256" s="211" t="s">
        <v>207</v>
      </c>
      <c r="AU256" s="211" t="s">
        <v>90</v>
      </c>
      <c r="AY256" s="14" t="s">
        <v>205</v>
      </c>
      <c r="BE256" s="212">
        <f t="shared" si="44"/>
        <v>0</v>
      </c>
      <c r="BF256" s="212">
        <f t="shared" si="45"/>
        <v>0</v>
      </c>
      <c r="BG256" s="212">
        <f t="shared" si="46"/>
        <v>0</v>
      </c>
      <c r="BH256" s="212">
        <f t="shared" si="47"/>
        <v>0</v>
      </c>
      <c r="BI256" s="212">
        <f t="shared" si="48"/>
        <v>0</v>
      </c>
      <c r="BJ256" s="14" t="s">
        <v>90</v>
      </c>
      <c r="BK256" s="212">
        <f t="shared" si="49"/>
        <v>0</v>
      </c>
      <c r="BL256" s="14" t="s">
        <v>271</v>
      </c>
      <c r="BM256" s="211" t="s">
        <v>1598</v>
      </c>
    </row>
    <row r="257" spans="1:65" s="12" customFormat="1" ht="22.8" customHeight="1">
      <c r="B257" s="183"/>
      <c r="C257" s="184"/>
      <c r="D257" s="185" t="s">
        <v>78</v>
      </c>
      <c r="E257" s="197" t="s">
        <v>1599</v>
      </c>
      <c r="F257" s="197" t="s">
        <v>1600</v>
      </c>
      <c r="G257" s="184"/>
      <c r="H257" s="184"/>
      <c r="I257" s="187"/>
      <c r="J257" s="198">
        <f>BK257</f>
        <v>0</v>
      </c>
      <c r="K257" s="184"/>
      <c r="L257" s="189"/>
      <c r="M257" s="190"/>
      <c r="N257" s="191"/>
      <c r="O257" s="191"/>
      <c r="P257" s="192">
        <f>P258</f>
        <v>0</v>
      </c>
      <c r="Q257" s="191"/>
      <c r="R257" s="192">
        <f>R258</f>
        <v>0</v>
      </c>
      <c r="S257" s="191"/>
      <c r="T257" s="193">
        <f>T258</f>
        <v>0</v>
      </c>
      <c r="AR257" s="194" t="s">
        <v>90</v>
      </c>
      <c r="AT257" s="195" t="s">
        <v>78</v>
      </c>
      <c r="AU257" s="195" t="s">
        <v>85</v>
      </c>
      <c r="AY257" s="194" t="s">
        <v>205</v>
      </c>
      <c r="BK257" s="196">
        <f>BK258</f>
        <v>0</v>
      </c>
    </row>
    <row r="258" spans="1:65" s="2" customFormat="1" ht="24.15" customHeight="1">
      <c r="A258" s="31"/>
      <c r="B258" s="32"/>
      <c r="C258" s="199" t="s">
        <v>697</v>
      </c>
      <c r="D258" s="199" t="s">
        <v>207</v>
      </c>
      <c r="E258" s="200" t="s">
        <v>1601</v>
      </c>
      <c r="F258" s="201" t="s">
        <v>1602</v>
      </c>
      <c r="G258" s="202" t="s">
        <v>1603</v>
      </c>
      <c r="H258" s="203">
        <v>1</v>
      </c>
      <c r="I258" s="204"/>
      <c r="J258" s="205">
        <f>ROUND(I258*H258,2)</f>
        <v>0</v>
      </c>
      <c r="K258" s="206"/>
      <c r="L258" s="36"/>
      <c r="M258" s="207" t="s">
        <v>1</v>
      </c>
      <c r="N258" s="208" t="s">
        <v>45</v>
      </c>
      <c r="O258" s="72"/>
      <c r="P258" s="209">
        <f>O258*H258</f>
        <v>0</v>
      </c>
      <c r="Q258" s="209">
        <v>0</v>
      </c>
      <c r="R258" s="209">
        <f>Q258*H258</f>
        <v>0</v>
      </c>
      <c r="S258" s="209">
        <v>0</v>
      </c>
      <c r="T258" s="210">
        <f>S258*H258</f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211" t="s">
        <v>271</v>
      </c>
      <c r="AT258" s="211" t="s">
        <v>207</v>
      </c>
      <c r="AU258" s="211" t="s">
        <v>90</v>
      </c>
      <c r="AY258" s="14" t="s">
        <v>205</v>
      </c>
      <c r="BE258" s="212">
        <f>IF(N258="základná",J258,0)</f>
        <v>0</v>
      </c>
      <c r="BF258" s="212">
        <f>IF(N258="znížená",J258,0)</f>
        <v>0</v>
      </c>
      <c r="BG258" s="212">
        <f>IF(N258="zákl. prenesená",J258,0)</f>
        <v>0</v>
      </c>
      <c r="BH258" s="212">
        <f>IF(N258="zníž. prenesená",J258,0)</f>
        <v>0</v>
      </c>
      <c r="BI258" s="212">
        <f>IF(N258="nulová",J258,0)</f>
        <v>0</v>
      </c>
      <c r="BJ258" s="14" t="s">
        <v>90</v>
      </c>
      <c r="BK258" s="212">
        <f>ROUND(I258*H258,2)</f>
        <v>0</v>
      </c>
      <c r="BL258" s="14" t="s">
        <v>271</v>
      </c>
      <c r="BM258" s="211" t="s">
        <v>1604</v>
      </c>
    </row>
    <row r="259" spans="1:65" s="12" customFormat="1" ht="22.8" customHeight="1">
      <c r="B259" s="183"/>
      <c r="C259" s="184"/>
      <c r="D259" s="185" t="s">
        <v>78</v>
      </c>
      <c r="E259" s="197" t="s">
        <v>1605</v>
      </c>
      <c r="F259" s="197" t="s">
        <v>1606</v>
      </c>
      <c r="G259" s="184"/>
      <c r="H259" s="184"/>
      <c r="I259" s="187"/>
      <c r="J259" s="198">
        <f>BK259</f>
        <v>0</v>
      </c>
      <c r="K259" s="184"/>
      <c r="L259" s="189"/>
      <c r="M259" s="190"/>
      <c r="N259" s="191"/>
      <c r="O259" s="191"/>
      <c r="P259" s="192">
        <f>SUM(P260:P264)</f>
        <v>0</v>
      </c>
      <c r="Q259" s="191"/>
      <c r="R259" s="192">
        <f>SUM(R260:R264)</f>
        <v>0</v>
      </c>
      <c r="S259" s="191"/>
      <c r="T259" s="193">
        <f>SUM(T260:T264)</f>
        <v>0</v>
      </c>
      <c r="AR259" s="194" t="s">
        <v>90</v>
      </c>
      <c r="AT259" s="195" t="s">
        <v>78</v>
      </c>
      <c r="AU259" s="195" t="s">
        <v>85</v>
      </c>
      <c r="AY259" s="194" t="s">
        <v>205</v>
      </c>
      <c r="BK259" s="196">
        <f>SUM(BK260:BK264)</f>
        <v>0</v>
      </c>
    </row>
    <row r="260" spans="1:65" s="2" customFormat="1" ht="16.5" customHeight="1">
      <c r="A260" s="31"/>
      <c r="B260" s="32"/>
      <c r="C260" s="199" t="s">
        <v>701</v>
      </c>
      <c r="D260" s="199" t="s">
        <v>207</v>
      </c>
      <c r="E260" s="200" t="s">
        <v>1607</v>
      </c>
      <c r="F260" s="201" t="s">
        <v>1608</v>
      </c>
      <c r="G260" s="202" t="s">
        <v>1499</v>
      </c>
      <c r="H260" s="203">
        <v>2</v>
      </c>
      <c r="I260" s="204"/>
      <c r="J260" s="205">
        <f>ROUND(I260*H260,2)</f>
        <v>0</v>
      </c>
      <c r="K260" s="206"/>
      <c r="L260" s="36"/>
      <c r="M260" s="207" t="s">
        <v>1</v>
      </c>
      <c r="N260" s="208" t="s">
        <v>45</v>
      </c>
      <c r="O260" s="72"/>
      <c r="P260" s="209">
        <f>O260*H260</f>
        <v>0</v>
      </c>
      <c r="Q260" s="209">
        <v>0</v>
      </c>
      <c r="R260" s="209">
        <f>Q260*H260</f>
        <v>0</v>
      </c>
      <c r="S260" s="209">
        <v>0</v>
      </c>
      <c r="T260" s="210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211" t="s">
        <v>271</v>
      </c>
      <c r="AT260" s="211" t="s">
        <v>207</v>
      </c>
      <c r="AU260" s="211" t="s">
        <v>90</v>
      </c>
      <c r="AY260" s="14" t="s">
        <v>205</v>
      </c>
      <c r="BE260" s="212">
        <f>IF(N260="základná",J260,0)</f>
        <v>0</v>
      </c>
      <c r="BF260" s="212">
        <f>IF(N260="znížená",J260,0)</f>
        <v>0</v>
      </c>
      <c r="BG260" s="212">
        <f>IF(N260="zákl. prenesená",J260,0)</f>
        <v>0</v>
      </c>
      <c r="BH260" s="212">
        <f>IF(N260="zníž. prenesená",J260,0)</f>
        <v>0</v>
      </c>
      <c r="BI260" s="212">
        <f>IF(N260="nulová",J260,0)</f>
        <v>0</v>
      </c>
      <c r="BJ260" s="14" t="s">
        <v>90</v>
      </c>
      <c r="BK260" s="212">
        <f>ROUND(I260*H260,2)</f>
        <v>0</v>
      </c>
      <c r="BL260" s="14" t="s">
        <v>271</v>
      </c>
      <c r="BM260" s="211" t="s">
        <v>1609</v>
      </c>
    </row>
    <row r="261" spans="1:65" s="2" customFormat="1" ht="16.5" customHeight="1">
      <c r="A261" s="31"/>
      <c r="B261" s="32"/>
      <c r="C261" s="213" t="s">
        <v>705</v>
      </c>
      <c r="D261" s="213" t="s">
        <v>223</v>
      </c>
      <c r="E261" s="214" t="s">
        <v>1610</v>
      </c>
      <c r="F261" s="215" t="s">
        <v>1611</v>
      </c>
      <c r="G261" s="216" t="s">
        <v>278</v>
      </c>
      <c r="H261" s="217">
        <v>2</v>
      </c>
      <c r="I261" s="218"/>
      <c r="J261" s="219">
        <f>ROUND(I261*H261,2)</f>
        <v>0</v>
      </c>
      <c r="K261" s="220"/>
      <c r="L261" s="221"/>
      <c r="M261" s="222" t="s">
        <v>1</v>
      </c>
      <c r="N261" s="223" t="s">
        <v>45</v>
      </c>
      <c r="O261" s="72"/>
      <c r="P261" s="209">
        <f>O261*H261</f>
        <v>0</v>
      </c>
      <c r="Q261" s="209">
        <v>0</v>
      </c>
      <c r="R261" s="209">
        <f>Q261*H261</f>
        <v>0</v>
      </c>
      <c r="S261" s="209">
        <v>0</v>
      </c>
      <c r="T261" s="210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211" t="s">
        <v>337</v>
      </c>
      <c r="AT261" s="211" t="s">
        <v>223</v>
      </c>
      <c r="AU261" s="211" t="s">
        <v>90</v>
      </c>
      <c r="AY261" s="14" t="s">
        <v>205</v>
      </c>
      <c r="BE261" s="212">
        <f>IF(N261="základná",J261,0)</f>
        <v>0</v>
      </c>
      <c r="BF261" s="212">
        <f>IF(N261="znížená",J261,0)</f>
        <v>0</v>
      </c>
      <c r="BG261" s="212">
        <f>IF(N261="zákl. prenesená",J261,0)</f>
        <v>0</v>
      </c>
      <c r="BH261" s="212">
        <f>IF(N261="zníž. prenesená",J261,0)</f>
        <v>0</v>
      </c>
      <c r="BI261" s="212">
        <f>IF(N261="nulová",J261,0)</f>
        <v>0</v>
      </c>
      <c r="BJ261" s="14" t="s">
        <v>90</v>
      </c>
      <c r="BK261" s="212">
        <f>ROUND(I261*H261,2)</f>
        <v>0</v>
      </c>
      <c r="BL261" s="14" t="s">
        <v>271</v>
      </c>
      <c r="BM261" s="211" t="s">
        <v>1612</v>
      </c>
    </row>
    <row r="262" spans="1:65" s="2" customFormat="1" ht="24.15" customHeight="1">
      <c r="A262" s="31"/>
      <c r="B262" s="32"/>
      <c r="C262" s="199" t="s">
        <v>709</v>
      </c>
      <c r="D262" s="199" t="s">
        <v>207</v>
      </c>
      <c r="E262" s="200" t="s">
        <v>1613</v>
      </c>
      <c r="F262" s="201" t="s">
        <v>1614</v>
      </c>
      <c r="G262" s="202" t="s">
        <v>1499</v>
      </c>
      <c r="H262" s="203">
        <v>1</v>
      </c>
      <c r="I262" s="204"/>
      <c r="J262" s="205">
        <f>ROUND(I262*H262,2)</f>
        <v>0</v>
      </c>
      <c r="K262" s="206"/>
      <c r="L262" s="36"/>
      <c r="M262" s="207" t="s">
        <v>1</v>
      </c>
      <c r="N262" s="208" t="s">
        <v>45</v>
      </c>
      <c r="O262" s="72"/>
      <c r="P262" s="209">
        <f>O262*H262</f>
        <v>0</v>
      </c>
      <c r="Q262" s="209">
        <v>0</v>
      </c>
      <c r="R262" s="209">
        <f>Q262*H262</f>
        <v>0</v>
      </c>
      <c r="S262" s="209">
        <v>0</v>
      </c>
      <c r="T262" s="210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211" t="s">
        <v>271</v>
      </c>
      <c r="AT262" s="211" t="s">
        <v>207</v>
      </c>
      <c r="AU262" s="211" t="s">
        <v>90</v>
      </c>
      <c r="AY262" s="14" t="s">
        <v>205</v>
      </c>
      <c r="BE262" s="212">
        <f>IF(N262="základná",J262,0)</f>
        <v>0</v>
      </c>
      <c r="BF262" s="212">
        <f>IF(N262="znížená",J262,0)</f>
        <v>0</v>
      </c>
      <c r="BG262" s="212">
        <f>IF(N262="zákl. prenesená",J262,0)</f>
        <v>0</v>
      </c>
      <c r="BH262" s="212">
        <f>IF(N262="zníž. prenesená",J262,0)</f>
        <v>0</v>
      </c>
      <c r="BI262" s="212">
        <f>IF(N262="nulová",J262,0)</f>
        <v>0</v>
      </c>
      <c r="BJ262" s="14" t="s">
        <v>90</v>
      </c>
      <c r="BK262" s="212">
        <f>ROUND(I262*H262,2)</f>
        <v>0</v>
      </c>
      <c r="BL262" s="14" t="s">
        <v>271</v>
      </c>
      <c r="BM262" s="211" t="s">
        <v>1615</v>
      </c>
    </row>
    <row r="263" spans="1:65" s="2" customFormat="1" ht="21.75" customHeight="1">
      <c r="A263" s="31"/>
      <c r="B263" s="32"/>
      <c r="C263" s="213" t="s">
        <v>715</v>
      </c>
      <c r="D263" s="213" t="s">
        <v>223</v>
      </c>
      <c r="E263" s="214" t="s">
        <v>1616</v>
      </c>
      <c r="F263" s="215" t="s">
        <v>1617</v>
      </c>
      <c r="G263" s="216" t="s">
        <v>278</v>
      </c>
      <c r="H263" s="217">
        <v>1</v>
      </c>
      <c r="I263" s="218"/>
      <c r="J263" s="219">
        <f>ROUND(I263*H263,2)</f>
        <v>0</v>
      </c>
      <c r="K263" s="220"/>
      <c r="L263" s="221"/>
      <c r="M263" s="222" t="s">
        <v>1</v>
      </c>
      <c r="N263" s="223" t="s">
        <v>45</v>
      </c>
      <c r="O263" s="72"/>
      <c r="P263" s="209">
        <f>O263*H263</f>
        <v>0</v>
      </c>
      <c r="Q263" s="209">
        <v>0</v>
      </c>
      <c r="R263" s="209">
        <f>Q263*H263</f>
        <v>0</v>
      </c>
      <c r="S263" s="209">
        <v>0</v>
      </c>
      <c r="T263" s="210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211" t="s">
        <v>337</v>
      </c>
      <c r="AT263" s="211" t="s">
        <v>223</v>
      </c>
      <c r="AU263" s="211" t="s">
        <v>90</v>
      </c>
      <c r="AY263" s="14" t="s">
        <v>205</v>
      </c>
      <c r="BE263" s="212">
        <f>IF(N263="základná",J263,0)</f>
        <v>0</v>
      </c>
      <c r="BF263" s="212">
        <f>IF(N263="znížená",J263,0)</f>
        <v>0</v>
      </c>
      <c r="BG263" s="212">
        <f>IF(N263="zákl. prenesená",J263,0)</f>
        <v>0</v>
      </c>
      <c r="BH263" s="212">
        <f>IF(N263="zníž. prenesená",J263,0)</f>
        <v>0</v>
      </c>
      <c r="BI263" s="212">
        <f>IF(N263="nulová",J263,0)</f>
        <v>0</v>
      </c>
      <c r="BJ263" s="14" t="s">
        <v>90</v>
      </c>
      <c r="BK263" s="212">
        <f>ROUND(I263*H263,2)</f>
        <v>0</v>
      </c>
      <c r="BL263" s="14" t="s">
        <v>271</v>
      </c>
      <c r="BM263" s="211" t="s">
        <v>1618</v>
      </c>
    </row>
    <row r="264" spans="1:65" s="2" customFormat="1" ht="24.15" customHeight="1">
      <c r="A264" s="31"/>
      <c r="B264" s="32"/>
      <c r="C264" s="199" t="s">
        <v>719</v>
      </c>
      <c r="D264" s="199" t="s">
        <v>207</v>
      </c>
      <c r="E264" s="200" t="s">
        <v>1619</v>
      </c>
      <c r="F264" s="201" t="s">
        <v>1620</v>
      </c>
      <c r="G264" s="202" t="s">
        <v>487</v>
      </c>
      <c r="H264" s="224"/>
      <c r="I264" s="204"/>
      <c r="J264" s="205">
        <f>ROUND(I264*H264,2)</f>
        <v>0</v>
      </c>
      <c r="K264" s="206"/>
      <c r="L264" s="36"/>
      <c r="M264" s="207" t="s">
        <v>1</v>
      </c>
      <c r="N264" s="208" t="s">
        <v>45</v>
      </c>
      <c r="O264" s="72"/>
      <c r="P264" s="209">
        <f>O264*H264</f>
        <v>0</v>
      </c>
      <c r="Q264" s="209">
        <v>0</v>
      </c>
      <c r="R264" s="209">
        <f>Q264*H264</f>
        <v>0</v>
      </c>
      <c r="S264" s="209">
        <v>0</v>
      </c>
      <c r="T264" s="210">
        <f>S264*H264</f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211" t="s">
        <v>271</v>
      </c>
      <c r="AT264" s="211" t="s">
        <v>207</v>
      </c>
      <c r="AU264" s="211" t="s">
        <v>90</v>
      </c>
      <c r="AY264" s="14" t="s">
        <v>205</v>
      </c>
      <c r="BE264" s="212">
        <f>IF(N264="základná",J264,0)</f>
        <v>0</v>
      </c>
      <c r="BF264" s="212">
        <f>IF(N264="znížená",J264,0)</f>
        <v>0</v>
      </c>
      <c r="BG264" s="212">
        <f>IF(N264="zákl. prenesená",J264,0)</f>
        <v>0</v>
      </c>
      <c r="BH264" s="212">
        <f>IF(N264="zníž. prenesená",J264,0)</f>
        <v>0</v>
      </c>
      <c r="BI264" s="212">
        <f>IF(N264="nulová",J264,0)</f>
        <v>0</v>
      </c>
      <c r="BJ264" s="14" t="s">
        <v>90</v>
      </c>
      <c r="BK264" s="212">
        <f>ROUND(I264*H264,2)</f>
        <v>0</v>
      </c>
      <c r="BL264" s="14" t="s">
        <v>271</v>
      </c>
      <c r="BM264" s="211" t="s">
        <v>1621</v>
      </c>
    </row>
    <row r="265" spans="1:65" s="12" customFormat="1" ht="22.8" customHeight="1">
      <c r="B265" s="183"/>
      <c r="C265" s="184"/>
      <c r="D265" s="185" t="s">
        <v>78</v>
      </c>
      <c r="E265" s="197" t="s">
        <v>1622</v>
      </c>
      <c r="F265" s="197" t="s">
        <v>1623</v>
      </c>
      <c r="G265" s="184"/>
      <c r="H265" s="184"/>
      <c r="I265" s="187"/>
      <c r="J265" s="198">
        <f>BK265</f>
        <v>0</v>
      </c>
      <c r="K265" s="184"/>
      <c r="L265" s="189"/>
      <c r="M265" s="190"/>
      <c r="N265" s="191"/>
      <c r="O265" s="191"/>
      <c r="P265" s="192">
        <f>SUM(P266:P271)</f>
        <v>0</v>
      </c>
      <c r="Q265" s="191"/>
      <c r="R265" s="192">
        <f>SUM(R266:R271)</f>
        <v>0</v>
      </c>
      <c r="S265" s="191"/>
      <c r="T265" s="193">
        <f>SUM(T266:T271)</f>
        <v>0</v>
      </c>
      <c r="AR265" s="194" t="s">
        <v>90</v>
      </c>
      <c r="AT265" s="195" t="s">
        <v>78</v>
      </c>
      <c r="AU265" s="195" t="s">
        <v>85</v>
      </c>
      <c r="AY265" s="194" t="s">
        <v>205</v>
      </c>
      <c r="BK265" s="196">
        <f>SUM(BK266:BK271)</f>
        <v>0</v>
      </c>
    </row>
    <row r="266" spans="1:65" s="2" customFormat="1" ht="24.15" customHeight="1">
      <c r="A266" s="31"/>
      <c r="B266" s="32"/>
      <c r="C266" s="199" t="s">
        <v>723</v>
      </c>
      <c r="D266" s="199" t="s">
        <v>207</v>
      </c>
      <c r="E266" s="200" t="s">
        <v>1624</v>
      </c>
      <c r="F266" s="201" t="s">
        <v>1625</v>
      </c>
      <c r="G266" s="202" t="s">
        <v>278</v>
      </c>
      <c r="H266" s="203">
        <v>14</v>
      </c>
      <c r="I266" s="204"/>
      <c r="J266" s="205">
        <f t="shared" ref="J266:J271" si="50">ROUND(I266*H266,2)</f>
        <v>0</v>
      </c>
      <c r="K266" s="206"/>
      <c r="L266" s="36"/>
      <c r="M266" s="207" t="s">
        <v>1</v>
      </c>
      <c r="N266" s="208" t="s">
        <v>45</v>
      </c>
      <c r="O266" s="72"/>
      <c r="P266" s="209">
        <f t="shared" ref="P266:P271" si="51">O266*H266</f>
        <v>0</v>
      </c>
      <c r="Q266" s="209">
        <v>0</v>
      </c>
      <c r="R266" s="209">
        <f t="shared" ref="R266:R271" si="52">Q266*H266</f>
        <v>0</v>
      </c>
      <c r="S266" s="209">
        <v>0</v>
      </c>
      <c r="T266" s="210">
        <f t="shared" ref="T266:T271" si="53"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211" t="s">
        <v>271</v>
      </c>
      <c r="AT266" s="211" t="s">
        <v>207</v>
      </c>
      <c r="AU266" s="211" t="s">
        <v>90</v>
      </c>
      <c r="AY266" s="14" t="s">
        <v>205</v>
      </c>
      <c r="BE266" s="212">
        <f t="shared" ref="BE266:BE271" si="54">IF(N266="základná",J266,0)</f>
        <v>0</v>
      </c>
      <c r="BF266" s="212">
        <f t="shared" ref="BF266:BF271" si="55">IF(N266="znížená",J266,0)</f>
        <v>0</v>
      </c>
      <c r="BG266" s="212">
        <f t="shared" ref="BG266:BG271" si="56">IF(N266="zákl. prenesená",J266,0)</f>
        <v>0</v>
      </c>
      <c r="BH266" s="212">
        <f t="shared" ref="BH266:BH271" si="57">IF(N266="zníž. prenesená",J266,0)</f>
        <v>0</v>
      </c>
      <c r="BI266" s="212">
        <f t="shared" ref="BI266:BI271" si="58">IF(N266="nulová",J266,0)</f>
        <v>0</v>
      </c>
      <c r="BJ266" s="14" t="s">
        <v>90</v>
      </c>
      <c r="BK266" s="212">
        <f t="shared" ref="BK266:BK271" si="59">ROUND(I266*H266,2)</f>
        <v>0</v>
      </c>
      <c r="BL266" s="14" t="s">
        <v>271</v>
      </c>
      <c r="BM266" s="211" t="s">
        <v>1626</v>
      </c>
    </row>
    <row r="267" spans="1:65" s="2" customFormat="1" ht="24.15" customHeight="1">
      <c r="A267" s="31"/>
      <c r="B267" s="32"/>
      <c r="C267" s="213" t="s">
        <v>727</v>
      </c>
      <c r="D267" s="213" t="s">
        <v>223</v>
      </c>
      <c r="E267" s="214" t="s">
        <v>1627</v>
      </c>
      <c r="F267" s="215" t="s">
        <v>1628</v>
      </c>
      <c r="G267" s="216" t="s">
        <v>278</v>
      </c>
      <c r="H267" s="217">
        <v>14</v>
      </c>
      <c r="I267" s="218"/>
      <c r="J267" s="219">
        <f t="shared" si="50"/>
        <v>0</v>
      </c>
      <c r="K267" s="220"/>
      <c r="L267" s="221"/>
      <c r="M267" s="222" t="s">
        <v>1</v>
      </c>
      <c r="N267" s="223" t="s">
        <v>45</v>
      </c>
      <c r="O267" s="72"/>
      <c r="P267" s="209">
        <f t="shared" si="51"/>
        <v>0</v>
      </c>
      <c r="Q267" s="209">
        <v>0</v>
      </c>
      <c r="R267" s="209">
        <f t="shared" si="52"/>
        <v>0</v>
      </c>
      <c r="S267" s="209">
        <v>0</v>
      </c>
      <c r="T267" s="210">
        <f t="shared" si="53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211" t="s">
        <v>337</v>
      </c>
      <c r="AT267" s="211" t="s">
        <v>223</v>
      </c>
      <c r="AU267" s="211" t="s">
        <v>90</v>
      </c>
      <c r="AY267" s="14" t="s">
        <v>205</v>
      </c>
      <c r="BE267" s="212">
        <f t="shared" si="54"/>
        <v>0</v>
      </c>
      <c r="BF267" s="212">
        <f t="shared" si="55"/>
        <v>0</v>
      </c>
      <c r="BG267" s="212">
        <f t="shared" si="56"/>
        <v>0</v>
      </c>
      <c r="BH267" s="212">
        <f t="shared" si="57"/>
        <v>0</v>
      </c>
      <c r="BI267" s="212">
        <f t="shared" si="58"/>
        <v>0</v>
      </c>
      <c r="BJ267" s="14" t="s">
        <v>90</v>
      </c>
      <c r="BK267" s="212">
        <f t="shared" si="59"/>
        <v>0</v>
      </c>
      <c r="BL267" s="14" t="s">
        <v>271</v>
      </c>
      <c r="BM267" s="211" t="s">
        <v>1629</v>
      </c>
    </row>
    <row r="268" spans="1:65" s="2" customFormat="1" ht="24.15" customHeight="1">
      <c r="A268" s="31"/>
      <c r="B268" s="32"/>
      <c r="C268" s="199" t="s">
        <v>731</v>
      </c>
      <c r="D268" s="199" t="s">
        <v>207</v>
      </c>
      <c r="E268" s="200" t="s">
        <v>1630</v>
      </c>
      <c r="F268" s="201" t="s">
        <v>1631</v>
      </c>
      <c r="G268" s="202" t="s">
        <v>278</v>
      </c>
      <c r="H268" s="203">
        <v>1</v>
      </c>
      <c r="I268" s="204"/>
      <c r="J268" s="205">
        <f t="shared" si="50"/>
        <v>0</v>
      </c>
      <c r="K268" s="206"/>
      <c r="L268" s="36"/>
      <c r="M268" s="207" t="s">
        <v>1</v>
      </c>
      <c r="N268" s="208" t="s">
        <v>45</v>
      </c>
      <c r="O268" s="72"/>
      <c r="P268" s="209">
        <f t="shared" si="51"/>
        <v>0</v>
      </c>
      <c r="Q268" s="209">
        <v>0</v>
      </c>
      <c r="R268" s="209">
        <f t="shared" si="52"/>
        <v>0</v>
      </c>
      <c r="S268" s="209">
        <v>0</v>
      </c>
      <c r="T268" s="210">
        <f t="shared" si="53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211" t="s">
        <v>271</v>
      </c>
      <c r="AT268" s="211" t="s">
        <v>207</v>
      </c>
      <c r="AU268" s="211" t="s">
        <v>90</v>
      </c>
      <c r="AY268" s="14" t="s">
        <v>205</v>
      </c>
      <c r="BE268" s="212">
        <f t="shared" si="54"/>
        <v>0</v>
      </c>
      <c r="BF268" s="212">
        <f t="shared" si="55"/>
        <v>0</v>
      </c>
      <c r="BG268" s="212">
        <f t="shared" si="56"/>
        <v>0</v>
      </c>
      <c r="BH268" s="212">
        <f t="shared" si="57"/>
        <v>0</v>
      </c>
      <c r="BI268" s="212">
        <f t="shared" si="58"/>
        <v>0</v>
      </c>
      <c r="BJ268" s="14" t="s">
        <v>90</v>
      </c>
      <c r="BK268" s="212">
        <f t="shared" si="59"/>
        <v>0</v>
      </c>
      <c r="BL268" s="14" t="s">
        <v>271</v>
      </c>
      <c r="BM268" s="211" t="s">
        <v>1632</v>
      </c>
    </row>
    <row r="269" spans="1:65" s="2" customFormat="1" ht="21.75" customHeight="1">
      <c r="A269" s="31"/>
      <c r="B269" s="32"/>
      <c r="C269" s="199" t="s">
        <v>735</v>
      </c>
      <c r="D269" s="199" t="s">
        <v>207</v>
      </c>
      <c r="E269" s="200" t="s">
        <v>1633</v>
      </c>
      <c r="F269" s="201" t="s">
        <v>1634</v>
      </c>
      <c r="G269" s="202" t="s">
        <v>278</v>
      </c>
      <c r="H269" s="203">
        <v>2</v>
      </c>
      <c r="I269" s="204"/>
      <c r="J269" s="205">
        <f t="shared" si="50"/>
        <v>0</v>
      </c>
      <c r="K269" s="206"/>
      <c r="L269" s="36"/>
      <c r="M269" s="207" t="s">
        <v>1</v>
      </c>
      <c r="N269" s="208" t="s">
        <v>45</v>
      </c>
      <c r="O269" s="72"/>
      <c r="P269" s="209">
        <f t="shared" si="51"/>
        <v>0</v>
      </c>
      <c r="Q269" s="209">
        <v>0</v>
      </c>
      <c r="R269" s="209">
        <f t="shared" si="52"/>
        <v>0</v>
      </c>
      <c r="S269" s="209">
        <v>0</v>
      </c>
      <c r="T269" s="210">
        <f t="shared" si="53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211" t="s">
        <v>271</v>
      </c>
      <c r="AT269" s="211" t="s">
        <v>207</v>
      </c>
      <c r="AU269" s="211" t="s">
        <v>90</v>
      </c>
      <c r="AY269" s="14" t="s">
        <v>205</v>
      </c>
      <c r="BE269" s="212">
        <f t="shared" si="54"/>
        <v>0</v>
      </c>
      <c r="BF269" s="212">
        <f t="shared" si="55"/>
        <v>0</v>
      </c>
      <c r="BG269" s="212">
        <f t="shared" si="56"/>
        <v>0</v>
      </c>
      <c r="BH269" s="212">
        <f t="shared" si="57"/>
        <v>0</v>
      </c>
      <c r="BI269" s="212">
        <f t="shared" si="58"/>
        <v>0</v>
      </c>
      <c r="BJ269" s="14" t="s">
        <v>90</v>
      </c>
      <c r="BK269" s="212">
        <f t="shared" si="59"/>
        <v>0</v>
      </c>
      <c r="BL269" s="14" t="s">
        <v>271</v>
      </c>
      <c r="BM269" s="211" t="s">
        <v>1635</v>
      </c>
    </row>
    <row r="270" spans="1:65" s="2" customFormat="1" ht="21.75" customHeight="1">
      <c r="A270" s="31"/>
      <c r="B270" s="32"/>
      <c r="C270" s="213" t="s">
        <v>739</v>
      </c>
      <c r="D270" s="213" t="s">
        <v>223</v>
      </c>
      <c r="E270" s="214" t="s">
        <v>1636</v>
      </c>
      <c r="F270" s="215" t="s">
        <v>1637</v>
      </c>
      <c r="G270" s="216" t="s">
        <v>278</v>
      </c>
      <c r="H270" s="217">
        <v>2</v>
      </c>
      <c r="I270" s="218"/>
      <c r="J270" s="219">
        <f t="shared" si="50"/>
        <v>0</v>
      </c>
      <c r="K270" s="220"/>
      <c r="L270" s="221"/>
      <c r="M270" s="222" t="s">
        <v>1</v>
      </c>
      <c r="N270" s="223" t="s">
        <v>45</v>
      </c>
      <c r="O270" s="72"/>
      <c r="P270" s="209">
        <f t="shared" si="51"/>
        <v>0</v>
      </c>
      <c r="Q270" s="209">
        <v>0</v>
      </c>
      <c r="R270" s="209">
        <f t="shared" si="52"/>
        <v>0</v>
      </c>
      <c r="S270" s="209">
        <v>0</v>
      </c>
      <c r="T270" s="210">
        <f t="shared" si="53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211" t="s">
        <v>337</v>
      </c>
      <c r="AT270" s="211" t="s">
        <v>223</v>
      </c>
      <c r="AU270" s="211" t="s">
        <v>90</v>
      </c>
      <c r="AY270" s="14" t="s">
        <v>205</v>
      </c>
      <c r="BE270" s="212">
        <f t="shared" si="54"/>
        <v>0</v>
      </c>
      <c r="BF270" s="212">
        <f t="shared" si="55"/>
        <v>0</v>
      </c>
      <c r="BG270" s="212">
        <f t="shared" si="56"/>
        <v>0</v>
      </c>
      <c r="BH270" s="212">
        <f t="shared" si="57"/>
        <v>0</v>
      </c>
      <c r="BI270" s="212">
        <f t="shared" si="58"/>
        <v>0</v>
      </c>
      <c r="BJ270" s="14" t="s">
        <v>90</v>
      </c>
      <c r="BK270" s="212">
        <f t="shared" si="59"/>
        <v>0</v>
      </c>
      <c r="BL270" s="14" t="s">
        <v>271</v>
      </c>
      <c r="BM270" s="211" t="s">
        <v>1638</v>
      </c>
    </row>
    <row r="271" spans="1:65" s="2" customFormat="1" ht="24.15" customHeight="1">
      <c r="A271" s="31"/>
      <c r="B271" s="32"/>
      <c r="C271" s="199" t="s">
        <v>743</v>
      </c>
      <c r="D271" s="199" t="s">
        <v>207</v>
      </c>
      <c r="E271" s="200" t="s">
        <v>1639</v>
      </c>
      <c r="F271" s="201" t="s">
        <v>1640</v>
      </c>
      <c r="G271" s="202" t="s">
        <v>487</v>
      </c>
      <c r="H271" s="224"/>
      <c r="I271" s="204"/>
      <c r="J271" s="205">
        <f t="shared" si="50"/>
        <v>0</v>
      </c>
      <c r="K271" s="206"/>
      <c r="L271" s="36"/>
      <c r="M271" s="207" t="s">
        <v>1</v>
      </c>
      <c r="N271" s="208" t="s">
        <v>45</v>
      </c>
      <c r="O271" s="72"/>
      <c r="P271" s="209">
        <f t="shared" si="51"/>
        <v>0</v>
      </c>
      <c r="Q271" s="209">
        <v>0</v>
      </c>
      <c r="R271" s="209">
        <f t="shared" si="52"/>
        <v>0</v>
      </c>
      <c r="S271" s="209">
        <v>0</v>
      </c>
      <c r="T271" s="210">
        <f t="shared" si="53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211" t="s">
        <v>271</v>
      </c>
      <c r="AT271" s="211" t="s">
        <v>207</v>
      </c>
      <c r="AU271" s="211" t="s">
        <v>90</v>
      </c>
      <c r="AY271" s="14" t="s">
        <v>205</v>
      </c>
      <c r="BE271" s="212">
        <f t="shared" si="54"/>
        <v>0</v>
      </c>
      <c r="BF271" s="212">
        <f t="shared" si="55"/>
        <v>0</v>
      </c>
      <c r="BG271" s="212">
        <f t="shared" si="56"/>
        <v>0</v>
      </c>
      <c r="BH271" s="212">
        <f t="shared" si="57"/>
        <v>0</v>
      </c>
      <c r="BI271" s="212">
        <f t="shared" si="58"/>
        <v>0</v>
      </c>
      <c r="BJ271" s="14" t="s">
        <v>90</v>
      </c>
      <c r="BK271" s="212">
        <f t="shared" si="59"/>
        <v>0</v>
      </c>
      <c r="BL271" s="14" t="s">
        <v>271</v>
      </c>
      <c r="BM271" s="211" t="s">
        <v>1287</v>
      </c>
    </row>
    <row r="272" spans="1:65" s="12" customFormat="1" ht="25.95" customHeight="1">
      <c r="B272" s="183"/>
      <c r="C272" s="184"/>
      <c r="D272" s="185" t="s">
        <v>78</v>
      </c>
      <c r="E272" s="186" t="s">
        <v>1641</v>
      </c>
      <c r="F272" s="186" t="s">
        <v>1152</v>
      </c>
      <c r="G272" s="184"/>
      <c r="H272" s="184"/>
      <c r="I272" s="187"/>
      <c r="J272" s="188">
        <f>BK272</f>
        <v>0</v>
      </c>
      <c r="K272" s="184"/>
      <c r="L272" s="189"/>
      <c r="M272" s="190"/>
      <c r="N272" s="191"/>
      <c r="O272" s="191"/>
      <c r="P272" s="192">
        <f>SUM(P273:P274)</f>
        <v>0</v>
      </c>
      <c r="Q272" s="191"/>
      <c r="R272" s="192">
        <f>SUM(R273:R274)</f>
        <v>0</v>
      </c>
      <c r="S272" s="191"/>
      <c r="T272" s="193">
        <f>SUM(T273:T274)</f>
        <v>0</v>
      </c>
      <c r="AR272" s="194" t="s">
        <v>211</v>
      </c>
      <c r="AT272" s="195" t="s">
        <v>78</v>
      </c>
      <c r="AU272" s="195" t="s">
        <v>7</v>
      </c>
      <c r="AY272" s="194" t="s">
        <v>205</v>
      </c>
      <c r="BK272" s="196">
        <f>SUM(BK273:BK274)</f>
        <v>0</v>
      </c>
    </row>
    <row r="273" spans="1:65" s="2" customFormat="1" ht="44.25" customHeight="1">
      <c r="A273" s="31"/>
      <c r="B273" s="32"/>
      <c r="C273" s="199" t="s">
        <v>747</v>
      </c>
      <c r="D273" s="199" t="s">
        <v>207</v>
      </c>
      <c r="E273" s="200" t="s">
        <v>1642</v>
      </c>
      <c r="F273" s="201" t="s">
        <v>1643</v>
      </c>
      <c r="G273" s="202" t="s">
        <v>1157</v>
      </c>
      <c r="H273" s="203">
        <v>96</v>
      </c>
      <c r="I273" s="204"/>
      <c r="J273" s="205">
        <f>ROUND(I273*H273,2)</f>
        <v>0</v>
      </c>
      <c r="K273" s="206"/>
      <c r="L273" s="36"/>
      <c r="M273" s="207" t="s">
        <v>1</v>
      </c>
      <c r="N273" s="208" t="s">
        <v>45</v>
      </c>
      <c r="O273" s="72"/>
      <c r="P273" s="209">
        <f>O273*H273</f>
        <v>0</v>
      </c>
      <c r="Q273" s="209">
        <v>0</v>
      </c>
      <c r="R273" s="209">
        <f>Q273*H273</f>
        <v>0</v>
      </c>
      <c r="S273" s="209">
        <v>0</v>
      </c>
      <c r="T273" s="210">
        <f>S273*H273</f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211" t="s">
        <v>1644</v>
      </c>
      <c r="AT273" s="211" t="s">
        <v>207</v>
      </c>
      <c r="AU273" s="211" t="s">
        <v>85</v>
      </c>
      <c r="AY273" s="14" t="s">
        <v>205</v>
      </c>
      <c r="BE273" s="212">
        <f>IF(N273="základná",J273,0)</f>
        <v>0</v>
      </c>
      <c r="BF273" s="212">
        <f>IF(N273="znížená",J273,0)</f>
        <v>0</v>
      </c>
      <c r="BG273" s="212">
        <f>IF(N273="zákl. prenesená",J273,0)</f>
        <v>0</v>
      </c>
      <c r="BH273" s="212">
        <f>IF(N273="zníž. prenesená",J273,0)</f>
        <v>0</v>
      </c>
      <c r="BI273" s="212">
        <f>IF(N273="nulová",J273,0)</f>
        <v>0</v>
      </c>
      <c r="BJ273" s="14" t="s">
        <v>90</v>
      </c>
      <c r="BK273" s="212">
        <f>ROUND(I273*H273,2)</f>
        <v>0</v>
      </c>
      <c r="BL273" s="14" t="s">
        <v>1644</v>
      </c>
      <c r="BM273" s="211" t="s">
        <v>1645</v>
      </c>
    </row>
    <row r="274" spans="1:65" s="2" customFormat="1" ht="37.799999999999997" customHeight="1">
      <c r="A274" s="31"/>
      <c r="B274" s="32"/>
      <c r="C274" s="199" t="s">
        <v>751</v>
      </c>
      <c r="D274" s="199" t="s">
        <v>207</v>
      </c>
      <c r="E274" s="200" t="s">
        <v>1646</v>
      </c>
      <c r="F274" s="201" t="s">
        <v>1647</v>
      </c>
      <c r="G274" s="202" t="s">
        <v>1157</v>
      </c>
      <c r="H274" s="203">
        <v>24</v>
      </c>
      <c r="I274" s="204"/>
      <c r="J274" s="205">
        <f>ROUND(I274*H274,2)</f>
        <v>0</v>
      </c>
      <c r="K274" s="206"/>
      <c r="L274" s="36"/>
      <c r="M274" s="225" t="s">
        <v>1</v>
      </c>
      <c r="N274" s="226" t="s">
        <v>45</v>
      </c>
      <c r="O274" s="227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211" t="s">
        <v>1644</v>
      </c>
      <c r="AT274" s="211" t="s">
        <v>207</v>
      </c>
      <c r="AU274" s="211" t="s">
        <v>85</v>
      </c>
      <c r="AY274" s="14" t="s">
        <v>205</v>
      </c>
      <c r="BE274" s="212">
        <f>IF(N274="základná",J274,0)</f>
        <v>0</v>
      </c>
      <c r="BF274" s="212">
        <f>IF(N274="znížená",J274,0)</f>
        <v>0</v>
      </c>
      <c r="BG274" s="212">
        <f>IF(N274="zákl. prenesená",J274,0)</f>
        <v>0</v>
      </c>
      <c r="BH274" s="212">
        <f>IF(N274="zníž. prenesená",J274,0)</f>
        <v>0</v>
      </c>
      <c r="BI274" s="212">
        <f>IF(N274="nulová",J274,0)</f>
        <v>0</v>
      </c>
      <c r="BJ274" s="14" t="s">
        <v>90</v>
      </c>
      <c r="BK274" s="212">
        <f>ROUND(I274*H274,2)</f>
        <v>0</v>
      </c>
      <c r="BL274" s="14" t="s">
        <v>1644</v>
      </c>
      <c r="BM274" s="211" t="s">
        <v>1648</v>
      </c>
    </row>
    <row r="275" spans="1:65" s="2" customFormat="1" ht="6.9" customHeight="1">
      <c r="A275" s="31"/>
      <c r="B275" s="55"/>
      <c r="C275" s="56"/>
      <c r="D275" s="56"/>
      <c r="E275" s="56"/>
      <c r="F275" s="56"/>
      <c r="G275" s="56"/>
      <c r="H275" s="56"/>
      <c r="I275" s="56"/>
      <c r="J275" s="56"/>
      <c r="K275" s="56"/>
      <c r="L275" s="36"/>
      <c r="M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</row>
  </sheetData>
  <sheetProtection algorithmName="SHA-512" hashValue="WzFWMI/JmP+5/Keq9KTGQd0iHZL0fazHm7wbkPHcv4zLJ85f/73fPFwjD4Vc/uTySSU3vS4aILzOqoJNpoUvzg==" saltValue="2Bn1hWut5hcn5mldC1bX3PUbWeMtitPXy9b5b9ohrKAwOkFl4O9hDYmG+clcpV691SvvQT0EeYLI5QvUuV/otg==" spinCount="100000" sheet="1" objects="1" scenarios="1" formatColumns="0" formatRows="0" autoFilter="0"/>
  <autoFilter ref="C130:K274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155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s="1" customFormat="1" ht="12" customHeight="1">
      <c r="B8" s="17"/>
      <c r="D8" s="120" t="s">
        <v>160</v>
      </c>
      <c r="L8" s="17"/>
    </row>
    <row r="9" spans="1:46" s="2" customFormat="1" ht="16.5" customHeight="1">
      <c r="A9" s="31"/>
      <c r="B9" s="36"/>
      <c r="C9" s="31"/>
      <c r="D9" s="31"/>
      <c r="E9" s="285" t="s">
        <v>161</v>
      </c>
      <c r="F9" s="287"/>
      <c r="G9" s="287"/>
      <c r="H9" s="287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>
      <c r="A10" s="31"/>
      <c r="B10" s="36"/>
      <c r="C10" s="31"/>
      <c r="D10" s="120" t="s">
        <v>162</v>
      </c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>
      <c r="A11" s="31"/>
      <c r="B11" s="36"/>
      <c r="C11" s="31"/>
      <c r="D11" s="31"/>
      <c r="E11" s="288" t="s">
        <v>1649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0.199999999999999">
      <c r="A12" s="31"/>
      <c r="B12" s="36"/>
      <c r="C12" s="31"/>
      <c r="D12" s="31"/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>
      <c r="A13" s="31"/>
      <c r="B13" s="36"/>
      <c r="C13" s="31"/>
      <c r="D13" s="120" t="s">
        <v>18</v>
      </c>
      <c r="E13" s="31"/>
      <c r="F13" s="111" t="s">
        <v>1</v>
      </c>
      <c r="G13" s="31"/>
      <c r="H13" s="31"/>
      <c r="I13" s="120" t="s">
        <v>19</v>
      </c>
      <c r="J13" s="111" t="s">
        <v>1</v>
      </c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20</v>
      </c>
      <c r="E14" s="31"/>
      <c r="F14" s="111" t="s">
        <v>21</v>
      </c>
      <c r="G14" s="31"/>
      <c r="H14" s="31"/>
      <c r="I14" s="120" t="s">
        <v>22</v>
      </c>
      <c r="J14" s="121" t="str">
        <f>'Rekapitulácia stavby'!AN8</f>
        <v>Vyplň údaj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8" customHeight="1">
      <c r="A15" s="31"/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23</v>
      </c>
      <c r="E16" s="31"/>
      <c r="F16" s="31"/>
      <c r="G16" s="31"/>
      <c r="H16" s="31"/>
      <c r="I16" s="120" t="s">
        <v>24</v>
      </c>
      <c r="J16" s="111" t="s">
        <v>25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>
      <c r="A17" s="31"/>
      <c r="B17" s="36"/>
      <c r="C17" s="31"/>
      <c r="D17" s="31"/>
      <c r="E17" s="111" t="s">
        <v>26</v>
      </c>
      <c r="F17" s="31"/>
      <c r="G17" s="31"/>
      <c r="H17" s="31"/>
      <c r="I17" s="120" t="s">
        <v>27</v>
      </c>
      <c r="J17" s="111" t="s">
        <v>28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" customHeight="1">
      <c r="A18" s="31"/>
      <c r="B18" s="36"/>
      <c r="C18" s="31"/>
      <c r="D18" s="31"/>
      <c r="E18" s="31"/>
      <c r="F18" s="31"/>
      <c r="G18" s="31"/>
      <c r="H18" s="31"/>
      <c r="I18" s="31"/>
      <c r="J18" s="31"/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>
      <c r="A19" s="31"/>
      <c r="B19" s="36"/>
      <c r="C19" s="31"/>
      <c r="D19" s="120" t="s">
        <v>29</v>
      </c>
      <c r="E19" s="31"/>
      <c r="F19" s="31"/>
      <c r="G19" s="31"/>
      <c r="H19" s="31"/>
      <c r="I19" s="120" t="s">
        <v>24</v>
      </c>
      <c r="J19" s="27" t="str">
        <f>'Rekapitulácia stavby'!AN13</f>
        <v>Vyplň údaj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>
      <c r="A20" s="31"/>
      <c r="B20" s="36"/>
      <c r="C20" s="31"/>
      <c r="D20" s="31"/>
      <c r="E20" s="289" t="str">
        <f>'Rekapitulácia stavby'!E14</f>
        <v>Vyplň údaj</v>
      </c>
      <c r="F20" s="290"/>
      <c r="G20" s="290"/>
      <c r="H20" s="290"/>
      <c r="I20" s="120" t="s">
        <v>27</v>
      </c>
      <c r="J20" s="27" t="str">
        <f>'Rekapitulácia stavby'!AN14</f>
        <v>Vyplň údaj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" customHeight="1">
      <c r="A21" s="31"/>
      <c r="B21" s="36"/>
      <c r="C21" s="31"/>
      <c r="D21" s="31"/>
      <c r="E21" s="31"/>
      <c r="F21" s="31"/>
      <c r="G21" s="31"/>
      <c r="H21" s="31"/>
      <c r="I21" s="31"/>
      <c r="J21" s="31"/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>
      <c r="A22" s="31"/>
      <c r="B22" s="36"/>
      <c r="C22" s="31"/>
      <c r="D22" s="120" t="s">
        <v>31</v>
      </c>
      <c r="E22" s="31"/>
      <c r="F22" s="31"/>
      <c r="G22" s="31"/>
      <c r="H22" s="31"/>
      <c r="I22" s="120" t="s">
        <v>24</v>
      </c>
      <c r="J22" s="111" t="s">
        <v>32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>
      <c r="A23" s="31"/>
      <c r="B23" s="36"/>
      <c r="C23" s="31"/>
      <c r="D23" s="31"/>
      <c r="E23" s="111" t="s">
        <v>33</v>
      </c>
      <c r="F23" s="31"/>
      <c r="G23" s="31"/>
      <c r="H23" s="31"/>
      <c r="I23" s="120" t="s">
        <v>27</v>
      </c>
      <c r="J23" s="111" t="s">
        <v>34</v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" customHeight="1">
      <c r="A24" s="31"/>
      <c r="B24" s="36"/>
      <c r="C24" s="31"/>
      <c r="D24" s="31"/>
      <c r="E24" s="31"/>
      <c r="F24" s="31"/>
      <c r="G24" s="31"/>
      <c r="H24" s="31"/>
      <c r="I24" s="31"/>
      <c r="J24" s="31"/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>
      <c r="A25" s="31"/>
      <c r="B25" s="36"/>
      <c r="C25" s="31"/>
      <c r="D25" s="120" t="s">
        <v>36</v>
      </c>
      <c r="E25" s="31"/>
      <c r="F25" s="31"/>
      <c r="G25" s="31"/>
      <c r="H25" s="31"/>
      <c r="I25" s="120" t="s">
        <v>24</v>
      </c>
      <c r="J25" s="111" t="str">
        <f>IF('Rekapitulácia stavby'!AN19="","",'Rekapitulácia stavby'!AN19)</f>
        <v/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>
      <c r="A26" s="31"/>
      <c r="B26" s="36"/>
      <c r="C26" s="31"/>
      <c r="D26" s="31"/>
      <c r="E26" s="111" t="str">
        <f>IF('Rekapitulácia stavby'!E20="","",'Rekapitulácia stavby'!E20)</f>
        <v xml:space="preserve"> </v>
      </c>
      <c r="F26" s="31"/>
      <c r="G26" s="31"/>
      <c r="H26" s="31"/>
      <c r="I26" s="120" t="s">
        <v>27</v>
      </c>
      <c r="J26" s="111" t="str">
        <f>IF('Rekapitulácia stavby'!AN20="","",'Rekapitulácia stavby'!AN20)</f>
        <v/>
      </c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" customHeight="1">
      <c r="A27" s="31"/>
      <c r="B27" s="36"/>
      <c r="C27" s="31"/>
      <c r="D27" s="31"/>
      <c r="E27" s="31"/>
      <c r="F27" s="31"/>
      <c r="G27" s="31"/>
      <c r="H27" s="31"/>
      <c r="I27" s="31"/>
      <c r="J27" s="31"/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>
      <c r="A28" s="31"/>
      <c r="B28" s="36"/>
      <c r="C28" s="31"/>
      <c r="D28" s="120" t="s">
        <v>38</v>
      </c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>
      <c r="A29" s="124"/>
      <c r="B29" s="125"/>
      <c r="C29" s="124"/>
      <c r="D29" s="124"/>
      <c r="E29" s="291" t="s">
        <v>1</v>
      </c>
      <c r="F29" s="291"/>
      <c r="G29" s="291"/>
      <c r="H29" s="291"/>
      <c r="I29" s="124"/>
      <c r="J29" s="124"/>
      <c r="K29" s="124"/>
      <c r="L29" s="126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</row>
    <row r="30" spans="1:31" s="2" customFormat="1" ht="6.9" customHeight="1">
      <c r="A30" s="31"/>
      <c r="B30" s="36"/>
      <c r="C30" s="31"/>
      <c r="D30" s="31"/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27"/>
      <c r="E31" s="127"/>
      <c r="F31" s="127"/>
      <c r="G31" s="127"/>
      <c r="H31" s="127"/>
      <c r="I31" s="127"/>
      <c r="J31" s="127"/>
      <c r="K31" s="127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6"/>
      <c r="C32" s="31"/>
      <c r="D32" s="128" t="s">
        <v>39</v>
      </c>
      <c r="E32" s="31"/>
      <c r="F32" s="31"/>
      <c r="G32" s="31"/>
      <c r="H32" s="31"/>
      <c r="I32" s="31"/>
      <c r="J32" s="129">
        <f>ROUND(J130, 2)</f>
        <v>0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31"/>
      <c r="F34" s="130" t="s">
        <v>41</v>
      </c>
      <c r="G34" s="31"/>
      <c r="H34" s="31"/>
      <c r="I34" s="130" t="s">
        <v>40</v>
      </c>
      <c r="J34" s="130" t="s">
        <v>42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customHeight="1">
      <c r="A35" s="31"/>
      <c r="B35" s="36"/>
      <c r="C35" s="31"/>
      <c r="D35" s="131" t="s">
        <v>43</v>
      </c>
      <c r="E35" s="132" t="s">
        <v>44</v>
      </c>
      <c r="F35" s="133">
        <f>ROUND((SUM(BE130:BE224)),  2)</f>
        <v>0</v>
      </c>
      <c r="G35" s="134"/>
      <c r="H35" s="134"/>
      <c r="I35" s="135">
        <v>0</v>
      </c>
      <c r="J35" s="133">
        <f>ROUND(((SUM(BE130:BE224))*I35),  2)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132" t="s">
        <v>45</v>
      </c>
      <c r="F36" s="133">
        <f>ROUND((SUM(BF130:BF224)),  2)</f>
        <v>0</v>
      </c>
      <c r="G36" s="134"/>
      <c r="H36" s="134"/>
      <c r="I36" s="135">
        <v>0.2</v>
      </c>
      <c r="J36" s="133">
        <f>ROUND(((SUM(BF130:BF224))*I36),  2)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20" t="s">
        <v>46</v>
      </c>
      <c r="F37" s="136">
        <f>ROUND((SUM(BG130:BG224)),  2)</f>
        <v>0</v>
      </c>
      <c r="G37" s="31"/>
      <c r="H37" s="31"/>
      <c r="I37" s="137">
        <v>0</v>
      </c>
      <c r="J37" s="136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hidden="1" customHeight="1">
      <c r="A38" s="31"/>
      <c r="B38" s="36"/>
      <c r="C38" s="31"/>
      <c r="D38" s="31"/>
      <c r="E38" s="120" t="s">
        <v>47</v>
      </c>
      <c r="F38" s="136">
        <f>ROUND((SUM(BH130:BH224)),  2)</f>
        <v>0</v>
      </c>
      <c r="G38" s="31"/>
      <c r="H38" s="31"/>
      <c r="I38" s="137">
        <v>0.2</v>
      </c>
      <c r="J38" s="136">
        <f>0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32" t="s">
        <v>48</v>
      </c>
      <c r="F39" s="133">
        <f>ROUND((SUM(BI130:BI224)),  2)</f>
        <v>0</v>
      </c>
      <c r="G39" s="134"/>
      <c r="H39" s="134"/>
      <c r="I39" s="135">
        <v>0</v>
      </c>
      <c r="J39" s="133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6"/>
      <c r="C41" s="138"/>
      <c r="D41" s="139" t="s">
        <v>49</v>
      </c>
      <c r="E41" s="140"/>
      <c r="F41" s="140"/>
      <c r="G41" s="141" t="s">
        <v>50</v>
      </c>
      <c r="H41" s="142" t="s">
        <v>51</v>
      </c>
      <c r="I41" s="140"/>
      <c r="J41" s="143">
        <f>SUM(J32:J39)</f>
        <v>0</v>
      </c>
      <c r="K41" s="144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2" customFormat="1" ht="16.5" customHeight="1">
      <c r="A87" s="31"/>
      <c r="B87" s="32"/>
      <c r="C87" s="33"/>
      <c r="D87" s="33"/>
      <c r="E87" s="292" t="s">
        <v>161</v>
      </c>
      <c r="F87" s="294"/>
      <c r="G87" s="294"/>
      <c r="H87" s="294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>
      <c r="A88" s="31"/>
      <c r="B88" s="32"/>
      <c r="C88" s="26" t="s">
        <v>162</v>
      </c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>
      <c r="A89" s="31"/>
      <c r="B89" s="32"/>
      <c r="C89" s="33"/>
      <c r="D89" s="33"/>
      <c r="E89" s="236" t="str">
        <f>E11</f>
        <v>SO 01-3 - Vykurovanie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>
      <c r="A91" s="31"/>
      <c r="B91" s="32"/>
      <c r="C91" s="26" t="s">
        <v>20</v>
      </c>
      <c r="D91" s="33"/>
      <c r="E91" s="33"/>
      <c r="F91" s="24" t="str">
        <f>F14</f>
        <v>Vígľaš-Pstruša</v>
      </c>
      <c r="G91" s="33"/>
      <c r="H91" s="33"/>
      <c r="I91" s="26" t="s">
        <v>22</v>
      </c>
      <c r="J91" s="67" t="str">
        <f>IF(J14="","",J14)</f>
        <v>Vyplň údaj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5.15" customHeight="1">
      <c r="A93" s="31"/>
      <c r="B93" s="32"/>
      <c r="C93" s="26" t="s">
        <v>23</v>
      </c>
      <c r="D93" s="33"/>
      <c r="E93" s="33"/>
      <c r="F93" s="24" t="str">
        <f>E17</f>
        <v>AGROSEV, spol. s r.o.</v>
      </c>
      <c r="G93" s="33"/>
      <c r="H93" s="33"/>
      <c r="I93" s="26" t="s">
        <v>31</v>
      </c>
      <c r="J93" s="29" t="str">
        <f>E23</f>
        <v>architektúra, s.r.o.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15.15" customHeight="1">
      <c r="A94" s="31"/>
      <c r="B94" s="32"/>
      <c r="C94" s="26" t="s">
        <v>29</v>
      </c>
      <c r="D94" s="33"/>
      <c r="E94" s="33"/>
      <c r="F94" s="24" t="str">
        <f>IF(E20="","",E20)</f>
        <v>Vyplň údaj</v>
      </c>
      <c r="G94" s="33"/>
      <c r="H94" s="33"/>
      <c r="I94" s="26" t="s">
        <v>36</v>
      </c>
      <c r="J94" s="29" t="str">
        <f>E26</f>
        <v xml:space="preserve"> </v>
      </c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>
      <c r="A96" s="31"/>
      <c r="B96" s="32"/>
      <c r="C96" s="156" t="s">
        <v>169</v>
      </c>
      <c r="D96" s="157"/>
      <c r="E96" s="157"/>
      <c r="F96" s="157"/>
      <c r="G96" s="157"/>
      <c r="H96" s="157"/>
      <c r="I96" s="157"/>
      <c r="J96" s="158" t="s">
        <v>170</v>
      </c>
      <c r="K96" s="157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8" customHeight="1">
      <c r="A98" s="31"/>
      <c r="B98" s="32"/>
      <c r="C98" s="159" t="s">
        <v>171</v>
      </c>
      <c r="D98" s="33"/>
      <c r="E98" s="33"/>
      <c r="F98" s="33"/>
      <c r="G98" s="33"/>
      <c r="H98" s="33"/>
      <c r="I98" s="33"/>
      <c r="J98" s="85">
        <f>J130</f>
        <v>0</v>
      </c>
      <c r="K98" s="33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4" t="s">
        <v>172</v>
      </c>
    </row>
    <row r="99" spans="1:47" s="9" customFormat="1" ht="24.9" customHeight="1">
      <c r="B99" s="160"/>
      <c r="C99" s="161"/>
      <c r="D99" s="162" t="s">
        <v>1650</v>
      </c>
      <c r="E99" s="163"/>
      <c r="F99" s="163"/>
      <c r="G99" s="163"/>
      <c r="H99" s="163"/>
      <c r="I99" s="163"/>
      <c r="J99" s="164">
        <f>J131</f>
        <v>0</v>
      </c>
      <c r="K99" s="161"/>
      <c r="L99" s="165"/>
    </row>
    <row r="100" spans="1:47" s="10" customFormat="1" ht="19.95" customHeight="1">
      <c r="B100" s="166"/>
      <c r="C100" s="105"/>
      <c r="D100" s="167" t="s">
        <v>1651</v>
      </c>
      <c r="E100" s="168"/>
      <c r="F100" s="168"/>
      <c r="G100" s="168"/>
      <c r="H100" s="168"/>
      <c r="I100" s="168"/>
      <c r="J100" s="169">
        <f>J132</f>
        <v>0</v>
      </c>
      <c r="K100" s="105"/>
      <c r="L100" s="170"/>
    </row>
    <row r="101" spans="1:47" s="10" customFormat="1" ht="19.95" customHeight="1">
      <c r="B101" s="166"/>
      <c r="C101" s="105"/>
      <c r="D101" s="167" t="s">
        <v>1652</v>
      </c>
      <c r="E101" s="168"/>
      <c r="F101" s="168"/>
      <c r="G101" s="168"/>
      <c r="H101" s="168"/>
      <c r="I101" s="168"/>
      <c r="J101" s="169">
        <f>J139</f>
        <v>0</v>
      </c>
      <c r="K101" s="105"/>
      <c r="L101" s="170"/>
    </row>
    <row r="102" spans="1:47" s="10" customFormat="1" ht="19.95" customHeight="1">
      <c r="B102" s="166"/>
      <c r="C102" s="105"/>
      <c r="D102" s="167" t="s">
        <v>1653</v>
      </c>
      <c r="E102" s="168"/>
      <c r="F102" s="168"/>
      <c r="G102" s="168"/>
      <c r="H102" s="168"/>
      <c r="I102" s="168"/>
      <c r="J102" s="169">
        <f>J162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1654</v>
      </c>
      <c r="E103" s="168"/>
      <c r="F103" s="168"/>
      <c r="G103" s="168"/>
      <c r="H103" s="168"/>
      <c r="I103" s="168"/>
      <c r="J103" s="169">
        <f>J171</f>
        <v>0</v>
      </c>
      <c r="K103" s="105"/>
      <c r="L103" s="170"/>
    </row>
    <row r="104" spans="1:47" s="10" customFormat="1" ht="19.95" customHeight="1">
      <c r="B104" s="166"/>
      <c r="C104" s="105"/>
      <c r="D104" s="167" t="s">
        <v>1655</v>
      </c>
      <c r="E104" s="168"/>
      <c r="F104" s="168"/>
      <c r="G104" s="168"/>
      <c r="H104" s="168"/>
      <c r="I104" s="168"/>
      <c r="J104" s="169">
        <f>J194</f>
        <v>0</v>
      </c>
      <c r="K104" s="105"/>
      <c r="L104" s="170"/>
    </row>
    <row r="105" spans="1:47" s="10" customFormat="1" ht="19.95" customHeight="1">
      <c r="B105" s="166"/>
      <c r="C105" s="105"/>
      <c r="D105" s="167" t="s">
        <v>1656</v>
      </c>
      <c r="E105" s="168"/>
      <c r="F105" s="168"/>
      <c r="G105" s="168"/>
      <c r="H105" s="168"/>
      <c r="I105" s="168"/>
      <c r="J105" s="169">
        <f>J213</f>
        <v>0</v>
      </c>
      <c r="K105" s="105"/>
      <c r="L105" s="170"/>
    </row>
    <row r="106" spans="1:47" s="10" customFormat="1" ht="19.95" customHeight="1">
      <c r="B106" s="166"/>
      <c r="C106" s="105"/>
      <c r="D106" s="167" t="s">
        <v>1657</v>
      </c>
      <c r="E106" s="168"/>
      <c r="F106" s="168"/>
      <c r="G106" s="168"/>
      <c r="H106" s="168"/>
      <c r="I106" s="168"/>
      <c r="J106" s="169">
        <f>J217</f>
        <v>0</v>
      </c>
      <c r="K106" s="105"/>
      <c r="L106" s="170"/>
    </row>
    <row r="107" spans="1:47" s="9" customFormat="1" ht="24.9" customHeight="1">
      <c r="B107" s="160"/>
      <c r="C107" s="161"/>
      <c r="D107" s="162" t="s">
        <v>1658</v>
      </c>
      <c r="E107" s="163"/>
      <c r="F107" s="163"/>
      <c r="G107" s="163"/>
      <c r="H107" s="163"/>
      <c r="I107" s="163"/>
      <c r="J107" s="164">
        <f>J220</f>
        <v>0</v>
      </c>
      <c r="K107" s="161"/>
      <c r="L107" s="165"/>
    </row>
    <row r="108" spans="1:47" s="9" customFormat="1" ht="24.9" customHeight="1">
      <c r="B108" s="160"/>
      <c r="C108" s="161"/>
      <c r="D108" s="162" t="s">
        <v>1659</v>
      </c>
      <c r="E108" s="163"/>
      <c r="F108" s="163"/>
      <c r="G108" s="163"/>
      <c r="H108" s="163"/>
      <c r="I108" s="163"/>
      <c r="J108" s="164">
        <f>J223</f>
        <v>0</v>
      </c>
      <c r="K108" s="161"/>
      <c r="L108" s="165"/>
    </row>
    <row r="109" spans="1:47" s="2" customFormat="1" ht="21.75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6.9" customHeight="1">
      <c r="A110" s="31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31" s="2" customFormat="1" ht="6.9" customHeight="1">
      <c r="A114" s="31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24.9" customHeight="1">
      <c r="A115" s="31"/>
      <c r="B115" s="32"/>
      <c r="C115" s="20" t="s">
        <v>191</v>
      </c>
      <c r="D115" s="33"/>
      <c r="E115" s="33"/>
      <c r="F115" s="33"/>
      <c r="G115" s="33"/>
      <c r="H115" s="3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12" customHeight="1">
      <c r="A117" s="31"/>
      <c r="B117" s="32"/>
      <c r="C117" s="26" t="s">
        <v>16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6.25" customHeight="1">
      <c r="A118" s="31"/>
      <c r="B118" s="32"/>
      <c r="C118" s="33"/>
      <c r="D118" s="33"/>
      <c r="E118" s="292" t="str">
        <f>E7</f>
        <v>Mäsovýroba, spracovanie mäsa a výroba regionálnych mäsových výrobkov</v>
      </c>
      <c r="F118" s="293"/>
      <c r="G118" s="293"/>
      <c r="H118" s="29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1" customFormat="1" ht="12" customHeight="1">
      <c r="B119" s="18"/>
      <c r="C119" s="26" t="s">
        <v>160</v>
      </c>
      <c r="D119" s="19"/>
      <c r="E119" s="19"/>
      <c r="F119" s="19"/>
      <c r="G119" s="19"/>
      <c r="H119" s="19"/>
      <c r="I119" s="19"/>
      <c r="J119" s="19"/>
      <c r="K119" s="19"/>
      <c r="L119" s="17"/>
    </row>
    <row r="120" spans="1:31" s="2" customFormat="1" ht="16.5" customHeight="1">
      <c r="A120" s="31"/>
      <c r="B120" s="32"/>
      <c r="C120" s="33"/>
      <c r="D120" s="33"/>
      <c r="E120" s="292" t="s">
        <v>161</v>
      </c>
      <c r="F120" s="294"/>
      <c r="G120" s="294"/>
      <c r="H120" s="294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162</v>
      </c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3"/>
      <c r="D122" s="33"/>
      <c r="E122" s="236" t="str">
        <f>E11</f>
        <v>SO 01-3 - Vykurovanie</v>
      </c>
      <c r="F122" s="294"/>
      <c r="G122" s="294"/>
      <c r="H122" s="294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20</v>
      </c>
      <c r="D124" s="33"/>
      <c r="E124" s="33"/>
      <c r="F124" s="24" t="str">
        <f>F14</f>
        <v>Vígľaš-Pstruša</v>
      </c>
      <c r="G124" s="33"/>
      <c r="H124" s="33"/>
      <c r="I124" s="26" t="s">
        <v>22</v>
      </c>
      <c r="J124" s="67" t="str">
        <f>IF(J14="","",J14)</f>
        <v>Vyplň údaj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15" customHeight="1">
      <c r="A126" s="31"/>
      <c r="B126" s="32"/>
      <c r="C126" s="26" t="s">
        <v>23</v>
      </c>
      <c r="D126" s="33"/>
      <c r="E126" s="33"/>
      <c r="F126" s="24" t="str">
        <f>E17</f>
        <v>AGROSEV, spol. s r.o.</v>
      </c>
      <c r="G126" s="33"/>
      <c r="H126" s="33"/>
      <c r="I126" s="26" t="s">
        <v>31</v>
      </c>
      <c r="J126" s="29" t="str">
        <f>E23</f>
        <v>architektúra, s.r.o.</v>
      </c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15" customHeight="1">
      <c r="A127" s="31"/>
      <c r="B127" s="32"/>
      <c r="C127" s="26" t="s">
        <v>29</v>
      </c>
      <c r="D127" s="33"/>
      <c r="E127" s="33"/>
      <c r="F127" s="24" t="str">
        <f>IF(E20="","",E20)</f>
        <v>Vyplň údaj</v>
      </c>
      <c r="G127" s="33"/>
      <c r="H127" s="33"/>
      <c r="I127" s="26" t="s">
        <v>36</v>
      </c>
      <c r="J127" s="29" t="str">
        <f>E26</f>
        <v xml:space="preserve"> </v>
      </c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3"/>
      <c r="D128" s="33"/>
      <c r="E128" s="33"/>
      <c r="F128" s="33"/>
      <c r="G128" s="33"/>
      <c r="H128" s="33"/>
      <c r="I128" s="33"/>
      <c r="J128" s="33"/>
      <c r="K128" s="33"/>
      <c r="L128" s="52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71"/>
      <c r="B129" s="172"/>
      <c r="C129" s="173" t="s">
        <v>192</v>
      </c>
      <c r="D129" s="174" t="s">
        <v>64</v>
      </c>
      <c r="E129" s="174" t="s">
        <v>60</v>
      </c>
      <c r="F129" s="174" t="s">
        <v>61</v>
      </c>
      <c r="G129" s="174" t="s">
        <v>193</v>
      </c>
      <c r="H129" s="174" t="s">
        <v>194</v>
      </c>
      <c r="I129" s="174" t="s">
        <v>195</v>
      </c>
      <c r="J129" s="175" t="s">
        <v>170</v>
      </c>
      <c r="K129" s="176" t="s">
        <v>196</v>
      </c>
      <c r="L129" s="177"/>
      <c r="M129" s="76" t="s">
        <v>1</v>
      </c>
      <c r="N129" s="77" t="s">
        <v>43</v>
      </c>
      <c r="O129" s="77" t="s">
        <v>197</v>
      </c>
      <c r="P129" s="77" t="s">
        <v>198</v>
      </c>
      <c r="Q129" s="77" t="s">
        <v>199</v>
      </c>
      <c r="R129" s="77" t="s">
        <v>200</v>
      </c>
      <c r="S129" s="77" t="s">
        <v>201</v>
      </c>
      <c r="T129" s="78" t="s">
        <v>202</v>
      </c>
      <c r="U129" s="171"/>
      <c r="V129" s="171"/>
      <c r="W129" s="171"/>
      <c r="X129" s="171"/>
      <c r="Y129" s="171"/>
      <c r="Z129" s="171"/>
      <c r="AA129" s="171"/>
      <c r="AB129" s="171"/>
      <c r="AC129" s="171"/>
      <c r="AD129" s="171"/>
      <c r="AE129" s="171"/>
    </row>
    <row r="130" spans="1:65" s="2" customFormat="1" ht="22.8" customHeight="1">
      <c r="A130" s="31"/>
      <c r="B130" s="32"/>
      <c r="C130" s="83" t="s">
        <v>171</v>
      </c>
      <c r="D130" s="33"/>
      <c r="E130" s="33"/>
      <c r="F130" s="33"/>
      <c r="G130" s="33"/>
      <c r="H130" s="33"/>
      <c r="I130" s="33"/>
      <c r="J130" s="178">
        <f>BK130</f>
        <v>0</v>
      </c>
      <c r="K130" s="33"/>
      <c r="L130" s="36"/>
      <c r="M130" s="79"/>
      <c r="N130" s="179"/>
      <c r="O130" s="80"/>
      <c r="P130" s="180">
        <f>P131+P220+P223</f>
        <v>0</v>
      </c>
      <c r="Q130" s="80"/>
      <c r="R130" s="180">
        <f>R131+R220+R223</f>
        <v>3.1774661199999983</v>
      </c>
      <c r="S130" s="80"/>
      <c r="T130" s="181">
        <f>T131+T220+T223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4" t="s">
        <v>78</v>
      </c>
      <c r="AU130" s="14" t="s">
        <v>172</v>
      </c>
      <c r="BK130" s="182">
        <f>BK131+BK220+BK223</f>
        <v>0</v>
      </c>
    </row>
    <row r="131" spans="1:65" s="12" customFormat="1" ht="25.95" customHeight="1">
      <c r="B131" s="183"/>
      <c r="C131" s="184"/>
      <c r="D131" s="185" t="s">
        <v>78</v>
      </c>
      <c r="E131" s="186" t="s">
        <v>463</v>
      </c>
      <c r="F131" s="186" t="s">
        <v>1660</v>
      </c>
      <c r="G131" s="184"/>
      <c r="H131" s="184"/>
      <c r="I131" s="187"/>
      <c r="J131" s="188">
        <f>BK131</f>
        <v>0</v>
      </c>
      <c r="K131" s="184"/>
      <c r="L131" s="189"/>
      <c r="M131" s="190"/>
      <c r="N131" s="191"/>
      <c r="O131" s="191"/>
      <c r="P131" s="192">
        <f>P132+P139+P162+P171+P194+P213+P217</f>
        <v>0</v>
      </c>
      <c r="Q131" s="191"/>
      <c r="R131" s="192">
        <f>R132+R139+R162+R171+R194+R213+R217</f>
        <v>3.1774661199999983</v>
      </c>
      <c r="S131" s="191"/>
      <c r="T131" s="193">
        <f>T132+T139+T162+T171+T194+T213+T217</f>
        <v>0</v>
      </c>
      <c r="AR131" s="194" t="s">
        <v>90</v>
      </c>
      <c r="AT131" s="195" t="s">
        <v>78</v>
      </c>
      <c r="AU131" s="195" t="s">
        <v>7</v>
      </c>
      <c r="AY131" s="194" t="s">
        <v>205</v>
      </c>
      <c r="BK131" s="196">
        <f>BK132+BK139+BK162+BK171+BK194+BK213+BK217</f>
        <v>0</v>
      </c>
    </row>
    <row r="132" spans="1:65" s="12" customFormat="1" ht="22.8" customHeight="1">
      <c r="B132" s="183"/>
      <c r="C132" s="184"/>
      <c r="D132" s="185" t="s">
        <v>78</v>
      </c>
      <c r="E132" s="197" t="s">
        <v>540</v>
      </c>
      <c r="F132" s="197" t="s">
        <v>1661</v>
      </c>
      <c r="G132" s="184"/>
      <c r="H132" s="184"/>
      <c r="I132" s="187"/>
      <c r="J132" s="198">
        <f>BK132</f>
        <v>0</v>
      </c>
      <c r="K132" s="184"/>
      <c r="L132" s="189"/>
      <c r="M132" s="190"/>
      <c r="N132" s="191"/>
      <c r="O132" s="191"/>
      <c r="P132" s="192">
        <f>SUM(P133:P138)</f>
        <v>0</v>
      </c>
      <c r="Q132" s="191"/>
      <c r="R132" s="192">
        <f>SUM(R133:R138)</f>
        <v>1.6142E-2</v>
      </c>
      <c r="S132" s="191"/>
      <c r="T132" s="193">
        <f>SUM(T133:T138)</f>
        <v>0</v>
      </c>
      <c r="AR132" s="194" t="s">
        <v>90</v>
      </c>
      <c r="AT132" s="195" t="s">
        <v>78</v>
      </c>
      <c r="AU132" s="195" t="s">
        <v>85</v>
      </c>
      <c r="AY132" s="194" t="s">
        <v>205</v>
      </c>
      <c r="BK132" s="196">
        <f>SUM(BK133:BK138)</f>
        <v>0</v>
      </c>
    </row>
    <row r="133" spans="1:65" s="2" customFormat="1" ht="24.15" customHeight="1">
      <c r="A133" s="31"/>
      <c r="B133" s="32"/>
      <c r="C133" s="199" t="s">
        <v>85</v>
      </c>
      <c r="D133" s="199" t="s">
        <v>207</v>
      </c>
      <c r="E133" s="200" t="s">
        <v>1350</v>
      </c>
      <c r="F133" s="201" t="s">
        <v>1351</v>
      </c>
      <c r="G133" s="202" t="s">
        <v>302</v>
      </c>
      <c r="H133" s="203">
        <v>98</v>
      </c>
      <c r="I133" s="204"/>
      <c r="J133" s="205">
        <f t="shared" ref="J133:J138" si="0">ROUND(I133*H133,2)</f>
        <v>0</v>
      </c>
      <c r="K133" s="206"/>
      <c r="L133" s="36"/>
      <c r="M133" s="207" t="s">
        <v>1</v>
      </c>
      <c r="N133" s="208" t="s">
        <v>45</v>
      </c>
      <c r="O133" s="72"/>
      <c r="P133" s="209">
        <f t="shared" ref="P133:P138" si="1">O133*H133</f>
        <v>0</v>
      </c>
      <c r="Q133" s="209">
        <v>9.0000000000000002E-6</v>
      </c>
      <c r="R133" s="209">
        <f t="shared" ref="R133:R138" si="2">Q133*H133</f>
        <v>8.8199999999999997E-4</v>
      </c>
      <c r="S133" s="209">
        <v>0</v>
      </c>
      <c r="T133" s="210">
        <f t="shared" ref="T133:T138" si="3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271</v>
      </c>
      <c r="AT133" s="211" t="s">
        <v>207</v>
      </c>
      <c r="AU133" s="211" t="s">
        <v>90</v>
      </c>
      <c r="AY133" s="14" t="s">
        <v>205</v>
      </c>
      <c r="BE133" s="212">
        <f t="shared" ref="BE133:BE138" si="4">IF(N133="základná",J133,0)</f>
        <v>0</v>
      </c>
      <c r="BF133" s="212">
        <f t="shared" ref="BF133:BF138" si="5">IF(N133="znížená",J133,0)</f>
        <v>0</v>
      </c>
      <c r="BG133" s="212">
        <f t="shared" ref="BG133:BG138" si="6">IF(N133="zákl. prenesená",J133,0)</f>
        <v>0</v>
      </c>
      <c r="BH133" s="212">
        <f t="shared" ref="BH133:BH138" si="7">IF(N133="zníž. prenesená",J133,0)</f>
        <v>0</v>
      </c>
      <c r="BI133" s="212">
        <f t="shared" ref="BI133:BI138" si="8">IF(N133="nulová",J133,0)</f>
        <v>0</v>
      </c>
      <c r="BJ133" s="14" t="s">
        <v>90</v>
      </c>
      <c r="BK133" s="212">
        <f t="shared" ref="BK133:BK138" si="9">ROUND(I133*H133,2)</f>
        <v>0</v>
      </c>
      <c r="BL133" s="14" t="s">
        <v>271</v>
      </c>
      <c r="BM133" s="211" t="s">
        <v>90</v>
      </c>
    </row>
    <row r="134" spans="1:65" s="2" customFormat="1" ht="24.15" customHeight="1">
      <c r="A134" s="31"/>
      <c r="B134" s="32"/>
      <c r="C134" s="213" t="s">
        <v>90</v>
      </c>
      <c r="D134" s="213" t="s">
        <v>223</v>
      </c>
      <c r="E134" s="214" t="s">
        <v>1352</v>
      </c>
      <c r="F134" s="215" t="s">
        <v>1662</v>
      </c>
      <c r="G134" s="216" t="s">
        <v>302</v>
      </c>
      <c r="H134" s="217">
        <v>75</v>
      </c>
      <c r="I134" s="218"/>
      <c r="J134" s="219">
        <f t="shared" si="0"/>
        <v>0</v>
      </c>
      <c r="K134" s="220"/>
      <c r="L134" s="221"/>
      <c r="M134" s="222" t="s">
        <v>1</v>
      </c>
      <c r="N134" s="223" t="s">
        <v>45</v>
      </c>
      <c r="O134" s="72"/>
      <c r="P134" s="209">
        <f t="shared" si="1"/>
        <v>0</v>
      </c>
      <c r="Q134" s="209">
        <v>3.0000000000000001E-5</v>
      </c>
      <c r="R134" s="209">
        <f t="shared" si="2"/>
        <v>2.2500000000000003E-3</v>
      </c>
      <c r="S134" s="209">
        <v>0</v>
      </c>
      <c r="T134" s="21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337</v>
      </c>
      <c r="AT134" s="211" t="s">
        <v>223</v>
      </c>
      <c r="AU134" s="211" t="s">
        <v>90</v>
      </c>
      <c r="AY134" s="14" t="s">
        <v>205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4" t="s">
        <v>90</v>
      </c>
      <c r="BK134" s="212">
        <f t="shared" si="9"/>
        <v>0</v>
      </c>
      <c r="BL134" s="14" t="s">
        <v>271</v>
      </c>
      <c r="BM134" s="211" t="s">
        <v>211</v>
      </c>
    </row>
    <row r="135" spans="1:65" s="2" customFormat="1" ht="24.15" customHeight="1">
      <c r="A135" s="31"/>
      <c r="B135" s="32"/>
      <c r="C135" s="213" t="s">
        <v>97</v>
      </c>
      <c r="D135" s="213" t="s">
        <v>223</v>
      </c>
      <c r="E135" s="214" t="s">
        <v>1354</v>
      </c>
      <c r="F135" s="215" t="s">
        <v>1355</v>
      </c>
      <c r="G135" s="216" t="s">
        <v>302</v>
      </c>
      <c r="H135" s="217">
        <v>23</v>
      </c>
      <c r="I135" s="218"/>
      <c r="J135" s="219">
        <f t="shared" si="0"/>
        <v>0</v>
      </c>
      <c r="K135" s="220"/>
      <c r="L135" s="221"/>
      <c r="M135" s="222" t="s">
        <v>1</v>
      </c>
      <c r="N135" s="223" t="s">
        <v>45</v>
      </c>
      <c r="O135" s="72"/>
      <c r="P135" s="209">
        <f t="shared" si="1"/>
        <v>0</v>
      </c>
      <c r="Q135" s="209">
        <v>4.0000000000000003E-5</v>
      </c>
      <c r="R135" s="209">
        <f t="shared" si="2"/>
        <v>9.2000000000000003E-4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337</v>
      </c>
      <c r="AT135" s="211" t="s">
        <v>223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271</v>
      </c>
      <c r="BM135" s="211" t="s">
        <v>229</v>
      </c>
    </row>
    <row r="136" spans="1:65" s="2" customFormat="1" ht="21.75" customHeight="1">
      <c r="A136" s="31"/>
      <c r="B136" s="32"/>
      <c r="C136" s="199" t="s">
        <v>211</v>
      </c>
      <c r="D136" s="199" t="s">
        <v>207</v>
      </c>
      <c r="E136" s="200" t="s">
        <v>1337</v>
      </c>
      <c r="F136" s="201" t="s">
        <v>1338</v>
      </c>
      <c r="G136" s="202" t="s">
        <v>302</v>
      </c>
      <c r="H136" s="203">
        <v>130</v>
      </c>
      <c r="I136" s="204"/>
      <c r="J136" s="205">
        <f t="shared" si="0"/>
        <v>0</v>
      </c>
      <c r="K136" s="206"/>
      <c r="L136" s="36"/>
      <c r="M136" s="207" t="s">
        <v>1</v>
      </c>
      <c r="N136" s="208" t="s">
        <v>45</v>
      </c>
      <c r="O136" s="72"/>
      <c r="P136" s="209">
        <f t="shared" si="1"/>
        <v>0</v>
      </c>
      <c r="Q136" s="209">
        <v>3.3000000000000003E-5</v>
      </c>
      <c r="R136" s="209">
        <f t="shared" si="2"/>
        <v>4.2900000000000004E-3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271</v>
      </c>
      <c r="AT136" s="211" t="s">
        <v>207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271</v>
      </c>
      <c r="BM136" s="211" t="s">
        <v>227</v>
      </c>
    </row>
    <row r="137" spans="1:65" s="2" customFormat="1" ht="24.15" customHeight="1">
      <c r="A137" s="31"/>
      <c r="B137" s="32"/>
      <c r="C137" s="213" t="s">
        <v>222</v>
      </c>
      <c r="D137" s="213" t="s">
        <v>223</v>
      </c>
      <c r="E137" s="214" t="s">
        <v>1339</v>
      </c>
      <c r="F137" s="215" t="s">
        <v>1340</v>
      </c>
      <c r="G137" s="216" t="s">
        <v>302</v>
      </c>
      <c r="H137" s="217">
        <v>130</v>
      </c>
      <c r="I137" s="218"/>
      <c r="J137" s="219">
        <f t="shared" si="0"/>
        <v>0</v>
      </c>
      <c r="K137" s="220"/>
      <c r="L137" s="221"/>
      <c r="M137" s="222" t="s">
        <v>1</v>
      </c>
      <c r="N137" s="223" t="s">
        <v>45</v>
      </c>
      <c r="O137" s="72"/>
      <c r="P137" s="209">
        <f t="shared" si="1"/>
        <v>0</v>
      </c>
      <c r="Q137" s="209">
        <v>6.0000000000000002E-5</v>
      </c>
      <c r="R137" s="209">
        <f t="shared" si="2"/>
        <v>7.8000000000000005E-3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337</v>
      </c>
      <c r="AT137" s="211" t="s">
        <v>223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271</v>
      </c>
      <c r="BM137" s="211" t="s">
        <v>245</v>
      </c>
    </row>
    <row r="138" spans="1:65" s="2" customFormat="1" ht="24.15" customHeight="1">
      <c r="A138" s="31"/>
      <c r="B138" s="32"/>
      <c r="C138" s="199" t="s">
        <v>229</v>
      </c>
      <c r="D138" s="199" t="s">
        <v>207</v>
      </c>
      <c r="E138" s="200" t="s">
        <v>583</v>
      </c>
      <c r="F138" s="201" t="s">
        <v>584</v>
      </c>
      <c r="G138" s="202" t="s">
        <v>487</v>
      </c>
      <c r="H138" s="224"/>
      <c r="I138" s="204"/>
      <c r="J138" s="205">
        <f t="shared" si="0"/>
        <v>0</v>
      </c>
      <c r="K138" s="206"/>
      <c r="L138" s="36"/>
      <c r="M138" s="207" t="s">
        <v>1</v>
      </c>
      <c r="N138" s="208" t="s">
        <v>45</v>
      </c>
      <c r="O138" s="72"/>
      <c r="P138" s="209">
        <f t="shared" si="1"/>
        <v>0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271</v>
      </c>
      <c r="AT138" s="211" t="s">
        <v>207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271</v>
      </c>
      <c r="BM138" s="211" t="s">
        <v>254</v>
      </c>
    </row>
    <row r="139" spans="1:65" s="12" customFormat="1" ht="22.8" customHeight="1">
      <c r="B139" s="183"/>
      <c r="C139" s="184"/>
      <c r="D139" s="185" t="s">
        <v>78</v>
      </c>
      <c r="E139" s="197" t="s">
        <v>1663</v>
      </c>
      <c r="F139" s="197" t="s">
        <v>1664</v>
      </c>
      <c r="G139" s="184"/>
      <c r="H139" s="184"/>
      <c r="I139" s="187"/>
      <c r="J139" s="198">
        <f>BK139</f>
        <v>0</v>
      </c>
      <c r="K139" s="184"/>
      <c r="L139" s="189"/>
      <c r="M139" s="190"/>
      <c r="N139" s="191"/>
      <c r="O139" s="191"/>
      <c r="P139" s="192">
        <f>SUM(P140:P161)</f>
        <v>0</v>
      </c>
      <c r="Q139" s="191"/>
      <c r="R139" s="192">
        <f>SUM(R140:R161)</f>
        <v>2.2804799999999985</v>
      </c>
      <c r="S139" s="191"/>
      <c r="T139" s="193">
        <f>SUM(T140:T161)</f>
        <v>0</v>
      </c>
      <c r="AR139" s="194" t="s">
        <v>90</v>
      </c>
      <c r="AT139" s="195" t="s">
        <v>78</v>
      </c>
      <c r="AU139" s="195" t="s">
        <v>85</v>
      </c>
      <c r="AY139" s="194" t="s">
        <v>205</v>
      </c>
      <c r="BK139" s="196">
        <f>SUM(BK140:BK161)</f>
        <v>0</v>
      </c>
    </row>
    <row r="140" spans="1:65" s="2" customFormat="1" ht="24.15" customHeight="1">
      <c r="A140" s="31"/>
      <c r="B140" s="32"/>
      <c r="C140" s="199" t="s">
        <v>234</v>
      </c>
      <c r="D140" s="199" t="s">
        <v>207</v>
      </c>
      <c r="E140" s="200" t="s">
        <v>1665</v>
      </c>
      <c r="F140" s="201" t="s">
        <v>1666</v>
      </c>
      <c r="G140" s="202" t="s">
        <v>1603</v>
      </c>
      <c r="H140" s="203">
        <v>1</v>
      </c>
      <c r="I140" s="204"/>
      <c r="J140" s="205">
        <f t="shared" ref="J140:J161" si="10">ROUND(I140*H140,2)</f>
        <v>0</v>
      </c>
      <c r="K140" s="206"/>
      <c r="L140" s="36"/>
      <c r="M140" s="207" t="s">
        <v>1</v>
      </c>
      <c r="N140" s="208" t="s">
        <v>45</v>
      </c>
      <c r="O140" s="72"/>
      <c r="P140" s="209">
        <f t="shared" ref="P140:P161" si="11">O140*H140</f>
        <v>0</v>
      </c>
      <c r="Q140" s="209">
        <v>0</v>
      </c>
      <c r="R140" s="209">
        <f t="shared" ref="R140:R161" si="12">Q140*H140</f>
        <v>0</v>
      </c>
      <c r="S140" s="209">
        <v>0</v>
      </c>
      <c r="T140" s="210">
        <f t="shared" ref="T140:T161" si="13"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271</v>
      </c>
      <c r="AT140" s="211" t="s">
        <v>207</v>
      </c>
      <c r="AU140" s="211" t="s">
        <v>90</v>
      </c>
      <c r="AY140" s="14" t="s">
        <v>205</v>
      </c>
      <c r="BE140" s="212">
        <f t="shared" ref="BE140:BE161" si="14">IF(N140="základná",J140,0)</f>
        <v>0</v>
      </c>
      <c r="BF140" s="212">
        <f t="shared" ref="BF140:BF161" si="15">IF(N140="znížená",J140,0)</f>
        <v>0</v>
      </c>
      <c r="BG140" s="212">
        <f t="shared" ref="BG140:BG161" si="16">IF(N140="zákl. prenesená",J140,0)</f>
        <v>0</v>
      </c>
      <c r="BH140" s="212">
        <f t="shared" ref="BH140:BH161" si="17">IF(N140="zníž. prenesená",J140,0)</f>
        <v>0</v>
      </c>
      <c r="BI140" s="212">
        <f t="shared" ref="BI140:BI161" si="18">IF(N140="nulová",J140,0)</f>
        <v>0</v>
      </c>
      <c r="BJ140" s="14" t="s">
        <v>90</v>
      </c>
      <c r="BK140" s="212">
        <f t="shared" ref="BK140:BK161" si="19">ROUND(I140*H140,2)</f>
        <v>0</v>
      </c>
      <c r="BL140" s="14" t="s">
        <v>271</v>
      </c>
      <c r="BM140" s="211" t="s">
        <v>262</v>
      </c>
    </row>
    <row r="141" spans="1:65" s="2" customFormat="1" ht="24.15" customHeight="1">
      <c r="A141" s="31"/>
      <c r="B141" s="32"/>
      <c r="C141" s="213" t="s">
        <v>227</v>
      </c>
      <c r="D141" s="213" t="s">
        <v>223</v>
      </c>
      <c r="E141" s="214" t="s">
        <v>1667</v>
      </c>
      <c r="F141" s="215" t="s">
        <v>1668</v>
      </c>
      <c r="G141" s="216" t="s">
        <v>278</v>
      </c>
      <c r="H141" s="217">
        <v>1</v>
      </c>
      <c r="I141" s="218"/>
      <c r="J141" s="219">
        <f t="shared" si="10"/>
        <v>0</v>
      </c>
      <c r="K141" s="220"/>
      <c r="L141" s="221"/>
      <c r="M141" s="222" t="s">
        <v>1</v>
      </c>
      <c r="N141" s="223" t="s">
        <v>45</v>
      </c>
      <c r="O141" s="72"/>
      <c r="P141" s="209">
        <f t="shared" si="11"/>
        <v>0</v>
      </c>
      <c r="Q141" s="209">
        <v>0.16259999999999999</v>
      </c>
      <c r="R141" s="209">
        <f t="shared" si="12"/>
        <v>0.16259999999999999</v>
      </c>
      <c r="S141" s="209">
        <v>0</v>
      </c>
      <c r="T141" s="210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337</v>
      </c>
      <c r="AT141" s="211" t="s">
        <v>223</v>
      </c>
      <c r="AU141" s="211" t="s">
        <v>90</v>
      </c>
      <c r="AY141" s="14" t="s">
        <v>205</v>
      </c>
      <c r="BE141" s="212">
        <f t="shared" si="14"/>
        <v>0</v>
      </c>
      <c r="BF141" s="212">
        <f t="shared" si="15"/>
        <v>0</v>
      </c>
      <c r="BG141" s="212">
        <f t="shared" si="16"/>
        <v>0</v>
      </c>
      <c r="BH141" s="212">
        <f t="shared" si="17"/>
        <v>0</v>
      </c>
      <c r="BI141" s="212">
        <f t="shared" si="18"/>
        <v>0</v>
      </c>
      <c r="BJ141" s="14" t="s">
        <v>90</v>
      </c>
      <c r="BK141" s="212">
        <f t="shared" si="19"/>
        <v>0</v>
      </c>
      <c r="BL141" s="14" t="s">
        <v>271</v>
      </c>
      <c r="BM141" s="211" t="s">
        <v>271</v>
      </c>
    </row>
    <row r="142" spans="1:65" s="2" customFormat="1" ht="37.799999999999997" customHeight="1">
      <c r="A142" s="31"/>
      <c r="B142" s="32"/>
      <c r="C142" s="213" t="s">
        <v>241</v>
      </c>
      <c r="D142" s="213" t="s">
        <v>223</v>
      </c>
      <c r="E142" s="214" t="s">
        <v>1669</v>
      </c>
      <c r="F142" s="215" t="s">
        <v>1670</v>
      </c>
      <c r="G142" s="216" t="s">
        <v>278</v>
      </c>
      <c r="H142" s="217">
        <v>1</v>
      </c>
      <c r="I142" s="218"/>
      <c r="J142" s="219">
        <f t="shared" si="10"/>
        <v>0</v>
      </c>
      <c r="K142" s="220"/>
      <c r="L142" s="221"/>
      <c r="M142" s="222" t="s">
        <v>1</v>
      </c>
      <c r="N142" s="223" t="s">
        <v>45</v>
      </c>
      <c r="O142" s="72"/>
      <c r="P142" s="209">
        <f t="shared" si="11"/>
        <v>0</v>
      </c>
      <c r="Q142" s="209">
        <v>0.16259999999999999</v>
      </c>
      <c r="R142" s="209">
        <f t="shared" si="12"/>
        <v>0.16259999999999999</v>
      </c>
      <c r="S142" s="209">
        <v>0</v>
      </c>
      <c r="T142" s="210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337</v>
      </c>
      <c r="AT142" s="211" t="s">
        <v>223</v>
      </c>
      <c r="AU142" s="211" t="s">
        <v>90</v>
      </c>
      <c r="AY142" s="14" t="s">
        <v>205</v>
      </c>
      <c r="BE142" s="212">
        <f t="shared" si="14"/>
        <v>0</v>
      </c>
      <c r="BF142" s="212">
        <f t="shared" si="15"/>
        <v>0</v>
      </c>
      <c r="BG142" s="212">
        <f t="shared" si="16"/>
        <v>0</v>
      </c>
      <c r="BH142" s="212">
        <f t="shared" si="17"/>
        <v>0</v>
      </c>
      <c r="BI142" s="212">
        <f t="shared" si="18"/>
        <v>0</v>
      </c>
      <c r="BJ142" s="14" t="s">
        <v>90</v>
      </c>
      <c r="BK142" s="212">
        <f t="shared" si="19"/>
        <v>0</v>
      </c>
      <c r="BL142" s="14" t="s">
        <v>271</v>
      </c>
      <c r="BM142" s="211" t="s">
        <v>280</v>
      </c>
    </row>
    <row r="143" spans="1:65" s="2" customFormat="1" ht="16.5" customHeight="1">
      <c r="A143" s="31"/>
      <c r="B143" s="32"/>
      <c r="C143" s="213" t="s">
        <v>245</v>
      </c>
      <c r="D143" s="213" t="s">
        <v>223</v>
      </c>
      <c r="E143" s="214" t="s">
        <v>1671</v>
      </c>
      <c r="F143" s="215" t="s">
        <v>1672</v>
      </c>
      <c r="G143" s="216" t="s">
        <v>278</v>
      </c>
      <c r="H143" s="217">
        <v>1</v>
      </c>
      <c r="I143" s="218"/>
      <c r="J143" s="219">
        <f t="shared" si="10"/>
        <v>0</v>
      </c>
      <c r="K143" s="220"/>
      <c r="L143" s="221"/>
      <c r="M143" s="222" t="s">
        <v>1</v>
      </c>
      <c r="N143" s="223" t="s">
        <v>45</v>
      </c>
      <c r="O143" s="72"/>
      <c r="P143" s="209">
        <f t="shared" si="11"/>
        <v>0</v>
      </c>
      <c r="Q143" s="209">
        <v>0.16259999999999999</v>
      </c>
      <c r="R143" s="209">
        <f t="shared" si="12"/>
        <v>0.16259999999999999</v>
      </c>
      <c r="S143" s="209">
        <v>0</v>
      </c>
      <c r="T143" s="210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337</v>
      </c>
      <c r="AT143" s="211" t="s">
        <v>223</v>
      </c>
      <c r="AU143" s="211" t="s">
        <v>90</v>
      </c>
      <c r="AY143" s="14" t="s">
        <v>205</v>
      </c>
      <c r="BE143" s="212">
        <f t="shared" si="14"/>
        <v>0</v>
      </c>
      <c r="BF143" s="212">
        <f t="shared" si="15"/>
        <v>0</v>
      </c>
      <c r="BG143" s="212">
        <f t="shared" si="16"/>
        <v>0</v>
      </c>
      <c r="BH143" s="212">
        <f t="shared" si="17"/>
        <v>0</v>
      </c>
      <c r="BI143" s="212">
        <f t="shared" si="18"/>
        <v>0</v>
      </c>
      <c r="BJ143" s="14" t="s">
        <v>90</v>
      </c>
      <c r="BK143" s="212">
        <f t="shared" si="19"/>
        <v>0</v>
      </c>
      <c r="BL143" s="14" t="s">
        <v>271</v>
      </c>
      <c r="BM143" s="211" t="s">
        <v>8</v>
      </c>
    </row>
    <row r="144" spans="1:65" s="2" customFormat="1" ht="16.5" customHeight="1">
      <c r="A144" s="31"/>
      <c r="B144" s="32"/>
      <c r="C144" s="213" t="s">
        <v>250</v>
      </c>
      <c r="D144" s="213" t="s">
        <v>223</v>
      </c>
      <c r="E144" s="214" t="s">
        <v>1673</v>
      </c>
      <c r="F144" s="215" t="s">
        <v>1674</v>
      </c>
      <c r="G144" s="216" t="s">
        <v>278</v>
      </c>
      <c r="H144" s="217">
        <v>1</v>
      </c>
      <c r="I144" s="218"/>
      <c r="J144" s="219">
        <f t="shared" si="10"/>
        <v>0</v>
      </c>
      <c r="K144" s="220"/>
      <c r="L144" s="221"/>
      <c r="M144" s="222" t="s">
        <v>1</v>
      </c>
      <c r="N144" s="223" t="s">
        <v>45</v>
      </c>
      <c r="O144" s="72"/>
      <c r="P144" s="209">
        <f t="shared" si="11"/>
        <v>0</v>
      </c>
      <c r="Q144" s="209">
        <v>0.16259999999999999</v>
      </c>
      <c r="R144" s="209">
        <f t="shared" si="12"/>
        <v>0.16259999999999999</v>
      </c>
      <c r="S144" s="209">
        <v>0</v>
      </c>
      <c r="T144" s="210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337</v>
      </c>
      <c r="AT144" s="211" t="s">
        <v>223</v>
      </c>
      <c r="AU144" s="211" t="s">
        <v>90</v>
      </c>
      <c r="AY144" s="14" t="s">
        <v>205</v>
      </c>
      <c r="BE144" s="212">
        <f t="shared" si="14"/>
        <v>0</v>
      </c>
      <c r="BF144" s="212">
        <f t="shared" si="15"/>
        <v>0</v>
      </c>
      <c r="BG144" s="212">
        <f t="shared" si="16"/>
        <v>0</v>
      </c>
      <c r="BH144" s="212">
        <f t="shared" si="17"/>
        <v>0</v>
      </c>
      <c r="BI144" s="212">
        <f t="shared" si="18"/>
        <v>0</v>
      </c>
      <c r="BJ144" s="14" t="s">
        <v>90</v>
      </c>
      <c r="BK144" s="212">
        <f t="shared" si="19"/>
        <v>0</v>
      </c>
      <c r="BL144" s="14" t="s">
        <v>271</v>
      </c>
      <c r="BM144" s="211" t="s">
        <v>295</v>
      </c>
    </row>
    <row r="145" spans="1:65" s="2" customFormat="1" ht="16.5" customHeight="1">
      <c r="A145" s="31"/>
      <c r="B145" s="32"/>
      <c r="C145" s="213" t="s">
        <v>254</v>
      </c>
      <c r="D145" s="213" t="s">
        <v>223</v>
      </c>
      <c r="E145" s="214" t="s">
        <v>1675</v>
      </c>
      <c r="F145" s="215" t="s">
        <v>1676</v>
      </c>
      <c r="G145" s="216" t="s">
        <v>278</v>
      </c>
      <c r="H145" s="217">
        <v>1</v>
      </c>
      <c r="I145" s="218"/>
      <c r="J145" s="219">
        <f t="shared" si="10"/>
        <v>0</v>
      </c>
      <c r="K145" s="220"/>
      <c r="L145" s="221"/>
      <c r="M145" s="222" t="s">
        <v>1</v>
      </c>
      <c r="N145" s="223" t="s">
        <v>45</v>
      </c>
      <c r="O145" s="72"/>
      <c r="P145" s="209">
        <f t="shared" si="11"/>
        <v>0</v>
      </c>
      <c r="Q145" s="209">
        <v>0.16259999999999999</v>
      </c>
      <c r="R145" s="209">
        <f t="shared" si="12"/>
        <v>0.16259999999999999</v>
      </c>
      <c r="S145" s="209">
        <v>0</v>
      </c>
      <c r="T145" s="210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337</v>
      </c>
      <c r="AT145" s="211" t="s">
        <v>223</v>
      </c>
      <c r="AU145" s="211" t="s">
        <v>90</v>
      </c>
      <c r="AY145" s="14" t="s">
        <v>205</v>
      </c>
      <c r="BE145" s="212">
        <f t="shared" si="14"/>
        <v>0</v>
      </c>
      <c r="BF145" s="212">
        <f t="shared" si="15"/>
        <v>0</v>
      </c>
      <c r="BG145" s="212">
        <f t="shared" si="16"/>
        <v>0</v>
      </c>
      <c r="BH145" s="212">
        <f t="shared" si="17"/>
        <v>0</v>
      </c>
      <c r="BI145" s="212">
        <f t="shared" si="18"/>
        <v>0</v>
      </c>
      <c r="BJ145" s="14" t="s">
        <v>90</v>
      </c>
      <c r="BK145" s="212">
        <f t="shared" si="19"/>
        <v>0</v>
      </c>
      <c r="BL145" s="14" t="s">
        <v>271</v>
      </c>
      <c r="BM145" s="211" t="s">
        <v>305</v>
      </c>
    </row>
    <row r="146" spans="1:65" s="2" customFormat="1" ht="24.15" customHeight="1">
      <c r="A146" s="31"/>
      <c r="B146" s="32"/>
      <c r="C146" s="213" t="s">
        <v>258</v>
      </c>
      <c r="D146" s="213" t="s">
        <v>223</v>
      </c>
      <c r="E146" s="214" t="s">
        <v>1677</v>
      </c>
      <c r="F146" s="215" t="s">
        <v>1678</v>
      </c>
      <c r="G146" s="216" t="s">
        <v>278</v>
      </c>
      <c r="H146" s="217">
        <v>1</v>
      </c>
      <c r="I146" s="218"/>
      <c r="J146" s="219">
        <f t="shared" si="10"/>
        <v>0</v>
      </c>
      <c r="K146" s="220"/>
      <c r="L146" s="221"/>
      <c r="M146" s="222" t="s">
        <v>1</v>
      </c>
      <c r="N146" s="223" t="s">
        <v>45</v>
      </c>
      <c r="O146" s="72"/>
      <c r="P146" s="209">
        <f t="shared" si="11"/>
        <v>0</v>
      </c>
      <c r="Q146" s="209">
        <v>0.16259999999999999</v>
      </c>
      <c r="R146" s="209">
        <f t="shared" si="12"/>
        <v>0.16259999999999999</v>
      </c>
      <c r="S146" s="209">
        <v>0</v>
      </c>
      <c r="T146" s="210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1" t="s">
        <v>337</v>
      </c>
      <c r="AT146" s="211" t="s">
        <v>223</v>
      </c>
      <c r="AU146" s="211" t="s">
        <v>90</v>
      </c>
      <c r="AY146" s="14" t="s">
        <v>205</v>
      </c>
      <c r="BE146" s="212">
        <f t="shared" si="14"/>
        <v>0</v>
      </c>
      <c r="BF146" s="212">
        <f t="shared" si="15"/>
        <v>0</v>
      </c>
      <c r="BG146" s="212">
        <f t="shared" si="16"/>
        <v>0</v>
      </c>
      <c r="BH146" s="212">
        <f t="shared" si="17"/>
        <v>0</v>
      </c>
      <c r="BI146" s="212">
        <f t="shared" si="18"/>
        <v>0</v>
      </c>
      <c r="BJ146" s="14" t="s">
        <v>90</v>
      </c>
      <c r="BK146" s="212">
        <f t="shared" si="19"/>
        <v>0</v>
      </c>
      <c r="BL146" s="14" t="s">
        <v>271</v>
      </c>
      <c r="BM146" s="211" t="s">
        <v>313</v>
      </c>
    </row>
    <row r="147" spans="1:65" s="2" customFormat="1" ht="24.15" customHeight="1">
      <c r="A147" s="31"/>
      <c r="B147" s="32"/>
      <c r="C147" s="213" t="s">
        <v>262</v>
      </c>
      <c r="D147" s="213" t="s">
        <v>223</v>
      </c>
      <c r="E147" s="214" t="s">
        <v>1679</v>
      </c>
      <c r="F147" s="215" t="s">
        <v>1680</v>
      </c>
      <c r="G147" s="216" t="s">
        <v>278</v>
      </c>
      <c r="H147" s="217">
        <v>1</v>
      </c>
      <c r="I147" s="218"/>
      <c r="J147" s="219">
        <f t="shared" si="10"/>
        <v>0</v>
      </c>
      <c r="K147" s="220"/>
      <c r="L147" s="221"/>
      <c r="M147" s="222" t="s">
        <v>1</v>
      </c>
      <c r="N147" s="223" t="s">
        <v>45</v>
      </c>
      <c r="O147" s="72"/>
      <c r="P147" s="209">
        <f t="shared" si="11"/>
        <v>0</v>
      </c>
      <c r="Q147" s="209">
        <v>0.16259999999999999</v>
      </c>
      <c r="R147" s="209">
        <f t="shared" si="12"/>
        <v>0.16259999999999999</v>
      </c>
      <c r="S147" s="209">
        <v>0</v>
      </c>
      <c r="T147" s="210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1" t="s">
        <v>337</v>
      </c>
      <c r="AT147" s="211" t="s">
        <v>223</v>
      </c>
      <c r="AU147" s="211" t="s">
        <v>90</v>
      </c>
      <c r="AY147" s="14" t="s">
        <v>205</v>
      </c>
      <c r="BE147" s="212">
        <f t="shared" si="14"/>
        <v>0</v>
      </c>
      <c r="BF147" s="212">
        <f t="shared" si="15"/>
        <v>0</v>
      </c>
      <c r="BG147" s="212">
        <f t="shared" si="16"/>
        <v>0</v>
      </c>
      <c r="BH147" s="212">
        <f t="shared" si="17"/>
        <v>0</v>
      </c>
      <c r="BI147" s="212">
        <f t="shared" si="18"/>
        <v>0</v>
      </c>
      <c r="BJ147" s="14" t="s">
        <v>90</v>
      </c>
      <c r="BK147" s="212">
        <f t="shared" si="19"/>
        <v>0</v>
      </c>
      <c r="BL147" s="14" t="s">
        <v>271</v>
      </c>
      <c r="BM147" s="211" t="s">
        <v>321</v>
      </c>
    </row>
    <row r="148" spans="1:65" s="2" customFormat="1" ht="16.5" customHeight="1">
      <c r="A148" s="31"/>
      <c r="B148" s="32"/>
      <c r="C148" s="213" t="s">
        <v>266</v>
      </c>
      <c r="D148" s="213" t="s">
        <v>223</v>
      </c>
      <c r="E148" s="214" t="s">
        <v>1681</v>
      </c>
      <c r="F148" s="215" t="s">
        <v>1682</v>
      </c>
      <c r="G148" s="216" t="s">
        <v>278</v>
      </c>
      <c r="H148" s="217">
        <v>1</v>
      </c>
      <c r="I148" s="218"/>
      <c r="J148" s="219">
        <f t="shared" si="10"/>
        <v>0</v>
      </c>
      <c r="K148" s="220"/>
      <c r="L148" s="221"/>
      <c r="M148" s="222" t="s">
        <v>1</v>
      </c>
      <c r="N148" s="223" t="s">
        <v>45</v>
      </c>
      <c r="O148" s="72"/>
      <c r="P148" s="209">
        <f t="shared" si="11"/>
        <v>0</v>
      </c>
      <c r="Q148" s="209">
        <v>0.16259999999999999</v>
      </c>
      <c r="R148" s="209">
        <f t="shared" si="12"/>
        <v>0.16259999999999999</v>
      </c>
      <c r="S148" s="209">
        <v>0</v>
      </c>
      <c r="T148" s="210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1" t="s">
        <v>337</v>
      </c>
      <c r="AT148" s="211" t="s">
        <v>223</v>
      </c>
      <c r="AU148" s="211" t="s">
        <v>90</v>
      </c>
      <c r="AY148" s="14" t="s">
        <v>205</v>
      </c>
      <c r="BE148" s="212">
        <f t="shared" si="14"/>
        <v>0</v>
      </c>
      <c r="BF148" s="212">
        <f t="shared" si="15"/>
        <v>0</v>
      </c>
      <c r="BG148" s="212">
        <f t="shared" si="16"/>
        <v>0</v>
      </c>
      <c r="BH148" s="212">
        <f t="shared" si="17"/>
        <v>0</v>
      </c>
      <c r="BI148" s="212">
        <f t="shared" si="18"/>
        <v>0</v>
      </c>
      <c r="BJ148" s="14" t="s">
        <v>90</v>
      </c>
      <c r="BK148" s="212">
        <f t="shared" si="19"/>
        <v>0</v>
      </c>
      <c r="BL148" s="14" t="s">
        <v>271</v>
      </c>
      <c r="BM148" s="211" t="s">
        <v>329</v>
      </c>
    </row>
    <row r="149" spans="1:65" s="2" customFormat="1" ht="16.5" customHeight="1">
      <c r="A149" s="31"/>
      <c r="B149" s="32"/>
      <c r="C149" s="213" t="s">
        <v>271</v>
      </c>
      <c r="D149" s="213" t="s">
        <v>223</v>
      </c>
      <c r="E149" s="214" t="s">
        <v>1683</v>
      </c>
      <c r="F149" s="215" t="s">
        <v>1684</v>
      </c>
      <c r="G149" s="216" t="s">
        <v>278</v>
      </c>
      <c r="H149" s="217">
        <v>3</v>
      </c>
      <c r="I149" s="218"/>
      <c r="J149" s="219">
        <f t="shared" si="10"/>
        <v>0</v>
      </c>
      <c r="K149" s="220"/>
      <c r="L149" s="221"/>
      <c r="M149" s="222" t="s">
        <v>1</v>
      </c>
      <c r="N149" s="223" t="s">
        <v>45</v>
      </c>
      <c r="O149" s="72"/>
      <c r="P149" s="209">
        <f t="shared" si="11"/>
        <v>0</v>
      </c>
      <c r="Q149" s="209">
        <v>0.16259999999999999</v>
      </c>
      <c r="R149" s="209">
        <f t="shared" si="12"/>
        <v>0.48780000000000001</v>
      </c>
      <c r="S149" s="209">
        <v>0</v>
      </c>
      <c r="T149" s="210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1" t="s">
        <v>337</v>
      </c>
      <c r="AT149" s="211" t="s">
        <v>223</v>
      </c>
      <c r="AU149" s="211" t="s">
        <v>90</v>
      </c>
      <c r="AY149" s="14" t="s">
        <v>205</v>
      </c>
      <c r="BE149" s="212">
        <f t="shared" si="14"/>
        <v>0</v>
      </c>
      <c r="BF149" s="212">
        <f t="shared" si="15"/>
        <v>0</v>
      </c>
      <c r="BG149" s="212">
        <f t="shared" si="16"/>
        <v>0</v>
      </c>
      <c r="BH149" s="212">
        <f t="shared" si="17"/>
        <v>0</v>
      </c>
      <c r="BI149" s="212">
        <f t="shared" si="18"/>
        <v>0</v>
      </c>
      <c r="BJ149" s="14" t="s">
        <v>90</v>
      </c>
      <c r="BK149" s="212">
        <f t="shared" si="19"/>
        <v>0</v>
      </c>
      <c r="BL149" s="14" t="s">
        <v>271</v>
      </c>
      <c r="BM149" s="211" t="s">
        <v>337</v>
      </c>
    </row>
    <row r="150" spans="1:65" s="2" customFormat="1" ht="16.5" customHeight="1">
      <c r="A150" s="31"/>
      <c r="B150" s="32"/>
      <c r="C150" s="213" t="s">
        <v>275</v>
      </c>
      <c r="D150" s="213" t="s">
        <v>223</v>
      </c>
      <c r="E150" s="214" t="s">
        <v>1685</v>
      </c>
      <c r="F150" s="215" t="s">
        <v>1686</v>
      </c>
      <c r="G150" s="216" t="s">
        <v>278</v>
      </c>
      <c r="H150" s="217">
        <v>1</v>
      </c>
      <c r="I150" s="218"/>
      <c r="J150" s="219">
        <f t="shared" si="10"/>
        <v>0</v>
      </c>
      <c r="K150" s="220"/>
      <c r="L150" s="221"/>
      <c r="M150" s="222" t="s">
        <v>1</v>
      </c>
      <c r="N150" s="223" t="s">
        <v>45</v>
      </c>
      <c r="O150" s="72"/>
      <c r="P150" s="209">
        <f t="shared" si="11"/>
        <v>0</v>
      </c>
      <c r="Q150" s="209">
        <v>0.16259999999999999</v>
      </c>
      <c r="R150" s="209">
        <f t="shared" si="12"/>
        <v>0.16259999999999999</v>
      </c>
      <c r="S150" s="209">
        <v>0</v>
      </c>
      <c r="T150" s="210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1" t="s">
        <v>337</v>
      </c>
      <c r="AT150" s="211" t="s">
        <v>223</v>
      </c>
      <c r="AU150" s="211" t="s">
        <v>90</v>
      </c>
      <c r="AY150" s="14" t="s">
        <v>205</v>
      </c>
      <c r="BE150" s="212">
        <f t="shared" si="14"/>
        <v>0</v>
      </c>
      <c r="BF150" s="212">
        <f t="shared" si="15"/>
        <v>0</v>
      </c>
      <c r="BG150" s="212">
        <f t="shared" si="16"/>
        <v>0</v>
      </c>
      <c r="BH150" s="212">
        <f t="shared" si="17"/>
        <v>0</v>
      </c>
      <c r="BI150" s="212">
        <f t="shared" si="18"/>
        <v>0</v>
      </c>
      <c r="BJ150" s="14" t="s">
        <v>90</v>
      </c>
      <c r="BK150" s="212">
        <f t="shared" si="19"/>
        <v>0</v>
      </c>
      <c r="BL150" s="14" t="s">
        <v>271</v>
      </c>
      <c r="BM150" s="211" t="s">
        <v>345</v>
      </c>
    </row>
    <row r="151" spans="1:65" s="2" customFormat="1" ht="24.15" customHeight="1">
      <c r="A151" s="31"/>
      <c r="B151" s="32"/>
      <c r="C151" s="213" t="s">
        <v>280</v>
      </c>
      <c r="D151" s="213" t="s">
        <v>223</v>
      </c>
      <c r="E151" s="214" t="s">
        <v>1687</v>
      </c>
      <c r="F151" s="215" t="s">
        <v>1688</v>
      </c>
      <c r="G151" s="216" t="s">
        <v>278</v>
      </c>
      <c r="H151" s="217">
        <v>1</v>
      </c>
      <c r="I151" s="218"/>
      <c r="J151" s="219">
        <f t="shared" si="10"/>
        <v>0</v>
      </c>
      <c r="K151" s="220"/>
      <c r="L151" s="221"/>
      <c r="M151" s="222" t="s">
        <v>1</v>
      </c>
      <c r="N151" s="223" t="s">
        <v>45</v>
      </c>
      <c r="O151" s="72"/>
      <c r="P151" s="209">
        <f t="shared" si="11"/>
        <v>0</v>
      </c>
      <c r="Q151" s="209">
        <v>0.16259999999999999</v>
      </c>
      <c r="R151" s="209">
        <f t="shared" si="12"/>
        <v>0.16259999999999999</v>
      </c>
      <c r="S151" s="209">
        <v>0</v>
      </c>
      <c r="T151" s="210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1" t="s">
        <v>337</v>
      </c>
      <c r="AT151" s="211" t="s">
        <v>223</v>
      </c>
      <c r="AU151" s="211" t="s">
        <v>90</v>
      </c>
      <c r="AY151" s="14" t="s">
        <v>205</v>
      </c>
      <c r="BE151" s="212">
        <f t="shared" si="14"/>
        <v>0</v>
      </c>
      <c r="BF151" s="212">
        <f t="shared" si="15"/>
        <v>0</v>
      </c>
      <c r="BG151" s="212">
        <f t="shared" si="16"/>
        <v>0</v>
      </c>
      <c r="BH151" s="212">
        <f t="shared" si="17"/>
        <v>0</v>
      </c>
      <c r="BI151" s="212">
        <f t="shared" si="18"/>
        <v>0</v>
      </c>
      <c r="BJ151" s="14" t="s">
        <v>90</v>
      </c>
      <c r="BK151" s="212">
        <f t="shared" si="19"/>
        <v>0</v>
      </c>
      <c r="BL151" s="14" t="s">
        <v>271</v>
      </c>
      <c r="BM151" s="211" t="s">
        <v>353</v>
      </c>
    </row>
    <row r="152" spans="1:65" s="2" customFormat="1" ht="16.5" customHeight="1">
      <c r="A152" s="31"/>
      <c r="B152" s="32"/>
      <c r="C152" s="213" t="s">
        <v>284</v>
      </c>
      <c r="D152" s="213" t="s">
        <v>223</v>
      </c>
      <c r="E152" s="214" t="s">
        <v>1689</v>
      </c>
      <c r="F152" s="215" t="s">
        <v>1690</v>
      </c>
      <c r="G152" s="216" t="s">
        <v>278</v>
      </c>
      <c r="H152" s="217">
        <v>1</v>
      </c>
      <c r="I152" s="218"/>
      <c r="J152" s="219">
        <f t="shared" si="10"/>
        <v>0</v>
      </c>
      <c r="K152" s="220"/>
      <c r="L152" s="221"/>
      <c r="M152" s="222" t="s">
        <v>1</v>
      </c>
      <c r="N152" s="223" t="s">
        <v>45</v>
      </c>
      <c r="O152" s="72"/>
      <c r="P152" s="209">
        <f t="shared" si="11"/>
        <v>0</v>
      </c>
      <c r="Q152" s="209">
        <v>0.16259999999999999</v>
      </c>
      <c r="R152" s="209">
        <f t="shared" si="12"/>
        <v>0.16259999999999999</v>
      </c>
      <c r="S152" s="209">
        <v>0</v>
      </c>
      <c r="T152" s="210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1" t="s">
        <v>337</v>
      </c>
      <c r="AT152" s="211" t="s">
        <v>223</v>
      </c>
      <c r="AU152" s="211" t="s">
        <v>90</v>
      </c>
      <c r="AY152" s="14" t="s">
        <v>205</v>
      </c>
      <c r="BE152" s="212">
        <f t="shared" si="14"/>
        <v>0</v>
      </c>
      <c r="BF152" s="212">
        <f t="shared" si="15"/>
        <v>0</v>
      </c>
      <c r="BG152" s="212">
        <f t="shared" si="16"/>
        <v>0</v>
      </c>
      <c r="BH152" s="212">
        <f t="shared" si="17"/>
        <v>0</v>
      </c>
      <c r="BI152" s="212">
        <f t="shared" si="18"/>
        <v>0</v>
      </c>
      <c r="BJ152" s="14" t="s">
        <v>90</v>
      </c>
      <c r="BK152" s="212">
        <f t="shared" si="19"/>
        <v>0</v>
      </c>
      <c r="BL152" s="14" t="s">
        <v>271</v>
      </c>
      <c r="BM152" s="211" t="s">
        <v>361</v>
      </c>
    </row>
    <row r="153" spans="1:65" s="2" customFormat="1" ht="16.5" customHeight="1">
      <c r="A153" s="31"/>
      <c r="B153" s="32"/>
      <c r="C153" s="199" t="s">
        <v>8</v>
      </c>
      <c r="D153" s="199" t="s">
        <v>207</v>
      </c>
      <c r="E153" s="200" t="s">
        <v>1691</v>
      </c>
      <c r="F153" s="201" t="s">
        <v>1692</v>
      </c>
      <c r="G153" s="202" t="s">
        <v>1603</v>
      </c>
      <c r="H153" s="203">
        <v>1</v>
      </c>
      <c r="I153" s="204"/>
      <c r="J153" s="205">
        <f t="shared" si="10"/>
        <v>0</v>
      </c>
      <c r="K153" s="206"/>
      <c r="L153" s="36"/>
      <c r="M153" s="207" t="s">
        <v>1</v>
      </c>
      <c r="N153" s="208" t="s">
        <v>45</v>
      </c>
      <c r="O153" s="72"/>
      <c r="P153" s="209">
        <f t="shared" si="11"/>
        <v>0</v>
      </c>
      <c r="Q153" s="209">
        <v>0</v>
      </c>
      <c r="R153" s="209">
        <f t="shared" si="12"/>
        <v>0</v>
      </c>
      <c r="S153" s="209">
        <v>0</v>
      </c>
      <c r="T153" s="210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11" t="s">
        <v>271</v>
      </c>
      <c r="AT153" s="211" t="s">
        <v>207</v>
      </c>
      <c r="AU153" s="211" t="s">
        <v>90</v>
      </c>
      <c r="AY153" s="14" t="s">
        <v>205</v>
      </c>
      <c r="BE153" s="212">
        <f t="shared" si="14"/>
        <v>0</v>
      </c>
      <c r="BF153" s="212">
        <f t="shared" si="15"/>
        <v>0</v>
      </c>
      <c r="BG153" s="212">
        <f t="shared" si="16"/>
        <v>0</v>
      </c>
      <c r="BH153" s="212">
        <f t="shared" si="17"/>
        <v>0</v>
      </c>
      <c r="BI153" s="212">
        <f t="shared" si="18"/>
        <v>0</v>
      </c>
      <c r="BJ153" s="14" t="s">
        <v>90</v>
      </c>
      <c r="BK153" s="212">
        <f t="shared" si="19"/>
        <v>0</v>
      </c>
      <c r="BL153" s="14" t="s">
        <v>271</v>
      </c>
      <c r="BM153" s="211" t="s">
        <v>369</v>
      </c>
    </row>
    <row r="154" spans="1:65" s="2" customFormat="1" ht="16.5" customHeight="1">
      <c r="A154" s="31"/>
      <c r="B154" s="32"/>
      <c r="C154" s="213" t="s">
        <v>291</v>
      </c>
      <c r="D154" s="213" t="s">
        <v>223</v>
      </c>
      <c r="E154" s="214" t="s">
        <v>1693</v>
      </c>
      <c r="F154" s="215" t="s">
        <v>1694</v>
      </c>
      <c r="G154" s="216" t="s">
        <v>278</v>
      </c>
      <c r="H154" s="217">
        <v>1</v>
      </c>
      <c r="I154" s="218"/>
      <c r="J154" s="219">
        <f t="shared" si="10"/>
        <v>0</v>
      </c>
      <c r="K154" s="220"/>
      <c r="L154" s="221"/>
      <c r="M154" s="222" t="s">
        <v>1</v>
      </c>
      <c r="N154" s="223" t="s">
        <v>45</v>
      </c>
      <c r="O154" s="72"/>
      <c r="P154" s="209">
        <f t="shared" si="11"/>
        <v>0</v>
      </c>
      <c r="Q154" s="209">
        <v>5.1000000000000004E-4</v>
      </c>
      <c r="R154" s="209">
        <f t="shared" si="12"/>
        <v>5.1000000000000004E-4</v>
      </c>
      <c r="S154" s="209">
        <v>0</v>
      </c>
      <c r="T154" s="210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11" t="s">
        <v>337</v>
      </c>
      <c r="AT154" s="211" t="s">
        <v>223</v>
      </c>
      <c r="AU154" s="211" t="s">
        <v>90</v>
      </c>
      <c r="AY154" s="14" t="s">
        <v>205</v>
      </c>
      <c r="BE154" s="212">
        <f t="shared" si="14"/>
        <v>0</v>
      </c>
      <c r="BF154" s="212">
        <f t="shared" si="15"/>
        <v>0</v>
      </c>
      <c r="BG154" s="212">
        <f t="shared" si="16"/>
        <v>0</v>
      </c>
      <c r="BH154" s="212">
        <f t="shared" si="17"/>
        <v>0</v>
      </c>
      <c r="BI154" s="212">
        <f t="shared" si="18"/>
        <v>0</v>
      </c>
      <c r="BJ154" s="14" t="s">
        <v>90</v>
      </c>
      <c r="BK154" s="212">
        <f t="shared" si="19"/>
        <v>0</v>
      </c>
      <c r="BL154" s="14" t="s">
        <v>271</v>
      </c>
      <c r="BM154" s="211" t="s">
        <v>377</v>
      </c>
    </row>
    <row r="155" spans="1:65" s="2" customFormat="1" ht="16.5" customHeight="1">
      <c r="A155" s="31"/>
      <c r="B155" s="32"/>
      <c r="C155" s="213" t="s">
        <v>295</v>
      </c>
      <c r="D155" s="213" t="s">
        <v>223</v>
      </c>
      <c r="E155" s="214" t="s">
        <v>1695</v>
      </c>
      <c r="F155" s="215" t="s">
        <v>1696</v>
      </c>
      <c r="G155" s="216" t="s">
        <v>278</v>
      </c>
      <c r="H155" s="217">
        <v>1</v>
      </c>
      <c r="I155" s="218"/>
      <c r="J155" s="219">
        <f t="shared" si="10"/>
        <v>0</v>
      </c>
      <c r="K155" s="220"/>
      <c r="L155" s="221"/>
      <c r="M155" s="222" t="s">
        <v>1</v>
      </c>
      <c r="N155" s="223" t="s">
        <v>45</v>
      </c>
      <c r="O155" s="72"/>
      <c r="P155" s="209">
        <f t="shared" si="11"/>
        <v>0</v>
      </c>
      <c r="Q155" s="209">
        <v>5.1000000000000004E-4</v>
      </c>
      <c r="R155" s="209">
        <f t="shared" si="12"/>
        <v>5.1000000000000004E-4</v>
      </c>
      <c r="S155" s="209">
        <v>0</v>
      </c>
      <c r="T155" s="210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1" t="s">
        <v>337</v>
      </c>
      <c r="AT155" s="211" t="s">
        <v>223</v>
      </c>
      <c r="AU155" s="211" t="s">
        <v>90</v>
      </c>
      <c r="AY155" s="14" t="s">
        <v>205</v>
      </c>
      <c r="BE155" s="212">
        <f t="shared" si="14"/>
        <v>0</v>
      </c>
      <c r="BF155" s="212">
        <f t="shared" si="15"/>
        <v>0</v>
      </c>
      <c r="BG155" s="212">
        <f t="shared" si="16"/>
        <v>0</v>
      </c>
      <c r="BH155" s="212">
        <f t="shared" si="17"/>
        <v>0</v>
      </c>
      <c r="BI155" s="212">
        <f t="shared" si="18"/>
        <v>0</v>
      </c>
      <c r="BJ155" s="14" t="s">
        <v>90</v>
      </c>
      <c r="BK155" s="212">
        <f t="shared" si="19"/>
        <v>0</v>
      </c>
      <c r="BL155" s="14" t="s">
        <v>271</v>
      </c>
      <c r="BM155" s="211" t="s">
        <v>385</v>
      </c>
    </row>
    <row r="156" spans="1:65" s="2" customFormat="1" ht="16.5" customHeight="1">
      <c r="A156" s="31"/>
      <c r="B156" s="32"/>
      <c r="C156" s="213" t="s">
        <v>299</v>
      </c>
      <c r="D156" s="213" t="s">
        <v>223</v>
      </c>
      <c r="E156" s="214" t="s">
        <v>1697</v>
      </c>
      <c r="F156" s="215" t="s">
        <v>1698</v>
      </c>
      <c r="G156" s="216" t="s">
        <v>278</v>
      </c>
      <c r="H156" s="217">
        <v>2</v>
      </c>
      <c r="I156" s="218"/>
      <c r="J156" s="219">
        <f t="shared" si="10"/>
        <v>0</v>
      </c>
      <c r="K156" s="220"/>
      <c r="L156" s="221"/>
      <c r="M156" s="222" t="s">
        <v>1</v>
      </c>
      <c r="N156" s="223" t="s">
        <v>45</v>
      </c>
      <c r="O156" s="72"/>
      <c r="P156" s="209">
        <f t="shared" si="11"/>
        <v>0</v>
      </c>
      <c r="Q156" s="209">
        <v>5.1000000000000004E-4</v>
      </c>
      <c r="R156" s="209">
        <f t="shared" si="12"/>
        <v>1.0200000000000001E-3</v>
      </c>
      <c r="S156" s="209">
        <v>0</v>
      </c>
      <c r="T156" s="210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11" t="s">
        <v>337</v>
      </c>
      <c r="AT156" s="211" t="s">
        <v>223</v>
      </c>
      <c r="AU156" s="211" t="s">
        <v>90</v>
      </c>
      <c r="AY156" s="14" t="s">
        <v>205</v>
      </c>
      <c r="BE156" s="212">
        <f t="shared" si="14"/>
        <v>0</v>
      </c>
      <c r="BF156" s="212">
        <f t="shared" si="15"/>
        <v>0</v>
      </c>
      <c r="BG156" s="212">
        <f t="shared" si="16"/>
        <v>0</v>
      </c>
      <c r="BH156" s="212">
        <f t="shared" si="17"/>
        <v>0</v>
      </c>
      <c r="BI156" s="212">
        <f t="shared" si="18"/>
        <v>0</v>
      </c>
      <c r="BJ156" s="14" t="s">
        <v>90</v>
      </c>
      <c r="BK156" s="212">
        <f t="shared" si="19"/>
        <v>0</v>
      </c>
      <c r="BL156" s="14" t="s">
        <v>271</v>
      </c>
      <c r="BM156" s="211" t="s">
        <v>393</v>
      </c>
    </row>
    <row r="157" spans="1:65" s="2" customFormat="1" ht="16.5" customHeight="1">
      <c r="A157" s="31"/>
      <c r="B157" s="32"/>
      <c r="C157" s="213" t="s">
        <v>305</v>
      </c>
      <c r="D157" s="213" t="s">
        <v>223</v>
      </c>
      <c r="E157" s="214" t="s">
        <v>1699</v>
      </c>
      <c r="F157" s="215" t="s">
        <v>1700</v>
      </c>
      <c r="G157" s="216" t="s">
        <v>278</v>
      </c>
      <c r="H157" s="217">
        <v>1</v>
      </c>
      <c r="I157" s="218"/>
      <c r="J157" s="219">
        <f t="shared" si="10"/>
        <v>0</v>
      </c>
      <c r="K157" s="220"/>
      <c r="L157" s="221"/>
      <c r="M157" s="222" t="s">
        <v>1</v>
      </c>
      <c r="N157" s="223" t="s">
        <v>45</v>
      </c>
      <c r="O157" s="72"/>
      <c r="P157" s="209">
        <f t="shared" si="11"/>
        <v>0</v>
      </c>
      <c r="Q157" s="209">
        <v>5.1000000000000004E-4</v>
      </c>
      <c r="R157" s="209">
        <f t="shared" si="12"/>
        <v>5.1000000000000004E-4</v>
      </c>
      <c r="S157" s="209">
        <v>0</v>
      </c>
      <c r="T157" s="210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11" t="s">
        <v>337</v>
      </c>
      <c r="AT157" s="211" t="s">
        <v>223</v>
      </c>
      <c r="AU157" s="211" t="s">
        <v>90</v>
      </c>
      <c r="AY157" s="14" t="s">
        <v>205</v>
      </c>
      <c r="BE157" s="212">
        <f t="shared" si="14"/>
        <v>0</v>
      </c>
      <c r="BF157" s="212">
        <f t="shared" si="15"/>
        <v>0</v>
      </c>
      <c r="BG157" s="212">
        <f t="shared" si="16"/>
        <v>0</v>
      </c>
      <c r="BH157" s="212">
        <f t="shared" si="17"/>
        <v>0</v>
      </c>
      <c r="BI157" s="212">
        <f t="shared" si="18"/>
        <v>0</v>
      </c>
      <c r="BJ157" s="14" t="s">
        <v>90</v>
      </c>
      <c r="BK157" s="212">
        <f t="shared" si="19"/>
        <v>0</v>
      </c>
      <c r="BL157" s="14" t="s">
        <v>271</v>
      </c>
      <c r="BM157" s="211" t="s">
        <v>401</v>
      </c>
    </row>
    <row r="158" spans="1:65" s="2" customFormat="1" ht="16.5" customHeight="1">
      <c r="A158" s="31"/>
      <c r="B158" s="32"/>
      <c r="C158" s="213" t="s">
        <v>309</v>
      </c>
      <c r="D158" s="213" t="s">
        <v>223</v>
      </c>
      <c r="E158" s="214" t="s">
        <v>1701</v>
      </c>
      <c r="F158" s="215" t="s">
        <v>1702</v>
      </c>
      <c r="G158" s="216" t="s">
        <v>278</v>
      </c>
      <c r="H158" s="217">
        <v>1</v>
      </c>
      <c r="I158" s="218"/>
      <c r="J158" s="219">
        <f t="shared" si="10"/>
        <v>0</v>
      </c>
      <c r="K158" s="220"/>
      <c r="L158" s="221"/>
      <c r="M158" s="222" t="s">
        <v>1</v>
      </c>
      <c r="N158" s="223" t="s">
        <v>45</v>
      </c>
      <c r="O158" s="72"/>
      <c r="P158" s="209">
        <f t="shared" si="11"/>
        <v>0</v>
      </c>
      <c r="Q158" s="209">
        <v>5.1000000000000004E-4</v>
      </c>
      <c r="R158" s="209">
        <f t="shared" si="12"/>
        <v>5.1000000000000004E-4</v>
      </c>
      <c r="S158" s="209">
        <v>0</v>
      </c>
      <c r="T158" s="210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11" t="s">
        <v>337</v>
      </c>
      <c r="AT158" s="211" t="s">
        <v>223</v>
      </c>
      <c r="AU158" s="211" t="s">
        <v>90</v>
      </c>
      <c r="AY158" s="14" t="s">
        <v>205</v>
      </c>
      <c r="BE158" s="212">
        <f t="shared" si="14"/>
        <v>0</v>
      </c>
      <c r="BF158" s="212">
        <f t="shared" si="15"/>
        <v>0</v>
      </c>
      <c r="BG158" s="212">
        <f t="shared" si="16"/>
        <v>0</v>
      </c>
      <c r="BH158" s="212">
        <f t="shared" si="17"/>
        <v>0</v>
      </c>
      <c r="BI158" s="212">
        <f t="shared" si="18"/>
        <v>0</v>
      </c>
      <c r="BJ158" s="14" t="s">
        <v>90</v>
      </c>
      <c r="BK158" s="212">
        <f t="shared" si="19"/>
        <v>0</v>
      </c>
      <c r="BL158" s="14" t="s">
        <v>271</v>
      </c>
      <c r="BM158" s="211" t="s">
        <v>409</v>
      </c>
    </row>
    <row r="159" spans="1:65" s="2" customFormat="1" ht="16.5" customHeight="1">
      <c r="A159" s="31"/>
      <c r="B159" s="32"/>
      <c r="C159" s="213" t="s">
        <v>313</v>
      </c>
      <c r="D159" s="213" t="s">
        <v>223</v>
      </c>
      <c r="E159" s="214" t="s">
        <v>1703</v>
      </c>
      <c r="F159" s="215" t="s">
        <v>1704</v>
      </c>
      <c r="G159" s="216" t="s">
        <v>278</v>
      </c>
      <c r="H159" s="217">
        <v>1</v>
      </c>
      <c r="I159" s="218"/>
      <c r="J159" s="219">
        <f t="shared" si="10"/>
        <v>0</v>
      </c>
      <c r="K159" s="220"/>
      <c r="L159" s="221"/>
      <c r="M159" s="222" t="s">
        <v>1</v>
      </c>
      <c r="N159" s="223" t="s">
        <v>45</v>
      </c>
      <c r="O159" s="72"/>
      <c r="P159" s="209">
        <f t="shared" si="11"/>
        <v>0</v>
      </c>
      <c r="Q159" s="209">
        <v>5.1000000000000004E-4</v>
      </c>
      <c r="R159" s="209">
        <f t="shared" si="12"/>
        <v>5.1000000000000004E-4</v>
      </c>
      <c r="S159" s="209">
        <v>0</v>
      </c>
      <c r="T159" s="210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11" t="s">
        <v>337</v>
      </c>
      <c r="AT159" s="211" t="s">
        <v>223</v>
      </c>
      <c r="AU159" s="211" t="s">
        <v>90</v>
      </c>
      <c r="AY159" s="14" t="s">
        <v>205</v>
      </c>
      <c r="BE159" s="212">
        <f t="shared" si="14"/>
        <v>0</v>
      </c>
      <c r="BF159" s="212">
        <f t="shared" si="15"/>
        <v>0</v>
      </c>
      <c r="BG159" s="212">
        <f t="shared" si="16"/>
        <v>0</v>
      </c>
      <c r="BH159" s="212">
        <f t="shared" si="17"/>
        <v>0</v>
      </c>
      <c r="BI159" s="212">
        <f t="shared" si="18"/>
        <v>0</v>
      </c>
      <c r="BJ159" s="14" t="s">
        <v>90</v>
      </c>
      <c r="BK159" s="212">
        <f t="shared" si="19"/>
        <v>0</v>
      </c>
      <c r="BL159" s="14" t="s">
        <v>271</v>
      </c>
      <c r="BM159" s="211" t="s">
        <v>417</v>
      </c>
    </row>
    <row r="160" spans="1:65" s="2" customFormat="1" ht="16.5" customHeight="1">
      <c r="A160" s="31"/>
      <c r="B160" s="32"/>
      <c r="C160" s="213" t="s">
        <v>317</v>
      </c>
      <c r="D160" s="213" t="s">
        <v>223</v>
      </c>
      <c r="E160" s="214" t="s">
        <v>1705</v>
      </c>
      <c r="F160" s="215" t="s">
        <v>1706</v>
      </c>
      <c r="G160" s="216" t="s">
        <v>278</v>
      </c>
      <c r="H160" s="217">
        <v>1</v>
      </c>
      <c r="I160" s="218"/>
      <c r="J160" s="219">
        <f t="shared" si="10"/>
        <v>0</v>
      </c>
      <c r="K160" s="220"/>
      <c r="L160" s="221"/>
      <c r="M160" s="222" t="s">
        <v>1</v>
      </c>
      <c r="N160" s="223" t="s">
        <v>45</v>
      </c>
      <c r="O160" s="72"/>
      <c r="P160" s="209">
        <f t="shared" si="11"/>
        <v>0</v>
      </c>
      <c r="Q160" s="209">
        <v>5.1000000000000004E-4</v>
      </c>
      <c r="R160" s="209">
        <f t="shared" si="12"/>
        <v>5.1000000000000004E-4</v>
      </c>
      <c r="S160" s="209">
        <v>0</v>
      </c>
      <c r="T160" s="210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11" t="s">
        <v>337</v>
      </c>
      <c r="AT160" s="211" t="s">
        <v>223</v>
      </c>
      <c r="AU160" s="211" t="s">
        <v>90</v>
      </c>
      <c r="AY160" s="14" t="s">
        <v>205</v>
      </c>
      <c r="BE160" s="212">
        <f t="shared" si="14"/>
        <v>0</v>
      </c>
      <c r="BF160" s="212">
        <f t="shared" si="15"/>
        <v>0</v>
      </c>
      <c r="BG160" s="212">
        <f t="shared" si="16"/>
        <v>0</v>
      </c>
      <c r="BH160" s="212">
        <f t="shared" si="17"/>
        <v>0</v>
      </c>
      <c r="BI160" s="212">
        <f t="shared" si="18"/>
        <v>0</v>
      </c>
      <c r="BJ160" s="14" t="s">
        <v>90</v>
      </c>
      <c r="BK160" s="212">
        <f t="shared" si="19"/>
        <v>0</v>
      </c>
      <c r="BL160" s="14" t="s">
        <v>271</v>
      </c>
      <c r="BM160" s="211" t="s">
        <v>425</v>
      </c>
    </row>
    <row r="161" spans="1:65" s="2" customFormat="1" ht="24.15" customHeight="1">
      <c r="A161" s="31"/>
      <c r="B161" s="32"/>
      <c r="C161" s="199" t="s">
        <v>321</v>
      </c>
      <c r="D161" s="199" t="s">
        <v>207</v>
      </c>
      <c r="E161" s="200" t="s">
        <v>1707</v>
      </c>
      <c r="F161" s="201" t="s">
        <v>1708</v>
      </c>
      <c r="G161" s="202" t="s">
        <v>487</v>
      </c>
      <c r="H161" s="224"/>
      <c r="I161" s="204"/>
      <c r="J161" s="205">
        <f t="shared" si="10"/>
        <v>0</v>
      </c>
      <c r="K161" s="206"/>
      <c r="L161" s="36"/>
      <c r="M161" s="207" t="s">
        <v>1</v>
      </c>
      <c r="N161" s="208" t="s">
        <v>45</v>
      </c>
      <c r="O161" s="72"/>
      <c r="P161" s="209">
        <f t="shared" si="11"/>
        <v>0</v>
      </c>
      <c r="Q161" s="209">
        <v>0</v>
      </c>
      <c r="R161" s="209">
        <f t="shared" si="12"/>
        <v>0</v>
      </c>
      <c r="S161" s="209">
        <v>0</v>
      </c>
      <c r="T161" s="210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11" t="s">
        <v>271</v>
      </c>
      <c r="AT161" s="211" t="s">
        <v>207</v>
      </c>
      <c r="AU161" s="211" t="s">
        <v>90</v>
      </c>
      <c r="AY161" s="14" t="s">
        <v>205</v>
      </c>
      <c r="BE161" s="212">
        <f t="shared" si="14"/>
        <v>0</v>
      </c>
      <c r="BF161" s="212">
        <f t="shared" si="15"/>
        <v>0</v>
      </c>
      <c r="BG161" s="212">
        <f t="shared" si="16"/>
        <v>0</v>
      </c>
      <c r="BH161" s="212">
        <f t="shared" si="17"/>
        <v>0</v>
      </c>
      <c r="BI161" s="212">
        <f t="shared" si="18"/>
        <v>0</v>
      </c>
      <c r="BJ161" s="14" t="s">
        <v>90</v>
      </c>
      <c r="BK161" s="212">
        <f t="shared" si="19"/>
        <v>0</v>
      </c>
      <c r="BL161" s="14" t="s">
        <v>271</v>
      </c>
      <c r="BM161" s="211" t="s">
        <v>433</v>
      </c>
    </row>
    <row r="162" spans="1:65" s="12" customFormat="1" ht="22.8" customHeight="1">
      <c r="B162" s="183"/>
      <c r="C162" s="184"/>
      <c r="D162" s="185" t="s">
        <v>78</v>
      </c>
      <c r="E162" s="197" t="s">
        <v>1709</v>
      </c>
      <c r="F162" s="197" t="s">
        <v>1710</v>
      </c>
      <c r="G162" s="184"/>
      <c r="H162" s="184"/>
      <c r="I162" s="187"/>
      <c r="J162" s="198">
        <f>BK162</f>
        <v>0</v>
      </c>
      <c r="K162" s="184"/>
      <c r="L162" s="189"/>
      <c r="M162" s="190"/>
      <c r="N162" s="191"/>
      <c r="O162" s="191"/>
      <c r="P162" s="192">
        <f>SUM(P163:P170)</f>
        <v>0</v>
      </c>
      <c r="Q162" s="191"/>
      <c r="R162" s="192">
        <f>SUM(R163:R170)</f>
        <v>0.28514</v>
      </c>
      <c r="S162" s="191"/>
      <c r="T162" s="193">
        <f>SUM(T163:T170)</f>
        <v>0</v>
      </c>
      <c r="AR162" s="194" t="s">
        <v>90</v>
      </c>
      <c r="AT162" s="195" t="s">
        <v>78</v>
      </c>
      <c r="AU162" s="195" t="s">
        <v>85</v>
      </c>
      <c r="AY162" s="194" t="s">
        <v>205</v>
      </c>
      <c r="BK162" s="196">
        <f>SUM(BK163:BK170)</f>
        <v>0</v>
      </c>
    </row>
    <row r="163" spans="1:65" s="2" customFormat="1" ht="24.15" customHeight="1">
      <c r="A163" s="31"/>
      <c r="B163" s="32"/>
      <c r="C163" s="199" t="s">
        <v>325</v>
      </c>
      <c r="D163" s="199" t="s">
        <v>207</v>
      </c>
      <c r="E163" s="200" t="s">
        <v>1711</v>
      </c>
      <c r="F163" s="201" t="s">
        <v>1712</v>
      </c>
      <c r="G163" s="202" t="s">
        <v>278</v>
      </c>
      <c r="H163" s="203">
        <v>24</v>
      </c>
      <c r="I163" s="204"/>
      <c r="J163" s="205">
        <f t="shared" ref="J163:J170" si="20">ROUND(I163*H163,2)</f>
        <v>0</v>
      </c>
      <c r="K163" s="206"/>
      <c r="L163" s="36"/>
      <c r="M163" s="207" t="s">
        <v>1</v>
      </c>
      <c r="N163" s="208" t="s">
        <v>45</v>
      </c>
      <c r="O163" s="72"/>
      <c r="P163" s="209">
        <f t="shared" ref="P163:P170" si="21">O163*H163</f>
        <v>0</v>
      </c>
      <c r="Q163" s="209">
        <v>0</v>
      </c>
      <c r="R163" s="209">
        <f t="shared" ref="R163:R170" si="22">Q163*H163</f>
        <v>0</v>
      </c>
      <c r="S163" s="209">
        <v>0</v>
      </c>
      <c r="T163" s="210">
        <f t="shared" ref="T163:T170" si="23">S163*H163</f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11" t="s">
        <v>271</v>
      </c>
      <c r="AT163" s="211" t="s">
        <v>207</v>
      </c>
      <c r="AU163" s="211" t="s">
        <v>90</v>
      </c>
      <c r="AY163" s="14" t="s">
        <v>205</v>
      </c>
      <c r="BE163" s="212">
        <f t="shared" ref="BE163:BE170" si="24">IF(N163="základná",J163,0)</f>
        <v>0</v>
      </c>
      <c r="BF163" s="212">
        <f t="shared" ref="BF163:BF170" si="25">IF(N163="znížená",J163,0)</f>
        <v>0</v>
      </c>
      <c r="BG163" s="212">
        <f t="shared" ref="BG163:BG170" si="26">IF(N163="zákl. prenesená",J163,0)</f>
        <v>0</v>
      </c>
      <c r="BH163" s="212">
        <f t="shared" ref="BH163:BH170" si="27">IF(N163="zníž. prenesená",J163,0)</f>
        <v>0</v>
      </c>
      <c r="BI163" s="212">
        <f t="shared" ref="BI163:BI170" si="28">IF(N163="nulová",J163,0)</f>
        <v>0</v>
      </c>
      <c r="BJ163" s="14" t="s">
        <v>90</v>
      </c>
      <c r="BK163" s="212">
        <f t="shared" ref="BK163:BK170" si="29">ROUND(I163*H163,2)</f>
        <v>0</v>
      </c>
      <c r="BL163" s="14" t="s">
        <v>271</v>
      </c>
      <c r="BM163" s="211" t="s">
        <v>441</v>
      </c>
    </row>
    <row r="164" spans="1:65" s="2" customFormat="1" ht="16.5" customHeight="1">
      <c r="A164" s="31"/>
      <c r="B164" s="32"/>
      <c r="C164" s="199" t="s">
        <v>329</v>
      </c>
      <c r="D164" s="199" t="s">
        <v>207</v>
      </c>
      <c r="E164" s="200" t="s">
        <v>1713</v>
      </c>
      <c r="F164" s="201" t="s">
        <v>1714</v>
      </c>
      <c r="G164" s="202" t="s">
        <v>278</v>
      </c>
      <c r="H164" s="203">
        <v>24</v>
      </c>
      <c r="I164" s="204"/>
      <c r="J164" s="205">
        <f t="shared" si="20"/>
        <v>0</v>
      </c>
      <c r="K164" s="206"/>
      <c r="L164" s="36"/>
      <c r="M164" s="207" t="s">
        <v>1</v>
      </c>
      <c r="N164" s="208" t="s">
        <v>45</v>
      </c>
      <c r="O164" s="72"/>
      <c r="P164" s="209">
        <f t="shared" si="21"/>
        <v>0</v>
      </c>
      <c r="Q164" s="209">
        <v>0</v>
      </c>
      <c r="R164" s="209">
        <f t="shared" si="22"/>
        <v>0</v>
      </c>
      <c r="S164" s="209">
        <v>0</v>
      </c>
      <c r="T164" s="210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11" t="s">
        <v>271</v>
      </c>
      <c r="AT164" s="211" t="s">
        <v>207</v>
      </c>
      <c r="AU164" s="211" t="s">
        <v>90</v>
      </c>
      <c r="AY164" s="14" t="s">
        <v>205</v>
      </c>
      <c r="BE164" s="212">
        <f t="shared" si="24"/>
        <v>0</v>
      </c>
      <c r="BF164" s="212">
        <f t="shared" si="25"/>
        <v>0</v>
      </c>
      <c r="BG164" s="212">
        <f t="shared" si="26"/>
        <v>0</v>
      </c>
      <c r="BH164" s="212">
        <f t="shared" si="27"/>
        <v>0</v>
      </c>
      <c r="BI164" s="212">
        <f t="shared" si="28"/>
        <v>0</v>
      </c>
      <c r="BJ164" s="14" t="s">
        <v>90</v>
      </c>
      <c r="BK164" s="212">
        <f t="shared" si="29"/>
        <v>0</v>
      </c>
      <c r="BL164" s="14" t="s">
        <v>271</v>
      </c>
      <c r="BM164" s="211" t="s">
        <v>449</v>
      </c>
    </row>
    <row r="165" spans="1:65" s="2" customFormat="1" ht="24.15" customHeight="1">
      <c r="A165" s="31"/>
      <c r="B165" s="32"/>
      <c r="C165" s="199" t="s">
        <v>333</v>
      </c>
      <c r="D165" s="199" t="s">
        <v>207</v>
      </c>
      <c r="E165" s="200" t="s">
        <v>1715</v>
      </c>
      <c r="F165" s="201" t="s">
        <v>1716</v>
      </c>
      <c r="G165" s="202" t="s">
        <v>302</v>
      </c>
      <c r="H165" s="203">
        <v>75</v>
      </c>
      <c r="I165" s="204"/>
      <c r="J165" s="205">
        <f t="shared" si="20"/>
        <v>0</v>
      </c>
      <c r="K165" s="206"/>
      <c r="L165" s="36"/>
      <c r="M165" s="207" t="s">
        <v>1</v>
      </c>
      <c r="N165" s="208" t="s">
        <v>45</v>
      </c>
      <c r="O165" s="72"/>
      <c r="P165" s="209">
        <f t="shared" si="21"/>
        <v>0</v>
      </c>
      <c r="Q165" s="209">
        <v>8.1999999999999998E-4</v>
      </c>
      <c r="R165" s="209">
        <f t="shared" si="22"/>
        <v>6.1499999999999999E-2</v>
      </c>
      <c r="S165" s="209">
        <v>0</v>
      </c>
      <c r="T165" s="210">
        <f t="shared" si="2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11" t="s">
        <v>271</v>
      </c>
      <c r="AT165" s="211" t="s">
        <v>207</v>
      </c>
      <c r="AU165" s="211" t="s">
        <v>90</v>
      </c>
      <c r="AY165" s="14" t="s">
        <v>205</v>
      </c>
      <c r="BE165" s="212">
        <f t="shared" si="24"/>
        <v>0</v>
      </c>
      <c r="BF165" s="212">
        <f t="shared" si="25"/>
        <v>0</v>
      </c>
      <c r="BG165" s="212">
        <f t="shared" si="26"/>
        <v>0</v>
      </c>
      <c r="BH165" s="212">
        <f t="shared" si="27"/>
        <v>0</v>
      </c>
      <c r="BI165" s="212">
        <f t="shared" si="28"/>
        <v>0</v>
      </c>
      <c r="BJ165" s="14" t="s">
        <v>90</v>
      </c>
      <c r="BK165" s="212">
        <f t="shared" si="29"/>
        <v>0</v>
      </c>
      <c r="BL165" s="14" t="s">
        <v>271</v>
      </c>
      <c r="BM165" s="211" t="s">
        <v>459</v>
      </c>
    </row>
    <row r="166" spans="1:65" s="2" customFormat="1" ht="24.15" customHeight="1">
      <c r="A166" s="31"/>
      <c r="B166" s="32"/>
      <c r="C166" s="199" t="s">
        <v>337</v>
      </c>
      <c r="D166" s="199" t="s">
        <v>207</v>
      </c>
      <c r="E166" s="200" t="s">
        <v>1717</v>
      </c>
      <c r="F166" s="201" t="s">
        <v>1718</v>
      </c>
      <c r="G166" s="202" t="s">
        <v>302</v>
      </c>
      <c r="H166" s="203">
        <v>23</v>
      </c>
      <c r="I166" s="204"/>
      <c r="J166" s="205">
        <f t="shared" si="20"/>
        <v>0</v>
      </c>
      <c r="K166" s="206"/>
      <c r="L166" s="36"/>
      <c r="M166" s="207" t="s">
        <v>1</v>
      </c>
      <c r="N166" s="208" t="s">
        <v>45</v>
      </c>
      <c r="O166" s="72"/>
      <c r="P166" s="209">
        <f t="shared" si="21"/>
        <v>0</v>
      </c>
      <c r="Q166" s="209">
        <v>1.1800000000000001E-3</v>
      </c>
      <c r="R166" s="209">
        <f t="shared" si="22"/>
        <v>2.7140000000000001E-2</v>
      </c>
      <c r="S166" s="209">
        <v>0</v>
      </c>
      <c r="T166" s="210">
        <f t="shared" si="2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11" t="s">
        <v>271</v>
      </c>
      <c r="AT166" s="211" t="s">
        <v>207</v>
      </c>
      <c r="AU166" s="211" t="s">
        <v>90</v>
      </c>
      <c r="AY166" s="14" t="s">
        <v>205</v>
      </c>
      <c r="BE166" s="212">
        <f t="shared" si="24"/>
        <v>0</v>
      </c>
      <c r="BF166" s="212">
        <f t="shared" si="25"/>
        <v>0</v>
      </c>
      <c r="BG166" s="212">
        <f t="shared" si="26"/>
        <v>0</v>
      </c>
      <c r="BH166" s="212">
        <f t="shared" si="27"/>
        <v>0</v>
      </c>
      <c r="BI166" s="212">
        <f t="shared" si="28"/>
        <v>0</v>
      </c>
      <c r="BJ166" s="14" t="s">
        <v>90</v>
      </c>
      <c r="BK166" s="212">
        <f t="shared" si="29"/>
        <v>0</v>
      </c>
      <c r="BL166" s="14" t="s">
        <v>271</v>
      </c>
      <c r="BM166" s="211" t="s">
        <v>471</v>
      </c>
    </row>
    <row r="167" spans="1:65" s="2" customFormat="1" ht="24.15" customHeight="1">
      <c r="A167" s="31"/>
      <c r="B167" s="32"/>
      <c r="C167" s="199" t="s">
        <v>341</v>
      </c>
      <c r="D167" s="199" t="s">
        <v>207</v>
      </c>
      <c r="E167" s="200" t="s">
        <v>1719</v>
      </c>
      <c r="F167" s="201" t="s">
        <v>1720</v>
      </c>
      <c r="G167" s="202" t="s">
        <v>302</v>
      </c>
      <c r="H167" s="203">
        <v>130</v>
      </c>
      <c r="I167" s="204"/>
      <c r="J167" s="205">
        <f t="shared" si="20"/>
        <v>0</v>
      </c>
      <c r="K167" s="206"/>
      <c r="L167" s="36"/>
      <c r="M167" s="207" t="s">
        <v>1</v>
      </c>
      <c r="N167" s="208" t="s">
        <v>45</v>
      </c>
      <c r="O167" s="72"/>
      <c r="P167" s="209">
        <f t="shared" si="21"/>
        <v>0</v>
      </c>
      <c r="Q167" s="209">
        <v>1.5E-3</v>
      </c>
      <c r="R167" s="209">
        <f t="shared" si="22"/>
        <v>0.19500000000000001</v>
      </c>
      <c r="S167" s="209">
        <v>0</v>
      </c>
      <c r="T167" s="210">
        <f t="shared" si="2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11" t="s">
        <v>271</v>
      </c>
      <c r="AT167" s="211" t="s">
        <v>207</v>
      </c>
      <c r="AU167" s="211" t="s">
        <v>90</v>
      </c>
      <c r="AY167" s="14" t="s">
        <v>205</v>
      </c>
      <c r="BE167" s="212">
        <f t="shared" si="24"/>
        <v>0</v>
      </c>
      <c r="BF167" s="212">
        <f t="shared" si="25"/>
        <v>0</v>
      </c>
      <c r="BG167" s="212">
        <f t="shared" si="26"/>
        <v>0</v>
      </c>
      <c r="BH167" s="212">
        <f t="shared" si="27"/>
        <v>0</v>
      </c>
      <c r="BI167" s="212">
        <f t="shared" si="28"/>
        <v>0</v>
      </c>
      <c r="BJ167" s="14" t="s">
        <v>90</v>
      </c>
      <c r="BK167" s="212">
        <f t="shared" si="29"/>
        <v>0</v>
      </c>
      <c r="BL167" s="14" t="s">
        <v>271</v>
      </c>
      <c r="BM167" s="211" t="s">
        <v>480</v>
      </c>
    </row>
    <row r="168" spans="1:65" s="2" customFormat="1" ht="24.15" customHeight="1">
      <c r="A168" s="31"/>
      <c r="B168" s="32"/>
      <c r="C168" s="199" t="s">
        <v>345</v>
      </c>
      <c r="D168" s="199" t="s">
        <v>207</v>
      </c>
      <c r="E168" s="200" t="s">
        <v>1721</v>
      </c>
      <c r="F168" s="201" t="s">
        <v>1722</v>
      </c>
      <c r="G168" s="202" t="s">
        <v>1603</v>
      </c>
      <c r="H168" s="203">
        <v>1</v>
      </c>
      <c r="I168" s="204"/>
      <c r="J168" s="205">
        <f t="shared" si="20"/>
        <v>0</v>
      </c>
      <c r="K168" s="206"/>
      <c r="L168" s="36"/>
      <c r="M168" s="207" t="s">
        <v>1</v>
      </c>
      <c r="N168" s="208" t="s">
        <v>45</v>
      </c>
      <c r="O168" s="72"/>
      <c r="P168" s="209">
        <f t="shared" si="21"/>
        <v>0</v>
      </c>
      <c r="Q168" s="209">
        <v>1.5E-3</v>
      </c>
      <c r="R168" s="209">
        <f t="shared" si="22"/>
        <v>1.5E-3</v>
      </c>
      <c r="S168" s="209">
        <v>0</v>
      </c>
      <c r="T168" s="210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11" t="s">
        <v>271</v>
      </c>
      <c r="AT168" s="211" t="s">
        <v>207</v>
      </c>
      <c r="AU168" s="211" t="s">
        <v>90</v>
      </c>
      <c r="AY168" s="14" t="s">
        <v>205</v>
      </c>
      <c r="BE168" s="212">
        <f t="shared" si="24"/>
        <v>0</v>
      </c>
      <c r="BF168" s="212">
        <f t="shared" si="25"/>
        <v>0</v>
      </c>
      <c r="BG168" s="212">
        <f t="shared" si="26"/>
        <v>0</v>
      </c>
      <c r="BH168" s="212">
        <f t="shared" si="27"/>
        <v>0</v>
      </c>
      <c r="BI168" s="212">
        <f t="shared" si="28"/>
        <v>0</v>
      </c>
      <c r="BJ168" s="14" t="s">
        <v>90</v>
      </c>
      <c r="BK168" s="212">
        <f t="shared" si="29"/>
        <v>0</v>
      </c>
      <c r="BL168" s="14" t="s">
        <v>271</v>
      </c>
      <c r="BM168" s="211" t="s">
        <v>491</v>
      </c>
    </row>
    <row r="169" spans="1:65" s="2" customFormat="1" ht="24.15" customHeight="1">
      <c r="A169" s="31"/>
      <c r="B169" s="32"/>
      <c r="C169" s="199" t="s">
        <v>349</v>
      </c>
      <c r="D169" s="199" t="s">
        <v>207</v>
      </c>
      <c r="E169" s="200" t="s">
        <v>1723</v>
      </c>
      <c r="F169" s="201" t="s">
        <v>1724</v>
      </c>
      <c r="G169" s="202" t="s">
        <v>302</v>
      </c>
      <c r="H169" s="203">
        <v>228</v>
      </c>
      <c r="I169" s="204"/>
      <c r="J169" s="205">
        <f t="shared" si="20"/>
        <v>0</v>
      </c>
      <c r="K169" s="206"/>
      <c r="L169" s="36"/>
      <c r="M169" s="207" t="s">
        <v>1</v>
      </c>
      <c r="N169" s="208" t="s">
        <v>45</v>
      </c>
      <c r="O169" s="72"/>
      <c r="P169" s="209">
        <f t="shared" si="21"/>
        <v>0</v>
      </c>
      <c r="Q169" s="209">
        <v>0</v>
      </c>
      <c r="R169" s="209">
        <f t="shared" si="22"/>
        <v>0</v>
      </c>
      <c r="S169" s="209">
        <v>0</v>
      </c>
      <c r="T169" s="210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11" t="s">
        <v>271</v>
      </c>
      <c r="AT169" s="211" t="s">
        <v>207</v>
      </c>
      <c r="AU169" s="211" t="s">
        <v>90</v>
      </c>
      <c r="AY169" s="14" t="s">
        <v>205</v>
      </c>
      <c r="BE169" s="212">
        <f t="shared" si="24"/>
        <v>0</v>
      </c>
      <c r="BF169" s="212">
        <f t="shared" si="25"/>
        <v>0</v>
      </c>
      <c r="BG169" s="212">
        <f t="shared" si="26"/>
        <v>0</v>
      </c>
      <c r="BH169" s="212">
        <f t="shared" si="27"/>
        <v>0</v>
      </c>
      <c r="BI169" s="212">
        <f t="shared" si="28"/>
        <v>0</v>
      </c>
      <c r="BJ169" s="14" t="s">
        <v>90</v>
      </c>
      <c r="BK169" s="212">
        <f t="shared" si="29"/>
        <v>0</v>
      </c>
      <c r="BL169" s="14" t="s">
        <v>271</v>
      </c>
      <c r="BM169" s="211" t="s">
        <v>499</v>
      </c>
    </row>
    <row r="170" spans="1:65" s="2" customFormat="1" ht="24.15" customHeight="1">
      <c r="A170" s="31"/>
      <c r="B170" s="32"/>
      <c r="C170" s="199" t="s">
        <v>353</v>
      </c>
      <c r="D170" s="199" t="s">
        <v>207</v>
      </c>
      <c r="E170" s="200" t="s">
        <v>1725</v>
      </c>
      <c r="F170" s="201" t="s">
        <v>1726</v>
      </c>
      <c r="G170" s="202" t="s">
        <v>487</v>
      </c>
      <c r="H170" s="224"/>
      <c r="I170" s="204"/>
      <c r="J170" s="205">
        <f t="shared" si="20"/>
        <v>0</v>
      </c>
      <c r="K170" s="206"/>
      <c r="L170" s="36"/>
      <c r="M170" s="207" t="s">
        <v>1</v>
      </c>
      <c r="N170" s="208" t="s">
        <v>45</v>
      </c>
      <c r="O170" s="72"/>
      <c r="P170" s="209">
        <f t="shared" si="21"/>
        <v>0</v>
      </c>
      <c r="Q170" s="209">
        <v>0</v>
      </c>
      <c r="R170" s="209">
        <f t="shared" si="22"/>
        <v>0</v>
      </c>
      <c r="S170" s="209">
        <v>0</v>
      </c>
      <c r="T170" s="210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11" t="s">
        <v>271</v>
      </c>
      <c r="AT170" s="211" t="s">
        <v>207</v>
      </c>
      <c r="AU170" s="211" t="s">
        <v>90</v>
      </c>
      <c r="AY170" s="14" t="s">
        <v>205</v>
      </c>
      <c r="BE170" s="212">
        <f t="shared" si="24"/>
        <v>0</v>
      </c>
      <c r="BF170" s="212">
        <f t="shared" si="25"/>
        <v>0</v>
      </c>
      <c r="BG170" s="212">
        <f t="shared" si="26"/>
        <v>0</v>
      </c>
      <c r="BH170" s="212">
        <f t="shared" si="27"/>
        <v>0</v>
      </c>
      <c r="BI170" s="212">
        <f t="shared" si="28"/>
        <v>0</v>
      </c>
      <c r="BJ170" s="14" t="s">
        <v>90</v>
      </c>
      <c r="BK170" s="212">
        <f t="shared" si="29"/>
        <v>0</v>
      </c>
      <c r="BL170" s="14" t="s">
        <v>271</v>
      </c>
      <c r="BM170" s="211" t="s">
        <v>508</v>
      </c>
    </row>
    <row r="171" spans="1:65" s="12" customFormat="1" ht="22.8" customHeight="1">
      <c r="B171" s="183"/>
      <c r="C171" s="184"/>
      <c r="D171" s="185" t="s">
        <v>78</v>
      </c>
      <c r="E171" s="197" t="s">
        <v>1622</v>
      </c>
      <c r="F171" s="197" t="s">
        <v>1727</v>
      </c>
      <c r="G171" s="184"/>
      <c r="H171" s="184"/>
      <c r="I171" s="187"/>
      <c r="J171" s="198">
        <f>BK171</f>
        <v>0</v>
      </c>
      <c r="K171" s="184"/>
      <c r="L171" s="189"/>
      <c r="M171" s="190"/>
      <c r="N171" s="191"/>
      <c r="O171" s="191"/>
      <c r="P171" s="192">
        <f>SUM(P172:P193)</f>
        <v>0</v>
      </c>
      <c r="Q171" s="191"/>
      <c r="R171" s="192">
        <f>SUM(R172:R193)</f>
        <v>3.6712839999999997E-2</v>
      </c>
      <c r="S171" s="191"/>
      <c r="T171" s="193">
        <f>SUM(T172:T193)</f>
        <v>0</v>
      </c>
      <c r="AR171" s="194" t="s">
        <v>90</v>
      </c>
      <c r="AT171" s="195" t="s">
        <v>78</v>
      </c>
      <c r="AU171" s="195" t="s">
        <v>85</v>
      </c>
      <c r="AY171" s="194" t="s">
        <v>205</v>
      </c>
      <c r="BK171" s="196">
        <f>SUM(BK172:BK193)</f>
        <v>0</v>
      </c>
    </row>
    <row r="172" spans="1:65" s="2" customFormat="1" ht="16.5" customHeight="1">
      <c r="A172" s="31"/>
      <c r="B172" s="32"/>
      <c r="C172" s="199" t="s">
        <v>357</v>
      </c>
      <c r="D172" s="199" t="s">
        <v>207</v>
      </c>
      <c r="E172" s="200" t="s">
        <v>1728</v>
      </c>
      <c r="F172" s="201" t="s">
        <v>1729</v>
      </c>
      <c r="G172" s="202" t="s">
        <v>278</v>
      </c>
      <c r="H172" s="203">
        <v>24</v>
      </c>
      <c r="I172" s="204"/>
      <c r="J172" s="205">
        <f t="shared" ref="J172:J193" si="30">ROUND(I172*H172,2)</f>
        <v>0</v>
      </c>
      <c r="K172" s="206"/>
      <c r="L172" s="36"/>
      <c r="M172" s="207" t="s">
        <v>1</v>
      </c>
      <c r="N172" s="208" t="s">
        <v>45</v>
      </c>
      <c r="O172" s="72"/>
      <c r="P172" s="209">
        <f t="shared" ref="P172:P193" si="31">O172*H172</f>
        <v>0</v>
      </c>
      <c r="Q172" s="209">
        <v>1.9959999999999999E-5</v>
      </c>
      <c r="R172" s="209">
        <f t="shared" ref="R172:R193" si="32">Q172*H172</f>
        <v>4.7903999999999997E-4</v>
      </c>
      <c r="S172" s="209">
        <v>0</v>
      </c>
      <c r="T172" s="210">
        <f t="shared" ref="T172:T193" si="33"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11" t="s">
        <v>271</v>
      </c>
      <c r="AT172" s="211" t="s">
        <v>207</v>
      </c>
      <c r="AU172" s="211" t="s">
        <v>90</v>
      </c>
      <c r="AY172" s="14" t="s">
        <v>205</v>
      </c>
      <c r="BE172" s="212">
        <f t="shared" ref="BE172:BE193" si="34">IF(N172="základná",J172,0)</f>
        <v>0</v>
      </c>
      <c r="BF172" s="212">
        <f t="shared" ref="BF172:BF193" si="35">IF(N172="znížená",J172,0)</f>
        <v>0</v>
      </c>
      <c r="BG172" s="212">
        <f t="shared" ref="BG172:BG193" si="36">IF(N172="zákl. prenesená",J172,0)</f>
        <v>0</v>
      </c>
      <c r="BH172" s="212">
        <f t="shared" ref="BH172:BH193" si="37">IF(N172="zníž. prenesená",J172,0)</f>
        <v>0</v>
      </c>
      <c r="BI172" s="212">
        <f t="shared" ref="BI172:BI193" si="38">IF(N172="nulová",J172,0)</f>
        <v>0</v>
      </c>
      <c r="BJ172" s="14" t="s">
        <v>90</v>
      </c>
      <c r="BK172" s="212">
        <f t="shared" ref="BK172:BK193" si="39">ROUND(I172*H172,2)</f>
        <v>0</v>
      </c>
      <c r="BL172" s="14" t="s">
        <v>271</v>
      </c>
      <c r="BM172" s="211" t="s">
        <v>516</v>
      </c>
    </row>
    <row r="173" spans="1:65" s="2" customFormat="1" ht="16.5" customHeight="1">
      <c r="A173" s="31"/>
      <c r="B173" s="32"/>
      <c r="C173" s="213" t="s">
        <v>361</v>
      </c>
      <c r="D173" s="213" t="s">
        <v>223</v>
      </c>
      <c r="E173" s="214" t="s">
        <v>1730</v>
      </c>
      <c r="F173" s="215" t="s">
        <v>1731</v>
      </c>
      <c r="G173" s="216" t="s">
        <v>278</v>
      </c>
      <c r="H173" s="217">
        <v>24</v>
      </c>
      <c r="I173" s="218"/>
      <c r="J173" s="219">
        <f t="shared" si="30"/>
        <v>0</v>
      </c>
      <c r="K173" s="220"/>
      <c r="L173" s="221"/>
      <c r="M173" s="222" t="s">
        <v>1</v>
      </c>
      <c r="N173" s="223" t="s">
        <v>45</v>
      </c>
      <c r="O173" s="72"/>
      <c r="P173" s="209">
        <f t="shared" si="31"/>
        <v>0</v>
      </c>
      <c r="Q173" s="209">
        <v>4.4000000000000002E-4</v>
      </c>
      <c r="R173" s="209">
        <f t="shared" si="32"/>
        <v>1.056E-2</v>
      </c>
      <c r="S173" s="209">
        <v>0</v>
      </c>
      <c r="T173" s="210">
        <f t="shared" si="3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11" t="s">
        <v>337</v>
      </c>
      <c r="AT173" s="211" t="s">
        <v>223</v>
      </c>
      <c r="AU173" s="211" t="s">
        <v>90</v>
      </c>
      <c r="AY173" s="14" t="s">
        <v>205</v>
      </c>
      <c r="BE173" s="212">
        <f t="shared" si="34"/>
        <v>0</v>
      </c>
      <c r="BF173" s="212">
        <f t="shared" si="35"/>
        <v>0</v>
      </c>
      <c r="BG173" s="212">
        <f t="shared" si="36"/>
        <v>0</v>
      </c>
      <c r="BH173" s="212">
        <f t="shared" si="37"/>
        <v>0</v>
      </c>
      <c r="BI173" s="212">
        <f t="shared" si="38"/>
        <v>0</v>
      </c>
      <c r="BJ173" s="14" t="s">
        <v>90</v>
      </c>
      <c r="BK173" s="212">
        <f t="shared" si="39"/>
        <v>0</v>
      </c>
      <c r="BL173" s="14" t="s">
        <v>271</v>
      </c>
      <c r="BM173" s="211" t="s">
        <v>524</v>
      </c>
    </row>
    <row r="174" spans="1:65" s="2" customFormat="1" ht="16.5" customHeight="1">
      <c r="A174" s="31"/>
      <c r="B174" s="32"/>
      <c r="C174" s="199" t="s">
        <v>365</v>
      </c>
      <c r="D174" s="199" t="s">
        <v>207</v>
      </c>
      <c r="E174" s="200" t="s">
        <v>1732</v>
      </c>
      <c r="F174" s="201" t="s">
        <v>1733</v>
      </c>
      <c r="G174" s="202" t="s">
        <v>278</v>
      </c>
      <c r="H174" s="203">
        <v>12</v>
      </c>
      <c r="I174" s="204"/>
      <c r="J174" s="205">
        <f t="shared" si="30"/>
        <v>0</v>
      </c>
      <c r="K174" s="206"/>
      <c r="L174" s="36"/>
      <c r="M174" s="207" t="s">
        <v>1</v>
      </c>
      <c r="N174" s="208" t="s">
        <v>45</v>
      </c>
      <c r="O174" s="72"/>
      <c r="P174" s="209">
        <f t="shared" si="31"/>
        <v>0</v>
      </c>
      <c r="Q174" s="209">
        <v>4.0000000000000003E-5</v>
      </c>
      <c r="R174" s="209">
        <f t="shared" si="32"/>
        <v>4.8000000000000007E-4</v>
      </c>
      <c r="S174" s="209">
        <v>0</v>
      </c>
      <c r="T174" s="210">
        <f t="shared" si="3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11" t="s">
        <v>271</v>
      </c>
      <c r="AT174" s="211" t="s">
        <v>207</v>
      </c>
      <c r="AU174" s="211" t="s">
        <v>90</v>
      </c>
      <c r="AY174" s="14" t="s">
        <v>205</v>
      </c>
      <c r="BE174" s="212">
        <f t="shared" si="34"/>
        <v>0</v>
      </c>
      <c r="BF174" s="212">
        <f t="shared" si="35"/>
        <v>0</v>
      </c>
      <c r="BG174" s="212">
        <f t="shared" si="36"/>
        <v>0</v>
      </c>
      <c r="BH174" s="212">
        <f t="shared" si="37"/>
        <v>0</v>
      </c>
      <c r="BI174" s="212">
        <f t="shared" si="38"/>
        <v>0</v>
      </c>
      <c r="BJ174" s="14" t="s">
        <v>90</v>
      </c>
      <c r="BK174" s="212">
        <f t="shared" si="39"/>
        <v>0</v>
      </c>
      <c r="BL174" s="14" t="s">
        <v>271</v>
      </c>
      <c r="BM174" s="211" t="s">
        <v>530</v>
      </c>
    </row>
    <row r="175" spans="1:65" s="2" customFormat="1" ht="16.5" customHeight="1">
      <c r="A175" s="31"/>
      <c r="B175" s="32"/>
      <c r="C175" s="213" t="s">
        <v>369</v>
      </c>
      <c r="D175" s="213" t="s">
        <v>223</v>
      </c>
      <c r="E175" s="214" t="s">
        <v>1734</v>
      </c>
      <c r="F175" s="215" t="s">
        <v>1735</v>
      </c>
      <c r="G175" s="216" t="s">
        <v>278</v>
      </c>
      <c r="H175" s="217">
        <v>12</v>
      </c>
      <c r="I175" s="218"/>
      <c r="J175" s="219">
        <f t="shared" si="30"/>
        <v>0</v>
      </c>
      <c r="K175" s="220"/>
      <c r="L175" s="221"/>
      <c r="M175" s="222" t="s">
        <v>1</v>
      </c>
      <c r="N175" s="223" t="s">
        <v>45</v>
      </c>
      <c r="O175" s="72"/>
      <c r="P175" s="209">
        <f t="shared" si="31"/>
        <v>0</v>
      </c>
      <c r="Q175" s="209">
        <v>4.4000000000000002E-4</v>
      </c>
      <c r="R175" s="209">
        <f t="shared" si="32"/>
        <v>5.28E-3</v>
      </c>
      <c r="S175" s="209">
        <v>0</v>
      </c>
      <c r="T175" s="210">
        <f t="shared" si="3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11" t="s">
        <v>337</v>
      </c>
      <c r="AT175" s="211" t="s">
        <v>223</v>
      </c>
      <c r="AU175" s="211" t="s">
        <v>90</v>
      </c>
      <c r="AY175" s="14" t="s">
        <v>205</v>
      </c>
      <c r="BE175" s="212">
        <f t="shared" si="34"/>
        <v>0</v>
      </c>
      <c r="BF175" s="212">
        <f t="shared" si="35"/>
        <v>0</v>
      </c>
      <c r="BG175" s="212">
        <f t="shared" si="36"/>
        <v>0</v>
      </c>
      <c r="BH175" s="212">
        <f t="shared" si="37"/>
        <v>0</v>
      </c>
      <c r="BI175" s="212">
        <f t="shared" si="38"/>
        <v>0</v>
      </c>
      <c r="BJ175" s="14" t="s">
        <v>90</v>
      </c>
      <c r="BK175" s="212">
        <f t="shared" si="39"/>
        <v>0</v>
      </c>
      <c r="BL175" s="14" t="s">
        <v>271</v>
      </c>
      <c r="BM175" s="211" t="s">
        <v>536</v>
      </c>
    </row>
    <row r="176" spans="1:65" s="2" customFormat="1" ht="24.15" customHeight="1">
      <c r="A176" s="31"/>
      <c r="B176" s="32"/>
      <c r="C176" s="199" t="s">
        <v>167</v>
      </c>
      <c r="D176" s="199" t="s">
        <v>207</v>
      </c>
      <c r="E176" s="200" t="s">
        <v>1736</v>
      </c>
      <c r="F176" s="201" t="s">
        <v>1737</v>
      </c>
      <c r="G176" s="202" t="s">
        <v>278</v>
      </c>
      <c r="H176" s="203">
        <v>2</v>
      </c>
      <c r="I176" s="204"/>
      <c r="J176" s="205">
        <f t="shared" si="30"/>
        <v>0</v>
      </c>
      <c r="K176" s="206"/>
      <c r="L176" s="36"/>
      <c r="M176" s="207" t="s">
        <v>1</v>
      </c>
      <c r="N176" s="208" t="s">
        <v>45</v>
      </c>
      <c r="O176" s="72"/>
      <c r="P176" s="209">
        <f t="shared" si="31"/>
        <v>0</v>
      </c>
      <c r="Q176" s="209">
        <v>1.364E-5</v>
      </c>
      <c r="R176" s="209">
        <f t="shared" si="32"/>
        <v>2.728E-5</v>
      </c>
      <c r="S176" s="209">
        <v>0</v>
      </c>
      <c r="T176" s="210">
        <f t="shared" si="3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11" t="s">
        <v>271</v>
      </c>
      <c r="AT176" s="211" t="s">
        <v>207</v>
      </c>
      <c r="AU176" s="211" t="s">
        <v>90</v>
      </c>
      <c r="AY176" s="14" t="s">
        <v>205</v>
      </c>
      <c r="BE176" s="212">
        <f t="shared" si="34"/>
        <v>0</v>
      </c>
      <c r="BF176" s="212">
        <f t="shared" si="35"/>
        <v>0</v>
      </c>
      <c r="BG176" s="212">
        <f t="shared" si="36"/>
        <v>0</v>
      </c>
      <c r="BH176" s="212">
        <f t="shared" si="37"/>
        <v>0</v>
      </c>
      <c r="BI176" s="212">
        <f t="shared" si="38"/>
        <v>0</v>
      </c>
      <c r="BJ176" s="14" t="s">
        <v>90</v>
      </c>
      <c r="BK176" s="212">
        <f t="shared" si="39"/>
        <v>0</v>
      </c>
      <c r="BL176" s="14" t="s">
        <v>271</v>
      </c>
      <c r="BM176" s="211" t="s">
        <v>546</v>
      </c>
    </row>
    <row r="177" spans="1:65" s="2" customFormat="1" ht="16.5" customHeight="1">
      <c r="A177" s="31"/>
      <c r="B177" s="32"/>
      <c r="C177" s="213" t="s">
        <v>377</v>
      </c>
      <c r="D177" s="213" t="s">
        <v>223</v>
      </c>
      <c r="E177" s="214" t="s">
        <v>1738</v>
      </c>
      <c r="F177" s="215" t="s">
        <v>1739</v>
      </c>
      <c r="G177" s="216" t="s">
        <v>278</v>
      </c>
      <c r="H177" s="217">
        <v>2</v>
      </c>
      <c r="I177" s="218"/>
      <c r="J177" s="219">
        <f t="shared" si="30"/>
        <v>0</v>
      </c>
      <c r="K177" s="220"/>
      <c r="L177" s="221"/>
      <c r="M177" s="222" t="s">
        <v>1</v>
      </c>
      <c r="N177" s="223" t="s">
        <v>45</v>
      </c>
      <c r="O177" s="72"/>
      <c r="P177" s="209">
        <f t="shared" si="31"/>
        <v>0</v>
      </c>
      <c r="Q177" s="209">
        <v>5.0000000000000002E-5</v>
      </c>
      <c r="R177" s="209">
        <f t="shared" si="32"/>
        <v>1E-4</v>
      </c>
      <c r="S177" s="209">
        <v>0</v>
      </c>
      <c r="T177" s="210">
        <f t="shared" si="3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11" t="s">
        <v>337</v>
      </c>
      <c r="AT177" s="211" t="s">
        <v>223</v>
      </c>
      <c r="AU177" s="211" t="s">
        <v>90</v>
      </c>
      <c r="AY177" s="14" t="s">
        <v>205</v>
      </c>
      <c r="BE177" s="212">
        <f t="shared" si="34"/>
        <v>0</v>
      </c>
      <c r="BF177" s="212">
        <f t="shared" si="35"/>
        <v>0</v>
      </c>
      <c r="BG177" s="212">
        <f t="shared" si="36"/>
        <v>0</v>
      </c>
      <c r="BH177" s="212">
        <f t="shared" si="37"/>
        <v>0</v>
      </c>
      <c r="BI177" s="212">
        <f t="shared" si="38"/>
        <v>0</v>
      </c>
      <c r="BJ177" s="14" t="s">
        <v>90</v>
      </c>
      <c r="BK177" s="212">
        <f t="shared" si="39"/>
        <v>0</v>
      </c>
      <c r="BL177" s="14" t="s">
        <v>271</v>
      </c>
      <c r="BM177" s="211" t="s">
        <v>554</v>
      </c>
    </row>
    <row r="178" spans="1:65" s="2" customFormat="1" ht="16.5" customHeight="1">
      <c r="A178" s="31"/>
      <c r="B178" s="32"/>
      <c r="C178" s="199" t="s">
        <v>381</v>
      </c>
      <c r="D178" s="199" t="s">
        <v>207</v>
      </c>
      <c r="E178" s="200" t="s">
        <v>1740</v>
      </c>
      <c r="F178" s="201" t="s">
        <v>1741</v>
      </c>
      <c r="G178" s="202" t="s">
        <v>278</v>
      </c>
      <c r="H178" s="203">
        <v>1</v>
      </c>
      <c r="I178" s="204"/>
      <c r="J178" s="205">
        <f t="shared" si="30"/>
        <v>0</v>
      </c>
      <c r="K178" s="206"/>
      <c r="L178" s="36"/>
      <c r="M178" s="207" t="s">
        <v>1</v>
      </c>
      <c r="N178" s="208" t="s">
        <v>45</v>
      </c>
      <c r="O178" s="72"/>
      <c r="P178" s="209">
        <f t="shared" si="31"/>
        <v>0</v>
      </c>
      <c r="Q178" s="209">
        <v>1.0000000000000001E-5</v>
      </c>
      <c r="R178" s="209">
        <f t="shared" si="32"/>
        <v>1.0000000000000001E-5</v>
      </c>
      <c r="S178" s="209">
        <v>0</v>
      </c>
      <c r="T178" s="210">
        <f t="shared" si="3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11" t="s">
        <v>271</v>
      </c>
      <c r="AT178" s="211" t="s">
        <v>207</v>
      </c>
      <c r="AU178" s="211" t="s">
        <v>90</v>
      </c>
      <c r="AY178" s="14" t="s">
        <v>205</v>
      </c>
      <c r="BE178" s="212">
        <f t="shared" si="34"/>
        <v>0</v>
      </c>
      <c r="BF178" s="212">
        <f t="shared" si="35"/>
        <v>0</v>
      </c>
      <c r="BG178" s="212">
        <f t="shared" si="36"/>
        <v>0</v>
      </c>
      <c r="BH178" s="212">
        <f t="shared" si="37"/>
        <v>0</v>
      </c>
      <c r="BI178" s="212">
        <f t="shared" si="38"/>
        <v>0</v>
      </c>
      <c r="BJ178" s="14" t="s">
        <v>90</v>
      </c>
      <c r="BK178" s="212">
        <f t="shared" si="39"/>
        <v>0</v>
      </c>
      <c r="BL178" s="14" t="s">
        <v>271</v>
      </c>
      <c r="BM178" s="211" t="s">
        <v>562</v>
      </c>
    </row>
    <row r="179" spans="1:65" s="2" customFormat="1" ht="16.5" customHeight="1">
      <c r="A179" s="31"/>
      <c r="B179" s="32"/>
      <c r="C179" s="213" t="s">
        <v>385</v>
      </c>
      <c r="D179" s="213" t="s">
        <v>223</v>
      </c>
      <c r="E179" s="214" t="s">
        <v>1742</v>
      </c>
      <c r="F179" s="215" t="s">
        <v>1743</v>
      </c>
      <c r="G179" s="216" t="s">
        <v>278</v>
      </c>
      <c r="H179" s="217">
        <v>1</v>
      </c>
      <c r="I179" s="218"/>
      <c r="J179" s="219">
        <f t="shared" si="30"/>
        <v>0</v>
      </c>
      <c r="K179" s="220"/>
      <c r="L179" s="221"/>
      <c r="M179" s="222" t="s">
        <v>1</v>
      </c>
      <c r="N179" s="223" t="s">
        <v>45</v>
      </c>
      <c r="O179" s="72"/>
      <c r="P179" s="209">
        <f t="shared" si="31"/>
        <v>0</v>
      </c>
      <c r="Q179" s="209">
        <v>1.2600000000000001E-3</v>
      </c>
      <c r="R179" s="209">
        <f t="shared" si="32"/>
        <v>1.2600000000000001E-3</v>
      </c>
      <c r="S179" s="209">
        <v>0</v>
      </c>
      <c r="T179" s="210">
        <f t="shared" si="3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11" t="s">
        <v>337</v>
      </c>
      <c r="AT179" s="211" t="s">
        <v>223</v>
      </c>
      <c r="AU179" s="211" t="s">
        <v>90</v>
      </c>
      <c r="AY179" s="14" t="s">
        <v>205</v>
      </c>
      <c r="BE179" s="212">
        <f t="shared" si="34"/>
        <v>0</v>
      </c>
      <c r="BF179" s="212">
        <f t="shared" si="35"/>
        <v>0</v>
      </c>
      <c r="BG179" s="212">
        <f t="shared" si="36"/>
        <v>0</v>
      </c>
      <c r="BH179" s="212">
        <f t="shared" si="37"/>
        <v>0</v>
      </c>
      <c r="BI179" s="212">
        <f t="shared" si="38"/>
        <v>0</v>
      </c>
      <c r="BJ179" s="14" t="s">
        <v>90</v>
      </c>
      <c r="BK179" s="212">
        <f t="shared" si="39"/>
        <v>0</v>
      </c>
      <c r="BL179" s="14" t="s">
        <v>271</v>
      </c>
      <c r="BM179" s="211" t="s">
        <v>570</v>
      </c>
    </row>
    <row r="180" spans="1:65" s="2" customFormat="1" ht="16.5" customHeight="1">
      <c r="A180" s="31"/>
      <c r="B180" s="32"/>
      <c r="C180" s="199" t="s">
        <v>389</v>
      </c>
      <c r="D180" s="199" t="s">
        <v>207</v>
      </c>
      <c r="E180" s="200" t="s">
        <v>1744</v>
      </c>
      <c r="F180" s="201" t="s">
        <v>1745</v>
      </c>
      <c r="G180" s="202" t="s">
        <v>278</v>
      </c>
      <c r="H180" s="203">
        <v>12</v>
      </c>
      <c r="I180" s="204"/>
      <c r="J180" s="205">
        <f t="shared" si="30"/>
        <v>0</v>
      </c>
      <c r="K180" s="206"/>
      <c r="L180" s="36"/>
      <c r="M180" s="207" t="s">
        <v>1</v>
      </c>
      <c r="N180" s="208" t="s">
        <v>45</v>
      </c>
      <c r="O180" s="72"/>
      <c r="P180" s="209">
        <f t="shared" si="31"/>
        <v>0</v>
      </c>
      <c r="Q180" s="209">
        <v>0</v>
      </c>
      <c r="R180" s="209">
        <f t="shared" si="32"/>
        <v>0</v>
      </c>
      <c r="S180" s="209">
        <v>0</v>
      </c>
      <c r="T180" s="210">
        <f t="shared" si="3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211" t="s">
        <v>271</v>
      </c>
      <c r="AT180" s="211" t="s">
        <v>207</v>
      </c>
      <c r="AU180" s="211" t="s">
        <v>90</v>
      </c>
      <c r="AY180" s="14" t="s">
        <v>205</v>
      </c>
      <c r="BE180" s="212">
        <f t="shared" si="34"/>
        <v>0</v>
      </c>
      <c r="BF180" s="212">
        <f t="shared" si="35"/>
        <v>0</v>
      </c>
      <c r="BG180" s="212">
        <f t="shared" si="36"/>
        <v>0</v>
      </c>
      <c r="BH180" s="212">
        <f t="shared" si="37"/>
        <v>0</v>
      </c>
      <c r="BI180" s="212">
        <f t="shared" si="38"/>
        <v>0</v>
      </c>
      <c r="BJ180" s="14" t="s">
        <v>90</v>
      </c>
      <c r="BK180" s="212">
        <f t="shared" si="39"/>
        <v>0</v>
      </c>
      <c r="BL180" s="14" t="s">
        <v>271</v>
      </c>
      <c r="BM180" s="211" t="s">
        <v>578</v>
      </c>
    </row>
    <row r="181" spans="1:65" s="2" customFormat="1" ht="16.5" customHeight="1">
      <c r="A181" s="31"/>
      <c r="B181" s="32"/>
      <c r="C181" s="213" t="s">
        <v>393</v>
      </c>
      <c r="D181" s="213" t="s">
        <v>223</v>
      </c>
      <c r="E181" s="214" t="s">
        <v>1746</v>
      </c>
      <c r="F181" s="215" t="s">
        <v>1747</v>
      </c>
      <c r="G181" s="216" t="s">
        <v>278</v>
      </c>
      <c r="H181" s="217">
        <v>12</v>
      </c>
      <c r="I181" s="218"/>
      <c r="J181" s="219">
        <f t="shared" si="30"/>
        <v>0</v>
      </c>
      <c r="K181" s="220"/>
      <c r="L181" s="221"/>
      <c r="M181" s="222" t="s">
        <v>1</v>
      </c>
      <c r="N181" s="223" t="s">
        <v>45</v>
      </c>
      <c r="O181" s="72"/>
      <c r="P181" s="209">
        <f t="shared" si="31"/>
        <v>0</v>
      </c>
      <c r="Q181" s="209">
        <v>1E-4</v>
      </c>
      <c r="R181" s="209">
        <f t="shared" si="32"/>
        <v>1.2000000000000001E-3</v>
      </c>
      <c r="S181" s="209">
        <v>0</v>
      </c>
      <c r="T181" s="210">
        <f t="shared" si="3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11" t="s">
        <v>337</v>
      </c>
      <c r="AT181" s="211" t="s">
        <v>223</v>
      </c>
      <c r="AU181" s="211" t="s">
        <v>90</v>
      </c>
      <c r="AY181" s="14" t="s">
        <v>205</v>
      </c>
      <c r="BE181" s="212">
        <f t="shared" si="34"/>
        <v>0</v>
      </c>
      <c r="BF181" s="212">
        <f t="shared" si="35"/>
        <v>0</v>
      </c>
      <c r="BG181" s="212">
        <f t="shared" si="36"/>
        <v>0</v>
      </c>
      <c r="BH181" s="212">
        <f t="shared" si="37"/>
        <v>0</v>
      </c>
      <c r="BI181" s="212">
        <f t="shared" si="38"/>
        <v>0</v>
      </c>
      <c r="BJ181" s="14" t="s">
        <v>90</v>
      </c>
      <c r="BK181" s="212">
        <f t="shared" si="39"/>
        <v>0</v>
      </c>
      <c r="BL181" s="14" t="s">
        <v>271</v>
      </c>
      <c r="BM181" s="211" t="s">
        <v>588</v>
      </c>
    </row>
    <row r="182" spans="1:65" s="2" customFormat="1" ht="16.5" customHeight="1">
      <c r="A182" s="31"/>
      <c r="B182" s="32"/>
      <c r="C182" s="199" t="s">
        <v>397</v>
      </c>
      <c r="D182" s="199" t="s">
        <v>207</v>
      </c>
      <c r="E182" s="200" t="s">
        <v>1748</v>
      </c>
      <c r="F182" s="201" t="s">
        <v>1749</v>
      </c>
      <c r="G182" s="202" t="s">
        <v>278</v>
      </c>
      <c r="H182" s="203">
        <v>12</v>
      </c>
      <c r="I182" s="204"/>
      <c r="J182" s="205">
        <f t="shared" si="30"/>
        <v>0</v>
      </c>
      <c r="K182" s="206"/>
      <c r="L182" s="36"/>
      <c r="M182" s="207" t="s">
        <v>1</v>
      </c>
      <c r="N182" s="208" t="s">
        <v>45</v>
      </c>
      <c r="O182" s="72"/>
      <c r="P182" s="209">
        <f t="shared" si="31"/>
        <v>0</v>
      </c>
      <c r="Q182" s="209">
        <v>7.9000000000000006E-6</v>
      </c>
      <c r="R182" s="209">
        <f t="shared" si="32"/>
        <v>9.48E-5</v>
      </c>
      <c r="S182" s="209">
        <v>0</v>
      </c>
      <c r="T182" s="210">
        <f t="shared" si="3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11" t="s">
        <v>271</v>
      </c>
      <c r="AT182" s="211" t="s">
        <v>207</v>
      </c>
      <c r="AU182" s="211" t="s">
        <v>90</v>
      </c>
      <c r="AY182" s="14" t="s">
        <v>205</v>
      </c>
      <c r="BE182" s="212">
        <f t="shared" si="34"/>
        <v>0</v>
      </c>
      <c r="BF182" s="212">
        <f t="shared" si="35"/>
        <v>0</v>
      </c>
      <c r="BG182" s="212">
        <f t="shared" si="36"/>
        <v>0</v>
      </c>
      <c r="BH182" s="212">
        <f t="shared" si="37"/>
        <v>0</v>
      </c>
      <c r="BI182" s="212">
        <f t="shared" si="38"/>
        <v>0</v>
      </c>
      <c r="BJ182" s="14" t="s">
        <v>90</v>
      </c>
      <c r="BK182" s="212">
        <f t="shared" si="39"/>
        <v>0</v>
      </c>
      <c r="BL182" s="14" t="s">
        <v>271</v>
      </c>
      <c r="BM182" s="211" t="s">
        <v>596</v>
      </c>
    </row>
    <row r="183" spans="1:65" s="2" customFormat="1" ht="16.5" customHeight="1">
      <c r="A183" s="31"/>
      <c r="B183" s="32"/>
      <c r="C183" s="213" t="s">
        <v>401</v>
      </c>
      <c r="D183" s="213" t="s">
        <v>223</v>
      </c>
      <c r="E183" s="214" t="s">
        <v>1750</v>
      </c>
      <c r="F183" s="215" t="s">
        <v>1751</v>
      </c>
      <c r="G183" s="216" t="s">
        <v>278</v>
      </c>
      <c r="H183" s="217">
        <v>12</v>
      </c>
      <c r="I183" s="218"/>
      <c r="J183" s="219">
        <f t="shared" si="30"/>
        <v>0</v>
      </c>
      <c r="K183" s="220"/>
      <c r="L183" s="221"/>
      <c r="M183" s="222" t="s">
        <v>1</v>
      </c>
      <c r="N183" s="223" t="s">
        <v>45</v>
      </c>
      <c r="O183" s="72"/>
      <c r="P183" s="209">
        <f t="shared" si="31"/>
        <v>0</v>
      </c>
      <c r="Q183" s="209">
        <v>4.4999999999999999E-4</v>
      </c>
      <c r="R183" s="209">
        <f t="shared" si="32"/>
        <v>5.4000000000000003E-3</v>
      </c>
      <c r="S183" s="209">
        <v>0</v>
      </c>
      <c r="T183" s="210">
        <f t="shared" si="3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11" t="s">
        <v>337</v>
      </c>
      <c r="AT183" s="211" t="s">
        <v>223</v>
      </c>
      <c r="AU183" s="211" t="s">
        <v>90</v>
      </c>
      <c r="AY183" s="14" t="s">
        <v>205</v>
      </c>
      <c r="BE183" s="212">
        <f t="shared" si="34"/>
        <v>0</v>
      </c>
      <c r="BF183" s="212">
        <f t="shared" si="35"/>
        <v>0</v>
      </c>
      <c r="BG183" s="212">
        <f t="shared" si="36"/>
        <v>0</v>
      </c>
      <c r="BH183" s="212">
        <f t="shared" si="37"/>
        <v>0</v>
      </c>
      <c r="BI183" s="212">
        <f t="shared" si="38"/>
        <v>0</v>
      </c>
      <c r="BJ183" s="14" t="s">
        <v>90</v>
      </c>
      <c r="BK183" s="212">
        <f t="shared" si="39"/>
        <v>0</v>
      </c>
      <c r="BL183" s="14" t="s">
        <v>271</v>
      </c>
      <c r="BM183" s="211" t="s">
        <v>604</v>
      </c>
    </row>
    <row r="184" spans="1:65" s="2" customFormat="1" ht="16.5" customHeight="1">
      <c r="A184" s="31"/>
      <c r="B184" s="32"/>
      <c r="C184" s="199" t="s">
        <v>405</v>
      </c>
      <c r="D184" s="199" t="s">
        <v>207</v>
      </c>
      <c r="E184" s="200" t="s">
        <v>1752</v>
      </c>
      <c r="F184" s="201" t="s">
        <v>1753</v>
      </c>
      <c r="G184" s="202" t="s">
        <v>278</v>
      </c>
      <c r="H184" s="203">
        <v>1</v>
      </c>
      <c r="I184" s="204"/>
      <c r="J184" s="205">
        <f t="shared" si="30"/>
        <v>0</v>
      </c>
      <c r="K184" s="206"/>
      <c r="L184" s="36"/>
      <c r="M184" s="207" t="s">
        <v>1</v>
      </c>
      <c r="N184" s="208" t="s">
        <v>45</v>
      </c>
      <c r="O184" s="72"/>
      <c r="P184" s="209">
        <f t="shared" si="31"/>
        <v>0</v>
      </c>
      <c r="Q184" s="209">
        <v>5.1539999999999998E-5</v>
      </c>
      <c r="R184" s="209">
        <f t="shared" si="32"/>
        <v>5.1539999999999998E-5</v>
      </c>
      <c r="S184" s="209">
        <v>0</v>
      </c>
      <c r="T184" s="210">
        <f t="shared" si="3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11" t="s">
        <v>271</v>
      </c>
      <c r="AT184" s="211" t="s">
        <v>207</v>
      </c>
      <c r="AU184" s="211" t="s">
        <v>90</v>
      </c>
      <c r="AY184" s="14" t="s">
        <v>205</v>
      </c>
      <c r="BE184" s="212">
        <f t="shared" si="34"/>
        <v>0</v>
      </c>
      <c r="BF184" s="212">
        <f t="shared" si="35"/>
        <v>0</v>
      </c>
      <c r="BG184" s="212">
        <f t="shared" si="36"/>
        <v>0</v>
      </c>
      <c r="BH184" s="212">
        <f t="shared" si="37"/>
        <v>0</v>
      </c>
      <c r="BI184" s="212">
        <f t="shared" si="38"/>
        <v>0</v>
      </c>
      <c r="BJ184" s="14" t="s">
        <v>90</v>
      </c>
      <c r="BK184" s="212">
        <f t="shared" si="39"/>
        <v>0</v>
      </c>
      <c r="BL184" s="14" t="s">
        <v>271</v>
      </c>
      <c r="BM184" s="211" t="s">
        <v>612</v>
      </c>
    </row>
    <row r="185" spans="1:65" s="2" customFormat="1" ht="21.75" customHeight="1">
      <c r="A185" s="31"/>
      <c r="B185" s="32"/>
      <c r="C185" s="213" t="s">
        <v>409</v>
      </c>
      <c r="D185" s="213" t="s">
        <v>223</v>
      </c>
      <c r="E185" s="214" t="s">
        <v>1479</v>
      </c>
      <c r="F185" s="215" t="s">
        <v>1754</v>
      </c>
      <c r="G185" s="216" t="s">
        <v>278</v>
      </c>
      <c r="H185" s="217">
        <v>1</v>
      </c>
      <c r="I185" s="218"/>
      <c r="J185" s="219">
        <f t="shared" si="30"/>
        <v>0</v>
      </c>
      <c r="K185" s="220"/>
      <c r="L185" s="221"/>
      <c r="M185" s="222" t="s">
        <v>1</v>
      </c>
      <c r="N185" s="223" t="s">
        <v>45</v>
      </c>
      <c r="O185" s="72"/>
      <c r="P185" s="209">
        <f t="shared" si="31"/>
        <v>0</v>
      </c>
      <c r="Q185" s="209">
        <v>1.0300000000000001E-3</v>
      </c>
      <c r="R185" s="209">
        <f t="shared" si="32"/>
        <v>1.0300000000000001E-3</v>
      </c>
      <c r="S185" s="209">
        <v>0</v>
      </c>
      <c r="T185" s="210">
        <f t="shared" si="3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211" t="s">
        <v>337</v>
      </c>
      <c r="AT185" s="211" t="s">
        <v>223</v>
      </c>
      <c r="AU185" s="211" t="s">
        <v>90</v>
      </c>
      <c r="AY185" s="14" t="s">
        <v>205</v>
      </c>
      <c r="BE185" s="212">
        <f t="shared" si="34"/>
        <v>0</v>
      </c>
      <c r="BF185" s="212">
        <f t="shared" si="35"/>
        <v>0</v>
      </c>
      <c r="BG185" s="212">
        <f t="shared" si="36"/>
        <v>0</v>
      </c>
      <c r="BH185" s="212">
        <f t="shared" si="37"/>
        <v>0</v>
      </c>
      <c r="BI185" s="212">
        <f t="shared" si="38"/>
        <v>0</v>
      </c>
      <c r="BJ185" s="14" t="s">
        <v>90</v>
      </c>
      <c r="BK185" s="212">
        <f t="shared" si="39"/>
        <v>0</v>
      </c>
      <c r="BL185" s="14" t="s">
        <v>271</v>
      </c>
      <c r="BM185" s="211" t="s">
        <v>619</v>
      </c>
    </row>
    <row r="186" spans="1:65" s="2" customFormat="1" ht="24.15" customHeight="1">
      <c r="A186" s="31"/>
      <c r="B186" s="32"/>
      <c r="C186" s="199" t="s">
        <v>413</v>
      </c>
      <c r="D186" s="199" t="s">
        <v>207</v>
      </c>
      <c r="E186" s="200" t="s">
        <v>1755</v>
      </c>
      <c r="F186" s="201" t="s">
        <v>1756</v>
      </c>
      <c r="G186" s="202" t="s">
        <v>278</v>
      </c>
      <c r="H186" s="203">
        <v>2</v>
      </c>
      <c r="I186" s="204"/>
      <c r="J186" s="205">
        <f t="shared" si="30"/>
        <v>0</v>
      </c>
      <c r="K186" s="206"/>
      <c r="L186" s="36"/>
      <c r="M186" s="207" t="s">
        <v>1</v>
      </c>
      <c r="N186" s="208" t="s">
        <v>45</v>
      </c>
      <c r="O186" s="72"/>
      <c r="P186" s="209">
        <f t="shared" si="31"/>
        <v>0</v>
      </c>
      <c r="Q186" s="209">
        <v>4.8996E-4</v>
      </c>
      <c r="R186" s="209">
        <f t="shared" si="32"/>
        <v>9.7992000000000001E-4</v>
      </c>
      <c r="S186" s="209">
        <v>0</v>
      </c>
      <c r="T186" s="210">
        <f t="shared" si="3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11" t="s">
        <v>271</v>
      </c>
      <c r="AT186" s="211" t="s">
        <v>207</v>
      </c>
      <c r="AU186" s="211" t="s">
        <v>90</v>
      </c>
      <c r="AY186" s="14" t="s">
        <v>205</v>
      </c>
      <c r="BE186" s="212">
        <f t="shared" si="34"/>
        <v>0</v>
      </c>
      <c r="BF186" s="212">
        <f t="shared" si="35"/>
        <v>0</v>
      </c>
      <c r="BG186" s="212">
        <f t="shared" si="36"/>
        <v>0</v>
      </c>
      <c r="BH186" s="212">
        <f t="shared" si="37"/>
        <v>0</v>
      </c>
      <c r="BI186" s="212">
        <f t="shared" si="38"/>
        <v>0</v>
      </c>
      <c r="BJ186" s="14" t="s">
        <v>90</v>
      </c>
      <c r="BK186" s="212">
        <f t="shared" si="39"/>
        <v>0</v>
      </c>
      <c r="BL186" s="14" t="s">
        <v>271</v>
      </c>
      <c r="BM186" s="211" t="s">
        <v>627</v>
      </c>
    </row>
    <row r="187" spans="1:65" s="2" customFormat="1" ht="16.5" customHeight="1">
      <c r="A187" s="31"/>
      <c r="B187" s="32"/>
      <c r="C187" s="199" t="s">
        <v>417</v>
      </c>
      <c r="D187" s="199" t="s">
        <v>207</v>
      </c>
      <c r="E187" s="200" t="s">
        <v>1757</v>
      </c>
      <c r="F187" s="201" t="s">
        <v>1758</v>
      </c>
      <c r="G187" s="202" t="s">
        <v>278</v>
      </c>
      <c r="H187" s="203">
        <v>1</v>
      </c>
      <c r="I187" s="204"/>
      <c r="J187" s="205">
        <f t="shared" si="30"/>
        <v>0</v>
      </c>
      <c r="K187" s="206"/>
      <c r="L187" s="36"/>
      <c r="M187" s="207" t="s">
        <v>1</v>
      </c>
      <c r="N187" s="208" t="s">
        <v>45</v>
      </c>
      <c r="O187" s="72"/>
      <c r="P187" s="209">
        <f t="shared" si="31"/>
        <v>0</v>
      </c>
      <c r="Q187" s="209">
        <v>5.1539999999999998E-5</v>
      </c>
      <c r="R187" s="209">
        <f t="shared" si="32"/>
        <v>5.1539999999999998E-5</v>
      </c>
      <c r="S187" s="209">
        <v>0</v>
      </c>
      <c r="T187" s="210">
        <f t="shared" si="3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11" t="s">
        <v>271</v>
      </c>
      <c r="AT187" s="211" t="s">
        <v>207</v>
      </c>
      <c r="AU187" s="211" t="s">
        <v>90</v>
      </c>
      <c r="AY187" s="14" t="s">
        <v>205</v>
      </c>
      <c r="BE187" s="212">
        <f t="shared" si="34"/>
        <v>0</v>
      </c>
      <c r="BF187" s="212">
        <f t="shared" si="35"/>
        <v>0</v>
      </c>
      <c r="BG187" s="212">
        <f t="shared" si="36"/>
        <v>0</v>
      </c>
      <c r="BH187" s="212">
        <f t="shared" si="37"/>
        <v>0</v>
      </c>
      <c r="BI187" s="212">
        <f t="shared" si="38"/>
        <v>0</v>
      </c>
      <c r="BJ187" s="14" t="s">
        <v>90</v>
      </c>
      <c r="BK187" s="212">
        <f t="shared" si="39"/>
        <v>0</v>
      </c>
      <c r="BL187" s="14" t="s">
        <v>271</v>
      </c>
      <c r="BM187" s="211" t="s">
        <v>635</v>
      </c>
    </row>
    <row r="188" spans="1:65" s="2" customFormat="1" ht="16.5" customHeight="1">
      <c r="A188" s="31"/>
      <c r="B188" s="32"/>
      <c r="C188" s="213" t="s">
        <v>421</v>
      </c>
      <c r="D188" s="213" t="s">
        <v>223</v>
      </c>
      <c r="E188" s="214" t="s">
        <v>1487</v>
      </c>
      <c r="F188" s="215" t="s">
        <v>1759</v>
      </c>
      <c r="G188" s="216" t="s">
        <v>278</v>
      </c>
      <c r="H188" s="217">
        <v>1</v>
      </c>
      <c r="I188" s="218"/>
      <c r="J188" s="219">
        <f t="shared" si="30"/>
        <v>0</v>
      </c>
      <c r="K188" s="220"/>
      <c r="L188" s="221"/>
      <c r="M188" s="222" t="s">
        <v>1</v>
      </c>
      <c r="N188" s="223" t="s">
        <v>45</v>
      </c>
      <c r="O188" s="72"/>
      <c r="P188" s="209">
        <f t="shared" si="31"/>
        <v>0</v>
      </c>
      <c r="Q188" s="209">
        <v>6.8999999999999997E-4</v>
      </c>
      <c r="R188" s="209">
        <f t="shared" si="32"/>
        <v>6.8999999999999997E-4</v>
      </c>
      <c r="S188" s="209">
        <v>0</v>
      </c>
      <c r="T188" s="210">
        <f t="shared" si="3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211" t="s">
        <v>337</v>
      </c>
      <c r="AT188" s="211" t="s">
        <v>223</v>
      </c>
      <c r="AU188" s="211" t="s">
        <v>90</v>
      </c>
      <c r="AY188" s="14" t="s">
        <v>205</v>
      </c>
      <c r="BE188" s="212">
        <f t="shared" si="34"/>
        <v>0</v>
      </c>
      <c r="BF188" s="212">
        <f t="shared" si="35"/>
        <v>0</v>
      </c>
      <c r="BG188" s="212">
        <f t="shared" si="36"/>
        <v>0</v>
      </c>
      <c r="BH188" s="212">
        <f t="shared" si="37"/>
        <v>0</v>
      </c>
      <c r="BI188" s="212">
        <f t="shared" si="38"/>
        <v>0</v>
      </c>
      <c r="BJ188" s="14" t="s">
        <v>90</v>
      </c>
      <c r="BK188" s="212">
        <f t="shared" si="39"/>
        <v>0</v>
      </c>
      <c r="BL188" s="14" t="s">
        <v>271</v>
      </c>
      <c r="BM188" s="211" t="s">
        <v>645</v>
      </c>
    </row>
    <row r="189" spans="1:65" s="2" customFormat="1" ht="24.15" customHeight="1">
      <c r="A189" s="31"/>
      <c r="B189" s="32"/>
      <c r="C189" s="199" t="s">
        <v>425</v>
      </c>
      <c r="D189" s="199" t="s">
        <v>207</v>
      </c>
      <c r="E189" s="200" t="s">
        <v>1630</v>
      </c>
      <c r="F189" s="201" t="s">
        <v>1631</v>
      </c>
      <c r="G189" s="202" t="s">
        <v>278</v>
      </c>
      <c r="H189" s="203">
        <v>2</v>
      </c>
      <c r="I189" s="204"/>
      <c r="J189" s="205">
        <f t="shared" si="30"/>
        <v>0</v>
      </c>
      <c r="K189" s="206"/>
      <c r="L189" s="36"/>
      <c r="M189" s="207" t="s">
        <v>1</v>
      </c>
      <c r="N189" s="208" t="s">
        <v>45</v>
      </c>
      <c r="O189" s="72"/>
      <c r="P189" s="209">
        <f t="shared" si="31"/>
        <v>0</v>
      </c>
      <c r="Q189" s="209">
        <v>5.9935999999999995E-4</v>
      </c>
      <c r="R189" s="209">
        <f t="shared" si="32"/>
        <v>1.1987199999999999E-3</v>
      </c>
      <c r="S189" s="209">
        <v>0</v>
      </c>
      <c r="T189" s="210">
        <f t="shared" si="3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211" t="s">
        <v>271</v>
      </c>
      <c r="AT189" s="211" t="s">
        <v>207</v>
      </c>
      <c r="AU189" s="211" t="s">
        <v>90</v>
      </c>
      <c r="AY189" s="14" t="s">
        <v>205</v>
      </c>
      <c r="BE189" s="212">
        <f t="shared" si="34"/>
        <v>0</v>
      </c>
      <c r="BF189" s="212">
        <f t="shared" si="35"/>
        <v>0</v>
      </c>
      <c r="BG189" s="212">
        <f t="shared" si="36"/>
        <v>0</v>
      </c>
      <c r="BH189" s="212">
        <f t="shared" si="37"/>
        <v>0</v>
      </c>
      <c r="BI189" s="212">
        <f t="shared" si="38"/>
        <v>0</v>
      </c>
      <c r="BJ189" s="14" t="s">
        <v>90</v>
      </c>
      <c r="BK189" s="212">
        <f t="shared" si="39"/>
        <v>0</v>
      </c>
      <c r="BL189" s="14" t="s">
        <v>271</v>
      </c>
      <c r="BM189" s="211" t="s">
        <v>653</v>
      </c>
    </row>
    <row r="190" spans="1:65" s="2" customFormat="1" ht="21.75" customHeight="1">
      <c r="A190" s="31"/>
      <c r="B190" s="32"/>
      <c r="C190" s="199" t="s">
        <v>429</v>
      </c>
      <c r="D190" s="199" t="s">
        <v>207</v>
      </c>
      <c r="E190" s="200" t="s">
        <v>1633</v>
      </c>
      <c r="F190" s="201" t="s">
        <v>1634</v>
      </c>
      <c r="G190" s="202" t="s">
        <v>278</v>
      </c>
      <c r="H190" s="203">
        <v>3</v>
      </c>
      <c r="I190" s="204"/>
      <c r="J190" s="205">
        <f t="shared" si="30"/>
        <v>0</v>
      </c>
      <c r="K190" s="206"/>
      <c r="L190" s="36"/>
      <c r="M190" s="207" t="s">
        <v>1</v>
      </c>
      <c r="N190" s="208" t="s">
        <v>45</v>
      </c>
      <c r="O190" s="72"/>
      <c r="P190" s="209">
        <f t="shared" si="31"/>
        <v>0</v>
      </c>
      <c r="Q190" s="209">
        <v>1.49E-3</v>
      </c>
      <c r="R190" s="209">
        <f t="shared" si="32"/>
        <v>4.47E-3</v>
      </c>
      <c r="S190" s="209">
        <v>0</v>
      </c>
      <c r="T190" s="210">
        <f t="shared" si="3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11" t="s">
        <v>271</v>
      </c>
      <c r="AT190" s="211" t="s">
        <v>207</v>
      </c>
      <c r="AU190" s="211" t="s">
        <v>90</v>
      </c>
      <c r="AY190" s="14" t="s">
        <v>205</v>
      </c>
      <c r="BE190" s="212">
        <f t="shared" si="34"/>
        <v>0</v>
      </c>
      <c r="BF190" s="212">
        <f t="shared" si="35"/>
        <v>0</v>
      </c>
      <c r="BG190" s="212">
        <f t="shared" si="36"/>
        <v>0</v>
      </c>
      <c r="BH190" s="212">
        <f t="shared" si="37"/>
        <v>0</v>
      </c>
      <c r="BI190" s="212">
        <f t="shared" si="38"/>
        <v>0</v>
      </c>
      <c r="BJ190" s="14" t="s">
        <v>90</v>
      </c>
      <c r="BK190" s="212">
        <f t="shared" si="39"/>
        <v>0</v>
      </c>
      <c r="BL190" s="14" t="s">
        <v>271</v>
      </c>
      <c r="BM190" s="211" t="s">
        <v>661</v>
      </c>
    </row>
    <row r="191" spans="1:65" s="2" customFormat="1" ht="21.75" customHeight="1">
      <c r="A191" s="31"/>
      <c r="B191" s="32"/>
      <c r="C191" s="213" t="s">
        <v>433</v>
      </c>
      <c r="D191" s="213" t="s">
        <v>223</v>
      </c>
      <c r="E191" s="214" t="s">
        <v>1636</v>
      </c>
      <c r="F191" s="215" t="s">
        <v>1637</v>
      </c>
      <c r="G191" s="216" t="s">
        <v>278</v>
      </c>
      <c r="H191" s="217">
        <v>3</v>
      </c>
      <c r="I191" s="218"/>
      <c r="J191" s="219">
        <f t="shared" si="30"/>
        <v>0</v>
      </c>
      <c r="K191" s="220"/>
      <c r="L191" s="221"/>
      <c r="M191" s="222" t="s">
        <v>1</v>
      </c>
      <c r="N191" s="223" t="s">
        <v>45</v>
      </c>
      <c r="O191" s="72"/>
      <c r="P191" s="209">
        <f t="shared" si="31"/>
        <v>0</v>
      </c>
      <c r="Q191" s="209">
        <v>1.1000000000000001E-3</v>
      </c>
      <c r="R191" s="209">
        <f t="shared" si="32"/>
        <v>3.3E-3</v>
      </c>
      <c r="S191" s="209">
        <v>0</v>
      </c>
      <c r="T191" s="210">
        <f t="shared" si="3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211" t="s">
        <v>337</v>
      </c>
      <c r="AT191" s="211" t="s">
        <v>223</v>
      </c>
      <c r="AU191" s="211" t="s">
        <v>90</v>
      </c>
      <c r="AY191" s="14" t="s">
        <v>205</v>
      </c>
      <c r="BE191" s="212">
        <f t="shared" si="34"/>
        <v>0</v>
      </c>
      <c r="BF191" s="212">
        <f t="shared" si="35"/>
        <v>0</v>
      </c>
      <c r="BG191" s="212">
        <f t="shared" si="36"/>
        <v>0</v>
      </c>
      <c r="BH191" s="212">
        <f t="shared" si="37"/>
        <v>0</v>
      </c>
      <c r="BI191" s="212">
        <f t="shared" si="38"/>
        <v>0</v>
      </c>
      <c r="BJ191" s="14" t="s">
        <v>90</v>
      </c>
      <c r="BK191" s="212">
        <f t="shared" si="39"/>
        <v>0</v>
      </c>
      <c r="BL191" s="14" t="s">
        <v>271</v>
      </c>
      <c r="BM191" s="211" t="s">
        <v>669</v>
      </c>
    </row>
    <row r="192" spans="1:65" s="2" customFormat="1" ht="16.5" customHeight="1">
      <c r="A192" s="31"/>
      <c r="B192" s="32"/>
      <c r="C192" s="199" t="s">
        <v>437</v>
      </c>
      <c r="D192" s="199" t="s">
        <v>207</v>
      </c>
      <c r="E192" s="200" t="s">
        <v>1494</v>
      </c>
      <c r="F192" s="201" t="s">
        <v>1495</v>
      </c>
      <c r="G192" s="202" t="s">
        <v>278</v>
      </c>
      <c r="H192" s="203">
        <v>1</v>
      </c>
      <c r="I192" s="204"/>
      <c r="J192" s="205">
        <f t="shared" si="30"/>
        <v>0</v>
      </c>
      <c r="K192" s="206"/>
      <c r="L192" s="36"/>
      <c r="M192" s="207" t="s">
        <v>1</v>
      </c>
      <c r="N192" s="208" t="s">
        <v>45</v>
      </c>
      <c r="O192" s="72"/>
      <c r="P192" s="209">
        <f t="shared" si="31"/>
        <v>0</v>
      </c>
      <c r="Q192" s="209">
        <v>5.0000000000000002E-5</v>
      </c>
      <c r="R192" s="209">
        <f t="shared" si="32"/>
        <v>5.0000000000000002E-5</v>
      </c>
      <c r="S192" s="209">
        <v>0</v>
      </c>
      <c r="T192" s="210">
        <f t="shared" si="3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11" t="s">
        <v>271</v>
      </c>
      <c r="AT192" s="211" t="s">
        <v>207</v>
      </c>
      <c r="AU192" s="211" t="s">
        <v>90</v>
      </c>
      <c r="AY192" s="14" t="s">
        <v>205</v>
      </c>
      <c r="BE192" s="212">
        <f t="shared" si="34"/>
        <v>0</v>
      </c>
      <c r="BF192" s="212">
        <f t="shared" si="35"/>
        <v>0</v>
      </c>
      <c r="BG192" s="212">
        <f t="shared" si="36"/>
        <v>0</v>
      </c>
      <c r="BH192" s="212">
        <f t="shared" si="37"/>
        <v>0</v>
      </c>
      <c r="BI192" s="212">
        <f t="shared" si="38"/>
        <v>0</v>
      </c>
      <c r="BJ192" s="14" t="s">
        <v>90</v>
      </c>
      <c r="BK192" s="212">
        <f t="shared" si="39"/>
        <v>0</v>
      </c>
      <c r="BL192" s="14" t="s">
        <v>271</v>
      </c>
      <c r="BM192" s="211" t="s">
        <v>677</v>
      </c>
    </row>
    <row r="193" spans="1:65" s="2" customFormat="1" ht="24.15" customHeight="1">
      <c r="A193" s="31"/>
      <c r="B193" s="32"/>
      <c r="C193" s="199" t="s">
        <v>441</v>
      </c>
      <c r="D193" s="199" t="s">
        <v>207</v>
      </c>
      <c r="E193" s="200" t="s">
        <v>1639</v>
      </c>
      <c r="F193" s="201" t="s">
        <v>1640</v>
      </c>
      <c r="G193" s="202" t="s">
        <v>487</v>
      </c>
      <c r="H193" s="224"/>
      <c r="I193" s="204"/>
      <c r="J193" s="205">
        <f t="shared" si="30"/>
        <v>0</v>
      </c>
      <c r="K193" s="206"/>
      <c r="L193" s="36"/>
      <c r="M193" s="207" t="s">
        <v>1</v>
      </c>
      <c r="N193" s="208" t="s">
        <v>45</v>
      </c>
      <c r="O193" s="72"/>
      <c r="P193" s="209">
        <f t="shared" si="31"/>
        <v>0</v>
      </c>
      <c r="Q193" s="209">
        <v>0</v>
      </c>
      <c r="R193" s="209">
        <f t="shared" si="32"/>
        <v>0</v>
      </c>
      <c r="S193" s="209">
        <v>0</v>
      </c>
      <c r="T193" s="210">
        <f t="shared" si="3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11" t="s">
        <v>271</v>
      </c>
      <c r="AT193" s="211" t="s">
        <v>207</v>
      </c>
      <c r="AU193" s="211" t="s">
        <v>90</v>
      </c>
      <c r="AY193" s="14" t="s">
        <v>205</v>
      </c>
      <c r="BE193" s="212">
        <f t="shared" si="34"/>
        <v>0</v>
      </c>
      <c r="BF193" s="212">
        <f t="shared" si="35"/>
        <v>0</v>
      </c>
      <c r="BG193" s="212">
        <f t="shared" si="36"/>
        <v>0</v>
      </c>
      <c r="BH193" s="212">
        <f t="shared" si="37"/>
        <v>0</v>
      </c>
      <c r="BI193" s="212">
        <f t="shared" si="38"/>
        <v>0</v>
      </c>
      <c r="BJ193" s="14" t="s">
        <v>90</v>
      </c>
      <c r="BK193" s="212">
        <f t="shared" si="39"/>
        <v>0</v>
      </c>
      <c r="BL193" s="14" t="s">
        <v>271</v>
      </c>
      <c r="BM193" s="211" t="s">
        <v>685</v>
      </c>
    </row>
    <row r="194" spans="1:65" s="12" customFormat="1" ht="22.8" customHeight="1">
      <c r="B194" s="183"/>
      <c r="C194" s="184"/>
      <c r="D194" s="185" t="s">
        <v>78</v>
      </c>
      <c r="E194" s="197" t="s">
        <v>1760</v>
      </c>
      <c r="F194" s="197" t="s">
        <v>1761</v>
      </c>
      <c r="G194" s="184"/>
      <c r="H194" s="184"/>
      <c r="I194" s="187"/>
      <c r="J194" s="198">
        <f>BK194</f>
        <v>0</v>
      </c>
      <c r="K194" s="184"/>
      <c r="L194" s="189"/>
      <c r="M194" s="190"/>
      <c r="N194" s="191"/>
      <c r="O194" s="191"/>
      <c r="P194" s="192">
        <f>SUM(P195:P212)</f>
        <v>0</v>
      </c>
      <c r="Q194" s="191"/>
      <c r="R194" s="192">
        <f>SUM(R195:R212)</f>
        <v>0.54987127999999996</v>
      </c>
      <c r="S194" s="191"/>
      <c r="T194" s="193">
        <f>SUM(T195:T212)</f>
        <v>0</v>
      </c>
      <c r="AR194" s="194" t="s">
        <v>90</v>
      </c>
      <c r="AT194" s="195" t="s">
        <v>78</v>
      </c>
      <c r="AU194" s="195" t="s">
        <v>85</v>
      </c>
      <c r="AY194" s="194" t="s">
        <v>205</v>
      </c>
      <c r="BK194" s="196">
        <f>SUM(BK195:BK212)</f>
        <v>0</v>
      </c>
    </row>
    <row r="195" spans="1:65" s="2" customFormat="1" ht="24.15" customHeight="1">
      <c r="A195" s="31"/>
      <c r="B195" s="32"/>
      <c r="C195" s="199" t="s">
        <v>445</v>
      </c>
      <c r="D195" s="199" t="s">
        <v>207</v>
      </c>
      <c r="E195" s="200" t="s">
        <v>1762</v>
      </c>
      <c r="F195" s="201" t="s">
        <v>1763</v>
      </c>
      <c r="G195" s="202" t="s">
        <v>278</v>
      </c>
      <c r="H195" s="203">
        <v>12</v>
      </c>
      <c r="I195" s="204"/>
      <c r="J195" s="205">
        <f t="shared" ref="J195:J212" si="40">ROUND(I195*H195,2)</f>
        <v>0</v>
      </c>
      <c r="K195" s="206"/>
      <c r="L195" s="36"/>
      <c r="M195" s="207" t="s">
        <v>1</v>
      </c>
      <c r="N195" s="208" t="s">
        <v>45</v>
      </c>
      <c r="O195" s="72"/>
      <c r="P195" s="209">
        <f t="shared" ref="P195:P212" si="41">O195*H195</f>
        <v>0</v>
      </c>
      <c r="Q195" s="209">
        <v>0</v>
      </c>
      <c r="R195" s="209">
        <f t="shared" ref="R195:R212" si="42">Q195*H195</f>
        <v>0</v>
      </c>
      <c r="S195" s="209">
        <v>0</v>
      </c>
      <c r="T195" s="210">
        <f t="shared" ref="T195:T212" si="43"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11" t="s">
        <v>271</v>
      </c>
      <c r="AT195" s="211" t="s">
        <v>207</v>
      </c>
      <c r="AU195" s="211" t="s">
        <v>90</v>
      </c>
      <c r="AY195" s="14" t="s">
        <v>205</v>
      </c>
      <c r="BE195" s="212">
        <f t="shared" ref="BE195:BE212" si="44">IF(N195="základná",J195,0)</f>
        <v>0</v>
      </c>
      <c r="BF195" s="212">
        <f t="shared" ref="BF195:BF212" si="45">IF(N195="znížená",J195,0)</f>
        <v>0</v>
      </c>
      <c r="BG195" s="212">
        <f t="shared" ref="BG195:BG212" si="46">IF(N195="zákl. prenesená",J195,0)</f>
        <v>0</v>
      </c>
      <c r="BH195" s="212">
        <f t="shared" ref="BH195:BH212" si="47">IF(N195="zníž. prenesená",J195,0)</f>
        <v>0</v>
      </c>
      <c r="BI195" s="212">
        <f t="shared" ref="BI195:BI212" si="48">IF(N195="nulová",J195,0)</f>
        <v>0</v>
      </c>
      <c r="BJ195" s="14" t="s">
        <v>90</v>
      </c>
      <c r="BK195" s="212">
        <f t="shared" ref="BK195:BK212" si="49">ROUND(I195*H195,2)</f>
        <v>0</v>
      </c>
      <c r="BL195" s="14" t="s">
        <v>271</v>
      </c>
      <c r="BM195" s="211" t="s">
        <v>693</v>
      </c>
    </row>
    <row r="196" spans="1:65" s="2" customFormat="1" ht="24.15" customHeight="1">
      <c r="A196" s="31"/>
      <c r="B196" s="32"/>
      <c r="C196" s="199" t="s">
        <v>449</v>
      </c>
      <c r="D196" s="199" t="s">
        <v>207</v>
      </c>
      <c r="E196" s="200" t="s">
        <v>1764</v>
      </c>
      <c r="F196" s="201" t="s">
        <v>1765</v>
      </c>
      <c r="G196" s="202" t="s">
        <v>278</v>
      </c>
      <c r="H196" s="203">
        <v>12</v>
      </c>
      <c r="I196" s="204"/>
      <c r="J196" s="205">
        <f t="shared" si="40"/>
        <v>0</v>
      </c>
      <c r="K196" s="206"/>
      <c r="L196" s="36"/>
      <c r="M196" s="207" t="s">
        <v>1</v>
      </c>
      <c r="N196" s="208" t="s">
        <v>45</v>
      </c>
      <c r="O196" s="72"/>
      <c r="P196" s="209">
        <f t="shared" si="41"/>
        <v>0</v>
      </c>
      <c r="Q196" s="209">
        <v>5.0000000000000002E-5</v>
      </c>
      <c r="R196" s="209">
        <f t="shared" si="42"/>
        <v>6.0000000000000006E-4</v>
      </c>
      <c r="S196" s="209">
        <v>0</v>
      </c>
      <c r="T196" s="210">
        <f t="shared" si="4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11" t="s">
        <v>271</v>
      </c>
      <c r="AT196" s="211" t="s">
        <v>207</v>
      </c>
      <c r="AU196" s="211" t="s">
        <v>90</v>
      </c>
      <c r="AY196" s="14" t="s">
        <v>205</v>
      </c>
      <c r="BE196" s="212">
        <f t="shared" si="44"/>
        <v>0</v>
      </c>
      <c r="BF196" s="212">
        <f t="shared" si="45"/>
        <v>0</v>
      </c>
      <c r="BG196" s="212">
        <f t="shared" si="46"/>
        <v>0</v>
      </c>
      <c r="BH196" s="212">
        <f t="shared" si="47"/>
        <v>0</v>
      </c>
      <c r="BI196" s="212">
        <f t="shared" si="48"/>
        <v>0</v>
      </c>
      <c r="BJ196" s="14" t="s">
        <v>90</v>
      </c>
      <c r="BK196" s="212">
        <f t="shared" si="49"/>
        <v>0</v>
      </c>
      <c r="BL196" s="14" t="s">
        <v>271</v>
      </c>
      <c r="BM196" s="211" t="s">
        <v>701</v>
      </c>
    </row>
    <row r="197" spans="1:65" s="2" customFormat="1" ht="24.15" customHeight="1">
      <c r="A197" s="31"/>
      <c r="B197" s="32"/>
      <c r="C197" s="199" t="s">
        <v>453</v>
      </c>
      <c r="D197" s="199" t="s">
        <v>207</v>
      </c>
      <c r="E197" s="200" t="s">
        <v>1766</v>
      </c>
      <c r="F197" s="201" t="s">
        <v>1767</v>
      </c>
      <c r="G197" s="202" t="s">
        <v>278</v>
      </c>
      <c r="H197" s="203">
        <v>2</v>
      </c>
      <c r="I197" s="204"/>
      <c r="J197" s="205">
        <f t="shared" si="40"/>
        <v>0</v>
      </c>
      <c r="K197" s="206"/>
      <c r="L197" s="36"/>
      <c r="M197" s="207" t="s">
        <v>1</v>
      </c>
      <c r="N197" s="208" t="s">
        <v>45</v>
      </c>
      <c r="O197" s="72"/>
      <c r="P197" s="209">
        <f t="shared" si="41"/>
        <v>0</v>
      </c>
      <c r="Q197" s="209">
        <v>2.5939999999999999E-5</v>
      </c>
      <c r="R197" s="209">
        <f t="shared" si="42"/>
        <v>5.1879999999999998E-5</v>
      </c>
      <c r="S197" s="209">
        <v>0</v>
      </c>
      <c r="T197" s="210">
        <f t="shared" si="4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211" t="s">
        <v>271</v>
      </c>
      <c r="AT197" s="211" t="s">
        <v>207</v>
      </c>
      <c r="AU197" s="211" t="s">
        <v>90</v>
      </c>
      <c r="AY197" s="14" t="s">
        <v>205</v>
      </c>
      <c r="BE197" s="212">
        <f t="shared" si="44"/>
        <v>0</v>
      </c>
      <c r="BF197" s="212">
        <f t="shared" si="45"/>
        <v>0</v>
      </c>
      <c r="BG197" s="212">
        <f t="shared" si="46"/>
        <v>0</v>
      </c>
      <c r="BH197" s="212">
        <f t="shared" si="47"/>
        <v>0</v>
      </c>
      <c r="BI197" s="212">
        <f t="shared" si="48"/>
        <v>0</v>
      </c>
      <c r="BJ197" s="14" t="s">
        <v>90</v>
      </c>
      <c r="BK197" s="212">
        <f t="shared" si="49"/>
        <v>0</v>
      </c>
      <c r="BL197" s="14" t="s">
        <v>271</v>
      </c>
      <c r="BM197" s="211" t="s">
        <v>709</v>
      </c>
    </row>
    <row r="198" spans="1:65" s="2" customFormat="1" ht="24.15" customHeight="1">
      <c r="A198" s="31"/>
      <c r="B198" s="32"/>
      <c r="C198" s="213" t="s">
        <v>459</v>
      </c>
      <c r="D198" s="213" t="s">
        <v>223</v>
      </c>
      <c r="E198" s="214" t="s">
        <v>1768</v>
      </c>
      <c r="F198" s="215" t="s">
        <v>1769</v>
      </c>
      <c r="G198" s="216" t="s">
        <v>278</v>
      </c>
      <c r="H198" s="217">
        <v>2</v>
      </c>
      <c r="I198" s="218"/>
      <c r="J198" s="219">
        <f t="shared" si="40"/>
        <v>0</v>
      </c>
      <c r="K198" s="220"/>
      <c r="L198" s="221"/>
      <c r="M198" s="222" t="s">
        <v>1</v>
      </c>
      <c r="N198" s="223" t="s">
        <v>45</v>
      </c>
      <c r="O198" s="72"/>
      <c r="P198" s="209">
        <f t="shared" si="41"/>
        <v>0</v>
      </c>
      <c r="Q198" s="209">
        <v>5.2500000000000003E-3</v>
      </c>
      <c r="R198" s="209">
        <f t="shared" si="42"/>
        <v>1.0500000000000001E-2</v>
      </c>
      <c r="S198" s="209">
        <v>0</v>
      </c>
      <c r="T198" s="210">
        <f t="shared" si="4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11" t="s">
        <v>337</v>
      </c>
      <c r="AT198" s="211" t="s">
        <v>223</v>
      </c>
      <c r="AU198" s="211" t="s">
        <v>90</v>
      </c>
      <c r="AY198" s="14" t="s">
        <v>205</v>
      </c>
      <c r="BE198" s="212">
        <f t="shared" si="44"/>
        <v>0</v>
      </c>
      <c r="BF198" s="212">
        <f t="shared" si="45"/>
        <v>0</v>
      </c>
      <c r="BG198" s="212">
        <f t="shared" si="46"/>
        <v>0</v>
      </c>
      <c r="BH198" s="212">
        <f t="shared" si="47"/>
        <v>0</v>
      </c>
      <c r="BI198" s="212">
        <f t="shared" si="48"/>
        <v>0</v>
      </c>
      <c r="BJ198" s="14" t="s">
        <v>90</v>
      </c>
      <c r="BK198" s="212">
        <f t="shared" si="49"/>
        <v>0</v>
      </c>
      <c r="BL198" s="14" t="s">
        <v>271</v>
      </c>
      <c r="BM198" s="211" t="s">
        <v>1770</v>
      </c>
    </row>
    <row r="199" spans="1:65" s="2" customFormat="1" ht="24.15" customHeight="1">
      <c r="A199" s="31"/>
      <c r="B199" s="32"/>
      <c r="C199" s="199" t="s">
        <v>467</v>
      </c>
      <c r="D199" s="199" t="s">
        <v>207</v>
      </c>
      <c r="E199" s="200" t="s">
        <v>1771</v>
      </c>
      <c r="F199" s="201" t="s">
        <v>1772</v>
      </c>
      <c r="G199" s="202" t="s">
        <v>278</v>
      </c>
      <c r="H199" s="203">
        <v>4</v>
      </c>
      <c r="I199" s="204"/>
      <c r="J199" s="205">
        <f t="shared" si="40"/>
        <v>0</v>
      </c>
      <c r="K199" s="206"/>
      <c r="L199" s="36"/>
      <c r="M199" s="207" t="s">
        <v>1</v>
      </c>
      <c r="N199" s="208" t="s">
        <v>45</v>
      </c>
      <c r="O199" s="72"/>
      <c r="P199" s="209">
        <f t="shared" si="41"/>
        <v>0</v>
      </c>
      <c r="Q199" s="209">
        <v>2.5939999999999999E-5</v>
      </c>
      <c r="R199" s="209">
        <f t="shared" si="42"/>
        <v>1.0376E-4</v>
      </c>
      <c r="S199" s="209">
        <v>0</v>
      </c>
      <c r="T199" s="210">
        <f t="shared" si="4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211" t="s">
        <v>271</v>
      </c>
      <c r="AT199" s="211" t="s">
        <v>207</v>
      </c>
      <c r="AU199" s="211" t="s">
        <v>90</v>
      </c>
      <c r="AY199" s="14" t="s">
        <v>205</v>
      </c>
      <c r="BE199" s="212">
        <f t="shared" si="44"/>
        <v>0</v>
      </c>
      <c r="BF199" s="212">
        <f t="shared" si="45"/>
        <v>0</v>
      </c>
      <c r="BG199" s="212">
        <f t="shared" si="46"/>
        <v>0</v>
      </c>
      <c r="BH199" s="212">
        <f t="shared" si="47"/>
        <v>0</v>
      </c>
      <c r="BI199" s="212">
        <f t="shared" si="48"/>
        <v>0</v>
      </c>
      <c r="BJ199" s="14" t="s">
        <v>90</v>
      </c>
      <c r="BK199" s="212">
        <f t="shared" si="49"/>
        <v>0</v>
      </c>
      <c r="BL199" s="14" t="s">
        <v>271</v>
      </c>
      <c r="BM199" s="211" t="s">
        <v>727</v>
      </c>
    </row>
    <row r="200" spans="1:65" s="2" customFormat="1" ht="24.15" customHeight="1">
      <c r="A200" s="31"/>
      <c r="B200" s="32"/>
      <c r="C200" s="213" t="s">
        <v>471</v>
      </c>
      <c r="D200" s="213" t="s">
        <v>223</v>
      </c>
      <c r="E200" s="214" t="s">
        <v>1773</v>
      </c>
      <c r="F200" s="215" t="s">
        <v>1774</v>
      </c>
      <c r="G200" s="216" t="s">
        <v>278</v>
      </c>
      <c r="H200" s="217">
        <v>1</v>
      </c>
      <c r="I200" s="218"/>
      <c r="J200" s="219">
        <f t="shared" si="40"/>
        <v>0</v>
      </c>
      <c r="K200" s="220"/>
      <c r="L200" s="221"/>
      <c r="M200" s="222" t="s">
        <v>1</v>
      </c>
      <c r="N200" s="223" t="s">
        <v>45</v>
      </c>
      <c r="O200" s="72"/>
      <c r="P200" s="209">
        <f t="shared" si="41"/>
        <v>0</v>
      </c>
      <c r="Q200" s="209">
        <v>9.9799999999999993E-3</v>
      </c>
      <c r="R200" s="209">
        <f t="shared" si="42"/>
        <v>9.9799999999999993E-3</v>
      </c>
      <c r="S200" s="209">
        <v>0</v>
      </c>
      <c r="T200" s="210">
        <f t="shared" si="4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211" t="s">
        <v>337</v>
      </c>
      <c r="AT200" s="211" t="s">
        <v>223</v>
      </c>
      <c r="AU200" s="211" t="s">
        <v>90</v>
      </c>
      <c r="AY200" s="14" t="s">
        <v>205</v>
      </c>
      <c r="BE200" s="212">
        <f t="shared" si="44"/>
        <v>0</v>
      </c>
      <c r="BF200" s="212">
        <f t="shared" si="45"/>
        <v>0</v>
      </c>
      <c r="BG200" s="212">
        <f t="shared" si="46"/>
        <v>0</v>
      </c>
      <c r="BH200" s="212">
        <f t="shared" si="47"/>
        <v>0</v>
      </c>
      <c r="BI200" s="212">
        <f t="shared" si="48"/>
        <v>0</v>
      </c>
      <c r="BJ200" s="14" t="s">
        <v>90</v>
      </c>
      <c r="BK200" s="212">
        <f t="shared" si="49"/>
        <v>0</v>
      </c>
      <c r="BL200" s="14" t="s">
        <v>271</v>
      </c>
      <c r="BM200" s="211" t="s">
        <v>1775</v>
      </c>
    </row>
    <row r="201" spans="1:65" s="2" customFormat="1" ht="24.15" customHeight="1">
      <c r="A201" s="31"/>
      <c r="B201" s="32"/>
      <c r="C201" s="213" t="s">
        <v>476</v>
      </c>
      <c r="D201" s="213" t="s">
        <v>223</v>
      </c>
      <c r="E201" s="214" t="s">
        <v>1776</v>
      </c>
      <c r="F201" s="215" t="s">
        <v>1777</v>
      </c>
      <c r="G201" s="216" t="s">
        <v>278</v>
      </c>
      <c r="H201" s="217">
        <v>2</v>
      </c>
      <c r="I201" s="218"/>
      <c r="J201" s="219">
        <f t="shared" si="40"/>
        <v>0</v>
      </c>
      <c r="K201" s="220"/>
      <c r="L201" s="221"/>
      <c r="M201" s="222" t="s">
        <v>1</v>
      </c>
      <c r="N201" s="223" t="s">
        <v>45</v>
      </c>
      <c r="O201" s="72"/>
      <c r="P201" s="209">
        <f t="shared" si="41"/>
        <v>0</v>
      </c>
      <c r="Q201" s="209">
        <v>1.167E-2</v>
      </c>
      <c r="R201" s="209">
        <f t="shared" si="42"/>
        <v>2.334E-2</v>
      </c>
      <c r="S201" s="209">
        <v>0</v>
      </c>
      <c r="T201" s="210">
        <f t="shared" si="4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211" t="s">
        <v>337</v>
      </c>
      <c r="AT201" s="211" t="s">
        <v>223</v>
      </c>
      <c r="AU201" s="211" t="s">
        <v>90</v>
      </c>
      <c r="AY201" s="14" t="s">
        <v>205</v>
      </c>
      <c r="BE201" s="212">
        <f t="shared" si="44"/>
        <v>0</v>
      </c>
      <c r="BF201" s="212">
        <f t="shared" si="45"/>
        <v>0</v>
      </c>
      <c r="BG201" s="212">
        <f t="shared" si="46"/>
        <v>0</v>
      </c>
      <c r="BH201" s="212">
        <f t="shared" si="47"/>
        <v>0</v>
      </c>
      <c r="BI201" s="212">
        <f t="shared" si="48"/>
        <v>0</v>
      </c>
      <c r="BJ201" s="14" t="s">
        <v>90</v>
      </c>
      <c r="BK201" s="212">
        <f t="shared" si="49"/>
        <v>0</v>
      </c>
      <c r="BL201" s="14" t="s">
        <v>271</v>
      </c>
      <c r="BM201" s="211" t="s">
        <v>1778</v>
      </c>
    </row>
    <row r="202" spans="1:65" s="2" customFormat="1" ht="24.15" customHeight="1">
      <c r="A202" s="31"/>
      <c r="B202" s="32"/>
      <c r="C202" s="213" t="s">
        <v>480</v>
      </c>
      <c r="D202" s="213" t="s">
        <v>223</v>
      </c>
      <c r="E202" s="214" t="s">
        <v>1779</v>
      </c>
      <c r="F202" s="215" t="s">
        <v>1780</v>
      </c>
      <c r="G202" s="216" t="s">
        <v>278</v>
      </c>
      <c r="H202" s="217">
        <v>1</v>
      </c>
      <c r="I202" s="218"/>
      <c r="J202" s="219">
        <f t="shared" si="40"/>
        <v>0</v>
      </c>
      <c r="K202" s="220"/>
      <c r="L202" s="221"/>
      <c r="M202" s="222" t="s">
        <v>1</v>
      </c>
      <c r="N202" s="223" t="s">
        <v>45</v>
      </c>
      <c r="O202" s="72"/>
      <c r="P202" s="209">
        <f t="shared" si="41"/>
        <v>0</v>
      </c>
      <c r="Q202" s="209">
        <v>1.8620000000000001E-2</v>
      </c>
      <c r="R202" s="209">
        <f t="shared" si="42"/>
        <v>1.8620000000000001E-2</v>
      </c>
      <c r="S202" s="209">
        <v>0</v>
      </c>
      <c r="T202" s="210">
        <f t="shared" si="4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211" t="s">
        <v>337</v>
      </c>
      <c r="AT202" s="211" t="s">
        <v>223</v>
      </c>
      <c r="AU202" s="211" t="s">
        <v>90</v>
      </c>
      <c r="AY202" s="14" t="s">
        <v>205</v>
      </c>
      <c r="BE202" s="212">
        <f t="shared" si="44"/>
        <v>0</v>
      </c>
      <c r="BF202" s="212">
        <f t="shared" si="45"/>
        <v>0</v>
      </c>
      <c r="BG202" s="212">
        <f t="shared" si="46"/>
        <v>0</v>
      </c>
      <c r="BH202" s="212">
        <f t="shared" si="47"/>
        <v>0</v>
      </c>
      <c r="BI202" s="212">
        <f t="shared" si="48"/>
        <v>0</v>
      </c>
      <c r="BJ202" s="14" t="s">
        <v>90</v>
      </c>
      <c r="BK202" s="212">
        <f t="shared" si="49"/>
        <v>0</v>
      </c>
      <c r="BL202" s="14" t="s">
        <v>271</v>
      </c>
      <c r="BM202" s="211" t="s">
        <v>1781</v>
      </c>
    </row>
    <row r="203" spans="1:65" s="2" customFormat="1" ht="24.15" customHeight="1">
      <c r="A203" s="31"/>
      <c r="B203" s="32"/>
      <c r="C203" s="199" t="s">
        <v>484</v>
      </c>
      <c r="D203" s="199" t="s">
        <v>207</v>
      </c>
      <c r="E203" s="200" t="s">
        <v>1782</v>
      </c>
      <c r="F203" s="201" t="s">
        <v>1783</v>
      </c>
      <c r="G203" s="202" t="s">
        <v>278</v>
      </c>
      <c r="H203" s="203">
        <v>5</v>
      </c>
      <c r="I203" s="204"/>
      <c r="J203" s="205">
        <f t="shared" si="40"/>
        <v>0</v>
      </c>
      <c r="K203" s="206"/>
      <c r="L203" s="36"/>
      <c r="M203" s="207" t="s">
        <v>1</v>
      </c>
      <c r="N203" s="208" t="s">
        <v>45</v>
      </c>
      <c r="O203" s="72"/>
      <c r="P203" s="209">
        <f t="shared" si="41"/>
        <v>0</v>
      </c>
      <c r="Q203" s="209">
        <v>2.5939999999999999E-5</v>
      </c>
      <c r="R203" s="209">
        <f t="shared" si="42"/>
        <v>1.2970000000000001E-4</v>
      </c>
      <c r="S203" s="209">
        <v>0</v>
      </c>
      <c r="T203" s="210">
        <f t="shared" si="4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211" t="s">
        <v>271</v>
      </c>
      <c r="AT203" s="211" t="s">
        <v>207</v>
      </c>
      <c r="AU203" s="211" t="s">
        <v>90</v>
      </c>
      <c r="AY203" s="14" t="s">
        <v>205</v>
      </c>
      <c r="BE203" s="212">
        <f t="shared" si="44"/>
        <v>0</v>
      </c>
      <c r="BF203" s="212">
        <f t="shared" si="45"/>
        <v>0</v>
      </c>
      <c r="BG203" s="212">
        <f t="shared" si="46"/>
        <v>0</v>
      </c>
      <c r="BH203" s="212">
        <f t="shared" si="47"/>
        <v>0</v>
      </c>
      <c r="BI203" s="212">
        <f t="shared" si="48"/>
        <v>0</v>
      </c>
      <c r="BJ203" s="14" t="s">
        <v>90</v>
      </c>
      <c r="BK203" s="212">
        <f t="shared" si="49"/>
        <v>0</v>
      </c>
      <c r="BL203" s="14" t="s">
        <v>271</v>
      </c>
      <c r="BM203" s="211" t="s">
        <v>767</v>
      </c>
    </row>
    <row r="204" spans="1:65" s="2" customFormat="1" ht="24.15" customHeight="1">
      <c r="A204" s="31"/>
      <c r="B204" s="32"/>
      <c r="C204" s="213" t="s">
        <v>491</v>
      </c>
      <c r="D204" s="213" t="s">
        <v>223</v>
      </c>
      <c r="E204" s="214" t="s">
        <v>1784</v>
      </c>
      <c r="F204" s="215" t="s">
        <v>1785</v>
      </c>
      <c r="G204" s="216" t="s">
        <v>278</v>
      </c>
      <c r="H204" s="217">
        <v>1</v>
      </c>
      <c r="I204" s="218"/>
      <c r="J204" s="219">
        <f t="shared" si="40"/>
        <v>0</v>
      </c>
      <c r="K204" s="220"/>
      <c r="L204" s="221"/>
      <c r="M204" s="222" t="s">
        <v>1</v>
      </c>
      <c r="N204" s="223" t="s">
        <v>45</v>
      </c>
      <c r="O204" s="72"/>
      <c r="P204" s="209">
        <f t="shared" si="41"/>
        <v>0</v>
      </c>
      <c r="Q204" s="209">
        <v>1.3310000000000001E-2</v>
      </c>
      <c r="R204" s="209">
        <f t="shared" si="42"/>
        <v>1.3310000000000001E-2</v>
      </c>
      <c r="S204" s="209">
        <v>0</v>
      </c>
      <c r="T204" s="210">
        <f t="shared" si="4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211" t="s">
        <v>337</v>
      </c>
      <c r="AT204" s="211" t="s">
        <v>223</v>
      </c>
      <c r="AU204" s="211" t="s">
        <v>90</v>
      </c>
      <c r="AY204" s="14" t="s">
        <v>205</v>
      </c>
      <c r="BE204" s="212">
        <f t="shared" si="44"/>
        <v>0</v>
      </c>
      <c r="BF204" s="212">
        <f t="shared" si="45"/>
        <v>0</v>
      </c>
      <c r="BG204" s="212">
        <f t="shared" si="46"/>
        <v>0</v>
      </c>
      <c r="BH204" s="212">
        <f t="shared" si="47"/>
        <v>0</v>
      </c>
      <c r="BI204" s="212">
        <f t="shared" si="48"/>
        <v>0</v>
      </c>
      <c r="BJ204" s="14" t="s">
        <v>90</v>
      </c>
      <c r="BK204" s="212">
        <f t="shared" si="49"/>
        <v>0</v>
      </c>
      <c r="BL204" s="14" t="s">
        <v>271</v>
      </c>
      <c r="BM204" s="211" t="s">
        <v>1786</v>
      </c>
    </row>
    <row r="205" spans="1:65" s="2" customFormat="1" ht="24.15" customHeight="1">
      <c r="A205" s="31"/>
      <c r="B205" s="32"/>
      <c r="C205" s="213" t="s">
        <v>495</v>
      </c>
      <c r="D205" s="213" t="s">
        <v>223</v>
      </c>
      <c r="E205" s="214" t="s">
        <v>1787</v>
      </c>
      <c r="F205" s="215" t="s">
        <v>1788</v>
      </c>
      <c r="G205" s="216" t="s">
        <v>278</v>
      </c>
      <c r="H205" s="217">
        <v>3</v>
      </c>
      <c r="I205" s="218"/>
      <c r="J205" s="219">
        <f t="shared" si="40"/>
        <v>0</v>
      </c>
      <c r="K205" s="220"/>
      <c r="L205" s="221"/>
      <c r="M205" s="222" t="s">
        <v>1</v>
      </c>
      <c r="N205" s="223" t="s">
        <v>45</v>
      </c>
      <c r="O205" s="72"/>
      <c r="P205" s="209">
        <f t="shared" si="41"/>
        <v>0</v>
      </c>
      <c r="Q205" s="209">
        <v>2.138E-2</v>
      </c>
      <c r="R205" s="209">
        <f t="shared" si="42"/>
        <v>6.4140000000000003E-2</v>
      </c>
      <c r="S205" s="209">
        <v>0</v>
      </c>
      <c r="T205" s="210">
        <f t="shared" si="4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211" t="s">
        <v>337</v>
      </c>
      <c r="AT205" s="211" t="s">
        <v>223</v>
      </c>
      <c r="AU205" s="211" t="s">
        <v>90</v>
      </c>
      <c r="AY205" s="14" t="s">
        <v>205</v>
      </c>
      <c r="BE205" s="212">
        <f t="shared" si="44"/>
        <v>0</v>
      </c>
      <c r="BF205" s="212">
        <f t="shared" si="45"/>
        <v>0</v>
      </c>
      <c r="BG205" s="212">
        <f t="shared" si="46"/>
        <v>0</v>
      </c>
      <c r="BH205" s="212">
        <f t="shared" si="47"/>
        <v>0</v>
      </c>
      <c r="BI205" s="212">
        <f t="shared" si="48"/>
        <v>0</v>
      </c>
      <c r="BJ205" s="14" t="s">
        <v>90</v>
      </c>
      <c r="BK205" s="212">
        <f t="shared" si="49"/>
        <v>0</v>
      </c>
      <c r="BL205" s="14" t="s">
        <v>271</v>
      </c>
      <c r="BM205" s="211" t="s">
        <v>1789</v>
      </c>
    </row>
    <row r="206" spans="1:65" s="2" customFormat="1" ht="24.15" customHeight="1">
      <c r="A206" s="31"/>
      <c r="B206" s="32"/>
      <c r="C206" s="213" t="s">
        <v>499</v>
      </c>
      <c r="D206" s="213" t="s">
        <v>223</v>
      </c>
      <c r="E206" s="214" t="s">
        <v>1790</v>
      </c>
      <c r="F206" s="215" t="s">
        <v>1791</v>
      </c>
      <c r="G206" s="216" t="s">
        <v>278</v>
      </c>
      <c r="H206" s="217">
        <v>1</v>
      </c>
      <c r="I206" s="218"/>
      <c r="J206" s="219">
        <f t="shared" si="40"/>
        <v>0</v>
      </c>
      <c r="K206" s="220"/>
      <c r="L206" s="221"/>
      <c r="M206" s="222" t="s">
        <v>1</v>
      </c>
      <c r="N206" s="223" t="s">
        <v>45</v>
      </c>
      <c r="O206" s="72"/>
      <c r="P206" s="209">
        <f t="shared" si="41"/>
        <v>0</v>
      </c>
      <c r="Q206" s="209">
        <v>2.4219999999999998E-2</v>
      </c>
      <c r="R206" s="209">
        <f t="shared" si="42"/>
        <v>2.4219999999999998E-2</v>
      </c>
      <c r="S206" s="209">
        <v>0</v>
      </c>
      <c r="T206" s="210">
        <f t="shared" si="4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211" t="s">
        <v>337</v>
      </c>
      <c r="AT206" s="211" t="s">
        <v>223</v>
      </c>
      <c r="AU206" s="211" t="s">
        <v>90</v>
      </c>
      <c r="AY206" s="14" t="s">
        <v>205</v>
      </c>
      <c r="BE206" s="212">
        <f t="shared" si="44"/>
        <v>0</v>
      </c>
      <c r="BF206" s="212">
        <f t="shared" si="45"/>
        <v>0</v>
      </c>
      <c r="BG206" s="212">
        <f t="shared" si="46"/>
        <v>0</v>
      </c>
      <c r="BH206" s="212">
        <f t="shared" si="47"/>
        <v>0</v>
      </c>
      <c r="BI206" s="212">
        <f t="shared" si="48"/>
        <v>0</v>
      </c>
      <c r="BJ206" s="14" t="s">
        <v>90</v>
      </c>
      <c r="BK206" s="212">
        <f t="shared" si="49"/>
        <v>0</v>
      </c>
      <c r="BL206" s="14" t="s">
        <v>271</v>
      </c>
      <c r="BM206" s="211" t="s">
        <v>1792</v>
      </c>
    </row>
    <row r="207" spans="1:65" s="2" customFormat="1" ht="33" customHeight="1">
      <c r="A207" s="31"/>
      <c r="B207" s="32"/>
      <c r="C207" s="199" t="s">
        <v>503</v>
      </c>
      <c r="D207" s="199" t="s">
        <v>207</v>
      </c>
      <c r="E207" s="200" t="s">
        <v>1793</v>
      </c>
      <c r="F207" s="201" t="s">
        <v>1794</v>
      </c>
      <c r="G207" s="202" t="s">
        <v>278</v>
      </c>
      <c r="H207" s="203">
        <v>1</v>
      </c>
      <c r="I207" s="204"/>
      <c r="J207" s="205">
        <f t="shared" si="40"/>
        <v>0</v>
      </c>
      <c r="K207" s="206"/>
      <c r="L207" s="36"/>
      <c r="M207" s="207" t="s">
        <v>1</v>
      </c>
      <c r="N207" s="208" t="s">
        <v>45</v>
      </c>
      <c r="O207" s="72"/>
      <c r="P207" s="209">
        <f t="shared" si="41"/>
        <v>0</v>
      </c>
      <c r="Q207" s="209">
        <v>2.5939999999999999E-5</v>
      </c>
      <c r="R207" s="209">
        <f t="shared" si="42"/>
        <v>2.5939999999999999E-5</v>
      </c>
      <c r="S207" s="209">
        <v>0</v>
      </c>
      <c r="T207" s="210">
        <f t="shared" si="4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211" t="s">
        <v>271</v>
      </c>
      <c r="AT207" s="211" t="s">
        <v>207</v>
      </c>
      <c r="AU207" s="211" t="s">
        <v>90</v>
      </c>
      <c r="AY207" s="14" t="s">
        <v>205</v>
      </c>
      <c r="BE207" s="212">
        <f t="shared" si="44"/>
        <v>0</v>
      </c>
      <c r="BF207" s="212">
        <f t="shared" si="45"/>
        <v>0</v>
      </c>
      <c r="BG207" s="212">
        <f t="shared" si="46"/>
        <v>0</v>
      </c>
      <c r="BH207" s="212">
        <f t="shared" si="47"/>
        <v>0</v>
      </c>
      <c r="BI207" s="212">
        <f t="shared" si="48"/>
        <v>0</v>
      </c>
      <c r="BJ207" s="14" t="s">
        <v>90</v>
      </c>
      <c r="BK207" s="212">
        <f t="shared" si="49"/>
        <v>0</v>
      </c>
      <c r="BL207" s="14" t="s">
        <v>271</v>
      </c>
      <c r="BM207" s="211" t="s">
        <v>803</v>
      </c>
    </row>
    <row r="208" spans="1:65" s="2" customFormat="1" ht="33" customHeight="1">
      <c r="A208" s="31"/>
      <c r="B208" s="32"/>
      <c r="C208" s="213" t="s">
        <v>508</v>
      </c>
      <c r="D208" s="213" t="s">
        <v>223</v>
      </c>
      <c r="E208" s="214" t="s">
        <v>1795</v>
      </c>
      <c r="F208" s="215" t="s">
        <v>1796</v>
      </c>
      <c r="G208" s="216" t="s">
        <v>278</v>
      </c>
      <c r="H208" s="217">
        <v>1</v>
      </c>
      <c r="I208" s="218"/>
      <c r="J208" s="219">
        <f t="shared" si="40"/>
        <v>0</v>
      </c>
      <c r="K208" s="220"/>
      <c r="L208" s="221"/>
      <c r="M208" s="222" t="s">
        <v>1</v>
      </c>
      <c r="N208" s="223" t="s">
        <v>45</v>
      </c>
      <c r="O208" s="72"/>
      <c r="P208" s="209">
        <f t="shared" si="41"/>
        <v>0</v>
      </c>
      <c r="Q208" s="209">
        <v>3.0009999999999998E-2</v>
      </c>
      <c r="R208" s="209">
        <f t="shared" si="42"/>
        <v>3.0009999999999998E-2</v>
      </c>
      <c r="S208" s="209">
        <v>0</v>
      </c>
      <c r="T208" s="210">
        <f t="shared" si="4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211" t="s">
        <v>337</v>
      </c>
      <c r="AT208" s="211" t="s">
        <v>223</v>
      </c>
      <c r="AU208" s="211" t="s">
        <v>90</v>
      </c>
      <c r="AY208" s="14" t="s">
        <v>205</v>
      </c>
      <c r="BE208" s="212">
        <f t="shared" si="44"/>
        <v>0</v>
      </c>
      <c r="BF208" s="212">
        <f t="shared" si="45"/>
        <v>0</v>
      </c>
      <c r="BG208" s="212">
        <f t="shared" si="46"/>
        <v>0</v>
      </c>
      <c r="BH208" s="212">
        <f t="shared" si="47"/>
        <v>0</v>
      </c>
      <c r="BI208" s="212">
        <f t="shared" si="48"/>
        <v>0</v>
      </c>
      <c r="BJ208" s="14" t="s">
        <v>90</v>
      </c>
      <c r="BK208" s="212">
        <f t="shared" si="49"/>
        <v>0</v>
      </c>
      <c r="BL208" s="14" t="s">
        <v>271</v>
      </c>
      <c r="BM208" s="211" t="s">
        <v>1797</v>
      </c>
    </row>
    <row r="209" spans="1:65" s="2" customFormat="1" ht="24.15" customHeight="1">
      <c r="A209" s="31"/>
      <c r="B209" s="32"/>
      <c r="C209" s="213" t="s">
        <v>512</v>
      </c>
      <c r="D209" s="213" t="s">
        <v>223</v>
      </c>
      <c r="E209" s="214" t="s">
        <v>1798</v>
      </c>
      <c r="F209" s="215" t="s">
        <v>1799</v>
      </c>
      <c r="G209" s="216" t="s">
        <v>1800</v>
      </c>
      <c r="H209" s="217">
        <v>12</v>
      </c>
      <c r="I209" s="218"/>
      <c r="J209" s="219">
        <f t="shared" si="40"/>
        <v>0</v>
      </c>
      <c r="K209" s="220"/>
      <c r="L209" s="221"/>
      <c r="M209" s="222" t="s">
        <v>1</v>
      </c>
      <c r="N209" s="223" t="s">
        <v>45</v>
      </c>
      <c r="O209" s="72"/>
      <c r="P209" s="209">
        <f t="shared" si="41"/>
        <v>0</v>
      </c>
      <c r="Q209" s="209">
        <v>2.9569999999999999E-2</v>
      </c>
      <c r="R209" s="209">
        <f t="shared" si="42"/>
        <v>0.35483999999999999</v>
      </c>
      <c r="S209" s="209">
        <v>0</v>
      </c>
      <c r="T209" s="210">
        <f t="shared" si="4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211" t="s">
        <v>337</v>
      </c>
      <c r="AT209" s="211" t="s">
        <v>223</v>
      </c>
      <c r="AU209" s="211" t="s">
        <v>90</v>
      </c>
      <c r="AY209" s="14" t="s">
        <v>205</v>
      </c>
      <c r="BE209" s="212">
        <f t="shared" si="44"/>
        <v>0</v>
      </c>
      <c r="BF209" s="212">
        <f t="shared" si="45"/>
        <v>0</v>
      </c>
      <c r="BG209" s="212">
        <f t="shared" si="46"/>
        <v>0</v>
      </c>
      <c r="BH209" s="212">
        <f t="shared" si="47"/>
        <v>0</v>
      </c>
      <c r="BI209" s="212">
        <f t="shared" si="48"/>
        <v>0</v>
      </c>
      <c r="BJ209" s="14" t="s">
        <v>90</v>
      </c>
      <c r="BK209" s="212">
        <f t="shared" si="49"/>
        <v>0</v>
      </c>
      <c r="BL209" s="14" t="s">
        <v>271</v>
      </c>
      <c r="BM209" s="211" t="s">
        <v>821</v>
      </c>
    </row>
    <row r="210" spans="1:65" s="2" customFormat="1" ht="24.15" customHeight="1">
      <c r="A210" s="31"/>
      <c r="B210" s="32"/>
      <c r="C210" s="199" t="s">
        <v>516</v>
      </c>
      <c r="D210" s="199" t="s">
        <v>207</v>
      </c>
      <c r="E210" s="200" t="s">
        <v>1801</v>
      </c>
      <c r="F210" s="201" t="s">
        <v>1802</v>
      </c>
      <c r="G210" s="202" t="s">
        <v>278</v>
      </c>
      <c r="H210" s="203">
        <v>2</v>
      </c>
      <c r="I210" s="204"/>
      <c r="J210" s="205">
        <f t="shared" si="40"/>
        <v>0</v>
      </c>
      <c r="K210" s="206"/>
      <c r="L210" s="36"/>
      <c r="M210" s="207" t="s">
        <v>1</v>
      </c>
      <c r="N210" s="208" t="s">
        <v>45</v>
      </c>
      <c r="O210" s="72"/>
      <c r="P210" s="209">
        <f t="shared" si="41"/>
        <v>0</v>
      </c>
      <c r="Q210" s="209">
        <v>0</v>
      </c>
      <c r="R210" s="209">
        <f t="shared" si="42"/>
        <v>0</v>
      </c>
      <c r="S210" s="209">
        <v>0</v>
      </c>
      <c r="T210" s="210">
        <f t="shared" si="4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211" t="s">
        <v>271</v>
      </c>
      <c r="AT210" s="211" t="s">
        <v>207</v>
      </c>
      <c r="AU210" s="211" t="s">
        <v>90</v>
      </c>
      <c r="AY210" s="14" t="s">
        <v>205</v>
      </c>
      <c r="BE210" s="212">
        <f t="shared" si="44"/>
        <v>0</v>
      </c>
      <c r="BF210" s="212">
        <f t="shared" si="45"/>
        <v>0</v>
      </c>
      <c r="BG210" s="212">
        <f t="shared" si="46"/>
        <v>0</v>
      </c>
      <c r="BH210" s="212">
        <f t="shared" si="47"/>
        <v>0</v>
      </c>
      <c r="BI210" s="212">
        <f t="shared" si="48"/>
        <v>0</v>
      </c>
      <c r="BJ210" s="14" t="s">
        <v>90</v>
      </c>
      <c r="BK210" s="212">
        <f t="shared" si="49"/>
        <v>0</v>
      </c>
      <c r="BL210" s="14" t="s">
        <v>271</v>
      </c>
      <c r="BM210" s="211" t="s">
        <v>829</v>
      </c>
    </row>
    <row r="211" spans="1:65" s="2" customFormat="1" ht="24.15" customHeight="1">
      <c r="A211" s="31"/>
      <c r="B211" s="32"/>
      <c r="C211" s="199" t="s">
        <v>520</v>
      </c>
      <c r="D211" s="199" t="s">
        <v>207</v>
      </c>
      <c r="E211" s="200" t="s">
        <v>1803</v>
      </c>
      <c r="F211" s="201" t="s">
        <v>1804</v>
      </c>
      <c r="G211" s="202" t="s">
        <v>278</v>
      </c>
      <c r="H211" s="203">
        <v>10</v>
      </c>
      <c r="I211" s="204"/>
      <c r="J211" s="205">
        <f t="shared" si="40"/>
        <v>0</v>
      </c>
      <c r="K211" s="206"/>
      <c r="L211" s="36"/>
      <c r="M211" s="207" t="s">
        <v>1</v>
      </c>
      <c r="N211" s="208" t="s">
        <v>45</v>
      </c>
      <c r="O211" s="72"/>
      <c r="P211" s="209">
        <f t="shared" si="41"/>
        <v>0</v>
      </c>
      <c r="Q211" s="209">
        <v>0</v>
      </c>
      <c r="R211" s="209">
        <f t="shared" si="42"/>
        <v>0</v>
      </c>
      <c r="S211" s="209">
        <v>0</v>
      </c>
      <c r="T211" s="210">
        <f t="shared" si="4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211" t="s">
        <v>271</v>
      </c>
      <c r="AT211" s="211" t="s">
        <v>207</v>
      </c>
      <c r="AU211" s="211" t="s">
        <v>90</v>
      </c>
      <c r="AY211" s="14" t="s">
        <v>205</v>
      </c>
      <c r="BE211" s="212">
        <f t="shared" si="44"/>
        <v>0</v>
      </c>
      <c r="BF211" s="212">
        <f t="shared" si="45"/>
        <v>0</v>
      </c>
      <c r="BG211" s="212">
        <f t="shared" si="46"/>
        <v>0</v>
      </c>
      <c r="BH211" s="212">
        <f t="shared" si="47"/>
        <v>0</v>
      </c>
      <c r="BI211" s="212">
        <f t="shared" si="48"/>
        <v>0</v>
      </c>
      <c r="BJ211" s="14" t="s">
        <v>90</v>
      </c>
      <c r="BK211" s="212">
        <f t="shared" si="49"/>
        <v>0</v>
      </c>
      <c r="BL211" s="14" t="s">
        <v>271</v>
      </c>
      <c r="BM211" s="211" t="s">
        <v>839</v>
      </c>
    </row>
    <row r="212" spans="1:65" s="2" customFormat="1" ht="24.15" customHeight="1">
      <c r="A212" s="31"/>
      <c r="B212" s="32"/>
      <c r="C212" s="199" t="s">
        <v>524</v>
      </c>
      <c r="D212" s="199" t="s">
        <v>207</v>
      </c>
      <c r="E212" s="200" t="s">
        <v>1805</v>
      </c>
      <c r="F212" s="201" t="s">
        <v>1806</v>
      </c>
      <c r="G212" s="202" t="s">
        <v>487</v>
      </c>
      <c r="H212" s="224"/>
      <c r="I212" s="204"/>
      <c r="J212" s="205">
        <f t="shared" si="40"/>
        <v>0</v>
      </c>
      <c r="K212" s="206"/>
      <c r="L212" s="36"/>
      <c r="M212" s="207" t="s">
        <v>1</v>
      </c>
      <c r="N212" s="208" t="s">
        <v>45</v>
      </c>
      <c r="O212" s="72"/>
      <c r="P212" s="209">
        <f t="shared" si="41"/>
        <v>0</v>
      </c>
      <c r="Q212" s="209">
        <v>0</v>
      </c>
      <c r="R212" s="209">
        <f t="shared" si="42"/>
        <v>0</v>
      </c>
      <c r="S212" s="209">
        <v>0</v>
      </c>
      <c r="T212" s="210">
        <f t="shared" si="4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211" t="s">
        <v>271</v>
      </c>
      <c r="AT212" s="211" t="s">
        <v>207</v>
      </c>
      <c r="AU212" s="211" t="s">
        <v>90</v>
      </c>
      <c r="AY212" s="14" t="s">
        <v>205</v>
      </c>
      <c r="BE212" s="212">
        <f t="shared" si="44"/>
        <v>0</v>
      </c>
      <c r="BF212" s="212">
        <f t="shared" si="45"/>
        <v>0</v>
      </c>
      <c r="BG212" s="212">
        <f t="shared" si="46"/>
        <v>0</v>
      </c>
      <c r="BH212" s="212">
        <f t="shared" si="47"/>
        <v>0</v>
      </c>
      <c r="BI212" s="212">
        <f t="shared" si="48"/>
        <v>0</v>
      </c>
      <c r="BJ212" s="14" t="s">
        <v>90</v>
      </c>
      <c r="BK212" s="212">
        <f t="shared" si="49"/>
        <v>0</v>
      </c>
      <c r="BL212" s="14" t="s">
        <v>271</v>
      </c>
      <c r="BM212" s="211" t="s">
        <v>1493</v>
      </c>
    </row>
    <row r="213" spans="1:65" s="12" customFormat="1" ht="22.8" customHeight="1">
      <c r="B213" s="183"/>
      <c r="C213" s="184"/>
      <c r="D213" s="185" t="s">
        <v>78</v>
      </c>
      <c r="E213" s="197" t="s">
        <v>1807</v>
      </c>
      <c r="F213" s="197" t="s">
        <v>1808</v>
      </c>
      <c r="G213" s="184"/>
      <c r="H213" s="184"/>
      <c r="I213" s="187"/>
      <c r="J213" s="198">
        <f>BK213</f>
        <v>0</v>
      </c>
      <c r="K213" s="184"/>
      <c r="L213" s="189"/>
      <c r="M213" s="190"/>
      <c r="N213" s="191"/>
      <c r="O213" s="191"/>
      <c r="P213" s="192">
        <f>SUM(P214:P216)</f>
        <v>0</v>
      </c>
      <c r="Q213" s="191"/>
      <c r="R213" s="192">
        <f>SUM(R214:R216)</f>
        <v>0</v>
      </c>
      <c r="S213" s="191"/>
      <c r="T213" s="193">
        <f>SUM(T214:T216)</f>
        <v>0</v>
      </c>
      <c r="AR213" s="194" t="s">
        <v>85</v>
      </c>
      <c r="AT213" s="195" t="s">
        <v>78</v>
      </c>
      <c r="AU213" s="195" t="s">
        <v>85</v>
      </c>
      <c r="AY213" s="194" t="s">
        <v>205</v>
      </c>
      <c r="BK213" s="196">
        <f>SUM(BK214:BK216)</f>
        <v>0</v>
      </c>
    </row>
    <row r="214" spans="1:65" s="2" customFormat="1" ht="16.5" customHeight="1">
      <c r="A214" s="31"/>
      <c r="B214" s="32"/>
      <c r="C214" s="199" t="s">
        <v>528</v>
      </c>
      <c r="D214" s="199" t="s">
        <v>207</v>
      </c>
      <c r="E214" s="200" t="s">
        <v>1809</v>
      </c>
      <c r="F214" s="201" t="s">
        <v>1810</v>
      </c>
      <c r="G214" s="202" t="s">
        <v>1157</v>
      </c>
      <c r="H214" s="203">
        <v>72</v>
      </c>
      <c r="I214" s="204"/>
      <c r="J214" s="205">
        <f>ROUND(I214*H214,2)</f>
        <v>0</v>
      </c>
      <c r="K214" s="206"/>
      <c r="L214" s="36"/>
      <c r="M214" s="207" t="s">
        <v>1</v>
      </c>
      <c r="N214" s="208" t="s">
        <v>45</v>
      </c>
      <c r="O214" s="72"/>
      <c r="P214" s="209">
        <f>O214*H214</f>
        <v>0</v>
      </c>
      <c r="Q214" s="209">
        <v>0</v>
      </c>
      <c r="R214" s="209">
        <f>Q214*H214</f>
        <v>0</v>
      </c>
      <c r="S214" s="209">
        <v>0</v>
      </c>
      <c r="T214" s="210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211" t="s">
        <v>211</v>
      </c>
      <c r="AT214" s="211" t="s">
        <v>207</v>
      </c>
      <c r="AU214" s="211" t="s">
        <v>90</v>
      </c>
      <c r="AY214" s="14" t="s">
        <v>205</v>
      </c>
      <c r="BE214" s="212">
        <f>IF(N214="základná",J214,0)</f>
        <v>0</v>
      </c>
      <c r="BF214" s="212">
        <f>IF(N214="znížená",J214,0)</f>
        <v>0</v>
      </c>
      <c r="BG214" s="212">
        <f>IF(N214="zákl. prenesená",J214,0)</f>
        <v>0</v>
      </c>
      <c r="BH214" s="212">
        <f>IF(N214="zníž. prenesená",J214,0)</f>
        <v>0</v>
      </c>
      <c r="BI214" s="212">
        <f>IF(N214="nulová",J214,0)</f>
        <v>0</v>
      </c>
      <c r="BJ214" s="14" t="s">
        <v>90</v>
      </c>
      <c r="BK214" s="212">
        <f>ROUND(I214*H214,2)</f>
        <v>0</v>
      </c>
      <c r="BL214" s="14" t="s">
        <v>211</v>
      </c>
      <c r="BM214" s="211" t="s">
        <v>1496</v>
      </c>
    </row>
    <row r="215" spans="1:65" s="2" customFormat="1" ht="16.5" customHeight="1">
      <c r="A215" s="31"/>
      <c r="B215" s="32"/>
      <c r="C215" s="199" t="s">
        <v>530</v>
      </c>
      <c r="D215" s="199" t="s">
        <v>207</v>
      </c>
      <c r="E215" s="200" t="s">
        <v>1811</v>
      </c>
      <c r="F215" s="201" t="s">
        <v>1812</v>
      </c>
      <c r="G215" s="202" t="s">
        <v>1157</v>
      </c>
      <c r="H215" s="203">
        <v>4</v>
      </c>
      <c r="I215" s="204"/>
      <c r="J215" s="205">
        <f>ROUND(I215*H215,2)</f>
        <v>0</v>
      </c>
      <c r="K215" s="206"/>
      <c r="L215" s="36"/>
      <c r="M215" s="207" t="s">
        <v>1</v>
      </c>
      <c r="N215" s="208" t="s">
        <v>45</v>
      </c>
      <c r="O215" s="72"/>
      <c r="P215" s="209">
        <f>O215*H215</f>
        <v>0</v>
      </c>
      <c r="Q215" s="209">
        <v>0</v>
      </c>
      <c r="R215" s="209">
        <f>Q215*H215</f>
        <v>0</v>
      </c>
      <c r="S215" s="209">
        <v>0</v>
      </c>
      <c r="T215" s="210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211" t="s">
        <v>211</v>
      </c>
      <c r="AT215" s="211" t="s">
        <v>207</v>
      </c>
      <c r="AU215" s="211" t="s">
        <v>90</v>
      </c>
      <c r="AY215" s="14" t="s">
        <v>205</v>
      </c>
      <c r="BE215" s="212">
        <f>IF(N215="základná",J215,0)</f>
        <v>0</v>
      </c>
      <c r="BF215" s="212">
        <f>IF(N215="znížená",J215,0)</f>
        <v>0</v>
      </c>
      <c r="BG215" s="212">
        <f>IF(N215="zákl. prenesená",J215,0)</f>
        <v>0</v>
      </c>
      <c r="BH215" s="212">
        <f>IF(N215="zníž. prenesená",J215,0)</f>
        <v>0</v>
      </c>
      <c r="BI215" s="212">
        <f>IF(N215="nulová",J215,0)</f>
        <v>0</v>
      </c>
      <c r="BJ215" s="14" t="s">
        <v>90</v>
      </c>
      <c r="BK215" s="212">
        <f>ROUND(I215*H215,2)</f>
        <v>0</v>
      </c>
      <c r="BL215" s="14" t="s">
        <v>211</v>
      </c>
      <c r="BM215" s="211" t="s">
        <v>1500</v>
      </c>
    </row>
    <row r="216" spans="1:65" s="2" customFormat="1" ht="16.5" customHeight="1">
      <c r="A216" s="31"/>
      <c r="B216" s="32"/>
      <c r="C216" s="199" t="s">
        <v>534</v>
      </c>
      <c r="D216" s="199" t="s">
        <v>207</v>
      </c>
      <c r="E216" s="200" t="s">
        <v>1813</v>
      </c>
      <c r="F216" s="201" t="s">
        <v>1814</v>
      </c>
      <c r="G216" s="202" t="s">
        <v>1157</v>
      </c>
      <c r="H216" s="203">
        <v>8</v>
      </c>
      <c r="I216" s="204"/>
      <c r="J216" s="205">
        <f>ROUND(I216*H216,2)</f>
        <v>0</v>
      </c>
      <c r="K216" s="206"/>
      <c r="L216" s="36"/>
      <c r="M216" s="207" t="s">
        <v>1</v>
      </c>
      <c r="N216" s="208" t="s">
        <v>45</v>
      </c>
      <c r="O216" s="72"/>
      <c r="P216" s="209">
        <f>O216*H216</f>
        <v>0</v>
      </c>
      <c r="Q216" s="209">
        <v>0</v>
      </c>
      <c r="R216" s="209">
        <f>Q216*H216</f>
        <v>0</v>
      </c>
      <c r="S216" s="209">
        <v>0</v>
      </c>
      <c r="T216" s="210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211" t="s">
        <v>211</v>
      </c>
      <c r="AT216" s="211" t="s">
        <v>207</v>
      </c>
      <c r="AU216" s="211" t="s">
        <v>90</v>
      </c>
      <c r="AY216" s="14" t="s">
        <v>205</v>
      </c>
      <c r="BE216" s="212">
        <f>IF(N216="základná",J216,0)</f>
        <v>0</v>
      </c>
      <c r="BF216" s="212">
        <f>IF(N216="znížená",J216,0)</f>
        <v>0</v>
      </c>
      <c r="BG216" s="212">
        <f>IF(N216="zákl. prenesená",J216,0)</f>
        <v>0</v>
      </c>
      <c r="BH216" s="212">
        <f>IF(N216="zníž. prenesená",J216,0)</f>
        <v>0</v>
      </c>
      <c r="BI216" s="212">
        <f>IF(N216="nulová",J216,0)</f>
        <v>0</v>
      </c>
      <c r="BJ216" s="14" t="s">
        <v>90</v>
      </c>
      <c r="BK216" s="212">
        <f>ROUND(I216*H216,2)</f>
        <v>0</v>
      </c>
      <c r="BL216" s="14" t="s">
        <v>211</v>
      </c>
      <c r="BM216" s="211" t="s">
        <v>1503</v>
      </c>
    </row>
    <row r="217" spans="1:65" s="12" customFormat="1" ht="22.8" customHeight="1">
      <c r="B217" s="183"/>
      <c r="C217" s="184"/>
      <c r="D217" s="185" t="s">
        <v>78</v>
      </c>
      <c r="E217" s="197" t="s">
        <v>1815</v>
      </c>
      <c r="F217" s="197" t="s">
        <v>1816</v>
      </c>
      <c r="G217" s="184"/>
      <c r="H217" s="184"/>
      <c r="I217" s="187"/>
      <c r="J217" s="198">
        <f>BK217</f>
        <v>0</v>
      </c>
      <c r="K217" s="184"/>
      <c r="L217" s="189"/>
      <c r="M217" s="190"/>
      <c r="N217" s="191"/>
      <c r="O217" s="191"/>
      <c r="P217" s="192">
        <f>SUM(P218:P219)</f>
        <v>0</v>
      </c>
      <c r="Q217" s="191"/>
      <c r="R217" s="192">
        <f>SUM(R218:R219)</f>
        <v>9.1199999999999996E-3</v>
      </c>
      <c r="S217" s="191"/>
      <c r="T217" s="193">
        <f>SUM(T218:T219)</f>
        <v>0</v>
      </c>
      <c r="AR217" s="194" t="s">
        <v>85</v>
      </c>
      <c r="AT217" s="195" t="s">
        <v>78</v>
      </c>
      <c r="AU217" s="195" t="s">
        <v>85</v>
      </c>
      <c r="AY217" s="194" t="s">
        <v>205</v>
      </c>
      <c r="BK217" s="196">
        <f>SUM(BK218:BK219)</f>
        <v>0</v>
      </c>
    </row>
    <row r="218" spans="1:65" s="2" customFormat="1" ht="21.75" customHeight="1">
      <c r="A218" s="31"/>
      <c r="B218" s="32"/>
      <c r="C218" s="199" t="s">
        <v>536</v>
      </c>
      <c r="D218" s="199" t="s">
        <v>207</v>
      </c>
      <c r="E218" s="200" t="s">
        <v>1817</v>
      </c>
      <c r="F218" s="201" t="s">
        <v>1818</v>
      </c>
      <c r="G218" s="202" t="s">
        <v>1603</v>
      </c>
      <c r="H218" s="203">
        <v>1</v>
      </c>
      <c r="I218" s="204"/>
      <c r="J218" s="205">
        <f>ROUND(I218*H218,2)</f>
        <v>0</v>
      </c>
      <c r="K218" s="206"/>
      <c r="L218" s="36"/>
      <c r="M218" s="207" t="s">
        <v>1</v>
      </c>
      <c r="N218" s="208" t="s">
        <v>45</v>
      </c>
      <c r="O218" s="72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211" t="s">
        <v>211</v>
      </c>
      <c r="AT218" s="211" t="s">
        <v>207</v>
      </c>
      <c r="AU218" s="211" t="s">
        <v>90</v>
      </c>
      <c r="AY218" s="14" t="s">
        <v>205</v>
      </c>
      <c r="BE218" s="212">
        <f>IF(N218="základná",J218,0)</f>
        <v>0</v>
      </c>
      <c r="BF218" s="212">
        <f>IF(N218="znížená",J218,0)</f>
        <v>0</v>
      </c>
      <c r="BG218" s="212">
        <f>IF(N218="zákl. prenesená",J218,0)</f>
        <v>0</v>
      </c>
      <c r="BH218" s="212">
        <f>IF(N218="zníž. prenesená",J218,0)</f>
        <v>0</v>
      </c>
      <c r="BI218" s="212">
        <f>IF(N218="nulová",J218,0)</f>
        <v>0</v>
      </c>
      <c r="BJ218" s="14" t="s">
        <v>90</v>
      </c>
      <c r="BK218" s="212">
        <f>ROUND(I218*H218,2)</f>
        <v>0</v>
      </c>
      <c r="BL218" s="14" t="s">
        <v>211</v>
      </c>
      <c r="BM218" s="211" t="s">
        <v>1506</v>
      </c>
    </row>
    <row r="219" spans="1:65" s="2" customFormat="1" ht="16.5" customHeight="1">
      <c r="A219" s="31"/>
      <c r="B219" s="32"/>
      <c r="C219" s="213" t="s">
        <v>542</v>
      </c>
      <c r="D219" s="213" t="s">
        <v>223</v>
      </c>
      <c r="E219" s="214" t="s">
        <v>1819</v>
      </c>
      <c r="F219" s="215" t="s">
        <v>1820</v>
      </c>
      <c r="G219" s="216" t="s">
        <v>278</v>
      </c>
      <c r="H219" s="217">
        <v>19</v>
      </c>
      <c r="I219" s="218"/>
      <c r="J219" s="219">
        <f>ROUND(I219*H219,2)</f>
        <v>0</v>
      </c>
      <c r="K219" s="220"/>
      <c r="L219" s="221"/>
      <c r="M219" s="222" t="s">
        <v>1</v>
      </c>
      <c r="N219" s="223" t="s">
        <v>45</v>
      </c>
      <c r="O219" s="72"/>
      <c r="P219" s="209">
        <f>O219*H219</f>
        <v>0</v>
      </c>
      <c r="Q219" s="209">
        <v>4.8000000000000001E-4</v>
      </c>
      <c r="R219" s="209">
        <f>Q219*H219</f>
        <v>9.1199999999999996E-3</v>
      </c>
      <c r="S219" s="209">
        <v>0</v>
      </c>
      <c r="T219" s="210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211" t="s">
        <v>227</v>
      </c>
      <c r="AT219" s="211" t="s">
        <v>223</v>
      </c>
      <c r="AU219" s="211" t="s">
        <v>90</v>
      </c>
      <c r="AY219" s="14" t="s">
        <v>205</v>
      </c>
      <c r="BE219" s="212">
        <f>IF(N219="základná",J219,0)</f>
        <v>0</v>
      </c>
      <c r="BF219" s="212">
        <f>IF(N219="znížená",J219,0)</f>
        <v>0</v>
      </c>
      <c r="BG219" s="212">
        <f>IF(N219="zákl. prenesená",J219,0)</f>
        <v>0</v>
      </c>
      <c r="BH219" s="212">
        <f>IF(N219="zníž. prenesená",J219,0)</f>
        <v>0</v>
      </c>
      <c r="BI219" s="212">
        <f>IF(N219="nulová",J219,0)</f>
        <v>0</v>
      </c>
      <c r="BJ219" s="14" t="s">
        <v>90</v>
      </c>
      <c r="BK219" s="212">
        <f>ROUND(I219*H219,2)</f>
        <v>0</v>
      </c>
      <c r="BL219" s="14" t="s">
        <v>211</v>
      </c>
      <c r="BM219" s="211" t="s">
        <v>1509</v>
      </c>
    </row>
    <row r="220" spans="1:65" s="12" customFormat="1" ht="25.95" customHeight="1">
      <c r="B220" s="183"/>
      <c r="C220" s="184"/>
      <c r="D220" s="185" t="s">
        <v>78</v>
      </c>
      <c r="E220" s="186" t="s">
        <v>1641</v>
      </c>
      <c r="F220" s="186" t="s">
        <v>1821</v>
      </c>
      <c r="G220" s="184"/>
      <c r="H220" s="184"/>
      <c r="I220" s="187"/>
      <c r="J220" s="188">
        <f>BK220</f>
        <v>0</v>
      </c>
      <c r="K220" s="184"/>
      <c r="L220" s="189"/>
      <c r="M220" s="190"/>
      <c r="N220" s="191"/>
      <c r="O220" s="191"/>
      <c r="P220" s="192">
        <f>SUM(P221:P222)</f>
        <v>0</v>
      </c>
      <c r="Q220" s="191"/>
      <c r="R220" s="192">
        <f>SUM(R221:R222)</f>
        <v>0</v>
      </c>
      <c r="S220" s="191"/>
      <c r="T220" s="193">
        <f>SUM(T221:T222)</f>
        <v>0</v>
      </c>
      <c r="AR220" s="194" t="s">
        <v>211</v>
      </c>
      <c r="AT220" s="195" t="s">
        <v>78</v>
      </c>
      <c r="AU220" s="195" t="s">
        <v>7</v>
      </c>
      <c r="AY220" s="194" t="s">
        <v>205</v>
      </c>
      <c r="BK220" s="196">
        <f>SUM(BK221:BK222)</f>
        <v>0</v>
      </c>
    </row>
    <row r="221" spans="1:65" s="2" customFormat="1" ht="49.05" customHeight="1">
      <c r="A221" s="31"/>
      <c r="B221" s="32"/>
      <c r="C221" s="199" t="s">
        <v>546</v>
      </c>
      <c r="D221" s="199" t="s">
        <v>207</v>
      </c>
      <c r="E221" s="200" t="s">
        <v>1642</v>
      </c>
      <c r="F221" s="201" t="s">
        <v>1822</v>
      </c>
      <c r="G221" s="202" t="s">
        <v>1157</v>
      </c>
      <c r="H221" s="203">
        <v>64</v>
      </c>
      <c r="I221" s="204"/>
      <c r="J221" s="205">
        <f>ROUND(I221*H221,2)</f>
        <v>0</v>
      </c>
      <c r="K221" s="206"/>
      <c r="L221" s="36"/>
      <c r="M221" s="207" t="s">
        <v>1</v>
      </c>
      <c r="N221" s="208" t="s">
        <v>45</v>
      </c>
      <c r="O221" s="72"/>
      <c r="P221" s="209">
        <f>O221*H221</f>
        <v>0</v>
      </c>
      <c r="Q221" s="209">
        <v>0</v>
      </c>
      <c r="R221" s="209">
        <f>Q221*H221</f>
        <v>0</v>
      </c>
      <c r="S221" s="209">
        <v>0</v>
      </c>
      <c r="T221" s="210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211" t="s">
        <v>1644</v>
      </c>
      <c r="AT221" s="211" t="s">
        <v>207</v>
      </c>
      <c r="AU221" s="211" t="s">
        <v>85</v>
      </c>
      <c r="AY221" s="14" t="s">
        <v>205</v>
      </c>
      <c r="BE221" s="212">
        <f>IF(N221="základná",J221,0)</f>
        <v>0</v>
      </c>
      <c r="BF221" s="212">
        <f>IF(N221="znížená",J221,0)</f>
        <v>0</v>
      </c>
      <c r="BG221" s="212">
        <f>IF(N221="zákl. prenesená",J221,0)</f>
        <v>0</v>
      </c>
      <c r="BH221" s="212">
        <f>IF(N221="zníž. prenesená",J221,0)</f>
        <v>0</v>
      </c>
      <c r="BI221" s="212">
        <f>IF(N221="nulová",J221,0)</f>
        <v>0</v>
      </c>
      <c r="BJ221" s="14" t="s">
        <v>90</v>
      </c>
      <c r="BK221" s="212">
        <f>ROUND(I221*H221,2)</f>
        <v>0</v>
      </c>
      <c r="BL221" s="14" t="s">
        <v>1644</v>
      </c>
      <c r="BM221" s="211" t="s">
        <v>1512</v>
      </c>
    </row>
    <row r="222" spans="1:65" s="2" customFormat="1" ht="37.799999999999997" customHeight="1">
      <c r="A222" s="31"/>
      <c r="B222" s="32"/>
      <c r="C222" s="199" t="s">
        <v>550</v>
      </c>
      <c r="D222" s="199" t="s">
        <v>207</v>
      </c>
      <c r="E222" s="200" t="s">
        <v>1646</v>
      </c>
      <c r="F222" s="201" t="s">
        <v>1647</v>
      </c>
      <c r="G222" s="202" t="s">
        <v>1157</v>
      </c>
      <c r="H222" s="203">
        <v>24</v>
      </c>
      <c r="I222" s="204"/>
      <c r="J222" s="205">
        <f>ROUND(I222*H222,2)</f>
        <v>0</v>
      </c>
      <c r="K222" s="206"/>
      <c r="L222" s="36"/>
      <c r="M222" s="207" t="s">
        <v>1</v>
      </c>
      <c r="N222" s="208" t="s">
        <v>45</v>
      </c>
      <c r="O222" s="72"/>
      <c r="P222" s="209">
        <f>O222*H222</f>
        <v>0</v>
      </c>
      <c r="Q222" s="209">
        <v>0</v>
      </c>
      <c r="R222" s="209">
        <f>Q222*H222</f>
        <v>0</v>
      </c>
      <c r="S222" s="209">
        <v>0</v>
      </c>
      <c r="T222" s="210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211" t="s">
        <v>1644</v>
      </c>
      <c r="AT222" s="211" t="s">
        <v>207</v>
      </c>
      <c r="AU222" s="211" t="s">
        <v>85</v>
      </c>
      <c r="AY222" s="14" t="s">
        <v>205</v>
      </c>
      <c r="BE222" s="212">
        <f>IF(N222="základná",J222,0)</f>
        <v>0</v>
      </c>
      <c r="BF222" s="212">
        <f>IF(N222="znížená",J222,0)</f>
        <v>0</v>
      </c>
      <c r="BG222" s="212">
        <f>IF(N222="zákl. prenesená",J222,0)</f>
        <v>0</v>
      </c>
      <c r="BH222" s="212">
        <f>IF(N222="zníž. prenesená",J222,0)</f>
        <v>0</v>
      </c>
      <c r="BI222" s="212">
        <f>IF(N222="nulová",J222,0)</f>
        <v>0</v>
      </c>
      <c r="BJ222" s="14" t="s">
        <v>90</v>
      </c>
      <c r="BK222" s="212">
        <f>ROUND(I222*H222,2)</f>
        <v>0</v>
      </c>
      <c r="BL222" s="14" t="s">
        <v>1644</v>
      </c>
      <c r="BM222" s="211" t="s">
        <v>1517</v>
      </c>
    </row>
    <row r="223" spans="1:65" s="12" customFormat="1" ht="25.95" customHeight="1">
      <c r="B223" s="183"/>
      <c r="C223" s="184"/>
      <c r="D223" s="185" t="s">
        <v>78</v>
      </c>
      <c r="E223" s="186" t="s">
        <v>1823</v>
      </c>
      <c r="F223" s="186" t="s">
        <v>1824</v>
      </c>
      <c r="G223" s="184"/>
      <c r="H223" s="184"/>
      <c r="I223" s="187"/>
      <c r="J223" s="188">
        <f>BK223</f>
        <v>0</v>
      </c>
      <c r="K223" s="184"/>
      <c r="L223" s="189"/>
      <c r="M223" s="190"/>
      <c r="N223" s="191"/>
      <c r="O223" s="191"/>
      <c r="P223" s="192">
        <f>P224</f>
        <v>0</v>
      </c>
      <c r="Q223" s="191"/>
      <c r="R223" s="192">
        <f>R224</f>
        <v>0</v>
      </c>
      <c r="S223" s="191"/>
      <c r="T223" s="193">
        <f>T224</f>
        <v>0</v>
      </c>
      <c r="AR223" s="194" t="s">
        <v>211</v>
      </c>
      <c r="AT223" s="195" t="s">
        <v>78</v>
      </c>
      <c r="AU223" s="195" t="s">
        <v>7</v>
      </c>
      <c r="AY223" s="194" t="s">
        <v>205</v>
      </c>
      <c r="BK223" s="196">
        <f>BK224</f>
        <v>0</v>
      </c>
    </row>
    <row r="224" spans="1:65" s="2" customFormat="1" ht="24.15" customHeight="1">
      <c r="A224" s="31"/>
      <c r="B224" s="32"/>
      <c r="C224" s="199" t="s">
        <v>554</v>
      </c>
      <c r="D224" s="199" t="s">
        <v>207</v>
      </c>
      <c r="E224" s="200" t="s">
        <v>1825</v>
      </c>
      <c r="F224" s="201" t="s">
        <v>1826</v>
      </c>
      <c r="G224" s="202" t="s">
        <v>1603</v>
      </c>
      <c r="H224" s="203">
        <v>1</v>
      </c>
      <c r="I224" s="204"/>
      <c r="J224" s="205">
        <f>ROUND(I224*H224,2)</f>
        <v>0</v>
      </c>
      <c r="K224" s="206"/>
      <c r="L224" s="36"/>
      <c r="M224" s="225" t="s">
        <v>1</v>
      </c>
      <c r="N224" s="226" t="s">
        <v>45</v>
      </c>
      <c r="O224" s="227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211" t="s">
        <v>1644</v>
      </c>
      <c r="AT224" s="211" t="s">
        <v>207</v>
      </c>
      <c r="AU224" s="211" t="s">
        <v>85</v>
      </c>
      <c r="AY224" s="14" t="s">
        <v>205</v>
      </c>
      <c r="BE224" s="212">
        <f>IF(N224="základná",J224,0)</f>
        <v>0</v>
      </c>
      <c r="BF224" s="212">
        <f>IF(N224="znížená",J224,0)</f>
        <v>0</v>
      </c>
      <c r="BG224" s="212">
        <f>IF(N224="zákl. prenesená",J224,0)</f>
        <v>0</v>
      </c>
      <c r="BH224" s="212">
        <f>IF(N224="zníž. prenesená",J224,0)</f>
        <v>0</v>
      </c>
      <c r="BI224" s="212">
        <f>IF(N224="nulová",J224,0)</f>
        <v>0</v>
      </c>
      <c r="BJ224" s="14" t="s">
        <v>90</v>
      </c>
      <c r="BK224" s="212">
        <f>ROUND(I224*H224,2)</f>
        <v>0</v>
      </c>
      <c r="BL224" s="14" t="s">
        <v>1644</v>
      </c>
      <c r="BM224" s="211" t="s">
        <v>1827</v>
      </c>
    </row>
    <row r="225" spans="1:31" s="2" customFormat="1" ht="6.9" customHeight="1">
      <c r="A225" s="31"/>
      <c r="B225" s="55"/>
      <c r="C225" s="56"/>
      <c r="D225" s="56"/>
      <c r="E225" s="56"/>
      <c r="F225" s="56"/>
      <c r="G225" s="56"/>
      <c r="H225" s="56"/>
      <c r="I225" s="56"/>
      <c r="J225" s="56"/>
      <c r="K225" s="56"/>
      <c r="L225" s="36"/>
      <c r="M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</row>
  </sheetData>
  <sheetProtection algorithmName="SHA-512" hashValue="xMU//EwoLtnKY3hyh+R5CumxniBRwyBb6XC78qYqdfwDk++3NB51ortUKai02mRlrsa0kHGz81/01zfMKE47tg==" saltValue="X/7vRZM7cOQL5TIJOGRCyyqZOFBr5r+gU3ymHWGnAr/oUb2k3CuD1boB2lSw1d6bVSHgzbE7kcyDJoSXCKgZNw==" spinCount="100000" sheet="1" objects="1" scenarios="1" formatColumns="0" formatRows="0" autoFilter="0"/>
  <autoFilter ref="C129:K224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158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s="2" customFormat="1" ht="12" customHeight="1">
      <c r="A8" s="31"/>
      <c r="B8" s="36"/>
      <c r="C8" s="31"/>
      <c r="D8" s="120" t="s">
        <v>160</v>
      </c>
      <c r="E8" s="31"/>
      <c r="F8" s="31"/>
      <c r="G8" s="31"/>
      <c r="H8" s="31"/>
      <c r="I8" s="31"/>
      <c r="J8" s="31"/>
      <c r="K8" s="31"/>
      <c r="L8" s="52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88" t="s">
        <v>1828</v>
      </c>
      <c r="F9" s="287"/>
      <c r="G9" s="287"/>
      <c r="H9" s="287"/>
      <c r="I9" s="31"/>
      <c r="J9" s="31"/>
      <c r="K9" s="31"/>
      <c r="L9" s="52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.199999999999999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52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20" t="s">
        <v>18</v>
      </c>
      <c r="E11" s="31"/>
      <c r="F11" s="111" t="s">
        <v>1</v>
      </c>
      <c r="G11" s="31"/>
      <c r="H11" s="31"/>
      <c r="I11" s="120" t="s">
        <v>19</v>
      </c>
      <c r="J11" s="111" t="s">
        <v>1</v>
      </c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20</v>
      </c>
      <c r="E12" s="31"/>
      <c r="F12" s="111" t="s">
        <v>21</v>
      </c>
      <c r="G12" s="31"/>
      <c r="H12" s="31"/>
      <c r="I12" s="120" t="s">
        <v>22</v>
      </c>
      <c r="J12" s="121" t="str">
        <f>'Rekapitulácia stavby'!AN8</f>
        <v>Vyplň údaj</v>
      </c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8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20" t="s">
        <v>23</v>
      </c>
      <c r="E14" s="31"/>
      <c r="F14" s="31"/>
      <c r="G14" s="31"/>
      <c r="H14" s="31"/>
      <c r="I14" s="120" t="s">
        <v>24</v>
      </c>
      <c r="J14" s="111" t="s">
        <v>25</v>
      </c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1" t="s">
        <v>26</v>
      </c>
      <c r="F15" s="31"/>
      <c r="G15" s="31"/>
      <c r="H15" s="31"/>
      <c r="I15" s="120" t="s">
        <v>27</v>
      </c>
      <c r="J15" s="111" t="s">
        <v>28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20" t="s">
        <v>29</v>
      </c>
      <c r="E17" s="31"/>
      <c r="F17" s="31"/>
      <c r="G17" s="31"/>
      <c r="H17" s="31"/>
      <c r="I17" s="120" t="s">
        <v>24</v>
      </c>
      <c r="J17" s="27" t="str">
        <f>'Rekapitulácia stavby'!AN13</f>
        <v>Vyplň údaj</v>
      </c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89" t="str">
        <f>'Rekapitulácia stavby'!E14</f>
        <v>Vyplň údaj</v>
      </c>
      <c r="F18" s="290"/>
      <c r="G18" s="290"/>
      <c r="H18" s="290"/>
      <c r="I18" s="120" t="s">
        <v>27</v>
      </c>
      <c r="J18" s="27" t="str">
        <f>'Rekapitulácia stavby'!AN14</f>
        <v>Vyplň údaj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20" t="s">
        <v>31</v>
      </c>
      <c r="E20" s="31"/>
      <c r="F20" s="31"/>
      <c r="G20" s="31"/>
      <c r="H20" s="31"/>
      <c r="I20" s="120" t="s">
        <v>24</v>
      </c>
      <c r="J20" s="111" t="s">
        <v>32</v>
      </c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1" t="s">
        <v>33</v>
      </c>
      <c r="F21" s="31"/>
      <c r="G21" s="31"/>
      <c r="H21" s="31"/>
      <c r="I21" s="120" t="s">
        <v>27</v>
      </c>
      <c r="J21" s="111" t="s">
        <v>34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20" t="s">
        <v>36</v>
      </c>
      <c r="E23" s="31"/>
      <c r="F23" s="31"/>
      <c r="G23" s="31"/>
      <c r="H23" s="31"/>
      <c r="I23" s="120" t="s">
        <v>24</v>
      </c>
      <c r="J23" s="111" t="str">
        <f>IF('Rekapitulácia stavby'!AN19="","",'Rekapitulácia stavby'!AN19)</f>
        <v/>
      </c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1" t="str">
        <f>IF('Rekapitulácia stavby'!E20="","",'Rekapitulácia stavby'!E20)</f>
        <v xml:space="preserve"> </v>
      </c>
      <c r="F24" s="31"/>
      <c r="G24" s="31"/>
      <c r="H24" s="31"/>
      <c r="I24" s="120" t="s">
        <v>27</v>
      </c>
      <c r="J24" s="111" t="str">
        <f>IF('Rekapitulácia stavby'!AN20="","",'Rekapitulácia stavby'!AN20)</f>
        <v/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20" t="s">
        <v>38</v>
      </c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24"/>
      <c r="B27" s="125"/>
      <c r="C27" s="124"/>
      <c r="D27" s="124"/>
      <c r="E27" s="291" t="s">
        <v>1</v>
      </c>
      <c r="F27" s="291"/>
      <c r="G27" s="291"/>
      <c r="H27" s="291"/>
      <c r="I27" s="124"/>
      <c r="J27" s="124"/>
      <c r="K27" s="124"/>
      <c r="L27" s="126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27"/>
      <c r="E29" s="127"/>
      <c r="F29" s="127"/>
      <c r="G29" s="127"/>
      <c r="H29" s="127"/>
      <c r="I29" s="127"/>
      <c r="J29" s="127"/>
      <c r="K29" s="127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28" t="s">
        <v>39</v>
      </c>
      <c r="E30" s="31"/>
      <c r="F30" s="31"/>
      <c r="G30" s="31"/>
      <c r="H30" s="31"/>
      <c r="I30" s="31"/>
      <c r="J30" s="129">
        <f>ROUND(J125, 2)</f>
        <v>0</v>
      </c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27"/>
      <c r="E31" s="127"/>
      <c r="F31" s="127"/>
      <c r="G31" s="127"/>
      <c r="H31" s="127"/>
      <c r="I31" s="127"/>
      <c r="J31" s="127"/>
      <c r="K31" s="127"/>
      <c r="L31" s="52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30" t="s">
        <v>41</v>
      </c>
      <c r="G32" s="31"/>
      <c r="H32" s="31"/>
      <c r="I32" s="130" t="s">
        <v>40</v>
      </c>
      <c r="J32" s="130" t="s">
        <v>42</v>
      </c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31" t="s">
        <v>43</v>
      </c>
      <c r="E33" s="132" t="s">
        <v>44</v>
      </c>
      <c r="F33" s="133">
        <f>ROUND((SUM(BE125:BE149)),  2)</f>
        <v>0</v>
      </c>
      <c r="G33" s="134"/>
      <c r="H33" s="134"/>
      <c r="I33" s="135">
        <v>0</v>
      </c>
      <c r="J33" s="133">
        <f>ROUND(((SUM(BE125:BE149))*I33),  2)</f>
        <v>0</v>
      </c>
      <c r="K33" s="31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32" t="s">
        <v>45</v>
      </c>
      <c r="F34" s="133">
        <f>ROUND((SUM(BF125:BF149)),  2)</f>
        <v>0</v>
      </c>
      <c r="G34" s="134"/>
      <c r="H34" s="134"/>
      <c r="I34" s="135">
        <v>0.2</v>
      </c>
      <c r="J34" s="133">
        <f>ROUND(((SUM(BF125:BF149))*I34), 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20" t="s">
        <v>46</v>
      </c>
      <c r="F35" s="136">
        <f>ROUND((SUM(BG125:BG149)),  2)</f>
        <v>0</v>
      </c>
      <c r="G35" s="31"/>
      <c r="H35" s="31"/>
      <c r="I35" s="137">
        <v>0</v>
      </c>
      <c r="J35" s="136">
        <f>0</f>
        <v>0</v>
      </c>
      <c r="K35" s="31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20" t="s">
        <v>47</v>
      </c>
      <c r="F36" s="136">
        <f>ROUND((SUM(BH125:BH149)),  2)</f>
        <v>0</v>
      </c>
      <c r="G36" s="31"/>
      <c r="H36" s="31"/>
      <c r="I36" s="137">
        <v>0.2</v>
      </c>
      <c r="J36" s="136">
        <f>0</f>
        <v>0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32" t="s">
        <v>48</v>
      </c>
      <c r="F37" s="133">
        <f>ROUND((SUM(BI125:BI149)),  2)</f>
        <v>0</v>
      </c>
      <c r="G37" s="134"/>
      <c r="H37" s="134"/>
      <c r="I37" s="135">
        <v>0</v>
      </c>
      <c r="J37" s="133">
        <f>0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38"/>
      <c r="D39" s="139" t="s">
        <v>49</v>
      </c>
      <c r="E39" s="140"/>
      <c r="F39" s="140"/>
      <c r="G39" s="141" t="s">
        <v>50</v>
      </c>
      <c r="H39" s="142" t="s">
        <v>51</v>
      </c>
      <c r="I39" s="140"/>
      <c r="J39" s="143">
        <f>SUM(J30:J37)</f>
        <v>0</v>
      </c>
      <c r="K39" s="144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160</v>
      </c>
      <c r="D86" s="33"/>
      <c r="E86" s="33"/>
      <c r="F86" s="33"/>
      <c r="G86" s="33"/>
      <c r="H86" s="33"/>
      <c r="I86" s="33"/>
      <c r="J86" s="33"/>
      <c r="K86" s="33"/>
      <c r="L86" s="52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36" t="str">
        <f>E9</f>
        <v>SO 02 - Areálová splašková kanalizácia</v>
      </c>
      <c r="F87" s="294"/>
      <c r="G87" s="294"/>
      <c r="H87" s="294"/>
      <c r="I87" s="33"/>
      <c r="J87" s="33"/>
      <c r="K87" s="33"/>
      <c r="L87" s="52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52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>Vígľaš-Pstruša</v>
      </c>
      <c r="G89" s="33"/>
      <c r="H89" s="33"/>
      <c r="I89" s="26" t="s">
        <v>22</v>
      </c>
      <c r="J89" s="67" t="str">
        <f>IF(J12="","",J12)</f>
        <v>Vyplň údaj</v>
      </c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customHeight="1">
      <c r="A91" s="31"/>
      <c r="B91" s="32"/>
      <c r="C91" s="26" t="s">
        <v>23</v>
      </c>
      <c r="D91" s="33"/>
      <c r="E91" s="33"/>
      <c r="F91" s="24" t="str">
        <f>E15</f>
        <v>AGROSEV, spol. s r.o.</v>
      </c>
      <c r="G91" s="33"/>
      <c r="H91" s="33"/>
      <c r="I91" s="26" t="s">
        <v>31</v>
      </c>
      <c r="J91" s="29" t="str">
        <f>E21</f>
        <v>architektúra, s.r.o.</v>
      </c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29</v>
      </c>
      <c r="D92" s="33"/>
      <c r="E92" s="33"/>
      <c r="F92" s="24" t="str">
        <f>IF(E18="","",E18)</f>
        <v>Vyplň údaj</v>
      </c>
      <c r="G92" s="33"/>
      <c r="H92" s="33"/>
      <c r="I92" s="26" t="s">
        <v>36</v>
      </c>
      <c r="J92" s="29" t="str">
        <f>E24</f>
        <v xml:space="preserve"> </v>
      </c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56" t="s">
        <v>169</v>
      </c>
      <c r="D94" s="157"/>
      <c r="E94" s="157"/>
      <c r="F94" s="157"/>
      <c r="G94" s="157"/>
      <c r="H94" s="157"/>
      <c r="I94" s="157"/>
      <c r="J94" s="158" t="s">
        <v>170</v>
      </c>
      <c r="K94" s="157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8" customHeight="1">
      <c r="A96" s="31"/>
      <c r="B96" s="32"/>
      <c r="C96" s="159" t="s">
        <v>171</v>
      </c>
      <c r="D96" s="33"/>
      <c r="E96" s="33"/>
      <c r="F96" s="33"/>
      <c r="G96" s="33"/>
      <c r="H96" s="33"/>
      <c r="I96" s="33"/>
      <c r="J96" s="85">
        <f>J125</f>
        <v>0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172</v>
      </c>
    </row>
    <row r="97" spans="1:31" s="9" customFormat="1" ht="24.9" customHeight="1">
      <c r="B97" s="160"/>
      <c r="C97" s="161"/>
      <c r="D97" s="162" t="s">
        <v>1829</v>
      </c>
      <c r="E97" s="163"/>
      <c r="F97" s="163"/>
      <c r="G97" s="163"/>
      <c r="H97" s="163"/>
      <c r="I97" s="163"/>
      <c r="J97" s="164">
        <f>J126</f>
        <v>0</v>
      </c>
      <c r="K97" s="161"/>
      <c r="L97" s="165"/>
    </row>
    <row r="98" spans="1:31" s="10" customFormat="1" ht="19.95" customHeight="1">
      <c r="B98" s="166"/>
      <c r="C98" s="105"/>
      <c r="D98" s="167" t="s">
        <v>1830</v>
      </c>
      <c r="E98" s="168"/>
      <c r="F98" s="168"/>
      <c r="G98" s="168"/>
      <c r="H98" s="168"/>
      <c r="I98" s="168"/>
      <c r="J98" s="169">
        <f>J127</f>
        <v>0</v>
      </c>
      <c r="K98" s="105"/>
      <c r="L98" s="170"/>
    </row>
    <row r="99" spans="1:31" s="10" customFormat="1" ht="19.95" customHeight="1">
      <c r="B99" s="166"/>
      <c r="C99" s="105"/>
      <c r="D99" s="167" t="s">
        <v>1831</v>
      </c>
      <c r="E99" s="168"/>
      <c r="F99" s="168"/>
      <c r="G99" s="168"/>
      <c r="H99" s="168"/>
      <c r="I99" s="168"/>
      <c r="J99" s="169">
        <f>J134</f>
        <v>0</v>
      </c>
      <c r="K99" s="105"/>
      <c r="L99" s="170"/>
    </row>
    <row r="100" spans="1:31" s="10" customFormat="1" ht="19.95" customHeight="1">
      <c r="B100" s="166"/>
      <c r="C100" s="105"/>
      <c r="D100" s="167" t="s">
        <v>1832</v>
      </c>
      <c r="E100" s="168"/>
      <c r="F100" s="168"/>
      <c r="G100" s="168"/>
      <c r="H100" s="168"/>
      <c r="I100" s="168"/>
      <c r="J100" s="169">
        <f>J137</f>
        <v>0</v>
      </c>
      <c r="K100" s="105"/>
      <c r="L100" s="170"/>
    </row>
    <row r="101" spans="1:31" s="10" customFormat="1" ht="19.95" customHeight="1">
      <c r="B101" s="166"/>
      <c r="C101" s="105"/>
      <c r="D101" s="167" t="s">
        <v>1833</v>
      </c>
      <c r="E101" s="168"/>
      <c r="F101" s="168"/>
      <c r="G101" s="168"/>
      <c r="H101" s="168"/>
      <c r="I101" s="168"/>
      <c r="J101" s="169">
        <f>J140</f>
        <v>0</v>
      </c>
      <c r="K101" s="105"/>
      <c r="L101" s="170"/>
    </row>
    <row r="102" spans="1:31" s="10" customFormat="1" ht="19.95" customHeight="1">
      <c r="B102" s="166"/>
      <c r="C102" s="105"/>
      <c r="D102" s="167" t="s">
        <v>1834</v>
      </c>
      <c r="E102" s="168"/>
      <c r="F102" s="168"/>
      <c r="G102" s="168"/>
      <c r="H102" s="168"/>
      <c r="I102" s="168"/>
      <c r="J102" s="169">
        <f>J144</f>
        <v>0</v>
      </c>
      <c r="K102" s="105"/>
      <c r="L102" s="170"/>
    </row>
    <row r="103" spans="1:31" s="9" customFormat="1" ht="24.9" customHeight="1">
      <c r="B103" s="160"/>
      <c r="C103" s="161"/>
      <c r="D103" s="162" t="s">
        <v>180</v>
      </c>
      <c r="E103" s="163"/>
      <c r="F103" s="163"/>
      <c r="G103" s="163"/>
      <c r="H103" s="163"/>
      <c r="I103" s="163"/>
      <c r="J103" s="164">
        <f>J146</f>
        <v>0</v>
      </c>
      <c r="K103" s="161"/>
      <c r="L103" s="165"/>
    </row>
    <row r="104" spans="1:31" s="9" customFormat="1" ht="24.9" customHeight="1">
      <c r="B104" s="160"/>
      <c r="C104" s="161"/>
      <c r="D104" s="162" t="s">
        <v>1658</v>
      </c>
      <c r="E104" s="163"/>
      <c r="F104" s="163"/>
      <c r="G104" s="163"/>
      <c r="H104" s="163"/>
      <c r="I104" s="163"/>
      <c r="J104" s="164">
        <f>J147</f>
        <v>0</v>
      </c>
      <c r="K104" s="161"/>
      <c r="L104" s="165"/>
    </row>
    <row r="105" spans="1:31" s="9" customFormat="1" ht="24.9" customHeight="1">
      <c r="B105" s="160"/>
      <c r="C105" s="161"/>
      <c r="D105" s="162" t="s">
        <v>1659</v>
      </c>
      <c r="E105" s="163"/>
      <c r="F105" s="163"/>
      <c r="G105" s="163"/>
      <c r="H105" s="163"/>
      <c r="I105" s="163"/>
      <c r="J105" s="164">
        <f>J149</f>
        <v>0</v>
      </c>
      <c r="K105" s="161"/>
      <c r="L105" s="165"/>
    </row>
    <row r="106" spans="1:31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" customHeight="1">
      <c r="A107" s="31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" customHeight="1">
      <c r="A111" s="31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" customHeight="1">
      <c r="A112" s="31"/>
      <c r="B112" s="32"/>
      <c r="C112" s="20" t="s">
        <v>191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16</v>
      </c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26.25" customHeight="1">
      <c r="A115" s="31"/>
      <c r="B115" s="32"/>
      <c r="C115" s="33"/>
      <c r="D115" s="33"/>
      <c r="E115" s="292" t="str">
        <f>E7</f>
        <v>Mäsovýroba, spracovanie mäsa a výroba regionálnych mäsových výrobkov</v>
      </c>
      <c r="F115" s="293"/>
      <c r="G115" s="293"/>
      <c r="H115" s="29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160</v>
      </c>
      <c r="D116" s="33"/>
      <c r="E116" s="33"/>
      <c r="F116" s="33"/>
      <c r="G116" s="33"/>
      <c r="H116" s="33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236" t="str">
        <f>E9</f>
        <v>SO 02 - Areálová splašková kanalizácia</v>
      </c>
      <c r="F117" s="294"/>
      <c r="G117" s="294"/>
      <c r="H117" s="294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20</v>
      </c>
      <c r="D119" s="33"/>
      <c r="E119" s="33"/>
      <c r="F119" s="24" t="str">
        <f>F12</f>
        <v>Vígľaš-Pstruša</v>
      </c>
      <c r="G119" s="33"/>
      <c r="H119" s="33"/>
      <c r="I119" s="26" t="s">
        <v>22</v>
      </c>
      <c r="J119" s="67" t="str">
        <f>IF(J12="","",J12)</f>
        <v>Vyplň údaj</v>
      </c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15" customHeight="1">
      <c r="A121" s="31"/>
      <c r="B121" s="32"/>
      <c r="C121" s="26" t="s">
        <v>23</v>
      </c>
      <c r="D121" s="33"/>
      <c r="E121" s="33"/>
      <c r="F121" s="24" t="str">
        <f>E15</f>
        <v>AGROSEV, spol. s r.o.</v>
      </c>
      <c r="G121" s="33"/>
      <c r="H121" s="33"/>
      <c r="I121" s="26" t="s">
        <v>31</v>
      </c>
      <c r="J121" s="29" t="str">
        <f>E21</f>
        <v>architektúra, s.r.o.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15" customHeight="1">
      <c r="A122" s="31"/>
      <c r="B122" s="32"/>
      <c r="C122" s="26" t="s">
        <v>29</v>
      </c>
      <c r="D122" s="33"/>
      <c r="E122" s="33"/>
      <c r="F122" s="24" t="str">
        <f>IF(E18="","",E18)</f>
        <v>Vyplň údaj</v>
      </c>
      <c r="G122" s="33"/>
      <c r="H122" s="33"/>
      <c r="I122" s="26" t="s">
        <v>36</v>
      </c>
      <c r="J122" s="29" t="str">
        <f>E24</f>
        <v xml:space="preserve"> 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71"/>
      <c r="B124" s="172"/>
      <c r="C124" s="173" t="s">
        <v>192</v>
      </c>
      <c r="D124" s="174" t="s">
        <v>64</v>
      </c>
      <c r="E124" s="174" t="s">
        <v>60</v>
      </c>
      <c r="F124" s="174" t="s">
        <v>61</v>
      </c>
      <c r="G124" s="174" t="s">
        <v>193</v>
      </c>
      <c r="H124" s="174" t="s">
        <v>194</v>
      </c>
      <c r="I124" s="174" t="s">
        <v>195</v>
      </c>
      <c r="J124" s="175" t="s">
        <v>170</v>
      </c>
      <c r="K124" s="176" t="s">
        <v>196</v>
      </c>
      <c r="L124" s="177"/>
      <c r="M124" s="76" t="s">
        <v>1</v>
      </c>
      <c r="N124" s="77" t="s">
        <v>43</v>
      </c>
      <c r="O124" s="77" t="s">
        <v>197</v>
      </c>
      <c r="P124" s="77" t="s">
        <v>198</v>
      </c>
      <c r="Q124" s="77" t="s">
        <v>199</v>
      </c>
      <c r="R124" s="77" t="s">
        <v>200</v>
      </c>
      <c r="S124" s="77" t="s">
        <v>201</v>
      </c>
      <c r="T124" s="78" t="s">
        <v>202</v>
      </c>
      <c r="U124" s="171"/>
      <c r="V124" s="171"/>
      <c r="W124" s="171"/>
      <c r="X124" s="171"/>
      <c r="Y124" s="171"/>
      <c r="Z124" s="171"/>
      <c r="AA124" s="171"/>
      <c r="AB124" s="171"/>
      <c r="AC124" s="171"/>
      <c r="AD124" s="171"/>
      <c r="AE124" s="171"/>
    </row>
    <row r="125" spans="1:65" s="2" customFormat="1" ht="22.8" customHeight="1">
      <c r="A125" s="31"/>
      <c r="B125" s="32"/>
      <c r="C125" s="83" t="s">
        <v>171</v>
      </c>
      <c r="D125" s="33"/>
      <c r="E125" s="33"/>
      <c r="F125" s="33"/>
      <c r="G125" s="33"/>
      <c r="H125" s="33"/>
      <c r="I125" s="33"/>
      <c r="J125" s="178">
        <f>BK125</f>
        <v>0</v>
      </c>
      <c r="K125" s="33"/>
      <c r="L125" s="36"/>
      <c r="M125" s="79"/>
      <c r="N125" s="179"/>
      <c r="O125" s="80"/>
      <c r="P125" s="180">
        <f>P126+P146+P147+P149</f>
        <v>0</v>
      </c>
      <c r="Q125" s="80"/>
      <c r="R125" s="180">
        <f>R126+R146+R147+R149</f>
        <v>49.035992465625014</v>
      </c>
      <c r="S125" s="80"/>
      <c r="T125" s="181">
        <f>T126+T146+T147+T149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4" t="s">
        <v>78</v>
      </c>
      <c r="AU125" s="14" t="s">
        <v>172</v>
      </c>
      <c r="BK125" s="182">
        <f>BK126+BK146+BK147+BK149</f>
        <v>0</v>
      </c>
    </row>
    <row r="126" spans="1:65" s="12" customFormat="1" ht="25.95" customHeight="1">
      <c r="B126" s="183"/>
      <c r="C126" s="184"/>
      <c r="D126" s="185" t="s">
        <v>78</v>
      </c>
      <c r="E126" s="186" t="s">
        <v>203</v>
      </c>
      <c r="F126" s="186" t="s">
        <v>1835</v>
      </c>
      <c r="G126" s="184"/>
      <c r="H126" s="184"/>
      <c r="I126" s="187"/>
      <c r="J126" s="188">
        <f>BK126</f>
        <v>0</v>
      </c>
      <c r="K126" s="184"/>
      <c r="L126" s="189"/>
      <c r="M126" s="190"/>
      <c r="N126" s="191"/>
      <c r="O126" s="191"/>
      <c r="P126" s="192">
        <f>P127+P134+P137+P140+P144</f>
        <v>0</v>
      </c>
      <c r="Q126" s="191"/>
      <c r="R126" s="192">
        <f>R127+R134+R137+R140+R144</f>
        <v>49.035992465625014</v>
      </c>
      <c r="S126" s="191"/>
      <c r="T126" s="193">
        <f>T127+T134+T137+T140+T144</f>
        <v>0</v>
      </c>
      <c r="AR126" s="194" t="s">
        <v>85</v>
      </c>
      <c r="AT126" s="195" t="s">
        <v>78</v>
      </c>
      <c r="AU126" s="195" t="s">
        <v>7</v>
      </c>
      <c r="AY126" s="194" t="s">
        <v>205</v>
      </c>
      <c r="BK126" s="196">
        <f>BK127+BK134+BK137+BK140+BK144</f>
        <v>0</v>
      </c>
    </row>
    <row r="127" spans="1:65" s="12" customFormat="1" ht="22.8" customHeight="1">
      <c r="B127" s="183"/>
      <c r="C127" s="184"/>
      <c r="D127" s="185" t="s">
        <v>78</v>
      </c>
      <c r="E127" s="197" t="s">
        <v>85</v>
      </c>
      <c r="F127" s="197" t="s">
        <v>1836</v>
      </c>
      <c r="G127" s="184"/>
      <c r="H127" s="184"/>
      <c r="I127" s="187"/>
      <c r="J127" s="198">
        <f>BK127</f>
        <v>0</v>
      </c>
      <c r="K127" s="184"/>
      <c r="L127" s="189"/>
      <c r="M127" s="190"/>
      <c r="N127" s="191"/>
      <c r="O127" s="191"/>
      <c r="P127" s="192">
        <f>SUM(P128:P133)</f>
        <v>0</v>
      </c>
      <c r="Q127" s="191"/>
      <c r="R127" s="192">
        <f>SUM(R128:R133)</f>
        <v>11.34</v>
      </c>
      <c r="S127" s="191"/>
      <c r="T127" s="193">
        <f>SUM(T128:T133)</f>
        <v>0</v>
      </c>
      <c r="AR127" s="194" t="s">
        <v>85</v>
      </c>
      <c r="AT127" s="195" t="s">
        <v>78</v>
      </c>
      <c r="AU127" s="195" t="s">
        <v>85</v>
      </c>
      <c r="AY127" s="194" t="s">
        <v>205</v>
      </c>
      <c r="BK127" s="196">
        <f>SUM(BK128:BK133)</f>
        <v>0</v>
      </c>
    </row>
    <row r="128" spans="1:65" s="2" customFormat="1" ht="21.75" customHeight="1">
      <c r="A128" s="31"/>
      <c r="B128" s="32"/>
      <c r="C128" s="199" t="s">
        <v>85</v>
      </c>
      <c r="D128" s="199" t="s">
        <v>207</v>
      </c>
      <c r="E128" s="200" t="s">
        <v>1837</v>
      </c>
      <c r="F128" s="201" t="s">
        <v>1838</v>
      </c>
      <c r="G128" s="202" t="s">
        <v>210</v>
      </c>
      <c r="H128" s="203">
        <v>12</v>
      </c>
      <c r="I128" s="204"/>
      <c r="J128" s="205">
        <f t="shared" ref="J128:J133" si="0">ROUND(I128*H128,2)</f>
        <v>0</v>
      </c>
      <c r="K128" s="206"/>
      <c r="L128" s="36"/>
      <c r="M128" s="207" t="s">
        <v>1</v>
      </c>
      <c r="N128" s="208" t="s">
        <v>45</v>
      </c>
      <c r="O128" s="72"/>
      <c r="P128" s="209">
        <f t="shared" ref="P128:P133" si="1">O128*H128</f>
        <v>0</v>
      </c>
      <c r="Q128" s="209">
        <v>0</v>
      </c>
      <c r="R128" s="209">
        <f t="shared" ref="R128:R133" si="2">Q128*H128</f>
        <v>0</v>
      </c>
      <c r="S128" s="209">
        <v>0</v>
      </c>
      <c r="T128" s="210">
        <f t="shared" ref="T128:T133" si="3"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211" t="s">
        <v>211</v>
      </c>
      <c r="AT128" s="211" t="s">
        <v>207</v>
      </c>
      <c r="AU128" s="211" t="s">
        <v>90</v>
      </c>
      <c r="AY128" s="14" t="s">
        <v>205</v>
      </c>
      <c r="BE128" s="212">
        <f t="shared" ref="BE128:BE133" si="4">IF(N128="základná",J128,0)</f>
        <v>0</v>
      </c>
      <c r="BF128" s="212">
        <f t="shared" ref="BF128:BF133" si="5">IF(N128="znížená",J128,0)</f>
        <v>0</v>
      </c>
      <c r="BG128" s="212">
        <f t="shared" ref="BG128:BG133" si="6">IF(N128="zákl. prenesená",J128,0)</f>
        <v>0</v>
      </c>
      <c r="BH128" s="212">
        <f t="shared" ref="BH128:BH133" si="7">IF(N128="zníž. prenesená",J128,0)</f>
        <v>0</v>
      </c>
      <c r="BI128" s="212">
        <f t="shared" ref="BI128:BI133" si="8">IF(N128="nulová",J128,0)</f>
        <v>0</v>
      </c>
      <c r="BJ128" s="14" t="s">
        <v>90</v>
      </c>
      <c r="BK128" s="212">
        <f t="shared" ref="BK128:BK133" si="9">ROUND(I128*H128,2)</f>
        <v>0</v>
      </c>
      <c r="BL128" s="14" t="s">
        <v>211</v>
      </c>
      <c r="BM128" s="211" t="s">
        <v>1839</v>
      </c>
    </row>
    <row r="129" spans="1:65" s="2" customFormat="1" ht="16.5" customHeight="1">
      <c r="A129" s="31"/>
      <c r="B129" s="32"/>
      <c r="C129" s="199" t="s">
        <v>90</v>
      </c>
      <c r="D129" s="199" t="s">
        <v>207</v>
      </c>
      <c r="E129" s="200" t="s">
        <v>216</v>
      </c>
      <c r="F129" s="201" t="s">
        <v>217</v>
      </c>
      <c r="G129" s="202" t="s">
        <v>210</v>
      </c>
      <c r="H129" s="203">
        <v>27</v>
      </c>
      <c r="I129" s="204"/>
      <c r="J129" s="205">
        <f t="shared" si="0"/>
        <v>0</v>
      </c>
      <c r="K129" s="206"/>
      <c r="L129" s="36"/>
      <c r="M129" s="207" t="s">
        <v>1</v>
      </c>
      <c r="N129" s="208" t="s">
        <v>45</v>
      </c>
      <c r="O129" s="72"/>
      <c r="P129" s="209">
        <f t="shared" si="1"/>
        <v>0</v>
      </c>
      <c r="Q129" s="209">
        <v>0</v>
      </c>
      <c r="R129" s="209">
        <f t="shared" si="2"/>
        <v>0</v>
      </c>
      <c r="S129" s="209">
        <v>0</v>
      </c>
      <c r="T129" s="210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11" t="s">
        <v>211</v>
      </c>
      <c r="AT129" s="211" t="s">
        <v>207</v>
      </c>
      <c r="AU129" s="211" t="s">
        <v>90</v>
      </c>
      <c r="AY129" s="14" t="s">
        <v>205</v>
      </c>
      <c r="BE129" s="212">
        <f t="shared" si="4"/>
        <v>0</v>
      </c>
      <c r="BF129" s="212">
        <f t="shared" si="5"/>
        <v>0</v>
      </c>
      <c r="BG129" s="212">
        <f t="shared" si="6"/>
        <v>0</v>
      </c>
      <c r="BH129" s="212">
        <f t="shared" si="7"/>
        <v>0</v>
      </c>
      <c r="BI129" s="212">
        <f t="shared" si="8"/>
        <v>0</v>
      </c>
      <c r="BJ129" s="14" t="s">
        <v>90</v>
      </c>
      <c r="BK129" s="212">
        <f t="shared" si="9"/>
        <v>0</v>
      </c>
      <c r="BL129" s="14" t="s">
        <v>211</v>
      </c>
      <c r="BM129" s="211" t="s">
        <v>227</v>
      </c>
    </row>
    <row r="130" spans="1:65" s="2" customFormat="1" ht="33" customHeight="1">
      <c r="A130" s="31"/>
      <c r="B130" s="32"/>
      <c r="C130" s="199" t="s">
        <v>97</v>
      </c>
      <c r="D130" s="199" t="s">
        <v>207</v>
      </c>
      <c r="E130" s="200" t="s">
        <v>1840</v>
      </c>
      <c r="F130" s="201" t="s">
        <v>1841</v>
      </c>
      <c r="G130" s="202" t="s">
        <v>210</v>
      </c>
      <c r="H130" s="203">
        <v>39</v>
      </c>
      <c r="I130" s="204"/>
      <c r="J130" s="205">
        <f t="shared" si="0"/>
        <v>0</v>
      </c>
      <c r="K130" s="206"/>
      <c r="L130" s="36"/>
      <c r="M130" s="207" t="s">
        <v>1</v>
      </c>
      <c r="N130" s="208" t="s">
        <v>45</v>
      </c>
      <c r="O130" s="72"/>
      <c r="P130" s="209">
        <f t="shared" si="1"/>
        <v>0</v>
      </c>
      <c r="Q130" s="209">
        <v>0</v>
      </c>
      <c r="R130" s="209">
        <f t="shared" si="2"/>
        <v>0</v>
      </c>
      <c r="S130" s="209">
        <v>0</v>
      </c>
      <c r="T130" s="210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1" t="s">
        <v>211</v>
      </c>
      <c r="AT130" s="211" t="s">
        <v>207</v>
      </c>
      <c r="AU130" s="211" t="s">
        <v>90</v>
      </c>
      <c r="AY130" s="14" t="s">
        <v>205</v>
      </c>
      <c r="BE130" s="212">
        <f t="shared" si="4"/>
        <v>0</v>
      </c>
      <c r="BF130" s="212">
        <f t="shared" si="5"/>
        <v>0</v>
      </c>
      <c r="BG130" s="212">
        <f t="shared" si="6"/>
        <v>0</v>
      </c>
      <c r="BH130" s="212">
        <f t="shared" si="7"/>
        <v>0</v>
      </c>
      <c r="BI130" s="212">
        <f t="shared" si="8"/>
        <v>0</v>
      </c>
      <c r="BJ130" s="14" t="s">
        <v>90</v>
      </c>
      <c r="BK130" s="212">
        <f t="shared" si="9"/>
        <v>0</v>
      </c>
      <c r="BL130" s="14" t="s">
        <v>211</v>
      </c>
      <c r="BM130" s="211" t="s">
        <v>1842</v>
      </c>
    </row>
    <row r="131" spans="1:65" s="2" customFormat="1" ht="24.15" customHeight="1">
      <c r="A131" s="31"/>
      <c r="B131" s="32"/>
      <c r="C131" s="199" t="s">
        <v>211</v>
      </c>
      <c r="D131" s="199" t="s">
        <v>207</v>
      </c>
      <c r="E131" s="200" t="s">
        <v>230</v>
      </c>
      <c r="F131" s="201" t="s">
        <v>231</v>
      </c>
      <c r="G131" s="202" t="s">
        <v>210</v>
      </c>
      <c r="H131" s="203">
        <v>26.1</v>
      </c>
      <c r="I131" s="204"/>
      <c r="J131" s="205">
        <f t="shared" si="0"/>
        <v>0</v>
      </c>
      <c r="K131" s="206"/>
      <c r="L131" s="36"/>
      <c r="M131" s="207" t="s">
        <v>1</v>
      </c>
      <c r="N131" s="208" t="s">
        <v>45</v>
      </c>
      <c r="O131" s="72"/>
      <c r="P131" s="209">
        <f t="shared" si="1"/>
        <v>0</v>
      </c>
      <c r="Q131" s="209">
        <v>0</v>
      </c>
      <c r="R131" s="209">
        <f t="shared" si="2"/>
        <v>0</v>
      </c>
      <c r="S131" s="209">
        <v>0</v>
      </c>
      <c r="T131" s="210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211</v>
      </c>
      <c r="AT131" s="211" t="s">
        <v>207</v>
      </c>
      <c r="AU131" s="211" t="s">
        <v>90</v>
      </c>
      <c r="AY131" s="14" t="s">
        <v>205</v>
      </c>
      <c r="BE131" s="212">
        <f t="shared" si="4"/>
        <v>0</v>
      </c>
      <c r="BF131" s="212">
        <f t="shared" si="5"/>
        <v>0</v>
      </c>
      <c r="BG131" s="212">
        <f t="shared" si="6"/>
        <v>0</v>
      </c>
      <c r="BH131" s="212">
        <f t="shared" si="7"/>
        <v>0</v>
      </c>
      <c r="BI131" s="212">
        <f t="shared" si="8"/>
        <v>0</v>
      </c>
      <c r="BJ131" s="14" t="s">
        <v>90</v>
      </c>
      <c r="BK131" s="212">
        <f t="shared" si="9"/>
        <v>0</v>
      </c>
      <c r="BL131" s="14" t="s">
        <v>211</v>
      </c>
      <c r="BM131" s="211" t="s">
        <v>295</v>
      </c>
    </row>
    <row r="132" spans="1:65" s="2" customFormat="1" ht="24.15" customHeight="1">
      <c r="A132" s="31"/>
      <c r="B132" s="32"/>
      <c r="C132" s="199" t="s">
        <v>222</v>
      </c>
      <c r="D132" s="199" t="s">
        <v>207</v>
      </c>
      <c r="E132" s="200" t="s">
        <v>1843</v>
      </c>
      <c r="F132" s="201" t="s">
        <v>1844</v>
      </c>
      <c r="G132" s="202" t="s">
        <v>210</v>
      </c>
      <c r="H132" s="203">
        <v>5.4</v>
      </c>
      <c r="I132" s="204"/>
      <c r="J132" s="205">
        <f t="shared" si="0"/>
        <v>0</v>
      </c>
      <c r="K132" s="206"/>
      <c r="L132" s="36"/>
      <c r="M132" s="207" t="s">
        <v>1</v>
      </c>
      <c r="N132" s="208" t="s">
        <v>45</v>
      </c>
      <c r="O132" s="72"/>
      <c r="P132" s="209">
        <f t="shared" si="1"/>
        <v>0</v>
      </c>
      <c r="Q132" s="209">
        <v>0</v>
      </c>
      <c r="R132" s="209">
        <f t="shared" si="2"/>
        <v>0</v>
      </c>
      <c r="S132" s="209">
        <v>0</v>
      </c>
      <c r="T132" s="21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211</v>
      </c>
      <c r="AT132" s="211" t="s">
        <v>207</v>
      </c>
      <c r="AU132" s="211" t="s">
        <v>90</v>
      </c>
      <c r="AY132" s="14" t="s">
        <v>205</v>
      </c>
      <c r="BE132" s="212">
        <f t="shared" si="4"/>
        <v>0</v>
      </c>
      <c r="BF132" s="212">
        <f t="shared" si="5"/>
        <v>0</v>
      </c>
      <c r="BG132" s="212">
        <f t="shared" si="6"/>
        <v>0</v>
      </c>
      <c r="BH132" s="212">
        <f t="shared" si="7"/>
        <v>0</v>
      </c>
      <c r="BI132" s="212">
        <f t="shared" si="8"/>
        <v>0</v>
      </c>
      <c r="BJ132" s="14" t="s">
        <v>90</v>
      </c>
      <c r="BK132" s="212">
        <f t="shared" si="9"/>
        <v>0</v>
      </c>
      <c r="BL132" s="14" t="s">
        <v>211</v>
      </c>
      <c r="BM132" s="211" t="s">
        <v>305</v>
      </c>
    </row>
    <row r="133" spans="1:65" s="2" customFormat="1" ht="16.5" customHeight="1">
      <c r="A133" s="31"/>
      <c r="B133" s="32"/>
      <c r="C133" s="213" t="s">
        <v>229</v>
      </c>
      <c r="D133" s="213" t="s">
        <v>223</v>
      </c>
      <c r="E133" s="214" t="s">
        <v>1845</v>
      </c>
      <c r="F133" s="215" t="s">
        <v>1846</v>
      </c>
      <c r="G133" s="216" t="s">
        <v>226</v>
      </c>
      <c r="H133" s="217">
        <v>11.34</v>
      </c>
      <c r="I133" s="218"/>
      <c r="J133" s="219">
        <f t="shared" si="0"/>
        <v>0</v>
      </c>
      <c r="K133" s="220"/>
      <c r="L133" s="221"/>
      <c r="M133" s="222" t="s">
        <v>1</v>
      </c>
      <c r="N133" s="223" t="s">
        <v>45</v>
      </c>
      <c r="O133" s="72"/>
      <c r="P133" s="209">
        <f t="shared" si="1"/>
        <v>0</v>
      </c>
      <c r="Q133" s="209">
        <v>1</v>
      </c>
      <c r="R133" s="209">
        <f t="shared" si="2"/>
        <v>11.34</v>
      </c>
      <c r="S133" s="209">
        <v>0</v>
      </c>
      <c r="T133" s="21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 t="shared" si="4"/>
        <v>0</v>
      </c>
      <c r="BF133" s="212">
        <f t="shared" si="5"/>
        <v>0</v>
      </c>
      <c r="BG133" s="212">
        <f t="shared" si="6"/>
        <v>0</v>
      </c>
      <c r="BH133" s="212">
        <f t="shared" si="7"/>
        <v>0</v>
      </c>
      <c r="BI133" s="212">
        <f t="shared" si="8"/>
        <v>0</v>
      </c>
      <c r="BJ133" s="14" t="s">
        <v>90</v>
      </c>
      <c r="BK133" s="212">
        <f t="shared" si="9"/>
        <v>0</v>
      </c>
      <c r="BL133" s="14" t="s">
        <v>211</v>
      </c>
      <c r="BM133" s="211" t="s">
        <v>313</v>
      </c>
    </row>
    <row r="134" spans="1:65" s="12" customFormat="1" ht="22.8" customHeight="1">
      <c r="B134" s="183"/>
      <c r="C134" s="184"/>
      <c r="D134" s="185" t="s">
        <v>78</v>
      </c>
      <c r="E134" s="197" t="s">
        <v>97</v>
      </c>
      <c r="F134" s="197" t="s">
        <v>1847</v>
      </c>
      <c r="G134" s="184"/>
      <c r="H134" s="184"/>
      <c r="I134" s="187"/>
      <c r="J134" s="198">
        <f>BK134</f>
        <v>0</v>
      </c>
      <c r="K134" s="184"/>
      <c r="L134" s="189"/>
      <c r="M134" s="190"/>
      <c r="N134" s="191"/>
      <c r="O134" s="191"/>
      <c r="P134" s="192">
        <f>SUM(P135:P136)</f>
        <v>0</v>
      </c>
      <c r="Q134" s="191"/>
      <c r="R134" s="192">
        <f>SUM(R135:R136)</f>
        <v>26.701000000000001</v>
      </c>
      <c r="S134" s="191"/>
      <c r="T134" s="193">
        <f>SUM(T135:T136)</f>
        <v>0</v>
      </c>
      <c r="AR134" s="194" t="s">
        <v>85</v>
      </c>
      <c r="AT134" s="195" t="s">
        <v>78</v>
      </c>
      <c r="AU134" s="195" t="s">
        <v>85</v>
      </c>
      <c r="AY134" s="194" t="s">
        <v>205</v>
      </c>
      <c r="BK134" s="196">
        <f>SUM(BK135:BK136)</f>
        <v>0</v>
      </c>
    </row>
    <row r="135" spans="1:65" s="2" customFormat="1" ht="16.5" customHeight="1">
      <c r="A135" s="31"/>
      <c r="B135" s="32"/>
      <c r="C135" s="199" t="s">
        <v>234</v>
      </c>
      <c r="D135" s="199" t="s">
        <v>207</v>
      </c>
      <c r="E135" s="200" t="s">
        <v>1848</v>
      </c>
      <c r="F135" s="201" t="s">
        <v>1849</v>
      </c>
      <c r="G135" s="202" t="s">
        <v>278</v>
      </c>
      <c r="H135" s="203">
        <v>1</v>
      </c>
      <c r="I135" s="204"/>
      <c r="J135" s="205">
        <f>ROUND(I135*H135,2)</f>
        <v>0</v>
      </c>
      <c r="K135" s="206"/>
      <c r="L135" s="36"/>
      <c r="M135" s="207" t="s">
        <v>1</v>
      </c>
      <c r="N135" s="208" t="s">
        <v>45</v>
      </c>
      <c r="O135" s="72"/>
      <c r="P135" s="209">
        <f>O135*H135</f>
        <v>0</v>
      </c>
      <c r="Q135" s="209">
        <v>1E-3</v>
      </c>
      <c r="R135" s="209">
        <f>Q135*H135</f>
        <v>1E-3</v>
      </c>
      <c r="S135" s="209">
        <v>0</v>
      </c>
      <c r="T135" s="210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211</v>
      </c>
      <c r="AT135" s="211" t="s">
        <v>207</v>
      </c>
      <c r="AU135" s="211" t="s">
        <v>90</v>
      </c>
      <c r="AY135" s="14" t="s">
        <v>205</v>
      </c>
      <c r="BE135" s="212">
        <f>IF(N135="základná",J135,0)</f>
        <v>0</v>
      </c>
      <c r="BF135" s="212">
        <f>IF(N135="znížená",J135,0)</f>
        <v>0</v>
      </c>
      <c r="BG135" s="212">
        <f>IF(N135="zákl. prenesená",J135,0)</f>
        <v>0</v>
      </c>
      <c r="BH135" s="212">
        <f>IF(N135="zníž. prenesená",J135,0)</f>
        <v>0</v>
      </c>
      <c r="BI135" s="212">
        <f>IF(N135="nulová",J135,0)</f>
        <v>0</v>
      </c>
      <c r="BJ135" s="14" t="s">
        <v>90</v>
      </c>
      <c r="BK135" s="212">
        <f>ROUND(I135*H135,2)</f>
        <v>0</v>
      </c>
      <c r="BL135" s="14" t="s">
        <v>211</v>
      </c>
      <c r="BM135" s="211" t="s">
        <v>321</v>
      </c>
    </row>
    <row r="136" spans="1:65" s="2" customFormat="1" ht="16.5" customHeight="1">
      <c r="A136" s="31"/>
      <c r="B136" s="32"/>
      <c r="C136" s="213" t="s">
        <v>227</v>
      </c>
      <c r="D136" s="213" t="s">
        <v>223</v>
      </c>
      <c r="E136" s="214" t="s">
        <v>1850</v>
      </c>
      <c r="F136" s="215" t="s">
        <v>1851</v>
      </c>
      <c r="G136" s="216" t="s">
        <v>278</v>
      </c>
      <c r="H136" s="217">
        <v>1</v>
      </c>
      <c r="I136" s="218"/>
      <c r="J136" s="219">
        <f>ROUND(I136*H136,2)</f>
        <v>0</v>
      </c>
      <c r="K136" s="220"/>
      <c r="L136" s="221"/>
      <c r="M136" s="222" t="s">
        <v>1</v>
      </c>
      <c r="N136" s="223" t="s">
        <v>45</v>
      </c>
      <c r="O136" s="72"/>
      <c r="P136" s="209">
        <f>O136*H136</f>
        <v>0</v>
      </c>
      <c r="Q136" s="209">
        <v>26.7</v>
      </c>
      <c r="R136" s="209">
        <f>Q136*H136</f>
        <v>26.7</v>
      </c>
      <c r="S136" s="209">
        <v>0</v>
      </c>
      <c r="T136" s="210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227</v>
      </c>
      <c r="AT136" s="211" t="s">
        <v>223</v>
      </c>
      <c r="AU136" s="211" t="s">
        <v>90</v>
      </c>
      <c r="AY136" s="14" t="s">
        <v>205</v>
      </c>
      <c r="BE136" s="212">
        <f>IF(N136="základná",J136,0)</f>
        <v>0</v>
      </c>
      <c r="BF136" s="212">
        <f>IF(N136="znížená",J136,0)</f>
        <v>0</v>
      </c>
      <c r="BG136" s="212">
        <f>IF(N136="zákl. prenesená",J136,0)</f>
        <v>0</v>
      </c>
      <c r="BH136" s="212">
        <f>IF(N136="zníž. prenesená",J136,0)</f>
        <v>0</v>
      </c>
      <c r="BI136" s="212">
        <f>IF(N136="nulová",J136,0)</f>
        <v>0</v>
      </c>
      <c r="BJ136" s="14" t="s">
        <v>90</v>
      </c>
      <c r="BK136" s="212">
        <f>ROUND(I136*H136,2)</f>
        <v>0</v>
      </c>
      <c r="BL136" s="14" t="s">
        <v>211</v>
      </c>
      <c r="BM136" s="211" t="s">
        <v>1852</v>
      </c>
    </row>
    <row r="137" spans="1:65" s="12" customFormat="1" ht="22.8" customHeight="1">
      <c r="B137" s="183"/>
      <c r="C137" s="184"/>
      <c r="D137" s="185" t="s">
        <v>78</v>
      </c>
      <c r="E137" s="197" t="s">
        <v>211</v>
      </c>
      <c r="F137" s="197" t="s">
        <v>1853</v>
      </c>
      <c r="G137" s="184"/>
      <c r="H137" s="184"/>
      <c r="I137" s="187"/>
      <c r="J137" s="198">
        <f>BK137</f>
        <v>0</v>
      </c>
      <c r="K137" s="184"/>
      <c r="L137" s="189"/>
      <c r="M137" s="190"/>
      <c r="N137" s="191"/>
      <c r="O137" s="191"/>
      <c r="P137" s="192">
        <f>SUM(P138:P139)</f>
        <v>0</v>
      </c>
      <c r="Q137" s="191"/>
      <c r="R137" s="192">
        <f>SUM(R138:R139)</f>
        <v>10.765759865625016</v>
      </c>
      <c r="S137" s="191"/>
      <c r="T137" s="193">
        <f>SUM(T138:T139)</f>
        <v>0</v>
      </c>
      <c r="AR137" s="194" t="s">
        <v>85</v>
      </c>
      <c r="AT137" s="195" t="s">
        <v>78</v>
      </c>
      <c r="AU137" s="195" t="s">
        <v>85</v>
      </c>
      <c r="AY137" s="194" t="s">
        <v>205</v>
      </c>
      <c r="BK137" s="196">
        <f>SUM(BK138:BK139)</f>
        <v>0</v>
      </c>
    </row>
    <row r="138" spans="1:65" s="2" customFormat="1" ht="33" customHeight="1">
      <c r="A138" s="31"/>
      <c r="B138" s="32"/>
      <c r="C138" s="199" t="s">
        <v>241</v>
      </c>
      <c r="D138" s="199" t="s">
        <v>207</v>
      </c>
      <c r="E138" s="200" t="s">
        <v>1854</v>
      </c>
      <c r="F138" s="201" t="s">
        <v>1855</v>
      </c>
      <c r="G138" s="202" t="s">
        <v>210</v>
      </c>
      <c r="H138" s="203">
        <v>4.5</v>
      </c>
      <c r="I138" s="204"/>
      <c r="J138" s="205">
        <f>ROUND(I138*H138,2)</f>
        <v>0</v>
      </c>
      <c r="K138" s="206"/>
      <c r="L138" s="36"/>
      <c r="M138" s="207" t="s">
        <v>1</v>
      </c>
      <c r="N138" s="208" t="s">
        <v>45</v>
      </c>
      <c r="O138" s="72"/>
      <c r="P138" s="209">
        <f>O138*H138</f>
        <v>0</v>
      </c>
      <c r="Q138" s="209">
        <v>1.89077994791667</v>
      </c>
      <c r="R138" s="209">
        <f>Q138*H138</f>
        <v>8.5085097656250159</v>
      </c>
      <c r="S138" s="209">
        <v>0</v>
      </c>
      <c r="T138" s="210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211</v>
      </c>
      <c r="AT138" s="211" t="s">
        <v>207</v>
      </c>
      <c r="AU138" s="211" t="s">
        <v>90</v>
      </c>
      <c r="AY138" s="14" t="s">
        <v>205</v>
      </c>
      <c r="BE138" s="212">
        <f>IF(N138="základná",J138,0)</f>
        <v>0</v>
      </c>
      <c r="BF138" s="212">
        <f>IF(N138="znížená",J138,0)</f>
        <v>0</v>
      </c>
      <c r="BG138" s="212">
        <f>IF(N138="zákl. prenesená",J138,0)</f>
        <v>0</v>
      </c>
      <c r="BH138" s="212">
        <f>IF(N138="zníž. prenesená",J138,0)</f>
        <v>0</v>
      </c>
      <c r="BI138" s="212">
        <f>IF(N138="nulová",J138,0)</f>
        <v>0</v>
      </c>
      <c r="BJ138" s="14" t="s">
        <v>90</v>
      </c>
      <c r="BK138" s="212">
        <f>ROUND(I138*H138,2)</f>
        <v>0</v>
      </c>
      <c r="BL138" s="14" t="s">
        <v>211</v>
      </c>
      <c r="BM138" s="211" t="s">
        <v>1856</v>
      </c>
    </row>
    <row r="139" spans="1:65" s="2" customFormat="1" ht="24.15" customHeight="1">
      <c r="A139" s="31"/>
      <c r="B139" s="32"/>
      <c r="C139" s="199" t="s">
        <v>245</v>
      </c>
      <c r="D139" s="199" t="s">
        <v>207</v>
      </c>
      <c r="E139" s="200" t="s">
        <v>1857</v>
      </c>
      <c r="F139" s="201" t="s">
        <v>1858</v>
      </c>
      <c r="G139" s="202" t="s">
        <v>210</v>
      </c>
      <c r="H139" s="203">
        <v>0.93799999999999994</v>
      </c>
      <c r="I139" s="204"/>
      <c r="J139" s="205">
        <f>ROUND(I139*H139,2)</f>
        <v>0</v>
      </c>
      <c r="K139" s="206"/>
      <c r="L139" s="36"/>
      <c r="M139" s="207" t="s">
        <v>1</v>
      </c>
      <c r="N139" s="208" t="s">
        <v>45</v>
      </c>
      <c r="O139" s="72"/>
      <c r="P139" s="209">
        <f>O139*H139</f>
        <v>0</v>
      </c>
      <c r="Q139" s="209">
        <v>2.40645</v>
      </c>
      <c r="R139" s="209">
        <f>Q139*H139</f>
        <v>2.2572500999999998</v>
      </c>
      <c r="S139" s="209">
        <v>0</v>
      </c>
      <c r="T139" s="210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211</v>
      </c>
      <c r="AT139" s="211" t="s">
        <v>207</v>
      </c>
      <c r="AU139" s="211" t="s">
        <v>90</v>
      </c>
      <c r="AY139" s="14" t="s">
        <v>205</v>
      </c>
      <c r="BE139" s="212">
        <f>IF(N139="základná",J139,0)</f>
        <v>0</v>
      </c>
      <c r="BF139" s="212">
        <f>IF(N139="znížená",J139,0)</f>
        <v>0</v>
      </c>
      <c r="BG139" s="212">
        <f>IF(N139="zákl. prenesená",J139,0)</f>
        <v>0</v>
      </c>
      <c r="BH139" s="212">
        <f>IF(N139="zníž. prenesená",J139,0)</f>
        <v>0</v>
      </c>
      <c r="BI139" s="212">
        <f>IF(N139="nulová",J139,0)</f>
        <v>0</v>
      </c>
      <c r="BJ139" s="14" t="s">
        <v>90</v>
      </c>
      <c r="BK139" s="212">
        <f>ROUND(I139*H139,2)</f>
        <v>0</v>
      </c>
      <c r="BL139" s="14" t="s">
        <v>211</v>
      </c>
      <c r="BM139" s="211" t="s">
        <v>361</v>
      </c>
    </row>
    <row r="140" spans="1:65" s="12" customFormat="1" ht="22.8" customHeight="1">
      <c r="B140" s="183"/>
      <c r="C140" s="184"/>
      <c r="D140" s="185" t="s">
        <v>78</v>
      </c>
      <c r="E140" s="197" t="s">
        <v>227</v>
      </c>
      <c r="F140" s="197" t="s">
        <v>1859</v>
      </c>
      <c r="G140" s="184"/>
      <c r="H140" s="184"/>
      <c r="I140" s="187"/>
      <c r="J140" s="198">
        <f>BK140</f>
        <v>0</v>
      </c>
      <c r="K140" s="184"/>
      <c r="L140" s="189"/>
      <c r="M140" s="190"/>
      <c r="N140" s="191"/>
      <c r="O140" s="191"/>
      <c r="P140" s="192">
        <f>SUM(P141:P143)</f>
        <v>0</v>
      </c>
      <c r="Q140" s="191"/>
      <c r="R140" s="192">
        <f>SUM(R141:R143)</f>
        <v>0.22923260000000001</v>
      </c>
      <c r="S140" s="191"/>
      <c r="T140" s="193">
        <f>SUM(T141:T143)</f>
        <v>0</v>
      </c>
      <c r="AR140" s="194" t="s">
        <v>85</v>
      </c>
      <c r="AT140" s="195" t="s">
        <v>78</v>
      </c>
      <c r="AU140" s="195" t="s">
        <v>85</v>
      </c>
      <c r="AY140" s="194" t="s">
        <v>205</v>
      </c>
      <c r="BK140" s="196">
        <f>SUM(BK141:BK143)</f>
        <v>0</v>
      </c>
    </row>
    <row r="141" spans="1:65" s="2" customFormat="1" ht="24.15" customHeight="1">
      <c r="A141" s="31"/>
      <c r="B141" s="32"/>
      <c r="C141" s="199" t="s">
        <v>250</v>
      </c>
      <c r="D141" s="199" t="s">
        <v>207</v>
      </c>
      <c r="E141" s="200" t="s">
        <v>1860</v>
      </c>
      <c r="F141" s="201" t="s">
        <v>1861</v>
      </c>
      <c r="G141" s="202" t="s">
        <v>302</v>
      </c>
      <c r="H141" s="203">
        <v>20</v>
      </c>
      <c r="I141" s="204"/>
      <c r="J141" s="205">
        <f>ROUND(I141*H141,2)</f>
        <v>0</v>
      </c>
      <c r="K141" s="206"/>
      <c r="L141" s="36"/>
      <c r="M141" s="207" t="s">
        <v>1</v>
      </c>
      <c r="N141" s="208" t="s">
        <v>45</v>
      </c>
      <c r="O141" s="72"/>
      <c r="P141" s="209">
        <f>O141*H141</f>
        <v>0</v>
      </c>
      <c r="Q141" s="209">
        <v>3.44663E-3</v>
      </c>
      <c r="R141" s="209">
        <f>Q141*H141</f>
        <v>6.8932599999999997E-2</v>
      </c>
      <c r="S141" s="209">
        <v>0</v>
      </c>
      <c r="T141" s="210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211</v>
      </c>
      <c r="AT141" s="211" t="s">
        <v>207</v>
      </c>
      <c r="AU141" s="211" t="s">
        <v>90</v>
      </c>
      <c r="AY141" s="14" t="s">
        <v>205</v>
      </c>
      <c r="BE141" s="212">
        <f>IF(N141="základná",J141,0)</f>
        <v>0</v>
      </c>
      <c r="BF141" s="212">
        <f>IF(N141="znížená",J141,0)</f>
        <v>0</v>
      </c>
      <c r="BG141" s="212">
        <f>IF(N141="zákl. prenesená",J141,0)</f>
        <v>0</v>
      </c>
      <c r="BH141" s="212">
        <f>IF(N141="zníž. prenesená",J141,0)</f>
        <v>0</v>
      </c>
      <c r="BI141" s="212">
        <f>IF(N141="nulová",J141,0)</f>
        <v>0</v>
      </c>
      <c r="BJ141" s="14" t="s">
        <v>90</v>
      </c>
      <c r="BK141" s="212">
        <f>ROUND(I141*H141,2)</f>
        <v>0</v>
      </c>
      <c r="BL141" s="14" t="s">
        <v>211</v>
      </c>
      <c r="BM141" s="211" t="s">
        <v>1862</v>
      </c>
    </row>
    <row r="142" spans="1:65" s="2" customFormat="1" ht="24.15" customHeight="1">
      <c r="A142" s="31"/>
      <c r="B142" s="32"/>
      <c r="C142" s="199" t="s">
        <v>254</v>
      </c>
      <c r="D142" s="199" t="s">
        <v>207</v>
      </c>
      <c r="E142" s="200" t="s">
        <v>1863</v>
      </c>
      <c r="F142" s="201" t="s">
        <v>1864</v>
      </c>
      <c r="G142" s="202" t="s">
        <v>278</v>
      </c>
      <c r="H142" s="203">
        <v>1</v>
      </c>
      <c r="I142" s="204"/>
      <c r="J142" s="205">
        <f>ROUND(I142*H142,2)</f>
        <v>0</v>
      </c>
      <c r="K142" s="206"/>
      <c r="L142" s="36"/>
      <c r="M142" s="207" t="s">
        <v>1</v>
      </c>
      <c r="N142" s="208" t="s">
        <v>45</v>
      </c>
      <c r="O142" s="72"/>
      <c r="P142" s="209">
        <f>O142*H142</f>
        <v>0</v>
      </c>
      <c r="Q142" s="209">
        <v>6.3E-3</v>
      </c>
      <c r="R142" s="209">
        <f>Q142*H142</f>
        <v>6.3E-3</v>
      </c>
      <c r="S142" s="209">
        <v>0</v>
      </c>
      <c r="T142" s="210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211</v>
      </c>
      <c r="AT142" s="211" t="s">
        <v>207</v>
      </c>
      <c r="AU142" s="211" t="s">
        <v>90</v>
      </c>
      <c r="AY142" s="14" t="s">
        <v>205</v>
      </c>
      <c r="BE142" s="212">
        <f>IF(N142="základná",J142,0)</f>
        <v>0</v>
      </c>
      <c r="BF142" s="212">
        <f>IF(N142="znížená",J142,0)</f>
        <v>0</v>
      </c>
      <c r="BG142" s="212">
        <f>IF(N142="zákl. prenesená",J142,0)</f>
        <v>0</v>
      </c>
      <c r="BH142" s="212">
        <f>IF(N142="zníž. prenesená",J142,0)</f>
        <v>0</v>
      </c>
      <c r="BI142" s="212">
        <f>IF(N142="nulová",J142,0)</f>
        <v>0</v>
      </c>
      <c r="BJ142" s="14" t="s">
        <v>90</v>
      </c>
      <c r="BK142" s="212">
        <f>ROUND(I142*H142,2)</f>
        <v>0</v>
      </c>
      <c r="BL142" s="14" t="s">
        <v>211</v>
      </c>
      <c r="BM142" s="211" t="s">
        <v>449</v>
      </c>
    </row>
    <row r="143" spans="1:65" s="2" customFormat="1" ht="24.15" customHeight="1">
      <c r="A143" s="31"/>
      <c r="B143" s="32"/>
      <c r="C143" s="213" t="s">
        <v>258</v>
      </c>
      <c r="D143" s="213" t="s">
        <v>223</v>
      </c>
      <c r="E143" s="214" t="s">
        <v>1865</v>
      </c>
      <c r="F143" s="215" t="s">
        <v>1866</v>
      </c>
      <c r="G143" s="216" t="s">
        <v>278</v>
      </c>
      <c r="H143" s="217">
        <v>1</v>
      </c>
      <c r="I143" s="218"/>
      <c r="J143" s="219">
        <f>ROUND(I143*H143,2)</f>
        <v>0</v>
      </c>
      <c r="K143" s="220"/>
      <c r="L143" s="221"/>
      <c r="M143" s="222" t="s">
        <v>1</v>
      </c>
      <c r="N143" s="223" t="s">
        <v>45</v>
      </c>
      <c r="O143" s="72"/>
      <c r="P143" s="209">
        <f>O143*H143</f>
        <v>0</v>
      </c>
      <c r="Q143" s="209">
        <v>0.154</v>
      </c>
      <c r="R143" s="209">
        <f>Q143*H143</f>
        <v>0.154</v>
      </c>
      <c r="S143" s="209">
        <v>0</v>
      </c>
      <c r="T143" s="210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227</v>
      </c>
      <c r="AT143" s="211" t="s">
        <v>223</v>
      </c>
      <c r="AU143" s="211" t="s">
        <v>90</v>
      </c>
      <c r="AY143" s="14" t="s">
        <v>205</v>
      </c>
      <c r="BE143" s="212">
        <f>IF(N143="základná",J143,0)</f>
        <v>0</v>
      </c>
      <c r="BF143" s="212">
        <f>IF(N143="znížená",J143,0)</f>
        <v>0</v>
      </c>
      <c r="BG143" s="212">
        <f>IF(N143="zákl. prenesená",J143,0)</f>
        <v>0</v>
      </c>
      <c r="BH143" s="212">
        <f>IF(N143="zníž. prenesená",J143,0)</f>
        <v>0</v>
      </c>
      <c r="BI143" s="212">
        <f>IF(N143="nulová",J143,0)</f>
        <v>0</v>
      </c>
      <c r="BJ143" s="14" t="s">
        <v>90</v>
      </c>
      <c r="BK143" s="212">
        <f>ROUND(I143*H143,2)</f>
        <v>0</v>
      </c>
      <c r="BL143" s="14" t="s">
        <v>211</v>
      </c>
      <c r="BM143" s="211" t="s">
        <v>1867</v>
      </c>
    </row>
    <row r="144" spans="1:65" s="12" customFormat="1" ht="22.8" customHeight="1">
      <c r="B144" s="183"/>
      <c r="C144" s="184"/>
      <c r="D144" s="185" t="s">
        <v>78</v>
      </c>
      <c r="E144" s="197" t="s">
        <v>457</v>
      </c>
      <c r="F144" s="197" t="s">
        <v>1868</v>
      </c>
      <c r="G144" s="184"/>
      <c r="H144" s="184"/>
      <c r="I144" s="187"/>
      <c r="J144" s="198">
        <f>BK144</f>
        <v>0</v>
      </c>
      <c r="K144" s="184"/>
      <c r="L144" s="189"/>
      <c r="M144" s="190"/>
      <c r="N144" s="191"/>
      <c r="O144" s="191"/>
      <c r="P144" s="192">
        <f>P145</f>
        <v>0</v>
      </c>
      <c r="Q144" s="191"/>
      <c r="R144" s="192">
        <f>R145</f>
        <v>0</v>
      </c>
      <c r="S144" s="191"/>
      <c r="T144" s="193">
        <f>T145</f>
        <v>0</v>
      </c>
      <c r="AR144" s="194" t="s">
        <v>85</v>
      </c>
      <c r="AT144" s="195" t="s">
        <v>78</v>
      </c>
      <c r="AU144" s="195" t="s">
        <v>85</v>
      </c>
      <c r="AY144" s="194" t="s">
        <v>205</v>
      </c>
      <c r="BK144" s="196">
        <f>BK145</f>
        <v>0</v>
      </c>
    </row>
    <row r="145" spans="1:65" s="2" customFormat="1" ht="33" customHeight="1">
      <c r="A145" s="31"/>
      <c r="B145" s="32"/>
      <c r="C145" s="199" t="s">
        <v>262</v>
      </c>
      <c r="D145" s="199" t="s">
        <v>207</v>
      </c>
      <c r="E145" s="200" t="s">
        <v>1869</v>
      </c>
      <c r="F145" s="201" t="s">
        <v>1870</v>
      </c>
      <c r="G145" s="202" t="s">
        <v>226</v>
      </c>
      <c r="H145" s="203">
        <v>49.036000000000001</v>
      </c>
      <c r="I145" s="204"/>
      <c r="J145" s="205">
        <f>ROUND(I145*H145,2)</f>
        <v>0</v>
      </c>
      <c r="K145" s="206"/>
      <c r="L145" s="36"/>
      <c r="M145" s="207" t="s">
        <v>1</v>
      </c>
      <c r="N145" s="208" t="s">
        <v>45</v>
      </c>
      <c r="O145" s="72"/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210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211</v>
      </c>
      <c r="AT145" s="211" t="s">
        <v>207</v>
      </c>
      <c r="AU145" s="211" t="s">
        <v>90</v>
      </c>
      <c r="AY145" s="14" t="s">
        <v>205</v>
      </c>
      <c r="BE145" s="212">
        <f>IF(N145="základná",J145,0)</f>
        <v>0</v>
      </c>
      <c r="BF145" s="212">
        <f>IF(N145="znížená",J145,0)</f>
        <v>0</v>
      </c>
      <c r="BG145" s="212">
        <f>IF(N145="zákl. prenesená",J145,0)</f>
        <v>0</v>
      </c>
      <c r="BH145" s="212">
        <f>IF(N145="zníž. prenesená",J145,0)</f>
        <v>0</v>
      </c>
      <c r="BI145" s="212">
        <f>IF(N145="nulová",J145,0)</f>
        <v>0</v>
      </c>
      <c r="BJ145" s="14" t="s">
        <v>90</v>
      </c>
      <c r="BK145" s="212">
        <f>ROUND(I145*H145,2)</f>
        <v>0</v>
      </c>
      <c r="BL145" s="14" t="s">
        <v>211</v>
      </c>
      <c r="BM145" s="211" t="s">
        <v>1871</v>
      </c>
    </row>
    <row r="146" spans="1:65" s="12" customFormat="1" ht="25.95" customHeight="1">
      <c r="B146" s="183"/>
      <c r="C146" s="184"/>
      <c r="D146" s="185" t="s">
        <v>78</v>
      </c>
      <c r="E146" s="186" t="s">
        <v>463</v>
      </c>
      <c r="F146" s="186" t="s">
        <v>464</v>
      </c>
      <c r="G146" s="184"/>
      <c r="H146" s="184"/>
      <c r="I146" s="187"/>
      <c r="J146" s="188">
        <f>BK146</f>
        <v>0</v>
      </c>
      <c r="K146" s="184"/>
      <c r="L146" s="189"/>
      <c r="M146" s="190"/>
      <c r="N146" s="191"/>
      <c r="O146" s="191"/>
      <c r="P146" s="192">
        <v>0</v>
      </c>
      <c r="Q146" s="191"/>
      <c r="R146" s="192">
        <v>0</v>
      </c>
      <c r="S146" s="191"/>
      <c r="T146" s="193">
        <v>0</v>
      </c>
      <c r="AR146" s="194" t="s">
        <v>90</v>
      </c>
      <c r="AT146" s="195" t="s">
        <v>78</v>
      </c>
      <c r="AU146" s="195" t="s">
        <v>7</v>
      </c>
      <c r="AY146" s="194" t="s">
        <v>205</v>
      </c>
      <c r="BK146" s="196">
        <v>0</v>
      </c>
    </row>
    <row r="147" spans="1:65" s="12" customFormat="1" ht="25.95" customHeight="1">
      <c r="B147" s="183"/>
      <c r="C147" s="184"/>
      <c r="D147" s="185" t="s">
        <v>78</v>
      </c>
      <c r="E147" s="186" t="s">
        <v>1641</v>
      </c>
      <c r="F147" s="186" t="s">
        <v>1821</v>
      </c>
      <c r="G147" s="184"/>
      <c r="H147" s="184"/>
      <c r="I147" s="187"/>
      <c r="J147" s="188">
        <f>BK147</f>
        <v>0</v>
      </c>
      <c r="K147" s="184"/>
      <c r="L147" s="189"/>
      <c r="M147" s="190"/>
      <c r="N147" s="191"/>
      <c r="O147" s="191"/>
      <c r="P147" s="192">
        <f>P148</f>
        <v>0</v>
      </c>
      <c r="Q147" s="191"/>
      <c r="R147" s="192">
        <f>R148</f>
        <v>0</v>
      </c>
      <c r="S147" s="191"/>
      <c r="T147" s="193">
        <f>T148</f>
        <v>0</v>
      </c>
      <c r="AR147" s="194" t="s">
        <v>211</v>
      </c>
      <c r="AT147" s="195" t="s">
        <v>78</v>
      </c>
      <c r="AU147" s="195" t="s">
        <v>7</v>
      </c>
      <c r="AY147" s="194" t="s">
        <v>205</v>
      </c>
      <c r="BK147" s="196">
        <f>BK148</f>
        <v>0</v>
      </c>
    </row>
    <row r="148" spans="1:65" s="2" customFormat="1" ht="37.799999999999997" customHeight="1">
      <c r="A148" s="31"/>
      <c r="B148" s="32"/>
      <c r="C148" s="199" t="s">
        <v>266</v>
      </c>
      <c r="D148" s="199" t="s">
        <v>207</v>
      </c>
      <c r="E148" s="200" t="s">
        <v>1646</v>
      </c>
      <c r="F148" s="201" t="s">
        <v>1647</v>
      </c>
      <c r="G148" s="202" t="s">
        <v>1157</v>
      </c>
      <c r="H148" s="203">
        <v>10</v>
      </c>
      <c r="I148" s="204"/>
      <c r="J148" s="205">
        <f>ROUND(I148*H148,2)</f>
        <v>0</v>
      </c>
      <c r="K148" s="206"/>
      <c r="L148" s="36"/>
      <c r="M148" s="207" t="s">
        <v>1</v>
      </c>
      <c r="N148" s="208" t="s">
        <v>45</v>
      </c>
      <c r="O148" s="72"/>
      <c r="P148" s="209">
        <f>O148*H148</f>
        <v>0</v>
      </c>
      <c r="Q148" s="209">
        <v>0</v>
      </c>
      <c r="R148" s="209">
        <f>Q148*H148</f>
        <v>0</v>
      </c>
      <c r="S148" s="209">
        <v>0</v>
      </c>
      <c r="T148" s="210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1" t="s">
        <v>1644</v>
      </c>
      <c r="AT148" s="211" t="s">
        <v>207</v>
      </c>
      <c r="AU148" s="211" t="s">
        <v>85</v>
      </c>
      <c r="AY148" s="14" t="s">
        <v>205</v>
      </c>
      <c r="BE148" s="212">
        <f>IF(N148="základná",J148,0)</f>
        <v>0</v>
      </c>
      <c r="BF148" s="212">
        <f>IF(N148="znížená",J148,0)</f>
        <v>0</v>
      </c>
      <c r="BG148" s="212">
        <f>IF(N148="zákl. prenesená",J148,0)</f>
        <v>0</v>
      </c>
      <c r="BH148" s="212">
        <f>IF(N148="zníž. prenesená",J148,0)</f>
        <v>0</v>
      </c>
      <c r="BI148" s="212">
        <f>IF(N148="nulová",J148,0)</f>
        <v>0</v>
      </c>
      <c r="BJ148" s="14" t="s">
        <v>90</v>
      </c>
      <c r="BK148" s="212">
        <f>ROUND(I148*H148,2)</f>
        <v>0</v>
      </c>
      <c r="BL148" s="14" t="s">
        <v>1644</v>
      </c>
      <c r="BM148" s="211" t="s">
        <v>491</v>
      </c>
    </row>
    <row r="149" spans="1:65" s="12" customFormat="1" ht="25.95" customHeight="1">
      <c r="B149" s="183"/>
      <c r="C149" s="184"/>
      <c r="D149" s="185" t="s">
        <v>78</v>
      </c>
      <c r="E149" s="186" t="s">
        <v>1823</v>
      </c>
      <c r="F149" s="186" t="s">
        <v>1824</v>
      </c>
      <c r="G149" s="184"/>
      <c r="H149" s="184"/>
      <c r="I149" s="187"/>
      <c r="J149" s="188">
        <f>BK149</f>
        <v>0</v>
      </c>
      <c r="K149" s="184"/>
      <c r="L149" s="189"/>
      <c r="M149" s="232"/>
      <c r="N149" s="233"/>
      <c r="O149" s="233"/>
      <c r="P149" s="234">
        <v>0</v>
      </c>
      <c r="Q149" s="233"/>
      <c r="R149" s="234">
        <v>0</v>
      </c>
      <c r="S149" s="233"/>
      <c r="T149" s="235">
        <v>0</v>
      </c>
      <c r="AR149" s="194" t="s">
        <v>211</v>
      </c>
      <c r="AT149" s="195" t="s">
        <v>78</v>
      </c>
      <c r="AU149" s="195" t="s">
        <v>7</v>
      </c>
      <c r="AY149" s="194" t="s">
        <v>205</v>
      </c>
      <c r="BK149" s="196">
        <v>0</v>
      </c>
    </row>
    <row r="150" spans="1:65" s="2" customFormat="1" ht="6.9" customHeight="1">
      <c r="A150" s="31"/>
      <c r="B150" s="55"/>
      <c r="C150" s="56"/>
      <c r="D150" s="56"/>
      <c r="E150" s="56"/>
      <c r="F150" s="56"/>
      <c r="G150" s="56"/>
      <c r="H150" s="56"/>
      <c r="I150" s="56"/>
      <c r="J150" s="56"/>
      <c r="K150" s="56"/>
      <c r="L150" s="36"/>
      <c r="M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</sheetData>
  <sheetProtection algorithmName="SHA-512" hashValue="uELz9I0CJxuEfrrX0qGWo9xWNX5EDeIGHNtXKbyIf411IEdc1SDq+iIli3Y/xR71B+/q91srrmCSwDGe6ONVgg==" saltValue="DpAQHlJpZv2/4/y/+V3XKiH72QQu4spXQ7D467MlhOjNTwK+O7Z0nlnHRfPFjKIUyv5hS28HUk6ec0vWO8PPsA==" spinCount="100000" sheet="1" objects="1" scenarios="1" formatColumns="0" formatRows="0" autoFilter="0"/>
  <autoFilter ref="C124:K149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3"/>
  <sheetViews>
    <sheetView showGridLines="0" tabSelected="1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98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849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ROUND(J127,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ROUND((SUM(BE127:BE132)),  2)</f>
        <v>0</v>
      </c>
      <c r="G37" s="134"/>
      <c r="H37" s="134"/>
      <c r="I37" s="135">
        <v>0</v>
      </c>
      <c r="J37" s="133">
        <f>ROUND(((SUM(BE127:BE132))*I37),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ROUND((SUM(BF127:BF132)),  2)</f>
        <v>0</v>
      </c>
      <c r="G38" s="134"/>
      <c r="H38" s="134"/>
      <c r="I38" s="135">
        <v>0.2</v>
      </c>
      <c r="J38" s="133">
        <f>ROUND(((SUM(BF127:BF132))*I38),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ROUND((SUM(BG127:BG132)),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ROUND((SUM(BH127:BH132)),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ROUND((SUM(BI127:BI132)),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01-1 - HZS - invest.náklady neobsiahnuté  rozpočte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J127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850</v>
      </c>
      <c r="E101" s="163"/>
      <c r="F101" s="163"/>
      <c r="G101" s="163"/>
      <c r="H101" s="163"/>
      <c r="I101" s="163"/>
      <c r="J101" s="164">
        <f>J128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851</v>
      </c>
      <c r="E102" s="168"/>
      <c r="F102" s="168"/>
      <c r="G102" s="168"/>
      <c r="H102" s="168"/>
      <c r="I102" s="168"/>
      <c r="J102" s="169">
        <f>J129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852</v>
      </c>
      <c r="E103" s="168"/>
      <c r="F103" s="168"/>
      <c r="G103" s="168"/>
      <c r="H103" s="168"/>
      <c r="I103" s="168"/>
      <c r="J103" s="169">
        <f>J131</f>
        <v>0</v>
      </c>
      <c r="K103" s="105"/>
      <c r="L103" s="170"/>
    </row>
    <row r="104" spans="1:47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" customHeight="1">
      <c r="A105" s="31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47" s="2" customFormat="1" ht="6.9" customHeight="1">
      <c r="A109" s="31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24.9" customHeight="1">
      <c r="A110" s="31"/>
      <c r="B110" s="32"/>
      <c r="C110" s="20" t="s">
        <v>191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12" customHeight="1">
      <c r="A112" s="31"/>
      <c r="B112" s="32"/>
      <c r="C112" s="26" t="s">
        <v>16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6.25" customHeight="1">
      <c r="A113" s="31"/>
      <c r="B113" s="32"/>
      <c r="C113" s="33"/>
      <c r="D113" s="33"/>
      <c r="E113" s="292" t="str">
        <f>E7</f>
        <v>Mäsovýroba, spracovanie mäsa a výroba regionálnych mäsových výrobkov</v>
      </c>
      <c r="F113" s="293"/>
      <c r="G113" s="293"/>
      <c r="H113" s="29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1" customFormat="1" ht="12" customHeight="1">
      <c r="B114" s="18"/>
      <c r="C114" s="26" t="s">
        <v>160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pans="1:63" s="1" customFormat="1" ht="16.5" customHeight="1">
      <c r="B115" s="18"/>
      <c r="C115" s="19"/>
      <c r="D115" s="19"/>
      <c r="E115" s="292" t="s">
        <v>161</v>
      </c>
      <c r="F115" s="266"/>
      <c r="G115" s="266"/>
      <c r="H115" s="266"/>
      <c r="I115" s="19"/>
      <c r="J115" s="19"/>
      <c r="K115" s="19"/>
      <c r="L115" s="17"/>
    </row>
    <row r="116" spans="1:63" s="1" customFormat="1" ht="12" customHeight="1">
      <c r="B116" s="18"/>
      <c r="C116" s="26" t="s">
        <v>162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63" s="2" customFormat="1" ht="16.5" customHeight="1">
      <c r="A117" s="31"/>
      <c r="B117" s="32"/>
      <c r="C117" s="33"/>
      <c r="D117" s="33"/>
      <c r="E117" s="296" t="s">
        <v>847</v>
      </c>
      <c r="F117" s="294"/>
      <c r="G117" s="294"/>
      <c r="H117" s="294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848</v>
      </c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6" t="str">
        <f>E13</f>
        <v>SO 01-1 - HZS - invest.náklady neobsiahnuté  rozpočte</v>
      </c>
      <c r="F119" s="294"/>
      <c r="G119" s="294"/>
      <c r="H119" s="294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F16</f>
        <v>Vígľaš-Pstruša</v>
      </c>
      <c r="G121" s="33"/>
      <c r="H121" s="33"/>
      <c r="I121" s="26" t="s">
        <v>22</v>
      </c>
      <c r="J121" s="67" t="str">
        <f>IF(J16="","",J16)</f>
        <v>Vyplň údaj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23</v>
      </c>
      <c r="D123" s="33"/>
      <c r="E123" s="33"/>
      <c r="F123" s="24" t="str">
        <f>E19</f>
        <v>AGROSEV, spol. s r.o.</v>
      </c>
      <c r="G123" s="33"/>
      <c r="H123" s="33"/>
      <c r="I123" s="26" t="s">
        <v>31</v>
      </c>
      <c r="J123" s="29" t="str">
        <f>E25</f>
        <v>architektúra, s.r.o.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29</v>
      </c>
      <c r="D124" s="33"/>
      <c r="E124" s="33"/>
      <c r="F124" s="24" t="str">
        <f>IF(E22="","",E22)</f>
        <v>Vyplň údaj</v>
      </c>
      <c r="G124" s="33"/>
      <c r="H124" s="33"/>
      <c r="I124" s="26" t="s">
        <v>36</v>
      </c>
      <c r="J124" s="29" t="str">
        <f>E28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71"/>
      <c r="B126" s="172"/>
      <c r="C126" s="173" t="s">
        <v>192</v>
      </c>
      <c r="D126" s="174" t="s">
        <v>64</v>
      </c>
      <c r="E126" s="174" t="s">
        <v>60</v>
      </c>
      <c r="F126" s="174" t="s">
        <v>61</v>
      </c>
      <c r="G126" s="174" t="s">
        <v>193</v>
      </c>
      <c r="H126" s="174" t="s">
        <v>194</v>
      </c>
      <c r="I126" s="174" t="s">
        <v>195</v>
      </c>
      <c r="J126" s="175" t="s">
        <v>170</v>
      </c>
      <c r="K126" s="176" t="s">
        <v>196</v>
      </c>
      <c r="L126" s="177"/>
      <c r="M126" s="76" t="s">
        <v>1</v>
      </c>
      <c r="N126" s="77" t="s">
        <v>43</v>
      </c>
      <c r="O126" s="77" t="s">
        <v>197</v>
      </c>
      <c r="P126" s="77" t="s">
        <v>198</v>
      </c>
      <c r="Q126" s="77" t="s">
        <v>199</v>
      </c>
      <c r="R126" s="77" t="s">
        <v>200</v>
      </c>
      <c r="S126" s="77" t="s">
        <v>201</v>
      </c>
      <c r="T126" s="78" t="s">
        <v>202</v>
      </c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</row>
    <row r="127" spans="1:63" s="2" customFormat="1" ht="22.8" customHeight="1">
      <c r="A127" s="31"/>
      <c r="B127" s="32"/>
      <c r="C127" s="83" t="s">
        <v>171</v>
      </c>
      <c r="D127" s="33"/>
      <c r="E127" s="33"/>
      <c r="F127" s="33"/>
      <c r="G127" s="33"/>
      <c r="H127" s="33"/>
      <c r="I127" s="33"/>
      <c r="J127" s="178">
        <f>BK127</f>
        <v>0</v>
      </c>
      <c r="K127" s="33"/>
      <c r="L127" s="36"/>
      <c r="M127" s="79"/>
      <c r="N127" s="179"/>
      <c r="O127" s="80"/>
      <c r="P127" s="180">
        <f>P128</f>
        <v>0</v>
      </c>
      <c r="Q127" s="80"/>
      <c r="R127" s="180">
        <f>R128</f>
        <v>0</v>
      </c>
      <c r="S127" s="80"/>
      <c r="T127" s="181">
        <f>T128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78</v>
      </c>
      <c r="AU127" s="14" t="s">
        <v>172</v>
      </c>
      <c r="BK127" s="182">
        <f>BK128</f>
        <v>0</v>
      </c>
    </row>
    <row r="128" spans="1:63" s="12" customFormat="1" ht="25.95" customHeight="1">
      <c r="B128" s="183"/>
      <c r="C128" s="184"/>
      <c r="D128" s="185" t="s">
        <v>78</v>
      </c>
      <c r="E128" s="186" t="s">
        <v>853</v>
      </c>
      <c r="F128" s="186" t="s">
        <v>854</v>
      </c>
      <c r="G128" s="184"/>
      <c r="H128" s="184"/>
      <c r="I128" s="187"/>
      <c r="J128" s="188">
        <f>BK128</f>
        <v>0</v>
      </c>
      <c r="K128" s="184"/>
      <c r="L128" s="189"/>
      <c r="M128" s="190"/>
      <c r="N128" s="191"/>
      <c r="O128" s="191"/>
      <c r="P128" s="192">
        <f>P129+P131</f>
        <v>0</v>
      </c>
      <c r="Q128" s="191"/>
      <c r="R128" s="192">
        <f>R129+R131</f>
        <v>0</v>
      </c>
      <c r="S128" s="191"/>
      <c r="T128" s="193">
        <f>T129+T131</f>
        <v>0</v>
      </c>
      <c r="AR128" s="194" t="s">
        <v>85</v>
      </c>
      <c r="AT128" s="195" t="s">
        <v>78</v>
      </c>
      <c r="AU128" s="195" t="s">
        <v>7</v>
      </c>
      <c r="AY128" s="194" t="s">
        <v>205</v>
      </c>
      <c r="BK128" s="196">
        <f>BK129+BK131</f>
        <v>0</v>
      </c>
    </row>
    <row r="129" spans="1:65" s="12" customFormat="1" ht="22.8" customHeight="1">
      <c r="B129" s="183"/>
      <c r="C129" s="184"/>
      <c r="D129" s="185" t="s">
        <v>78</v>
      </c>
      <c r="E129" s="197" t="s">
        <v>855</v>
      </c>
      <c r="F129" s="197" t="s">
        <v>856</v>
      </c>
      <c r="G129" s="184"/>
      <c r="H129" s="184"/>
      <c r="I129" s="187"/>
      <c r="J129" s="198">
        <f>BK129</f>
        <v>0</v>
      </c>
      <c r="K129" s="184"/>
      <c r="L129" s="189"/>
      <c r="M129" s="190"/>
      <c r="N129" s="191"/>
      <c r="O129" s="191"/>
      <c r="P129" s="192">
        <f>P130</f>
        <v>0</v>
      </c>
      <c r="Q129" s="191"/>
      <c r="R129" s="192">
        <f>R130</f>
        <v>0</v>
      </c>
      <c r="S129" s="191"/>
      <c r="T129" s="193">
        <f>T130</f>
        <v>0</v>
      </c>
      <c r="AR129" s="194" t="s">
        <v>85</v>
      </c>
      <c r="AT129" s="195" t="s">
        <v>78</v>
      </c>
      <c r="AU129" s="195" t="s">
        <v>85</v>
      </c>
      <c r="AY129" s="194" t="s">
        <v>205</v>
      </c>
      <c r="BK129" s="196">
        <f>BK130</f>
        <v>0</v>
      </c>
    </row>
    <row r="130" spans="1:65" s="2" customFormat="1" ht="24.15" customHeight="1">
      <c r="A130" s="31"/>
      <c r="B130" s="32"/>
      <c r="C130" s="199" t="s">
        <v>85</v>
      </c>
      <c r="D130" s="199" t="s">
        <v>207</v>
      </c>
      <c r="E130" s="200" t="s">
        <v>857</v>
      </c>
      <c r="F130" s="201" t="s">
        <v>856</v>
      </c>
      <c r="G130" s="202" t="s">
        <v>858</v>
      </c>
      <c r="H130" s="203">
        <v>1</v>
      </c>
      <c r="I130" s="204"/>
      <c r="J130" s="205">
        <f>ROUND(I130*H130,2)</f>
        <v>0</v>
      </c>
      <c r="K130" s="206"/>
      <c r="L130" s="36"/>
      <c r="M130" s="207" t="s">
        <v>1</v>
      </c>
      <c r="N130" s="208" t="s">
        <v>45</v>
      </c>
      <c r="O130" s="72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1" t="s">
        <v>211</v>
      </c>
      <c r="AT130" s="211" t="s">
        <v>207</v>
      </c>
      <c r="AU130" s="211" t="s">
        <v>90</v>
      </c>
      <c r="AY130" s="14" t="s">
        <v>205</v>
      </c>
      <c r="BE130" s="212">
        <f>IF(N130="základná",J130,0)</f>
        <v>0</v>
      </c>
      <c r="BF130" s="212">
        <f>IF(N130="znížená",J130,0)</f>
        <v>0</v>
      </c>
      <c r="BG130" s="212">
        <f>IF(N130="zákl. prenesená",J130,0)</f>
        <v>0</v>
      </c>
      <c r="BH130" s="212">
        <f>IF(N130="zníž. prenesená",J130,0)</f>
        <v>0</v>
      </c>
      <c r="BI130" s="212">
        <f>IF(N130="nulová",J130,0)</f>
        <v>0</v>
      </c>
      <c r="BJ130" s="14" t="s">
        <v>90</v>
      </c>
      <c r="BK130" s="212">
        <f>ROUND(I130*H130,2)</f>
        <v>0</v>
      </c>
      <c r="BL130" s="14" t="s">
        <v>211</v>
      </c>
      <c r="BM130" s="211" t="s">
        <v>211</v>
      </c>
    </row>
    <row r="131" spans="1:65" s="12" customFormat="1" ht="22.8" customHeight="1">
      <c r="B131" s="183"/>
      <c r="C131" s="184"/>
      <c r="D131" s="185" t="s">
        <v>78</v>
      </c>
      <c r="E131" s="197" t="s">
        <v>859</v>
      </c>
      <c r="F131" s="197" t="s">
        <v>860</v>
      </c>
      <c r="G131" s="184"/>
      <c r="H131" s="184"/>
      <c r="I131" s="187"/>
      <c r="J131" s="198">
        <f>BK131</f>
        <v>0</v>
      </c>
      <c r="K131" s="184"/>
      <c r="L131" s="189"/>
      <c r="M131" s="190"/>
      <c r="N131" s="191"/>
      <c r="O131" s="191"/>
      <c r="P131" s="192">
        <f>P132</f>
        <v>0</v>
      </c>
      <c r="Q131" s="191"/>
      <c r="R131" s="192">
        <f>R132</f>
        <v>0</v>
      </c>
      <c r="S131" s="191"/>
      <c r="T131" s="193">
        <f>T132</f>
        <v>0</v>
      </c>
      <c r="AR131" s="194" t="s">
        <v>85</v>
      </c>
      <c r="AT131" s="195" t="s">
        <v>78</v>
      </c>
      <c r="AU131" s="195" t="s">
        <v>85</v>
      </c>
      <c r="AY131" s="194" t="s">
        <v>205</v>
      </c>
      <c r="BK131" s="196">
        <f>BK132</f>
        <v>0</v>
      </c>
    </row>
    <row r="132" spans="1:65" s="2" customFormat="1" ht="24.15" customHeight="1">
      <c r="A132" s="31"/>
      <c r="B132" s="32"/>
      <c r="C132" s="199" t="s">
        <v>90</v>
      </c>
      <c r="D132" s="199" t="s">
        <v>207</v>
      </c>
      <c r="E132" s="200" t="s">
        <v>861</v>
      </c>
      <c r="F132" s="201" t="s">
        <v>862</v>
      </c>
      <c r="G132" s="202" t="s">
        <v>858</v>
      </c>
      <c r="H132" s="203">
        <v>1</v>
      </c>
      <c r="I132" s="204"/>
      <c r="J132" s="205">
        <f>ROUND(I132*H132,2)</f>
        <v>0</v>
      </c>
      <c r="K132" s="206"/>
      <c r="L132" s="36"/>
      <c r="M132" s="225" t="s">
        <v>1</v>
      </c>
      <c r="N132" s="226" t="s">
        <v>45</v>
      </c>
      <c r="O132" s="227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211</v>
      </c>
      <c r="AT132" s="211" t="s">
        <v>207</v>
      </c>
      <c r="AU132" s="211" t="s">
        <v>90</v>
      </c>
      <c r="AY132" s="14" t="s">
        <v>205</v>
      </c>
      <c r="BE132" s="212">
        <f>IF(N132="základná",J132,0)</f>
        <v>0</v>
      </c>
      <c r="BF132" s="212">
        <f>IF(N132="znížená",J132,0)</f>
        <v>0</v>
      </c>
      <c r="BG132" s="212">
        <f>IF(N132="zákl. prenesená",J132,0)</f>
        <v>0</v>
      </c>
      <c r="BH132" s="212">
        <f>IF(N132="zníž. prenesená",J132,0)</f>
        <v>0</v>
      </c>
      <c r="BI132" s="212">
        <f>IF(N132="nulová",J132,0)</f>
        <v>0</v>
      </c>
      <c r="BJ132" s="14" t="s">
        <v>90</v>
      </c>
      <c r="BK132" s="212">
        <f>ROUND(I132*H132,2)</f>
        <v>0</v>
      </c>
      <c r="BL132" s="14" t="s">
        <v>211</v>
      </c>
      <c r="BM132" s="211" t="s">
        <v>229</v>
      </c>
    </row>
    <row r="133" spans="1:65" s="2" customFormat="1" ht="6.9" customHeight="1">
      <c r="A133" s="31"/>
      <c r="B133" s="55"/>
      <c r="C133" s="56"/>
      <c r="D133" s="56"/>
      <c r="E133" s="56"/>
      <c r="F133" s="56"/>
      <c r="G133" s="56"/>
      <c r="H133" s="56"/>
      <c r="I133" s="56"/>
      <c r="J133" s="56"/>
      <c r="K133" s="56"/>
      <c r="L133" s="36"/>
      <c r="M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</sheetData>
  <sheetProtection algorithmName="SHA-512" hashValue="LXQi4fxIvVhuQRcX7CS1UegbSc59Piq0rWrllN2L6eR7sgXmPVbSRN/texAFKgZtDzb3jZl+Y9uTr+SubEI/DA==" saltValue="WIit2Hq1QaydY6//js/ksafOnMpBkBRsLEoOEjUVsviBLDvejL9vG/qPT7g9ONHhAYV72qXU/yZrouxgQuMu9g==" spinCount="100000" sheet="1" objects="1" scenarios="1" formatColumns="0" formatRows="0" autoFilter="0"/>
  <autoFilter ref="C126:K132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101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863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ROUND(J128,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ROUND((SUM(BE128:BE173)),  2)</f>
        <v>0</v>
      </c>
      <c r="G37" s="134"/>
      <c r="H37" s="134"/>
      <c r="I37" s="135">
        <v>0</v>
      </c>
      <c r="J37" s="133">
        <f>ROUND(((SUM(BE128:BE173))*I37),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ROUND((SUM(BF128:BF173)),  2)</f>
        <v>0</v>
      </c>
      <c r="G38" s="134"/>
      <c r="H38" s="134"/>
      <c r="I38" s="135">
        <v>0.2</v>
      </c>
      <c r="J38" s="133">
        <f>ROUND(((SUM(BF128:BF173))*I38),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ROUND((SUM(BG128:BG173)),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ROUND((SUM(BH128:BH173)),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ROUND((SUM(BI128:BI173)),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01-1-2 - Kabeláž silnoprúd mäsovýroba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J128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J129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865</v>
      </c>
      <c r="E102" s="168"/>
      <c r="F102" s="168"/>
      <c r="G102" s="168"/>
      <c r="H102" s="168"/>
      <c r="I102" s="168"/>
      <c r="J102" s="169">
        <f>J130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866</v>
      </c>
      <c r="E103" s="168"/>
      <c r="F103" s="168"/>
      <c r="G103" s="168"/>
      <c r="H103" s="168"/>
      <c r="I103" s="168"/>
      <c r="J103" s="169">
        <f>J149</f>
        <v>0</v>
      </c>
      <c r="K103" s="105"/>
      <c r="L103" s="170"/>
    </row>
    <row r="104" spans="1:47" s="10" customFormat="1" ht="19.95" customHeight="1">
      <c r="B104" s="166"/>
      <c r="C104" s="105"/>
      <c r="D104" s="167" t="s">
        <v>867</v>
      </c>
      <c r="E104" s="168"/>
      <c r="F104" s="168"/>
      <c r="G104" s="168"/>
      <c r="H104" s="168"/>
      <c r="I104" s="168"/>
      <c r="J104" s="169">
        <f>J166</f>
        <v>0</v>
      </c>
      <c r="K104" s="105"/>
      <c r="L104" s="170"/>
    </row>
    <row r="105" spans="1:47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47" s="2" customFormat="1" ht="6.9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4.9" customHeight="1">
      <c r="A111" s="31"/>
      <c r="B111" s="32"/>
      <c r="C111" s="20" t="s">
        <v>191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6.25" customHeight="1">
      <c r="A114" s="31"/>
      <c r="B114" s="32"/>
      <c r="C114" s="33"/>
      <c r="D114" s="33"/>
      <c r="E114" s="292" t="str">
        <f>E7</f>
        <v>Mäsovýroba, spracovanie mäsa a výroba regionálnych mäsových výrobkov</v>
      </c>
      <c r="F114" s="293"/>
      <c r="G114" s="293"/>
      <c r="H114" s="29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1" customFormat="1" ht="12" customHeight="1">
      <c r="B115" s="18"/>
      <c r="C115" s="26" t="s">
        <v>160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92" t="s">
        <v>161</v>
      </c>
      <c r="F116" s="266"/>
      <c r="G116" s="266"/>
      <c r="H116" s="266"/>
      <c r="I116" s="19"/>
      <c r="J116" s="19"/>
      <c r="K116" s="19"/>
      <c r="L116" s="17"/>
    </row>
    <row r="117" spans="1:63" s="1" customFormat="1" ht="12" customHeight="1">
      <c r="B117" s="18"/>
      <c r="C117" s="26" t="s">
        <v>162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31"/>
      <c r="B118" s="32"/>
      <c r="C118" s="33"/>
      <c r="D118" s="33"/>
      <c r="E118" s="296" t="s">
        <v>847</v>
      </c>
      <c r="F118" s="294"/>
      <c r="G118" s="294"/>
      <c r="H118" s="29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848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36" t="str">
        <f>E13</f>
        <v>SO 01-1-2 - Kabeláž silnoprúd mäsovýroba</v>
      </c>
      <c r="F120" s="294"/>
      <c r="G120" s="294"/>
      <c r="H120" s="294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20</v>
      </c>
      <c r="D122" s="33"/>
      <c r="E122" s="33"/>
      <c r="F122" s="24" t="str">
        <f>F16</f>
        <v>Vígľaš-Pstruša</v>
      </c>
      <c r="G122" s="33"/>
      <c r="H122" s="33"/>
      <c r="I122" s="26" t="s">
        <v>22</v>
      </c>
      <c r="J122" s="67" t="str">
        <f>IF(J16="","",J16)</f>
        <v>Vyplň údaj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23</v>
      </c>
      <c r="D124" s="33"/>
      <c r="E124" s="33"/>
      <c r="F124" s="24" t="str">
        <f>E19</f>
        <v>AGROSEV, spol. s r.o.</v>
      </c>
      <c r="G124" s="33"/>
      <c r="H124" s="33"/>
      <c r="I124" s="26" t="s">
        <v>31</v>
      </c>
      <c r="J124" s="29" t="str">
        <f>E25</f>
        <v>architektúra, s.r.o.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15" customHeight="1">
      <c r="A125" s="31"/>
      <c r="B125" s="32"/>
      <c r="C125" s="26" t="s">
        <v>29</v>
      </c>
      <c r="D125" s="33"/>
      <c r="E125" s="33"/>
      <c r="F125" s="24" t="str">
        <f>IF(E22="","",E22)</f>
        <v>Vyplň údaj</v>
      </c>
      <c r="G125" s="33"/>
      <c r="H125" s="33"/>
      <c r="I125" s="26" t="s">
        <v>36</v>
      </c>
      <c r="J125" s="29" t="str">
        <f>E28</f>
        <v xml:space="preserve"> 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71"/>
      <c r="B127" s="172"/>
      <c r="C127" s="173" t="s">
        <v>192</v>
      </c>
      <c r="D127" s="174" t="s">
        <v>64</v>
      </c>
      <c r="E127" s="174" t="s">
        <v>60</v>
      </c>
      <c r="F127" s="174" t="s">
        <v>61</v>
      </c>
      <c r="G127" s="174" t="s">
        <v>193</v>
      </c>
      <c r="H127" s="174" t="s">
        <v>194</v>
      </c>
      <c r="I127" s="174" t="s">
        <v>195</v>
      </c>
      <c r="J127" s="175" t="s">
        <v>170</v>
      </c>
      <c r="K127" s="176" t="s">
        <v>196</v>
      </c>
      <c r="L127" s="177"/>
      <c r="M127" s="76" t="s">
        <v>1</v>
      </c>
      <c r="N127" s="77" t="s">
        <v>43</v>
      </c>
      <c r="O127" s="77" t="s">
        <v>197</v>
      </c>
      <c r="P127" s="77" t="s">
        <v>198</v>
      </c>
      <c r="Q127" s="77" t="s">
        <v>199</v>
      </c>
      <c r="R127" s="77" t="s">
        <v>200</v>
      </c>
      <c r="S127" s="77" t="s">
        <v>201</v>
      </c>
      <c r="T127" s="78" t="s">
        <v>202</v>
      </c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</row>
    <row r="128" spans="1:63" s="2" customFormat="1" ht="22.8" customHeight="1">
      <c r="A128" s="31"/>
      <c r="B128" s="32"/>
      <c r="C128" s="83" t="s">
        <v>171</v>
      </c>
      <c r="D128" s="33"/>
      <c r="E128" s="33"/>
      <c r="F128" s="33"/>
      <c r="G128" s="33"/>
      <c r="H128" s="33"/>
      <c r="I128" s="33"/>
      <c r="J128" s="178">
        <f>BK128</f>
        <v>0</v>
      </c>
      <c r="K128" s="33"/>
      <c r="L128" s="36"/>
      <c r="M128" s="79"/>
      <c r="N128" s="179"/>
      <c r="O128" s="80"/>
      <c r="P128" s="180">
        <f>P129</f>
        <v>0</v>
      </c>
      <c r="Q128" s="80"/>
      <c r="R128" s="180">
        <f>R129</f>
        <v>0</v>
      </c>
      <c r="S128" s="80"/>
      <c r="T128" s="181">
        <f>T129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78</v>
      </c>
      <c r="AU128" s="14" t="s">
        <v>172</v>
      </c>
      <c r="BK128" s="182">
        <f>BK129</f>
        <v>0</v>
      </c>
    </row>
    <row r="129" spans="1:65" s="12" customFormat="1" ht="25.95" customHeight="1">
      <c r="B129" s="183"/>
      <c r="C129" s="184"/>
      <c r="D129" s="185" t="s">
        <v>78</v>
      </c>
      <c r="E129" s="186" t="s">
        <v>582</v>
      </c>
      <c r="F129" s="186" t="s">
        <v>868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P130+P149+P166</f>
        <v>0</v>
      </c>
      <c r="Q129" s="191"/>
      <c r="R129" s="192">
        <f>R130+R149+R166</f>
        <v>0</v>
      </c>
      <c r="S129" s="191"/>
      <c r="T129" s="193">
        <f>T130+T149+T166</f>
        <v>0</v>
      </c>
      <c r="AR129" s="194" t="s">
        <v>85</v>
      </c>
      <c r="AT129" s="195" t="s">
        <v>78</v>
      </c>
      <c r="AU129" s="195" t="s">
        <v>7</v>
      </c>
      <c r="AY129" s="194" t="s">
        <v>205</v>
      </c>
      <c r="BK129" s="196">
        <f>BK130+BK149+BK166</f>
        <v>0</v>
      </c>
    </row>
    <row r="130" spans="1:65" s="12" customFormat="1" ht="22.8" customHeight="1">
      <c r="B130" s="183"/>
      <c r="C130" s="184"/>
      <c r="D130" s="185" t="s">
        <v>78</v>
      </c>
      <c r="E130" s="197" t="s">
        <v>869</v>
      </c>
      <c r="F130" s="197" t="s">
        <v>870</v>
      </c>
      <c r="G130" s="184"/>
      <c r="H130" s="184"/>
      <c r="I130" s="187"/>
      <c r="J130" s="198">
        <f>BK130</f>
        <v>0</v>
      </c>
      <c r="K130" s="184"/>
      <c r="L130" s="189"/>
      <c r="M130" s="190"/>
      <c r="N130" s="191"/>
      <c r="O130" s="191"/>
      <c r="P130" s="192">
        <f>SUM(P131:P148)</f>
        <v>0</v>
      </c>
      <c r="Q130" s="191"/>
      <c r="R130" s="192">
        <f>SUM(R131:R148)</f>
        <v>0</v>
      </c>
      <c r="S130" s="191"/>
      <c r="T130" s="193">
        <f>SUM(T131:T148)</f>
        <v>0</v>
      </c>
      <c r="AR130" s="194" t="s">
        <v>85</v>
      </c>
      <c r="AT130" s="195" t="s">
        <v>78</v>
      </c>
      <c r="AU130" s="195" t="s">
        <v>85</v>
      </c>
      <c r="AY130" s="194" t="s">
        <v>205</v>
      </c>
      <c r="BK130" s="196">
        <f>SUM(BK131:BK148)</f>
        <v>0</v>
      </c>
    </row>
    <row r="131" spans="1:65" s="2" customFormat="1" ht="24.15" customHeight="1">
      <c r="A131" s="31"/>
      <c r="B131" s="32"/>
      <c r="C131" s="199" t="s">
        <v>85</v>
      </c>
      <c r="D131" s="199" t="s">
        <v>207</v>
      </c>
      <c r="E131" s="200" t="s">
        <v>871</v>
      </c>
      <c r="F131" s="201" t="s">
        <v>872</v>
      </c>
      <c r="G131" s="202" t="s">
        <v>302</v>
      </c>
      <c r="H131" s="203">
        <v>300</v>
      </c>
      <c r="I131" s="204"/>
      <c r="J131" s="205">
        <f t="shared" ref="J131:J148" si="0">ROUND(I131*H131,2)</f>
        <v>0</v>
      </c>
      <c r="K131" s="206"/>
      <c r="L131" s="36"/>
      <c r="M131" s="207" t="s">
        <v>1</v>
      </c>
      <c r="N131" s="208" t="s">
        <v>45</v>
      </c>
      <c r="O131" s="72"/>
      <c r="P131" s="209">
        <f t="shared" ref="P131:P148" si="1">O131*H131</f>
        <v>0</v>
      </c>
      <c r="Q131" s="209">
        <v>0</v>
      </c>
      <c r="R131" s="209">
        <f t="shared" ref="R131:R148" si="2">Q131*H131</f>
        <v>0</v>
      </c>
      <c r="S131" s="209">
        <v>0</v>
      </c>
      <c r="T131" s="210">
        <f t="shared" ref="T131:T148" si="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211</v>
      </c>
      <c r="AT131" s="211" t="s">
        <v>207</v>
      </c>
      <c r="AU131" s="211" t="s">
        <v>90</v>
      </c>
      <c r="AY131" s="14" t="s">
        <v>205</v>
      </c>
      <c r="BE131" s="212">
        <f t="shared" ref="BE131:BE148" si="4">IF(N131="základná",J131,0)</f>
        <v>0</v>
      </c>
      <c r="BF131" s="212">
        <f t="shared" ref="BF131:BF148" si="5">IF(N131="znížená",J131,0)</f>
        <v>0</v>
      </c>
      <c r="BG131" s="212">
        <f t="shared" ref="BG131:BG148" si="6">IF(N131="zákl. prenesená",J131,0)</f>
        <v>0</v>
      </c>
      <c r="BH131" s="212">
        <f t="shared" ref="BH131:BH148" si="7">IF(N131="zníž. prenesená",J131,0)</f>
        <v>0</v>
      </c>
      <c r="BI131" s="212">
        <f t="shared" ref="BI131:BI148" si="8">IF(N131="nulová",J131,0)</f>
        <v>0</v>
      </c>
      <c r="BJ131" s="14" t="s">
        <v>90</v>
      </c>
      <c r="BK131" s="212">
        <f t="shared" ref="BK131:BK148" si="9">ROUND(I131*H131,2)</f>
        <v>0</v>
      </c>
      <c r="BL131" s="14" t="s">
        <v>211</v>
      </c>
      <c r="BM131" s="211" t="s">
        <v>90</v>
      </c>
    </row>
    <row r="132" spans="1:65" s="2" customFormat="1" ht="21.75" customHeight="1">
      <c r="A132" s="31"/>
      <c r="B132" s="32"/>
      <c r="C132" s="213" t="s">
        <v>90</v>
      </c>
      <c r="D132" s="213" t="s">
        <v>223</v>
      </c>
      <c r="E132" s="214" t="s">
        <v>873</v>
      </c>
      <c r="F132" s="215" t="s">
        <v>874</v>
      </c>
      <c r="G132" s="216" t="s">
        <v>302</v>
      </c>
      <c r="H132" s="217">
        <v>330</v>
      </c>
      <c r="I132" s="218"/>
      <c r="J132" s="219">
        <f t="shared" si="0"/>
        <v>0</v>
      </c>
      <c r="K132" s="220"/>
      <c r="L132" s="221"/>
      <c r="M132" s="222" t="s">
        <v>1</v>
      </c>
      <c r="N132" s="223" t="s">
        <v>45</v>
      </c>
      <c r="O132" s="72"/>
      <c r="P132" s="209">
        <f t="shared" si="1"/>
        <v>0</v>
      </c>
      <c r="Q132" s="209">
        <v>0</v>
      </c>
      <c r="R132" s="209">
        <f t="shared" si="2"/>
        <v>0</v>
      </c>
      <c r="S132" s="209">
        <v>0</v>
      </c>
      <c r="T132" s="21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227</v>
      </c>
      <c r="AT132" s="211" t="s">
        <v>223</v>
      </c>
      <c r="AU132" s="211" t="s">
        <v>90</v>
      </c>
      <c r="AY132" s="14" t="s">
        <v>205</v>
      </c>
      <c r="BE132" s="212">
        <f t="shared" si="4"/>
        <v>0</v>
      </c>
      <c r="BF132" s="212">
        <f t="shared" si="5"/>
        <v>0</v>
      </c>
      <c r="BG132" s="212">
        <f t="shared" si="6"/>
        <v>0</v>
      </c>
      <c r="BH132" s="212">
        <f t="shared" si="7"/>
        <v>0</v>
      </c>
      <c r="BI132" s="212">
        <f t="shared" si="8"/>
        <v>0</v>
      </c>
      <c r="BJ132" s="14" t="s">
        <v>90</v>
      </c>
      <c r="BK132" s="212">
        <f t="shared" si="9"/>
        <v>0</v>
      </c>
      <c r="BL132" s="14" t="s">
        <v>211</v>
      </c>
      <c r="BM132" s="211" t="s">
        <v>211</v>
      </c>
    </row>
    <row r="133" spans="1:65" s="2" customFormat="1" ht="24.15" customHeight="1">
      <c r="A133" s="31"/>
      <c r="B133" s="32"/>
      <c r="C133" s="213" t="s">
        <v>97</v>
      </c>
      <c r="D133" s="213" t="s">
        <v>223</v>
      </c>
      <c r="E133" s="214" t="s">
        <v>875</v>
      </c>
      <c r="F133" s="215" t="s">
        <v>876</v>
      </c>
      <c r="G133" s="216" t="s">
        <v>278</v>
      </c>
      <c r="H133" s="217">
        <v>55</v>
      </c>
      <c r="I133" s="218"/>
      <c r="J133" s="219">
        <f t="shared" si="0"/>
        <v>0</v>
      </c>
      <c r="K133" s="220"/>
      <c r="L133" s="221"/>
      <c r="M133" s="222" t="s">
        <v>1</v>
      </c>
      <c r="N133" s="223" t="s">
        <v>45</v>
      </c>
      <c r="O133" s="72"/>
      <c r="P133" s="209">
        <f t="shared" si="1"/>
        <v>0</v>
      </c>
      <c r="Q133" s="209">
        <v>0</v>
      </c>
      <c r="R133" s="209">
        <f t="shared" si="2"/>
        <v>0</v>
      </c>
      <c r="S133" s="209">
        <v>0</v>
      </c>
      <c r="T133" s="21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 t="shared" si="4"/>
        <v>0</v>
      </c>
      <c r="BF133" s="212">
        <f t="shared" si="5"/>
        <v>0</v>
      </c>
      <c r="BG133" s="212">
        <f t="shared" si="6"/>
        <v>0</v>
      </c>
      <c r="BH133" s="212">
        <f t="shared" si="7"/>
        <v>0</v>
      </c>
      <c r="BI133" s="212">
        <f t="shared" si="8"/>
        <v>0</v>
      </c>
      <c r="BJ133" s="14" t="s">
        <v>90</v>
      </c>
      <c r="BK133" s="212">
        <f t="shared" si="9"/>
        <v>0</v>
      </c>
      <c r="BL133" s="14" t="s">
        <v>211</v>
      </c>
      <c r="BM133" s="211" t="s">
        <v>229</v>
      </c>
    </row>
    <row r="134" spans="1:65" s="2" customFormat="1" ht="16.5" customHeight="1">
      <c r="A134" s="31"/>
      <c r="B134" s="32"/>
      <c r="C134" s="213" t="s">
        <v>211</v>
      </c>
      <c r="D134" s="213" t="s">
        <v>223</v>
      </c>
      <c r="E134" s="214" t="s">
        <v>877</v>
      </c>
      <c r="F134" s="215" t="s">
        <v>878</v>
      </c>
      <c r="G134" s="216" t="s">
        <v>879</v>
      </c>
      <c r="H134" s="217">
        <v>350</v>
      </c>
      <c r="I134" s="218"/>
      <c r="J134" s="219">
        <f t="shared" si="0"/>
        <v>0</v>
      </c>
      <c r="K134" s="220"/>
      <c r="L134" s="221"/>
      <c r="M134" s="222" t="s">
        <v>1</v>
      </c>
      <c r="N134" s="223" t="s">
        <v>45</v>
      </c>
      <c r="O134" s="72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4" t="s">
        <v>90</v>
      </c>
      <c r="BK134" s="212">
        <f t="shared" si="9"/>
        <v>0</v>
      </c>
      <c r="BL134" s="14" t="s">
        <v>211</v>
      </c>
      <c r="BM134" s="211" t="s">
        <v>227</v>
      </c>
    </row>
    <row r="135" spans="1:65" s="2" customFormat="1" ht="24.15" customHeight="1">
      <c r="A135" s="31"/>
      <c r="B135" s="32"/>
      <c r="C135" s="199" t="s">
        <v>222</v>
      </c>
      <c r="D135" s="199" t="s">
        <v>207</v>
      </c>
      <c r="E135" s="200" t="s">
        <v>880</v>
      </c>
      <c r="F135" s="201" t="s">
        <v>881</v>
      </c>
      <c r="G135" s="202" t="s">
        <v>302</v>
      </c>
      <c r="H135" s="203">
        <v>100</v>
      </c>
      <c r="I135" s="204"/>
      <c r="J135" s="205">
        <f t="shared" si="0"/>
        <v>0</v>
      </c>
      <c r="K135" s="206"/>
      <c r="L135" s="36"/>
      <c r="M135" s="207" t="s">
        <v>1</v>
      </c>
      <c r="N135" s="208" t="s">
        <v>45</v>
      </c>
      <c r="O135" s="72"/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211</v>
      </c>
      <c r="AT135" s="211" t="s">
        <v>207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211</v>
      </c>
      <c r="BM135" s="211" t="s">
        <v>245</v>
      </c>
    </row>
    <row r="136" spans="1:65" s="2" customFormat="1" ht="21.75" customHeight="1">
      <c r="A136" s="31"/>
      <c r="B136" s="32"/>
      <c r="C136" s="213" t="s">
        <v>229</v>
      </c>
      <c r="D136" s="213" t="s">
        <v>223</v>
      </c>
      <c r="E136" s="214" t="s">
        <v>882</v>
      </c>
      <c r="F136" s="215" t="s">
        <v>883</v>
      </c>
      <c r="G136" s="216" t="s">
        <v>302</v>
      </c>
      <c r="H136" s="217">
        <v>110</v>
      </c>
      <c r="I136" s="218"/>
      <c r="J136" s="219">
        <f t="shared" si="0"/>
        <v>0</v>
      </c>
      <c r="K136" s="220"/>
      <c r="L136" s="221"/>
      <c r="M136" s="222" t="s">
        <v>1</v>
      </c>
      <c r="N136" s="223" t="s">
        <v>45</v>
      </c>
      <c r="O136" s="72"/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227</v>
      </c>
      <c r="AT136" s="211" t="s">
        <v>223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211</v>
      </c>
      <c r="BM136" s="211" t="s">
        <v>254</v>
      </c>
    </row>
    <row r="137" spans="1:65" s="2" customFormat="1" ht="24.15" customHeight="1">
      <c r="A137" s="31"/>
      <c r="B137" s="32"/>
      <c r="C137" s="213" t="s">
        <v>234</v>
      </c>
      <c r="D137" s="213" t="s">
        <v>223</v>
      </c>
      <c r="E137" s="214" t="s">
        <v>884</v>
      </c>
      <c r="F137" s="215" t="s">
        <v>885</v>
      </c>
      <c r="G137" s="216" t="s">
        <v>278</v>
      </c>
      <c r="H137" s="217">
        <v>33</v>
      </c>
      <c r="I137" s="218"/>
      <c r="J137" s="219">
        <f t="shared" si="0"/>
        <v>0</v>
      </c>
      <c r="K137" s="220"/>
      <c r="L137" s="221"/>
      <c r="M137" s="222" t="s">
        <v>1</v>
      </c>
      <c r="N137" s="223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227</v>
      </c>
      <c r="AT137" s="211" t="s">
        <v>223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211</v>
      </c>
      <c r="BM137" s="211" t="s">
        <v>262</v>
      </c>
    </row>
    <row r="138" spans="1:65" s="2" customFormat="1" ht="16.5" customHeight="1">
      <c r="A138" s="31"/>
      <c r="B138" s="32"/>
      <c r="C138" s="213" t="s">
        <v>227</v>
      </c>
      <c r="D138" s="213" t="s">
        <v>223</v>
      </c>
      <c r="E138" s="214" t="s">
        <v>886</v>
      </c>
      <c r="F138" s="215" t="s">
        <v>887</v>
      </c>
      <c r="G138" s="216" t="s">
        <v>278</v>
      </c>
      <c r="H138" s="217">
        <v>115</v>
      </c>
      <c r="I138" s="218"/>
      <c r="J138" s="219">
        <f t="shared" si="0"/>
        <v>0</v>
      </c>
      <c r="K138" s="220"/>
      <c r="L138" s="221"/>
      <c r="M138" s="222" t="s">
        <v>1</v>
      </c>
      <c r="N138" s="223" t="s">
        <v>45</v>
      </c>
      <c r="O138" s="72"/>
      <c r="P138" s="209">
        <f t="shared" si="1"/>
        <v>0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227</v>
      </c>
      <c r="AT138" s="211" t="s">
        <v>223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211</v>
      </c>
      <c r="BM138" s="211" t="s">
        <v>271</v>
      </c>
    </row>
    <row r="139" spans="1:65" s="2" customFormat="1" ht="24.15" customHeight="1">
      <c r="A139" s="31"/>
      <c r="B139" s="32"/>
      <c r="C139" s="199" t="s">
        <v>241</v>
      </c>
      <c r="D139" s="199" t="s">
        <v>207</v>
      </c>
      <c r="E139" s="200" t="s">
        <v>888</v>
      </c>
      <c r="F139" s="201" t="s">
        <v>889</v>
      </c>
      <c r="G139" s="202" t="s">
        <v>302</v>
      </c>
      <c r="H139" s="203">
        <v>400</v>
      </c>
      <c r="I139" s="204"/>
      <c r="J139" s="205">
        <f t="shared" si="0"/>
        <v>0</v>
      </c>
      <c r="K139" s="206"/>
      <c r="L139" s="36"/>
      <c r="M139" s="207" t="s">
        <v>1</v>
      </c>
      <c r="N139" s="208" t="s">
        <v>45</v>
      </c>
      <c r="O139" s="72"/>
      <c r="P139" s="209">
        <f t="shared" si="1"/>
        <v>0</v>
      </c>
      <c r="Q139" s="209">
        <v>0</v>
      </c>
      <c r="R139" s="209">
        <f t="shared" si="2"/>
        <v>0</v>
      </c>
      <c r="S139" s="209">
        <v>0</v>
      </c>
      <c r="T139" s="210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211</v>
      </c>
      <c r="AT139" s="211" t="s">
        <v>207</v>
      </c>
      <c r="AU139" s="211" t="s">
        <v>90</v>
      </c>
      <c r="AY139" s="14" t="s">
        <v>205</v>
      </c>
      <c r="BE139" s="212">
        <f t="shared" si="4"/>
        <v>0</v>
      </c>
      <c r="BF139" s="212">
        <f t="shared" si="5"/>
        <v>0</v>
      </c>
      <c r="BG139" s="212">
        <f t="shared" si="6"/>
        <v>0</v>
      </c>
      <c r="BH139" s="212">
        <f t="shared" si="7"/>
        <v>0</v>
      </c>
      <c r="BI139" s="212">
        <f t="shared" si="8"/>
        <v>0</v>
      </c>
      <c r="BJ139" s="14" t="s">
        <v>90</v>
      </c>
      <c r="BK139" s="212">
        <f t="shared" si="9"/>
        <v>0</v>
      </c>
      <c r="BL139" s="14" t="s">
        <v>211</v>
      </c>
      <c r="BM139" s="211" t="s">
        <v>280</v>
      </c>
    </row>
    <row r="140" spans="1:65" s="2" customFormat="1" ht="37.799999999999997" customHeight="1">
      <c r="A140" s="31"/>
      <c r="B140" s="32"/>
      <c r="C140" s="213" t="s">
        <v>245</v>
      </c>
      <c r="D140" s="213" t="s">
        <v>223</v>
      </c>
      <c r="E140" s="214" t="s">
        <v>890</v>
      </c>
      <c r="F140" s="215" t="s">
        <v>891</v>
      </c>
      <c r="G140" s="216" t="s">
        <v>302</v>
      </c>
      <c r="H140" s="217">
        <v>440</v>
      </c>
      <c r="I140" s="218"/>
      <c r="J140" s="219">
        <f t="shared" si="0"/>
        <v>0</v>
      </c>
      <c r="K140" s="220"/>
      <c r="L140" s="221"/>
      <c r="M140" s="222" t="s">
        <v>1</v>
      </c>
      <c r="N140" s="223" t="s">
        <v>45</v>
      </c>
      <c r="O140" s="72"/>
      <c r="P140" s="209">
        <f t="shared" si="1"/>
        <v>0</v>
      </c>
      <c r="Q140" s="209">
        <v>0</v>
      </c>
      <c r="R140" s="209">
        <f t="shared" si="2"/>
        <v>0</v>
      </c>
      <c r="S140" s="209">
        <v>0</v>
      </c>
      <c r="T140" s="210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227</v>
      </c>
      <c r="AT140" s="211" t="s">
        <v>223</v>
      </c>
      <c r="AU140" s="211" t="s">
        <v>90</v>
      </c>
      <c r="AY140" s="14" t="s">
        <v>205</v>
      </c>
      <c r="BE140" s="212">
        <f t="shared" si="4"/>
        <v>0</v>
      </c>
      <c r="BF140" s="212">
        <f t="shared" si="5"/>
        <v>0</v>
      </c>
      <c r="BG140" s="212">
        <f t="shared" si="6"/>
        <v>0</v>
      </c>
      <c r="BH140" s="212">
        <f t="shared" si="7"/>
        <v>0</v>
      </c>
      <c r="BI140" s="212">
        <f t="shared" si="8"/>
        <v>0</v>
      </c>
      <c r="BJ140" s="14" t="s">
        <v>90</v>
      </c>
      <c r="BK140" s="212">
        <f t="shared" si="9"/>
        <v>0</v>
      </c>
      <c r="BL140" s="14" t="s">
        <v>211</v>
      </c>
      <c r="BM140" s="211" t="s">
        <v>8</v>
      </c>
    </row>
    <row r="141" spans="1:65" s="2" customFormat="1" ht="24.15" customHeight="1">
      <c r="A141" s="31"/>
      <c r="B141" s="32"/>
      <c r="C141" s="213" t="s">
        <v>250</v>
      </c>
      <c r="D141" s="213" t="s">
        <v>223</v>
      </c>
      <c r="E141" s="214" t="s">
        <v>892</v>
      </c>
      <c r="F141" s="215" t="s">
        <v>893</v>
      </c>
      <c r="G141" s="216" t="s">
        <v>278</v>
      </c>
      <c r="H141" s="217">
        <v>176</v>
      </c>
      <c r="I141" s="218"/>
      <c r="J141" s="219">
        <f t="shared" si="0"/>
        <v>0</v>
      </c>
      <c r="K141" s="220"/>
      <c r="L141" s="221"/>
      <c r="M141" s="222" t="s">
        <v>1</v>
      </c>
      <c r="N141" s="223" t="s">
        <v>45</v>
      </c>
      <c r="O141" s="72"/>
      <c r="P141" s="209">
        <f t="shared" si="1"/>
        <v>0</v>
      </c>
      <c r="Q141" s="209">
        <v>0</v>
      </c>
      <c r="R141" s="209">
        <f t="shared" si="2"/>
        <v>0</v>
      </c>
      <c r="S141" s="209">
        <v>0</v>
      </c>
      <c r="T141" s="210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227</v>
      </c>
      <c r="AT141" s="211" t="s">
        <v>223</v>
      </c>
      <c r="AU141" s="211" t="s">
        <v>90</v>
      </c>
      <c r="AY141" s="14" t="s">
        <v>205</v>
      </c>
      <c r="BE141" s="212">
        <f t="shared" si="4"/>
        <v>0</v>
      </c>
      <c r="BF141" s="212">
        <f t="shared" si="5"/>
        <v>0</v>
      </c>
      <c r="BG141" s="212">
        <f t="shared" si="6"/>
        <v>0</v>
      </c>
      <c r="BH141" s="212">
        <f t="shared" si="7"/>
        <v>0</v>
      </c>
      <c r="BI141" s="212">
        <f t="shared" si="8"/>
        <v>0</v>
      </c>
      <c r="BJ141" s="14" t="s">
        <v>90</v>
      </c>
      <c r="BK141" s="212">
        <f t="shared" si="9"/>
        <v>0</v>
      </c>
      <c r="BL141" s="14" t="s">
        <v>211</v>
      </c>
      <c r="BM141" s="211" t="s">
        <v>295</v>
      </c>
    </row>
    <row r="142" spans="1:65" s="2" customFormat="1" ht="24.15" customHeight="1">
      <c r="A142" s="31"/>
      <c r="B142" s="32"/>
      <c r="C142" s="213" t="s">
        <v>254</v>
      </c>
      <c r="D142" s="213" t="s">
        <v>223</v>
      </c>
      <c r="E142" s="214" t="s">
        <v>894</v>
      </c>
      <c r="F142" s="215" t="s">
        <v>895</v>
      </c>
      <c r="G142" s="216" t="s">
        <v>278</v>
      </c>
      <c r="H142" s="217">
        <v>84</v>
      </c>
      <c r="I142" s="218"/>
      <c r="J142" s="219">
        <f t="shared" si="0"/>
        <v>0</v>
      </c>
      <c r="K142" s="220"/>
      <c r="L142" s="221"/>
      <c r="M142" s="222" t="s">
        <v>1</v>
      </c>
      <c r="N142" s="223" t="s">
        <v>45</v>
      </c>
      <c r="O142" s="72"/>
      <c r="P142" s="209">
        <f t="shared" si="1"/>
        <v>0</v>
      </c>
      <c r="Q142" s="209">
        <v>0</v>
      </c>
      <c r="R142" s="209">
        <f t="shared" si="2"/>
        <v>0</v>
      </c>
      <c r="S142" s="209">
        <v>0</v>
      </c>
      <c r="T142" s="210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227</v>
      </c>
      <c r="AT142" s="211" t="s">
        <v>223</v>
      </c>
      <c r="AU142" s="211" t="s">
        <v>90</v>
      </c>
      <c r="AY142" s="14" t="s">
        <v>205</v>
      </c>
      <c r="BE142" s="212">
        <f t="shared" si="4"/>
        <v>0</v>
      </c>
      <c r="BF142" s="212">
        <f t="shared" si="5"/>
        <v>0</v>
      </c>
      <c r="BG142" s="212">
        <f t="shared" si="6"/>
        <v>0</v>
      </c>
      <c r="BH142" s="212">
        <f t="shared" si="7"/>
        <v>0</v>
      </c>
      <c r="BI142" s="212">
        <f t="shared" si="8"/>
        <v>0</v>
      </c>
      <c r="BJ142" s="14" t="s">
        <v>90</v>
      </c>
      <c r="BK142" s="212">
        <f t="shared" si="9"/>
        <v>0</v>
      </c>
      <c r="BL142" s="14" t="s">
        <v>211</v>
      </c>
      <c r="BM142" s="211" t="s">
        <v>305</v>
      </c>
    </row>
    <row r="143" spans="1:65" s="2" customFormat="1" ht="24.15" customHeight="1">
      <c r="A143" s="31"/>
      <c r="B143" s="32"/>
      <c r="C143" s="213" t="s">
        <v>258</v>
      </c>
      <c r="D143" s="213" t="s">
        <v>223</v>
      </c>
      <c r="E143" s="214" t="s">
        <v>896</v>
      </c>
      <c r="F143" s="215" t="s">
        <v>897</v>
      </c>
      <c r="G143" s="216" t="s">
        <v>278</v>
      </c>
      <c r="H143" s="217">
        <v>576</v>
      </c>
      <c r="I143" s="218"/>
      <c r="J143" s="219">
        <f t="shared" si="0"/>
        <v>0</v>
      </c>
      <c r="K143" s="220"/>
      <c r="L143" s="221"/>
      <c r="M143" s="222" t="s">
        <v>1</v>
      </c>
      <c r="N143" s="223" t="s">
        <v>45</v>
      </c>
      <c r="O143" s="72"/>
      <c r="P143" s="209">
        <f t="shared" si="1"/>
        <v>0</v>
      </c>
      <c r="Q143" s="209">
        <v>0</v>
      </c>
      <c r="R143" s="209">
        <f t="shared" si="2"/>
        <v>0</v>
      </c>
      <c r="S143" s="209">
        <v>0</v>
      </c>
      <c r="T143" s="210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227</v>
      </c>
      <c r="AT143" s="211" t="s">
        <v>223</v>
      </c>
      <c r="AU143" s="211" t="s">
        <v>90</v>
      </c>
      <c r="AY143" s="14" t="s">
        <v>205</v>
      </c>
      <c r="BE143" s="212">
        <f t="shared" si="4"/>
        <v>0</v>
      </c>
      <c r="BF143" s="212">
        <f t="shared" si="5"/>
        <v>0</v>
      </c>
      <c r="BG143" s="212">
        <f t="shared" si="6"/>
        <v>0</v>
      </c>
      <c r="BH143" s="212">
        <f t="shared" si="7"/>
        <v>0</v>
      </c>
      <c r="BI143" s="212">
        <f t="shared" si="8"/>
        <v>0</v>
      </c>
      <c r="BJ143" s="14" t="s">
        <v>90</v>
      </c>
      <c r="BK143" s="212">
        <f t="shared" si="9"/>
        <v>0</v>
      </c>
      <c r="BL143" s="14" t="s">
        <v>211</v>
      </c>
      <c r="BM143" s="211" t="s">
        <v>313</v>
      </c>
    </row>
    <row r="144" spans="1:65" s="2" customFormat="1" ht="24.15" customHeight="1">
      <c r="A144" s="31"/>
      <c r="B144" s="32"/>
      <c r="C144" s="199" t="s">
        <v>262</v>
      </c>
      <c r="D144" s="199" t="s">
        <v>207</v>
      </c>
      <c r="E144" s="200" t="s">
        <v>898</v>
      </c>
      <c r="F144" s="201" t="s">
        <v>899</v>
      </c>
      <c r="G144" s="202" t="s">
        <v>302</v>
      </c>
      <c r="H144" s="203">
        <v>100</v>
      </c>
      <c r="I144" s="204"/>
      <c r="J144" s="205">
        <f t="shared" si="0"/>
        <v>0</v>
      </c>
      <c r="K144" s="206"/>
      <c r="L144" s="36"/>
      <c r="M144" s="207" t="s">
        <v>1</v>
      </c>
      <c r="N144" s="208" t="s">
        <v>45</v>
      </c>
      <c r="O144" s="72"/>
      <c r="P144" s="209">
        <f t="shared" si="1"/>
        <v>0</v>
      </c>
      <c r="Q144" s="209">
        <v>0</v>
      </c>
      <c r="R144" s="209">
        <f t="shared" si="2"/>
        <v>0</v>
      </c>
      <c r="S144" s="209">
        <v>0</v>
      </c>
      <c r="T144" s="210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211</v>
      </c>
      <c r="AT144" s="211" t="s">
        <v>207</v>
      </c>
      <c r="AU144" s="211" t="s">
        <v>90</v>
      </c>
      <c r="AY144" s="14" t="s">
        <v>205</v>
      </c>
      <c r="BE144" s="212">
        <f t="shared" si="4"/>
        <v>0</v>
      </c>
      <c r="BF144" s="212">
        <f t="shared" si="5"/>
        <v>0</v>
      </c>
      <c r="BG144" s="212">
        <f t="shared" si="6"/>
        <v>0</v>
      </c>
      <c r="BH144" s="212">
        <f t="shared" si="7"/>
        <v>0</v>
      </c>
      <c r="BI144" s="212">
        <f t="shared" si="8"/>
        <v>0</v>
      </c>
      <c r="BJ144" s="14" t="s">
        <v>90</v>
      </c>
      <c r="BK144" s="212">
        <f t="shared" si="9"/>
        <v>0</v>
      </c>
      <c r="BL144" s="14" t="s">
        <v>211</v>
      </c>
      <c r="BM144" s="211" t="s">
        <v>321</v>
      </c>
    </row>
    <row r="145" spans="1:65" s="2" customFormat="1" ht="37.799999999999997" customHeight="1">
      <c r="A145" s="31"/>
      <c r="B145" s="32"/>
      <c r="C145" s="213" t="s">
        <v>266</v>
      </c>
      <c r="D145" s="213" t="s">
        <v>223</v>
      </c>
      <c r="E145" s="214" t="s">
        <v>900</v>
      </c>
      <c r="F145" s="215" t="s">
        <v>901</v>
      </c>
      <c r="G145" s="216" t="s">
        <v>302</v>
      </c>
      <c r="H145" s="217">
        <v>110</v>
      </c>
      <c r="I145" s="218"/>
      <c r="J145" s="219">
        <f t="shared" si="0"/>
        <v>0</v>
      </c>
      <c r="K145" s="220"/>
      <c r="L145" s="221"/>
      <c r="M145" s="222" t="s">
        <v>1</v>
      </c>
      <c r="N145" s="223" t="s">
        <v>45</v>
      </c>
      <c r="O145" s="72"/>
      <c r="P145" s="209">
        <f t="shared" si="1"/>
        <v>0</v>
      </c>
      <c r="Q145" s="209">
        <v>0</v>
      </c>
      <c r="R145" s="209">
        <f t="shared" si="2"/>
        <v>0</v>
      </c>
      <c r="S145" s="209">
        <v>0</v>
      </c>
      <c r="T145" s="210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1" t="s">
        <v>227</v>
      </c>
      <c r="AT145" s="211" t="s">
        <v>223</v>
      </c>
      <c r="AU145" s="211" t="s">
        <v>90</v>
      </c>
      <c r="AY145" s="14" t="s">
        <v>205</v>
      </c>
      <c r="BE145" s="212">
        <f t="shared" si="4"/>
        <v>0</v>
      </c>
      <c r="BF145" s="212">
        <f t="shared" si="5"/>
        <v>0</v>
      </c>
      <c r="BG145" s="212">
        <f t="shared" si="6"/>
        <v>0</v>
      </c>
      <c r="BH145" s="212">
        <f t="shared" si="7"/>
        <v>0</v>
      </c>
      <c r="BI145" s="212">
        <f t="shared" si="8"/>
        <v>0</v>
      </c>
      <c r="BJ145" s="14" t="s">
        <v>90</v>
      </c>
      <c r="BK145" s="212">
        <f t="shared" si="9"/>
        <v>0</v>
      </c>
      <c r="BL145" s="14" t="s">
        <v>211</v>
      </c>
      <c r="BM145" s="211" t="s">
        <v>329</v>
      </c>
    </row>
    <row r="146" spans="1:65" s="2" customFormat="1" ht="24.15" customHeight="1">
      <c r="A146" s="31"/>
      <c r="B146" s="32"/>
      <c r="C146" s="213" t="s">
        <v>271</v>
      </c>
      <c r="D146" s="213" t="s">
        <v>223</v>
      </c>
      <c r="E146" s="214" t="s">
        <v>902</v>
      </c>
      <c r="F146" s="215" t="s">
        <v>903</v>
      </c>
      <c r="G146" s="216" t="s">
        <v>278</v>
      </c>
      <c r="H146" s="217">
        <v>33</v>
      </c>
      <c r="I146" s="218"/>
      <c r="J146" s="219">
        <f t="shared" si="0"/>
        <v>0</v>
      </c>
      <c r="K146" s="220"/>
      <c r="L146" s="221"/>
      <c r="M146" s="222" t="s">
        <v>1</v>
      </c>
      <c r="N146" s="223" t="s">
        <v>45</v>
      </c>
      <c r="O146" s="72"/>
      <c r="P146" s="209">
        <f t="shared" si="1"/>
        <v>0</v>
      </c>
      <c r="Q146" s="209">
        <v>0</v>
      </c>
      <c r="R146" s="209">
        <f t="shared" si="2"/>
        <v>0</v>
      </c>
      <c r="S146" s="209">
        <v>0</v>
      </c>
      <c r="T146" s="210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1" t="s">
        <v>227</v>
      </c>
      <c r="AT146" s="211" t="s">
        <v>223</v>
      </c>
      <c r="AU146" s="211" t="s">
        <v>90</v>
      </c>
      <c r="AY146" s="14" t="s">
        <v>205</v>
      </c>
      <c r="BE146" s="212">
        <f t="shared" si="4"/>
        <v>0</v>
      </c>
      <c r="BF146" s="212">
        <f t="shared" si="5"/>
        <v>0</v>
      </c>
      <c r="BG146" s="212">
        <f t="shared" si="6"/>
        <v>0</v>
      </c>
      <c r="BH146" s="212">
        <f t="shared" si="7"/>
        <v>0</v>
      </c>
      <c r="BI146" s="212">
        <f t="shared" si="8"/>
        <v>0</v>
      </c>
      <c r="BJ146" s="14" t="s">
        <v>90</v>
      </c>
      <c r="BK146" s="212">
        <f t="shared" si="9"/>
        <v>0</v>
      </c>
      <c r="BL146" s="14" t="s">
        <v>211</v>
      </c>
      <c r="BM146" s="211" t="s">
        <v>337</v>
      </c>
    </row>
    <row r="147" spans="1:65" s="2" customFormat="1" ht="24.15" customHeight="1">
      <c r="A147" s="31"/>
      <c r="B147" s="32"/>
      <c r="C147" s="213" t="s">
        <v>275</v>
      </c>
      <c r="D147" s="213" t="s">
        <v>223</v>
      </c>
      <c r="E147" s="214" t="s">
        <v>904</v>
      </c>
      <c r="F147" s="215" t="s">
        <v>905</v>
      </c>
      <c r="G147" s="216" t="s">
        <v>278</v>
      </c>
      <c r="H147" s="217">
        <v>15.75</v>
      </c>
      <c r="I147" s="218"/>
      <c r="J147" s="219">
        <f t="shared" si="0"/>
        <v>0</v>
      </c>
      <c r="K147" s="220"/>
      <c r="L147" s="221"/>
      <c r="M147" s="222" t="s">
        <v>1</v>
      </c>
      <c r="N147" s="223" t="s">
        <v>45</v>
      </c>
      <c r="O147" s="72"/>
      <c r="P147" s="209">
        <f t="shared" si="1"/>
        <v>0</v>
      </c>
      <c r="Q147" s="209">
        <v>0</v>
      </c>
      <c r="R147" s="209">
        <f t="shared" si="2"/>
        <v>0</v>
      </c>
      <c r="S147" s="209">
        <v>0</v>
      </c>
      <c r="T147" s="210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1" t="s">
        <v>227</v>
      </c>
      <c r="AT147" s="211" t="s">
        <v>223</v>
      </c>
      <c r="AU147" s="211" t="s">
        <v>90</v>
      </c>
      <c r="AY147" s="14" t="s">
        <v>205</v>
      </c>
      <c r="BE147" s="212">
        <f t="shared" si="4"/>
        <v>0</v>
      </c>
      <c r="BF147" s="212">
        <f t="shared" si="5"/>
        <v>0</v>
      </c>
      <c r="BG147" s="212">
        <f t="shared" si="6"/>
        <v>0</v>
      </c>
      <c r="BH147" s="212">
        <f t="shared" si="7"/>
        <v>0</v>
      </c>
      <c r="BI147" s="212">
        <f t="shared" si="8"/>
        <v>0</v>
      </c>
      <c r="BJ147" s="14" t="s">
        <v>90</v>
      </c>
      <c r="BK147" s="212">
        <f t="shared" si="9"/>
        <v>0</v>
      </c>
      <c r="BL147" s="14" t="s">
        <v>211</v>
      </c>
      <c r="BM147" s="211" t="s">
        <v>345</v>
      </c>
    </row>
    <row r="148" spans="1:65" s="2" customFormat="1" ht="24.15" customHeight="1">
      <c r="A148" s="31"/>
      <c r="B148" s="32"/>
      <c r="C148" s="213" t="s">
        <v>280</v>
      </c>
      <c r="D148" s="213" t="s">
        <v>223</v>
      </c>
      <c r="E148" s="214" t="s">
        <v>906</v>
      </c>
      <c r="F148" s="215" t="s">
        <v>907</v>
      </c>
      <c r="G148" s="216" t="s">
        <v>278</v>
      </c>
      <c r="H148" s="217">
        <v>156</v>
      </c>
      <c r="I148" s="218"/>
      <c r="J148" s="219">
        <f t="shared" si="0"/>
        <v>0</v>
      </c>
      <c r="K148" s="220"/>
      <c r="L148" s="221"/>
      <c r="M148" s="222" t="s">
        <v>1</v>
      </c>
      <c r="N148" s="223" t="s">
        <v>45</v>
      </c>
      <c r="O148" s="72"/>
      <c r="P148" s="209">
        <f t="shared" si="1"/>
        <v>0</v>
      </c>
      <c r="Q148" s="209">
        <v>0</v>
      </c>
      <c r="R148" s="209">
        <f t="shared" si="2"/>
        <v>0</v>
      </c>
      <c r="S148" s="209">
        <v>0</v>
      </c>
      <c r="T148" s="210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211" t="s">
        <v>227</v>
      </c>
      <c r="AT148" s="211" t="s">
        <v>223</v>
      </c>
      <c r="AU148" s="211" t="s">
        <v>90</v>
      </c>
      <c r="AY148" s="14" t="s">
        <v>205</v>
      </c>
      <c r="BE148" s="212">
        <f t="shared" si="4"/>
        <v>0</v>
      </c>
      <c r="BF148" s="212">
        <f t="shared" si="5"/>
        <v>0</v>
      </c>
      <c r="BG148" s="212">
        <f t="shared" si="6"/>
        <v>0</v>
      </c>
      <c r="BH148" s="212">
        <f t="shared" si="7"/>
        <v>0</v>
      </c>
      <c r="BI148" s="212">
        <f t="shared" si="8"/>
        <v>0</v>
      </c>
      <c r="BJ148" s="14" t="s">
        <v>90</v>
      </c>
      <c r="BK148" s="212">
        <f t="shared" si="9"/>
        <v>0</v>
      </c>
      <c r="BL148" s="14" t="s">
        <v>211</v>
      </c>
      <c r="BM148" s="211" t="s">
        <v>353</v>
      </c>
    </row>
    <row r="149" spans="1:65" s="12" customFormat="1" ht="22.8" customHeight="1">
      <c r="B149" s="183"/>
      <c r="C149" s="184"/>
      <c r="D149" s="185" t="s">
        <v>78</v>
      </c>
      <c r="E149" s="197" t="s">
        <v>908</v>
      </c>
      <c r="F149" s="197" t="s">
        <v>909</v>
      </c>
      <c r="G149" s="184"/>
      <c r="H149" s="184"/>
      <c r="I149" s="187"/>
      <c r="J149" s="198">
        <f>BK149</f>
        <v>0</v>
      </c>
      <c r="K149" s="184"/>
      <c r="L149" s="189"/>
      <c r="M149" s="190"/>
      <c r="N149" s="191"/>
      <c r="O149" s="191"/>
      <c r="P149" s="192">
        <f>SUM(P150:P165)</f>
        <v>0</v>
      </c>
      <c r="Q149" s="191"/>
      <c r="R149" s="192">
        <f>SUM(R150:R165)</f>
        <v>0</v>
      </c>
      <c r="S149" s="191"/>
      <c r="T149" s="193">
        <f>SUM(T150:T165)</f>
        <v>0</v>
      </c>
      <c r="AR149" s="194" t="s">
        <v>85</v>
      </c>
      <c r="AT149" s="195" t="s">
        <v>78</v>
      </c>
      <c r="AU149" s="195" t="s">
        <v>85</v>
      </c>
      <c r="AY149" s="194" t="s">
        <v>205</v>
      </c>
      <c r="BK149" s="196">
        <f>SUM(BK150:BK165)</f>
        <v>0</v>
      </c>
    </row>
    <row r="150" spans="1:65" s="2" customFormat="1" ht="24.15" customHeight="1">
      <c r="A150" s="31"/>
      <c r="B150" s="32"/>
      <c r="C150" s="199" t="s">
        <v>284</v>
      </c>
      <c r="D150" s="199" t="s">
        <v>207</v>
      </c>
      <c r="E150" s="200" t="s">
        <v>910</v>
      </c>
      <c r="F150" s="201" t="s">
        <v>911</v>
      </c>
      <c r="G150" s="202" t="s">
        <v>302</v>
      </c>
      <c r="H150" s="203">
        <v>500</v>
      </c>
      <c r="I150" s="204"/>
      <c r="J150" s="205">
        <f t="shared" ref="J150:J165" si="10">ROUND(I150*H150,2)</f>
        <v>0</v>
      </c>
      <c r="K150" s="206"/>
      <c r="L150" s="36"/>
      <c r="M150" s="207" t="s">
        <v>1</v>
      </c>
      <c r="N150" s="208" t="s">
        <v>45</v>
      </c>
      <c r="O150" s="72"/>
      <c r="P150" s="209">
        <f t="shared" ref="P150:P165" si="11">O150*H150</f>
        <v>0</v>
      </c>
      <c r="Q150" s="209">
        <v>0</v>
      </c>
      <c r="R150" s="209">
        <f t="shared" ref="R150:R165" si="12">Q150*H150</f>
        <v>0</v>
      </c>
      <c r="S150" s="209">
        <v>0</v>
      </c>
      <c r="T150" s="210">
        <f t="shared" ref="T150:T165" si="13"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1" t="s">
        <v>211</v>
      </c>
      <c r="AT150" s="211" t="s">
        <v>207</v>
      </c>
      <c r="AU150" s="211" t="s">
        <v>90</v>
      </c>
      <c r="AY150" s="14" t="s">
        <v>205</v>
      </c>
      <c r="BE150" s="212">
        <f t="shared" ref="BE150:BE165" si="14">IF(N150="základná",J150,0)</f>
        <v>0</v>
      </c>
      <c r="BF150" s="212">
        <f t="shared" ref="BF150:BF165" si="15">IF(N150="znížená",J150,0)</f>
        <v>0</v>
      </c>
      <c r="BG150" s="212">
        <f t="shared" ref="BG150:BG165" si="16">IF(N150="zákl. prenesená",J150,0)</f>
        <v>0</v>
      </c>
      <c r="BH150" s="212">
        <f t="shared" ref="BH150:BH165" si="17">IF(N150="zníž. prenesená",J150,0)</f>
        <v>0</v>
      </c>
      <c r="BI150" s="212">
        <f t="shared" ref="BI150:BI165" si="18">IF(N150="nulová",J150,0)</f>
        <v>0</v>
      </c>
      <c r="BJ150" s="14" t="s">
        <v>90</v>
      </c>
      <c r="BK150" s="212">
        <f t="shared" ref="BK150:BK165" si="19">ROUND(I150*H150,2)</f>
        <v>0</v>
      </c>
      <c r="BL150" s="14" t="s">
        <v>211</v>
      </c>
      <c r="BM150" s="211" t="s">
        <v>361</v>
      </c>
    </row>
    <row r="151" spans="1:65" s="2" customFormat="1" ht="21.75" customHeight="1">
      <c r="A151" s="31"/>
      <c r="B151" s="32"/>
      <c r="C151" s="213" t="s">
        <v>8</v>
      </c>
      <c r="D151" s="213" t="s">
        <v>223</v>
      </c>
      <c r="E151" s="214" t="s">
        <v>912</v>
      </c>
      <c r="F151" s="215" t="s">
        <v>913</v>
      </c>
      <c r="G151" s="216" t="s">
        <v>302</v>
      </c>
      <c r="H151" s="217">
        <v>500</v>
      </c>
      <c r="I151" s="218"/>
      <c r="J151" s="219">
        <f t="shared" si="10"/>
        <v>0</v>
      </c>
      <c r="K151" s="220"/>
      <c r="L151" s="221"/>
      <c r="M151" s="222" t="s">
        <v>1</v>
      </c>
      <c r="N151" s="223" t="s">
        <v>45</v>
      </c>
      <c r="O151" s="72"/>
      <c r="P151" s="209">
        <f t="shared" si="11"/>
        <v>0</v>
      </c>
      <c r="Q151" s="209">
        <v>0</v>
      </c>
      <c r="R151" s="209">
        <f t="shared" si="12"/>
        <v>0</v>
      </c>
      <c r="S151" s="209">
        <v>0</v>
      </c>
      <c r="T151" s="210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1" t="s">
        <v>227</v>
      </c>
      <c r="AT151" s="211" t="s">
        <v>223</v>
      </c>
      <c r="AU151" s="211" t="s">
        <v>90</v>
      </c>
      <c r="AY151" s="14" t="s">
        <v>205</v>
      </c>
      <c r="BE151" s="212">
        <f t="shared" si="14"/>
        <v>0</v>
      </c>
      <c r="BF151" s="212">
        <f t="shared" si="15"/>
        <v>0</v>
      </c>
      <c r="BG151" s="212">
        <f t="shared" si="16"/>
        <v>0</v>
      </c>
      <c r="BH151" s="212">
        <f t="shared" si="17"/>
        <v>0</v>
      </c>
      <c r="BI151" s="212">
        <f t="shared" si="18"/>
        <v>0</v>
      </c>
      <c r="BJ151" s="14" t="s">
        <v>90</v>
      </c>
      <c r="BK151" s="212">
        <f t="shared" si="19"/>
        <v>0</v>
      </c>
      <c r="BL151" s="14" t="s">
        <v>211</v>
      </c>
      <c r="BM151" s="211" t="s">
        <v>369</v>
      </c>
    </row>
    <row r="152" spans="1:65" s="2" customFormat="1" ht="24.15" customHeight="1">
      <c r="A152" s="31"/>
      <c r="B152" s="32"/>
      <c r="C152" s="199" t="s">
        <v>291</v>
      </c>
      <c r="D152" s="199" t="s">
        <v>207</v>
      </c>
      <c r="E152" s="200" t="s">
        <v>914</v>
      </c>
      <c r="F152" s="201" t="s">
        <v>915</v>
      </c>
      <c r="G152" s="202" t="s">
        <v>302</v>
      </c>
      <c r="H152" s="203">
        <v>1900</v>
      </c>
      <c r="I152" s="204"/>
      <c r="J152" s="205">
        <f t="shared" si="10"/>
        <v>0</v>
      </c>
      <c r="K152" s="206"/>
      <c r="L152" s="36"/>
      <c r="M152" s="207" t="s">
        <v>1</v>
      </c>
      <c r="N152" s="208" t="s">
        <v>45</v>
      </c>
      <c r="O152" s="72"/>
      <c r="P152" s="209">
        <f t="shared" si="11"/>
        <v>0</v>
      </c>
      <c r="Q152" s="209">
        <v>0</v>
      </c>
      <c r="R152" s="209">
        <f t="shared" si="12"/>
        <v>0</v>
      </c>
      <c r="S152" s="209">
        <v>0</v>
      </c>
      <c r="T152" s="210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1" t="s">
        <v>211</v>
      </c>
      <c r="AT152" s="211" t="s">
        <v>207</v>
      </c>
      <c r="AU152" s="211" t="s">
        <v>90</v>
      </c>
      <c r="AY152" s="14" t="s">
        <v>205</v>
      </c>
      <c r="BE152" s="212">
        <f t="shared" si="14"/>
        <v>0</v>
      </c>
      <c r="BF152" s="212">
        <f t="shared" si="15"/>
        <v>0</v>
      </c>
      <c r="BG152" s="212">
        <f t="shared" si="16"/>
        <v>0</v>
      </c>
      <c r="BH152" s="212">
        <f t="shared" si="17"/>
        <v>0</v>
      </c>
      <c r="BI152" s="212">
        <f t="shared" si="18"/>
        <v>0</v>
      </c>
      <c r="BJ152" s="14" t="s">
        <v>90</v>
      </c>
      <c r="BK152" s="212">
        <f t="shared" si="19"/>
        <v>0</v>
      </c>
      <c r="BL152" s="14" t="s">
        <v>211</v>
      </c>
      <c r="BM152" s="211" t="s">
        <v>377</v>
      </c>
    </row>
    <row r="153" spans="1:65" s="2" customFormat="1" ht="21.75" customHeight="1">
      <c r="A153" s="31"/>
      <c r="B153" s="32"/>
      <c r="C153" s="213" t="s">
        <v>295</v>
      </c>
      <c r="D153" s="213" t="s">
        <v>223</v>
      </c>
      <c r="E153" s="214" t="s">
        <v>916</v>
      </c>
      <c r="F153" s="215" t="s">
        <v>917</v>
      </c>
      <c r="G153" s="216" t="s">
        <v>302</v>
      </c>
      <c r="H153" s="217">
        <v>1900</v>
      </c>
      <c r="I153" s="218"/>
      <c r="J153" s="219">
        <f t="shared" si="10"/>
        <v>0</v>
      </c>
      <c r="K153" s="220"/>
      <c r="L153" s="221"/>
      <c r="M153" s="222" t="s">
        <v>1</v>
      </c>
      <c r="N153" s="223" t="s">
        <v>45</v>
      </c>
      <c r="O153" s="72"/>
      <c r="P153" s="209">
        <f t="shared" si="11"/>
        <v>0</v>
      </c>
      <c r="Q153" s="209">
        <v>0</v>
      </c>
      <c r="R153" s="209">
        <f t="shared" si="12"/>
        <v>0</v>
      </c>
      <c r="S153" s="209">
        <v>0</v>
      </c>
      <c r="T153" s="210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11" t="s">
        <v>227</v>
      </c>
      <c r="AT153" s="211" t="s">
        <v>223</v>
      </c>
      <c r="AU153" s="211" t="s">
        <v>90</v>
      </c>
      <c r="AY153" s="14" t="s">
        <v>205</v>
      </c>
      <c r="BE153" s="212">
        <f t="shared" si="14"/>
        <v>0</v>
      </c>
      <c r="BF153" s="212">
        <f t="shared" si="15"/>
        <v>0</v>
      </c>
      <c r="BG153" s="212">
        <f t="shared" si="16"/>
        <v>0</v>
      </c>
      <c r="BH153" s="212">
        <f t="shared" si="17"/>
        <v>0</v>
      </c>
      <c r="BI153" s="212">
        <f t="shared" si="18"/>
        <v>0</v>
      </c>
      <c r="BJ153" s="14" t="s">
        <v>90</v>
      </c>
      <c r="BK153" s="212">
        <f t="shared" si="19"/>
        <v>0</v>
      </c>
      <c r="BL153" s="14" t="s">
        <v>211</v>
      </c>
      <c r="BM153" s="211" t="s">
        <v>385</v>
      </c>
    </row>
    <row r="154" spans="1:65" s="2" customFormat="1" ht="24.15" customHeight="1">
      <c r="A154" s="31"/>
      <c r="B154" s="32"/>
      <c r="C154" s="199" t="s">
        <v>299</v>
      </c>
      <c r="D154" s="199" t="s">
        <v>207</v>
      </c>
      <c r="E154" s="200" t="s">
        <v>918</v>
      </c>
      <c r="F154" s="201" t="s">
        <v>919</v>
      </c>
      <c r="G154" s="202" t="s">
        <v>302</v>
      </c>
      <c r="H154" s="203">
        <v>1000</v>
      </c>
      <c r="I154" s="204"/>
      <c r="J154" s="205">
        <f t="shared" si="10"/>
        <v>0</v>
      </c>
      <c r="K154" s="206"/>
      <c r="L154" s="36"/>
      <c r="M154" s="207" t="s">
        <v>1</v>
      </c>
      <c r="N154" s="208" t="s">
        <v>45</v>
      </c>
      <c r="O154" s="72"/>
      <c r="P154" s="209">
        <f t="shared" si="11"/>
        <v>0</v>
      </c>
      <c r="Q154" s="209">
        <v>0</v>
      </c>
      <c r="R154" s="209">
        <f t="shared" si="12"/>
        <v>0</v>
      </c>
      <c r="S154" s="209">
        <v>0</v>
      </c>
      <c r="T154" s="210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211" t="s">
        <v>211</v>
      </c>
      <c r="AT154" s="211" t="s">
        <v>207</v>
      </c>
      <c r="AU154" s="211" t="s">
        <v>90</v>
      </c>
      <c r="AY154" s="14" t="s">
        <v>205</v>
      </c>
      <c r="BE154" s="212">
        <f t="shared" si="14"/>
        <v>0</v>
      </c>
      <c r="BF154" s="212">
        <f t="shared" si="15"/>
        <v>0</v>
      </c>
      <c r="BG154" s="212">
        <f t="shared" si="16"/>
        <v>0</v>
      </c>
      <c r="BH154" s="212">
        <f t="shared" si="17"/>
        <v>0</v>
      </c>
      <c r="BI154" s="212">
        <f t="shared" si="18"/>
        <v>0</v>
      </c>
      <c r="BJ154" s="14" t="s">
        <v>90</v>
      </c>
      <c r="BK154" s="212">
        <f t="shared" si="19"/>
        <v>0</v>
      </c>
      <c r="BL154" s="14" t="s">
        <v>211</v>
      </c>
      <c r="BM154" s="211" t="s">
        <v>393</v>
      </c>
    </row>
    <row r="155" spans="1:65" s="2" customFormat="1" ht="21.75" customHeight="1">
      <c r="A155" s="31"/>
      <c r="B155" s="32"/>
      <c r="C155" s="213" t="s">
        <v>305</v>
      </c>
      <c r="D155" s="213" t="s">
        <v>223</v>
      </c>
      <c r="E155" s="214" t="s">
        <v>920</v>
      </c>
      <c r="F155" s="215" t="s">
        <v>921</v>
      </c>
      <c r="G155" s="216" t="s">
        <v>302</v>
      </c>
      <c r="H155" s="217">
        <v>1000</v>
      </c>
      <c r="I155" s="218"/>
      <c r="J155" s="219">
        <f t="shared" si="10"/>
        <v>0</v>
      </c>
      <c r="K155" s="220"/>
      <c r="L155" s="221"/>
      <c r="M155" s="222" t="s">
        <v>1</v>
      </c>
      <c r="N155" s="223" t="s">
        <v>45</v>
      </c>
      <c r="O155" s="72"/>
      <c r="P155" s="209">
        <f t="shared" si="11"/>
        <v>0</v>
      </c>
      <c r="Q155" s="209">
        <v>0</v>
      </c>
      <c r="R155" s="209">
        <f t="shared" si="12"/>
        <v>0</v>
      </c>
      <c r="S155" s="209">
        <v>0</v>
      </c>
      <c r="T155" s="210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1" t="s">
        <v>227</v>
      </c>
      <c r="AT155" s="211" t="s">
        <v>223</v>
      </c>
      <c r="AU155" s="211" t="s">
        <v>90</v>
      </c>
      <c r="AY155" s="14" t="s">
        <v>205</v>
      </c>
      <c r="BE155" s="212">
        <f t="shared" si="14"/>
        <v>0</v>
      </c>
      <c r="BF155" s="212">
        <f t="shared" si="15"/>
        <v>0</v>
      </c>
      <c r="BG155" s="212">
        <f t="shared" si="16"/>
        <v>0</v>
      </c>
      <c r="BH155" s="212">
        <f t="shared" si="17"/>
        <v>0</v>
      </c>
      <c r="BI155" s="212">
        <f t="shared" si="18"/>
        <v>0</v>
      </c>
      <c r="BJ155" s="14" t="s">
        <v>90</v>
      </c>
      <c r="BK155" s="212">
        <f t="shared" si="19"/>
        <v>0</v>
      </c>
      <c r="BL155" s="14" t="s">
        <v>211</v>
      </c>
      <c r="BM155" s="211" t="s">
        <v>401</v>
      </c>
    </row>
    <row r="156" spans="1:65" s="2" customFormat="1" ht="24.15" customHeight="1">
      <c r="A156" s="31"/>
      <c r="B156" s="32"/>
      <c r="C156" s="199" t="s">
        <v>309</v>
      </c>
      <c r="D156" s="199" t="s">
        <v>207</v>
      </c>
      <c r="E156" s="200" t="s">
        <v>922</v>
      </c>
      <c r="F156" s="201" t="s">
        <v>923</v>
      </c>
      <c r="G156" s="202" t="s">
        <v>302</v>
      </c>
      <c r="H156" s="203">
        <v>550</v>
      </c>
      <c r="I156" s="204"/>
      <c r="J156" s="205">
        <f t="shared" si="10"/>
        <v>0</v>
      </c>
      <c r="K156" s="206"/>
      <c r="L156" s="36"/>
      <c r="M156" s="207" t="s">
        <v>1</v>
      </c>
      <c r="N156" s="208" t="s">
        <v>45</v>
      </c>
      <c r="O156" s="72"/>
      <c r="P156" s="209">
        <f t="shared" si="11"/>
        <v>0</v>
      </c>
      <c r="Q156" s="209">
        <v>0</v>
      </c>
      <c r="R156" s="209">
        <f t="shared" si="12"/>
        <v>0</v>
      </c>
      <c r="S156" s="209">
        <v>0</v>
      </c>
      <c r="T156" s="210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11" t="s">
        <v>211</v>
      </c>
      <c r="AT156" s="211" t="s">
        <v>207</v>
      </c>
      <c r="AU156" s="211" t="s">
        <v>90</v>
      </c>
      <c r="AY156" s="14" t="s">
        <v>205</v>
      </c>
      <c r="BE156" s="212">
        <f t="shared" si="14"/>
        <v>0</v>
      </c>
      <c r="BF156" s="212">
        <f t="shared" si="15"/>
        <v>0</v>
      </c>
      <c r="BG156" s="212">
        <f t="shared" si="16"/>
        <v>0</v>
      </c>
      <c r="BH156" s="212">
        <f t="shared" si="17"/>
        <v>0</v>
      </c>
      <c r="BI156" s="212">
        <f t="shared" si="18"/>
        <v>0</v>
      </c>
      <c r="BJ156" s="14" t="s">
        <v>90</v>
      </c>
      <c r="BK156" s="212">
        <f t="shared" si="19"/>
        <v>0</v>
      </c>
      <c r="BL156" s="14" t="s">
        <v>211</v>
      </c>
      <c r="BM156" s="211" t="s">
        <v>409</v>
      </c>
    </row>
    <row r="157" spans="1:65" s="2" customFormat="1" ht="21.75" customHeight="1">
      <c r="A157" s="31"/>
      <c r="B157" s="32"/>
      <c r="C157" s="213" t="s">
        <v>313</v>
      </c>
      <c r="D157" s="213" t="s">
        <v>223</v>
      </c>
      <c r="E157" s="214" t="s">
        <v>924</v>
      </c>
      <c r="F157" s="215" t="s">
        <v>925</v>
      </c>
      <c r="G157" s="216" t="s">
        <v>302</v>
      </c>
      <c r="H157" s="217">
        <v>550</v>
      </c>
      <c r="I157" s="218"/>
      <c r="J157" s="219">
        <f t="shared" si="10"/>
        <v>0</v>
      </c>
      <c r="K157" s="220"/>
      <c r="L157" s="221"/>
      <c r="M157" s="222" t="s">
        <v>1</v>
      </c>
      <c r="N157" s="223" t="s">
        <v>45</v>
      </c>
      <c r="O157" s="72"/>
      <c r="P157" s="209">
        <f t="shared" si="11"/>
        <v>0</v>
      </c>
      <c r="Q157" s="209">
        <v>0</v>
      </c>
      <c r="R157" s="209">
        <f t="shared" si="12"/>
        <v>0</v>
      </c>
      <c r="S157" s="209">
        <v>0</v>
      </c>
      <c r="T157" s="210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11" t="s">
        <v>227</v>
      </c>
      <c r="AT157" s="211" t="s">
        <v>223</v>
      </c>
      <c r="AU157" s="211" t="s">
        <v>90</v>
      </c>
      <c r="AY157" s="14" t="s">
        <v>205</v>
      </c>
      <c r="BE157" s="212">
        <f t="shared" si="14"/>
        <v>0</v>
      </c>
      <c r="BF157" s="212">
        <f t="shared" si="15"/>
        <v>0</v>
      </c>
      <c r="BG157" s="212">
        <f t="shared" si="16"/>
        <v>0</v>
      </c>
      <c r="BH157" s="212">
        <f t="shared" si="17"/>
        <v>0</v>
      </c>
      <c r="BI157" s="212">
        <f t="shared" si="18"/>
        <v>0</v>
      </c>
      <c r="BJ157" s="14" t="s">
        <v>90</v>
      </c>
      <c r="BK157" s="212">
        <f t="shared" si="19"/>
        <v>0</v>
      </c>
      <c r="BL157" s="14" t="s">
        <v>211</v>
      </c>
      <c r="BM157" s="211" t="s">
        <v>417</v>
      </c>
    </row>
    <row r="158" spans="1:65" s="2" customFormat="1" ht="24.15" customHeight="1">
      <c r="A158" s="31"/>
      <c r="B158" s="32"/>
      <c r="C158" s="199" t="s">
        <v>317</v>
      </c>
      <c r="D158" s="199" t="s">
        <v>207</v>
      </c>
      <c r="E158" s="200" t="s">
        <v>926</v>
      </c>
      <c r="F158" s="201" t="s">
        <v>927</v>
      </c>
      <c r="G158" s="202" t="s">
        <v>302</v>
      </c>
      <c r="H158" s="203">
        <v>50</v>
      </c>
      <c r="I158" s="204"/>
      <c r="J158" s="205">
        <f t="shared" si="10"/>
        <v>0</v>
      </c>
      <c r="K158" s="206"/>
      <c r="L158" s="36"/>
      <c r="M158" s="207" t="s">
        <v>1</v>
      </c>
      <c r="N158" s="208" t="s">
        <v>45</v>
      </c>
      <c r="O158" s="72"/>
      <c r="P158" s="209">
        <f t="shared" si="11"/>
        <v>0</v>
      </c>
      <c r="Q158" s="209">
        <v>0</v>
      </c>
      <c r="R158" s="209">
        <f t="shared" si="12"/>
        <v>0</v>
      </c>
      <c r="S158" s="209">
        <v>0</v>
      </c>
      <c r="T158" s="210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11" t="s">
        <v>211</v>
      </c>
      <c r="AT158" s="211" t="s">
        <v>207</v>
      </c>
      <c r="AU158" s="211" t="s">
        <v>90</v>
      </c>
      <c r="AY158" s="14" t="s">
        <v>205</v>
      </c>
      <c r="BE158" s="212">
        <f t="shared" si="14"/>
        <v>0</v>
      </c>
      <c r="BF158" s="212">
        <f t="shared" si="15"/>
        <v>0</v>
      </c>
      <c r="BG158" s="212">
        <f t="shared" si="16"/>
        <v>0</v>
      </c>
      <c r="BH158" s="212">
        <f t="shared" si="17"/>
        <v>0</v>
      </c>
      <c r="BI158" s="212">
        <f t="shared" si="18"/>
        <v>0</v>
      </c>
      <c r="BJ158" s="14" t="s">
        <v>90</v>
      </c>
      <c r="BK158" s="212">
        <f t="shared" si="19"/>
        <v>0</v>
      </c>
      <c r="BL158" s="14" t="s">
        <v>211</v>
      </c>
      <c r="BM158" s="211" t="s">
        <v>425</v>
      </c>
    </row>
    <row r="159" spans="1:65" s="2" customFormat="1" ht="21.75" customHeight="1">
      <c r="A159" s="31"/>
      <c r="B159" s="32"/>
      <c r="C159" s="213" t="s">
        <v>321</v>
      </c>
      <c r="D159" s="213" t="s">
        <v>223</v>
      </c>
      <c r="E159" s="214" t="s">
        <v>928</v>
      </c>
      <c r="F159" s="215" t="s">
        <v>929</v>
      </c>
      <c r="G159" s="216" t="s">
        <v>302</v>
      </c>
      <c r="H159" s="217">
        <v>50</v>
      </c>
      <c r="I159" s="218"/>
      <c r="J159" s="219">
        <f t="shared" si="10"/>
        <v>0</v>
      </c>
      <c r="K159" s="220"/>
      <c r="L159" s="221"/>
      <c r="M159" s="222" t="s">
        <v>1</v>
      </c>
      <c r="N159" s="223" t="s">
        <v>45</v>
      </c>
      <c r="O159" s="72"/>
      <c r="P159" s="209">
        <f t="shared" si="11"/>
        <v>0</v>
      </c>
      <c r="Q159" s="209">
        <v>0</v>
      </c>
      <c r="R159" s="209">
        <f t="shared" si="12"/>
        <v>0</v>
      </c>
      <c r="S159" s="209">
        <v>0</v>
      </c>
      <c r="T159" s="210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211" t="s">
        <v>227</v>
      </c>
      <c r="AT159" s="211" t="s">
        <v>223</v>
      </c>
      <c r="AU159" s="211" t="s">
        <v>90</v>
      </c>
      <c r="AY159" s="14" t="s">
        <v>205</v>
      </c>
      <c r="BE159" s="212">
        <f t="shared" si="14"/>
        <v>0</v>
      </c>
      <c r="BF159" s="212">
        <f t="shared" si="15"/>
        <v>0</v>
      </c>
      <c r="BG159" s="212">
        <f t="shared" si="16"/>
        <v>0</v>
      </c>
      <c r="BH159" s="212">
        <f t="shared" si="17"/>
        <v>0</v>
      </c>
      <c r="BI159" s="212">
        <f t="shared" si="18"/>
        <v>0</v>
      </c>
      <c r="BJ159" s="14" t="s">
        <v>90</v>
      </c>
      <c r="BK159" s="212">
        <f t="shared" si="19"/>
        <v>0</v>
      </c>
      <c r="BL159" s="14" t="s">
        <v>211</v>
      </c>
      <c r="BM159" s="211" t="s">
        <v>433</v>
      </c>
    </row>
    <row r="160" spans="1:65" s="2" customFormat="1" ht="24.15" customHeight="1">
      <c r="A160" s="31"/>
      <c r="B160" s="32"/>
      <c r="C160" s="199" t="s">
        <v>325</v>
      </c>
      <c r="D160" s="199" t="s">
        <v>207</v>
      </c>
      <c r="E160" s="200" t="s">
        <v>930</v>
      </c>
      <c r="F160" s="201" t="s">
        <v>931</v>
      </c>
      <c r="G160" s="202" t="s">
        <v>302</v>
      </c>
      <c r="H160" s="203">
        <v>150</v>
      </c>
      <c r="I160" s="204"/>
      <c r="J160" s="205">
        <f t="shared" si="10"/>
        <v>0</v>
      </c>
      <c r="K160" s="206"/>
      <c r="L160" s="36"/>
      <c r="M160" s="207" t="s">
        <v>1</v>
      </c>
      <c r="N160" s="208" t="s">
        <v>45</v>
      </c>
      <c r="O160" s="72"/>
      <c r="P160" s="209">
        <f t="shared" si="11"/>
        <v>0</v>
      </c>
      <c r="Q160" s="209">
        <v>0</v>
      </c>
      <c r="R160" s="209">
        <f t="shared" si="12"/>
        <v>0</v>
      </c>
      <c r="S160" s="209">
        <v>0</v>
      </c>
      <c r="T160" s="210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11" t="s">
        <v>211</v>
      </c>
      <c r="AT160" s="211" t="s">
        <v>207</v>
      </c>
      <c r="AU160" s="211" t="s">
        <v>90</v>
      </c>
      <c r="AY160" s="14" t="s">
        <v>205</v>
      </c>
      <c r="BE160" s="212">
        <f t="shared" si="14"/>
        <v>0</v>
      </c>
      <c r="BF160" s="212">
        <f t="shared" si="15"/>
        <v>0</v>
      </c>
      <c r="BG160" s="212">
        <f t="shared" si="16"/>
        <v>0</v>
      </c>
      <c r="BH160" s="212">
        <f t="shared" si="17"/>
        <v>0</v>
      </c>
      <c r="BI160" s="212">
        <f t="shared" si="18"/>
        <v>0</v>
      </c>
      <c r="BJ160" s="14" t="s">
        <v>90</v>
      </c>
      <c r="BK160" s="212">
        <f t="shared" si="19"/>
        <v>0</v>
      </c>
      <c r="BL160" s="14" t="s">
        <v>211</v>
      </c>
      <c r="BM160" s="211" t="s">
        <v>441</v>
      </c>
    </row>
    <row r="161" spans="1:65" s="2" customFormat="1" ht="21.75" customHeight="1">
      <c r="A161" s="31"/>
      <c r="B161" s="32"/>
      <c r="C161" s="213" t="s">
        <v>329</v>
      </c>
      <c r="D161" s="213" t="s">
        <v>223</v>
      </c>
      <c r="E161" s="214" t="s">
        <v>932</v>
      </c>
      <c r="F161" s="215" t="s">
        <v>933</v>
      </c>
      <c r="G161" s="216" t="s">
        <v>302</v>
      </c>
      <c r="H161" s="217">
        <v>150</v>
      </c>
      <c r="I161" s="218"/>
      <c r="J161" s="219">
        <f t="shared" si="10"/>
        <v>0</v>
      </c>
      <c r="K161" s="220"/>
      <c r="L161" s="221"/>
      <c r="M161" s="222" t="s">
        <v>1</v>
      </c>
      <c r="N161" s="223" t="s">
        <v>45</v>
      </c>
      <c r="O161" s="72"/>
      <c r="P161" s="209">
        <f t="shared" si="11"/>
        <v>0</v>
      </c>
      <c r="Q161" s="209">
        <v>0</v>
      </c>
      <c r="R161" s="209">
        <f t="shared" si="12"/>
        <v>0</v>
      </c>
      <c r="S161" s="209">
        <v>0</v>
      </c>
      <c r="T161" s="210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211" t="s">
        <v>227</v>
      </c>
      <c r="AT161" s="211" t="s">
        <v>223</v>
      </c>
      <c r="AU161" s="211" t="s">
        <v>90</v>
      </c>
      <c r="AY161" s="14" t="s">
        <v>205</v>
      </c>
      <c r="BE161" s="212">
        <f t="shared" si="14"/>
        <v>0</v>
      </c>
      <c r="BF161" s="212">
        <f t="shared" si="15"/>
        <v>0</v>
      </c>
      <c r="BG161" s="212">
        <f t="shared" si="16"/>
        <v>0</v>
      </c>
      <c r="BH161" s="212">
        <f t="shared" si="17"/>
        <v>0</v>
      </c>
      <c r="BI161" s="212">
        <f t="shared" si="18"/>
        <v>0</v>
      </c>
      <c r="BJ161" s="14" t="s">
        <v>90</v>
      </c>
      <c r="BK161" s="212">
        <f t="shared" si="19"/>
        <v>0</v>
      </c>
      <c r="BL161" s="14" t="s">
        <v>211</v>
      </c>
      <c r="BM161" s="211" t="s">
        <v>449</v>
      </c>
    </row>
    <row r="162" spans="1:65" s="2" customFormat="1" ht="24.15" customHeight="1">
      <c r="A162" s="31"/>
      <c r="B162" s="32"/>
      <c r="C162" s="199" t="s">
        <v>333</v>
      </c>
      <c r="D162" s="199" t="s">
        <v>207</v>
      </c>
      <c r="E162" s="200" t="s">
        <v>934</v>
      </c>
      <c r="F162" s="201" t="s">
        <v>935</v>
      </c>
      <c r="G162" s="202" t="s">
        <v>302</v>
      </c>
      <c r="H162" s="203">
        <v>150</v>
      </c>
      <c r="I162" s="204"/>
      <c r="J162" s="205">
        <f t="shared" si="10"/>
        <v>0</v>
      </c>
      <c r="K162" s="206"/>
      <c r="L162" s="36"/>
      <c r="M162" s="207" t="s">
        <v>1</v>
      </c>
      <c r="N162" s="208" t="s">
        <v>45</v>
      </c>
      <c r="O162" s="72"/>
      <c r="P162" s="209">
        <f t="shared" si="11"/>
        <v>0</v>
      </c>
      <c r="Q162" s="209">
        <v>0</v>
      </c>
      <c r="R162" s="209">
        <f t="shared" si="12"/>
        <v>0</v>
      </c>
      <c r="S162" s="209">
        <v>0</v>
      </c>
      <c r="T162" s="210">
        <f t="shared" si="1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11" t="s">
        <v>211</v>
      </c>
      <c r="AT162" s="211" t="s">
        <v>207</v>
      </c>
      <c r="AU162" s="211" t="s">
        <v>90</v>
      </c>
      <c r="AY162" s="14" t="s">
        <v>205</v>
      </c>
      <c r="BE162" s="212">
        <f t="shared" si="14"/>
        <v>0</v>
      </c>
      <c r="BF162" s="212">
        <f t="shared" si="15"/>
        <v>0</v>
      </c>
      <c r="BG162" s="212">
        <f t="shared" si="16"/>
        <v>0</v>
      </c>
      <c r="BH162" s="212">
        <f t="shared" si="17"/>
        <v>0</v>
      </c>
      <c r="BI162" s="212">
        <f t="shared" si="18"/>
        <v>0</v>
      </c>
      <c r="BJ162" s="14" t="s">
        <v>90</v>
      </c>
      <c r="BK162" s="212">
        <f t="shared" si="19"/>
        <v>0</v>
      </c>
      <c r="BL162" s="14" t="s">
        <v>211</v>
      </c>
      <c r="BM162" s="211" t="s">
        <v>459</v>
      </c>
    </row>
    <row r="163" spans="1:65" s="2" customFormat="1" ht="16.5" customHeight="1">
      <c r="A163" s="31"/>
      <c r="B163" s="32"/>
      <c r="C163" s="213" t="s">
        <v>337</v>
      </c>
      <c r="D163" s="213" t="s">
        <v>223</v>
      </c>
      <c r="E163" s="214" t="s">
        <v>936</v>
      </c>
      <c r="F163" s="215" t="s">
        <v>937</v>
      </c>
      <c r="G163" s="216" t="s">
        <v>302</v>
      </c>
      <c r="H163" s="217">
        <v>150</v>
      </c>
      <c r="I163" s="218"/>
      <c r="J163" s="219">
        <f t="shared" si="10"/>
        <v>0</v>
      </c>
      <c r="K163" s="220"/>
      <c r="L163" s="221"/>
      <c r="M163" s="222" t="s">
        <v>1</v>
      </c>
      <c r="N163" s="223" t="s">
        <v>45</v>
      </c>
      <c r="O163" s="72"/>
      <c r="P163" s="209">
        <f t="shared" si="11"/>
        <v>0</v>
      </c>
      <c r="Q163" s="209">
        <v>0</v>
      </c>
      <c r="R163" s="209">
        <f t="shared" si="12"/>
        <v>0</v>
      </c>
      <c r="S163" s="209">
        <v>0</v>
      </c>
      <c r="T163" s="210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11" t="s">
        <v>227</v>
      </c>
      <c r="AT163" s="211" t="s">
        <v>223</v>
      </c>
      <c r="AU163" s="211" t="s">
        <v>90</v>
      </c>
      <c r="AY163" s="14" t="s">
        <v>205</v>
      </c>
      <c r="BE163" s="212">
        <f t="shared" si="14"/>
        <v>0</v>
      </c>
      <c r="BF163" s="212">
        <f t="shared" si="15"/>
        <v>0</v>
      </c>
      <c r="BG163" s="212">
        <f t="shared" si="16"/>
        <v>0</v>
      </c>
      <c r="BH163" s="212">
        <f t="shared" si="17"/>
        <v>0</v>
      </c>
      <c r="BI163" s="212">
        <f t="shared" si="18"/>
        <v>0</v>
      </c>
      <c r="BJ163" s="14" t="s">
        <v>90</v>
      </c>
      <c r="BK163" s="212">
        <f t="shared" si="19"/>
        <v>0</v>
      </c>
      <c r="BL163" s="14" t="s">
        <v>211</v>
      </c>
      <c r="BM163" s="211" t="s">
        <v>471</v>
      </c>
    </row>
    <row r="164" spans="1:65" s="2" customFormat="1" ht="24.15" customHeight="1">
      <c r="A164" s="31"/>
      <c r="B164" s="32"/>
      <c r="C164" s="199" t="s">
        <v>341</v>
      </c>
      <c r="D164" s="199" t="s">
        <v>207</v>
      </c>
      <c r="E164" s="200" t="s">
        <v>938</v>
      </c>
      <c r="F164" s="201" t="s">
        <v>939</v>
      </c>
      <c r="G164" s="202" t="s">
        <v>302</v>
      </c>
      <c r="H164" s="203">
        <v>200</v>
      </c>
      <c r="I164" s="204"/>
      <c r="J164" s="205">
        <f t="shared" si="10"/>
        <v>0</v>
      </c>
      <c r="K164" s="206"/>
      <c r="L164" s="36"/>
      <c r="M164" s="207" t="s">
        <v>1</v>
      </c>
      <c r="N164" s="208" t="s">
        <v>45</v>
      </c>
      <c r="O164" s="72"/>
      <c r="P164" s="209">
        <f t="shared" si="11"/>
        <v>0</v>
      </c>
      <c r="Q164" s="209">
        <v>0</v>
      </c>
      <c r="R164" s="209">
        <f t="shared" si="12"/>
        <v>0</v>
      </c>
      <c r="S164" s="209">
        <v>0</v>
      </c>
      <c r="T164" s="210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11" t="s">
        <v>211</v>
      </c>
      <c r="AT164" s="211" t="s">
        <v>207</v>
      </c>
      <c r="AU164" s="211" t="s">
        <v>90</v>
      </c>
      <c r="AY164" s="14" t="s">
        <v>205</v>
      </c>
      <c r="BE164" s="212">
        <f t="shared" si="14"/>
        <v>0</v>
      </c>
      <c r="BF164" s="212">
        <f t="shared" si="15"/>
        <v>0</v>
      </c>
      <c r="BG164" s="212">
        <f t="shared" si="16"/>
        <v>0</v>
      </c>
      <c r="BH164" s="212">
        <f t="shared" si="17"/>
        <v>0</v>
      </c>
      <c r="BI164" s="212">
        <f t="shared" si="18"/>
        <v>0</v>
      </c>
      <c r="BJ164" s="14" t="s">
        <v>90</v>
      </c>
      <c r="BK164" s="212">
        <f t="shared" si="19"/>
        <v>0</v>
      </c>
      <c r="BL164" s="14" t="s">
        <v>211</v>
      </c>
      <c r="BM164" s="211" t="s">
        <v>480</v>
      </c>
    </row>
    <row r="165" spans="1:65" s="2" customFormat="1" ht="16.5" customHeight="1">
      <c r="A165" s="31"/>
      <c r="B165" s="32"/>
      <c r="C165" s="213" t="s">
        <v>345</v>
      </c>
      <c r="D165" s="213" t="s">
        <v>223</v>
      </c>
      <c r="E165" s="214" t="s">
        <v>940</v>
      </c>
      <c r="F165" s="215" t="s">
        <v>941</v>
      </c>
      <c r="G165" s="216" t="s">
        <v>302</v>
      </c>
      <c r="H165" s="217">
        <v>200</v>
      </c>
      <c r="I165" s="218"/>
      <c r="J165" s="219">
        <f t="shared" si="10"/>
        <v>0</v>
      </c>
      <c r="K165" s="220"/>
      <c r="L165" s="221"/>
      <c r="M165" s="222" t="s">
        <v>1</v>
      </c>
      <c r="N165" s="223" t="s">
        <v>45</v>
      </c>
      <c r="O165" s="72"/>
      <c r="P165" s="209">
        <f t="shared" si="11"/>
        <v>0</v>
      </c>
      <c r="Q165" s="209">
        <v>0</v>
      </c>
      <c r="R165" s="209">
        <f t="shared" si="12"/>
        <v>0</v>
      </c>
      <c r="S165" s="209">
        <v>0</v>
      </c>
      <c r="T165" s="210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11" t="s">
        <v>227</v>
      </c>
      <c r="AT165" s="211" t="s">
        <v>223</v>
      </c>
      <c r="AU165" s="211" t="s">
        <v>90</v>
      </c>
      <c r="AY165" s="14" t="s">
        <v>205</v>
      </c>
      <c r="BE165" s="212">
        <f t="shared" si="14"/>
        <v>0</v>
      </c>
      <c r="BF165" s="212">
        <f t="shared" si="15"/>
        <v>0</v>
      </c>
      <c r="BG165" s="212">
        <f t="shared" si="16"/>
        <v>0</v>
      </c>
      <c r="BH165" s="212">
        <f t="shared" si="17"/>
        <v>0</v>
      </c>
      <c r="BI165" s="212">
        <f t="shared" si="18"/>
        <v>0</v>
      </c>
      <c r="BJ165" s="14" t="s">
        <v>90</v>
      </c>
      <c r="BK165" s="212">
        <f t="shared" si="19"/>
        <v>0</v>
      </c>
      <c r="BL165" s="14" t="s">
        <v>211</v>
      </c>
      <c r="BM165" s="211" t="s">
        <v>491</v>
      </c>
    </row>
    <row r="166" spans="1:65" s="12" customFormat="1" ht="22.8" customHeight="1">
      <c r="B166" s="183"/>
      <c r="C166" s="184"/>
      <c r="D166" s="185" t="s">
        <v>78</v>
      </c>
      <c r="E166" s="197" t="s">
        <v>942</v>
      </c>
      <c r="F166" s="197" t="s">
        <v>943</v>
      </c>
      <c r="G166" s="184"/>
      <c r="H166" s="184"/>
      <c r="I166" s="187"/>
      <c r="J166" s="198">
        <f>BK166</f>
        <v>0</v>
      </c>
      <c r="K166" s="184"/>
      <c r="L166" s="189"/>
      <c r="M166" s="190"/>
      <c r="N166" s="191"/>
      <c r="O166" s="191"/>
      <c r="P166" s="192">
        <f>SUM(P167:P173)</f>
        <v>0</v>
      </c>
      <c r="Q166" s="191"/>
      <c r="R166" s="192">
        <f>SUM(R167:R173)</f>
        <v>0</v>
      </c>
      <c r="S166" s="191"/>
      <c r="T166" s="193">
        <f>SUM(T167:T173)</f>
        <v>0</v>
      </c>
      <c r="AR166" s="194" t="s">
        <v>85</v>
      </c>
      <c r="AT166" s="195" t="s">
        <v>78</v>
      </c>
      <c r="AU166" s="195" t="s">
        <v>85</v>
      </c>
      <c r="AY166" s="194" t="s">
        <v>205</v>
      </c>
      <c r="BK166" s="196">
        <f>SUM(BK167:BK173)</f>
        <v>0</v>
      </c>
    </row>
    <row r="167" spans="1:65" s="2" customFormat="1" ht="24.15" customHeight="1">
      <c r="A167" s="31"/>
      <c r="B167" s="32"/>
      <c r="C167" s="199" t="s">
        <v>349</v>
      </c>
      <c r="D167" s="199" t="s">
        <v>207</v>
      </c>
      <c r="E167" s="200" t="s">
        <v>944</v>
      </c>
      <c r="F167" s="201" t="s">
        <v>945</v>
      </c>
      <c r="G167" s="202" t="s">
        <v>302</v>
      </c>
      <c r="H167" s="203">
        <v>150</v>
      </c>
      <c r="I167" s="204"/>
      <c r="J167" s="205">
        <f t="shared" ref="J167:J173" si="20">ROUND(I167*H167,2)</f>
        <v>0</v>
      </c>
      <c r="K167" s="206"/>
      <c r="L167" s="36"/>
      <c r="M167" s="207" t="s">
        <v>1</v>
      </c>
      <c r="N167" s="208" t="s">
        <v>45</v>
      </c>
      <c r="O167" s="72"/>
      <c r="P167" s="209">
        <f t="shared" ref="P167:P173" si="21">O167*H167</f>
        <v>0</v>
      </c>
      <c r="Q167" s="209">
        <v>0</v>
      </c>
      <c r="R167" s="209">
        <f t="shared" ref="R167:R173" si="22">Q167*H167</f>
        <v>0</v>
      </c>
      <c r="S167" s="209">
        <v>0</v>
      </c>
      <c r="T167" s="210">
        <f t="shared" ref="T167:T173" si="23"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11" t="s">
        <v>211</v>
      </c>
      <c r="AT167" s="211" t="s">
        <v>207</v>
      </c>
      <c r="AU167" s="211" t="s">
        <v>90</v>
      </c>
      <c r="AY167" s="14" t="s">
        <v>205</v>
      </c>
      <c r="BE167" s="212">
        <f t="shared" ref="BE167:BE173" si="24">IF(N167="základná",J167,0)</f>
        <v>0</v>
      </c>
      <c r="BF167" s="212">
        <f t="shared" ref="BF167:BF173" si="25">IF(N167="znížená",J167,0)</f>
        <v>0</v>
      </c>
      <c r="BG167" s="212">
        <f t="shared" ref="BG167:BG173" si="26">IF(N167="zákl. prenesená",J167,0)</f>
        <v>0</v>
      </c>
      <c r="BH167" s="212">
        <f t="shared" ref="BH167:BH173" si="27">IF(N167="zníž. prenesená",J167,0)</f>
        <v>0</v>
      </c>
      <c r="BI167" s="212">
        <f t="shared" ref="BI167:BI173" si="28">IF(N167="nulová",J167,0)</f>
        <v>0</v>
      </c>
      <c r="BJ167" s="14" t="s">
        <v>90</v>
      </c>
      <c r="BK167" s="212">
        <f t="shared" ref="BK167:BK173" si="29">ROUND(I167*H167,2)</f>
        <v>0</v>
      </c>
      <c r="BL167" s="14" t="s">
        <v>211</v>
      </c>
      <c r="BM167" s="211" t="s">
        <v>499</v>
      </c>
    </row>
    <row r="168" spans="1:65" s="2" customFormat="1" ht="16.5" customHeight="1">
      <c r="A168" s="31"/>
      <c r="B168" s="32"/>
      <c r="C168" s="213" t="s">
        <v>353</v>
      </c>
      <c r="D168" s="213" t="s">
        <v>223</v>
      </c>
      <c r="E168" s="214" t="s">
        <v>946</v>
      </c>
      <c r="F168" s="215" t="s">
        <v>947</v>
      </c>
      <c r="G168" s="216" t="s">
        <v>474</v>
      </c>
      <c r="H168" s="217">
        <v>60</v>
      </c>
      <c r="I168" s="218"/>
      <c r="J168" s="219">
        <f t="shared" si="20"/>
        <v>0</v>
      </c>
      <c r="K168" s="220"/>
      <c r="L168" s="221"/>
      <c r="M168" s="222" t="s">
        <v>1</v>
      </c>
      <c r="N168" s="223" t="s">
        <v>45</v>
      </c>
      <c r="O168" s="72"/>
      <c r="P168" s="209">
        <f t="shared" si="21"/>
        <v>0</v>
      </c>
      <c r="Q168" s="209">
        <v>0</v>
      </c>
      <c r="R168" s="209">
        <f t="shared" si="22"/>
        <v>0</v>
      </c>
      <c r="S168" s="209">
        <v>0</v>
      </c>
      <c r="T168" s="210">
        <f t="shared" si="2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11" t="s">
        <v>227</v>
      </c>
      <c r="AT168" s="211" t="s">
        <v>223</v>
      </c>
      <c r="AU168" s="211" t="s">
        <v>90</v>
      </c>
      <c r="AY168" s="14" t="s">
        <v>205</v>
      </c>
      <c r="BE168" s="212">
        <f t="shared" si="24"/>
        <v>0</v>
      </c>
      <c r="BF168" s="212">
        <f t="shared" si="25"/>
        <v>0</v>
      </c>
      <c r="BG168" s="212">
        <f t="shared" si="26"/>
        <v>0</v>
      </c>
      <c r="BH168" s="212">
        <f t="shared" si="27"/>
        <v>0</v>
      </c>
      <c r="BI168" s="212">
        <f t="shared" si="28"/>
        <v>0</v>
      </c>
      <c r="BJ168" s="14" t="s">
        <v>90</v>
      </c>
      <c r="BK168" s="212">
        <f t="shared" si="29"/>
        <v>0</v>
      </c>
      <c r="BL168" s="14" t="s">
        <v>211</v>
      </c>
      <c r="BM168" s="211" t="s">
        <v>508</v>
      </c>
    </row>
    <row r="169" spans="1:65" s="2" customFormat="1" ht="24.15" customHeight="1">
      <c r="A169" s="31"/>
      <c r="B169" s="32"/>
      <c r="C169" s="199" t="s">
        <v>357</v>
      </c>
      <c r="D169" s="199" t="s">
        <v>207</v>
      </c>
      <c r="E169" s="200" t="s">
        <v>948</v>
      </c>
      <c r="F169" s="201" t="s">
        <v>949</v>
      </c>
      <c r="G169" s="202" t="s">
        <v>278</v>
      </c>
      <c r="H169" s="203">
        <v>5</v>
      </c>
      <c r="I169" s="204"/>
      <c r="J169" s="205">
        <f t="shared" si="20"/>
        <v>0</v>
      </c>
      <c r="K169" s="206"/>
      <c r="L169" s="36"/>
      <c r="M169" s="207" t="s">
        <v>1</v>
      </c>
      <c r="N169" s="208" t="s">
        <v>45</v>
      </c>
      <c r="O169" s="72"/>
      <c r="P169" s="209">
        <f t="shared" si="21"/>
        <v>0</v>
      </c>
      <c r="Q169" s="209">
        <v>0</v>
      </c>
      <c r="R169" s="209">
        <f t="shared" si="22"/>
        <v>0</v>
      </c>
      <c r="S169" s="209">
        <v>0</v>
      </c>
      <c r="T169" s="210">
        <f t="shared" si="2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11" t="s">
        <v>211</v>
      </c>
      <c r="AT169" s="211" t="s">
        <v>207</v>
      </c>
      <c r="AU169" s="211" t="s">
        <v>90</v>
      </c>
      <c r="AY169" s="14" t="s">
        <v>205</v>
      </c>
      <c r="BE169" s="212">
        <f t="shared" si="24"/>
        <v>0</v>
      </c>
      <c r="BF169" s="212">
        <f t="shared" si="25"/>
        <v>0</v>
      </c>
      <c r="BG169" s="212">
        <f t="shared" si="26"/>
        <v>0</v>
      </c>
      <c r="BH169" s="212">
        <f t="shared" si="27"/>
        <v>0</v>
      </c>
      <c r="BI169" s="212">
        <f t="shared" si="28"/>
        <v>0</v>
      </c>
      <c r="BJ169" s="14" t="s">
        <v>90</v>
      </c>
      <c r="BK169" s="212">
        <f t="shared" si="29"/>
        <v>0</v>
      </c>
      <c r="BL169" s="14" t="s">
        <v>211</v>
      </c>
      <c r="BM169" s="211" t="s">
        <v>516</v>
      </c>
    </row>
    <row r="170" spans="1:65" s="2" customFormat="1" ht="16.5" customHeight="1">
      <c r="A170" s="31"/>
      <c r="B170" s="32"/>
      <c r="C170" s="213" t="s">
        <v>361</v>
      </c>
      <c r="D170" s="213" t="s">
        <v>223</v>
      </c>
      <c r="E170" s="214" t="s">
        <v>950</v>
      </c>
      <c r="F170" s="215" t="s">
        <v>951</v>
      </c>
      <c r="G170" s="216" t="s">
        <v>278</v>
      </c>
      <c r="H170" s="217">
        <v>5</v>
      </c>
      <c r="I170" s="218"/>
      <c r="J170" s="219">
        <f t="shared" si="20"/>
        <v>0</v>
      </c>
      <c r="K170" s="220"/>
      <c r="L170" s="221"/>
      <c r="M170" s="222" t="s">
        <v>1</v>
      </c>
      <c r="N170" s="223" t="s">
        <v>45</v>
      </c>
      <c r="O170" s="72"/>
      <c r="P170" s="209">
        <f t="shared" si="21"/>
        <v>0</v>
      </c>
      <c r="Q170" s="209">
        <v>0</v>
      </c>
      <c r="R170" s="209">
        <f t="shared" si="22"/>
        <v>0</v>
      </c>
      <c r="S170" s="209">
        <v>0</v>
      </c>
      <c r="T170" s="210">
        <f t="shared" si="2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11" t="s">
        <v>227</v>
      </c>
      <c r="AT170" s="211" t="s">
        <v>223</v>
      </c>
      <c r="AU170" s="211" t="s">
        <v>90</v>
      </c>
      <c r="AY170" s="14" t="s">
        <v>205</v>
      </c>
      <c r="BE170" s="212">
        <f t="shared" si="24"/>
        <v>0</v>
      </c>
      <c r="BF170" s="212">
        <f t="shared" si="25"/>
        <v>0</v>
      </c>
      <c r="BG170" s="212">
        <f t="shared" si="26"/>
        <v>0</v>
      </c>
      <c r="BH170" s="212">
        <f t="shared" si="27"/>
        <v>0</v>
      </c>
      <c r="BI170" s="212">
        <f t="shared" si="28"/>
        <v>0</v>
      </c>
      <c r="BJ170" s="14" t="s">
        <v>90</v>
      </c>
      <c r="BK170" s="212">
        <f t="shared" si="29"/>
        <v>0</v>
      </c>
      <c r="BL170" s="14" t="s">
        <v>211</v>
      </c>
      <c r="BM170" s="211" t="s">
        <v>524</v>
      </c>
    </row>
    <row r="171" spans="1:65" s="2" customFormat="1" ht="24.15" customHeight="1">
      <c r="A171" s="31"/>
      <c r="B171" s="32"/>
      <c r="C171" s="199" t="s">
        <v>365</v>
      </c>
      <c r="D171" s="199" t="s">
        <v>207</v>
      </c>
      <c r="E171" s="200" t="s">
        <v>952</v>
      </c>
      <c r="F171" s="201" t="s">
        <v>953</v>
      </c>
      <c r="G171" s="202" t="s">
        <v>278</v>
      </c>
      <c r="H171" s="203">
        <v>50</v>
      </c>
      <c r="I171" s="204"/>
      <c r="J171" s="205">
        <f t="shared" si="20"/>
        <v>0</v>
      </c>
      <c r="K171" s="206"/>
      <c r="L171" s="36"/>
      <c r="M171" s="207" t="s">
        <v>1</v>
      </c>
      <c r="N171" s="208" t="s">
        <v>45</v>
      </c>
      <c r="O171" s="72"/>
      <c r="P171" s="209">
        <f t="shared" si="21"/>
        <v>0</v>
      </c>
      <c r="Q171" s="209">
        <v>0</v>
      </c>
      <c r="R171" s="209">
        <f t="shared" si="22"/>
        <v>0</v>
      </c>
      <c r="S171" s="209">
        <v>0</v>
      </c>
      <c r="T171" s="210">
        <f t="shared" si="2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11" t="s">
        <v>211</v>
      </c>
      <c r="AT171" s="211" t="s">
        <v>207</v>
      </c>
      <c r="AU171" s="211" t="s">
        <v>90</v>
      </c>
      <c r="AY171" s="14" t="s">
        <v>205</v>
      </c>
      <c r="BE171" s="212">
        <f t="shared" si="24"/>
        <v>0</v>
      </c>
      <c r="BF171" s="212">
        <f t="shared" si="25"/>
        <v>0</v>
      </c>
      <c r="BG171" s="212">
        <f t="shared" si="26"/>
        <v>0</v>
      </c>
      <c r="BH171" s="212">
        <f t="shared" si="27"/>
        <v>0</v>
      </c>
      <c r="BI171" s="212">
        <f t="shared" si="28"/>
        <v>0</v>
      </c>
      <c r="BJ171" s="14" t="s">
        <v>90</v>
      </c>
      <c r="BK171" s="212">
        <f t="shared" si="29"/>
        <v>0</v>
      </c>
      <c r="BL171" s="14" t="s">
        <v>211</v>
      </c>
      <c r="BM171" s="211" t="s">
        <v>530</v>
      </c>
    </row>
    <row r="172" spans="1:65" s="2" customFormat="1" ht="16.5" customHeight="1">
      <c r="A172" s="31"/>
      <c r="B172" s="32"/>
      <c r="C172" s="213" t="s">
        <v>369</v>
      </c>
      <c r="D172" s="213" t="s">
        <v>223</v>
      </c>
      <c r="E172" s="214" t="s">
        <v>954</v>
      </c>
      <c r="F172" s="215" t="s">
        <v>955</v>
      </c>
      <c r="G172" s="216" t="s">
        <v>278</v>
      </c>
      <c r="H172" s="217">
        <v>50</v>
      </c>
      <c r="I172" s="218"/>
      <c r="J172" s="219">
        <f t="shared" si="20"/>
        <v>0</v>
      </c>
      <c r="K172" s="220"/>
      <c r="L172" s="221"/>
      <c r="M172" s="222" t="s">
        <v>1</v>
      </c>
      <c r="N172" s="223" t="s">
        <v>45</v>
      </c>
      <c r="O172" s="72"/>
      <c r="P172" s="209">
        <f t="shared" si="21"/>
        <v>0</v>
      </c>
      <c r="Q172" s="209">
        <v>0</v>
      </c>
      <c r="R172" s="209">
        <f t="shared" si="22"/>
        <v>0</v>
      </c>
      <c r="S172" s="209">
        <v>0</v>
      </c>
      <c r="T172" s="210">
        <f t="shared" si="2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11" t="s">
        <v>227</v>
      </c>
      <c r="AT172" s="211" t="s">
        <v>223</v>
      </c>
      <c r="AU172" s="211" t="s">
        <v>90</v>
      </c>
      <c r="AY172" s="14" t="s">
        <v>205</v>
      </c>
      <c r="BE172" s="212">
        <f t="shared" si="24"/>
        <v>0</v>
      </c>
      <c r="BF172" s="212">
        <f t="shared" si="25"/>
        <v>0</v>
      </c>
      <c r="BG172" s="212">
        <f t="shared" si="26"/>
        <v>0</v>
      </c>
      <c r="BH172" s="212">
        <f t="shared" si="27"/>
        <v>0</v>
      </c>
      <c r="BI172" s="212">
        <f t="shared" si="28"/>
        <v>0</v>
      </c>
      <c r="BJ172" s="14" t="s">
        <v>90</v>
      </c>
      <c r="BK172" s="212">
        <f t="shared" si="29"/>
        <v>0</v>
      </c>
      <c r="BL172" s="14" t="s">
        <v>211</v>
      </c>
      <c r="BM172" s="211" t="s">
        <v>536</v>
      </c>
    </row>
    <row r="173" spans="1:65" s="2" customFormat="1" ht="24.15" customHeight="1">
      <c r="A173" s="31"/>
      <c r="B173" s="32"/>
      <c r="C173" s="213" t="s">
        <v>167</v>
      </c>
      <c r="D173" s="213" t="s">
        <v>223</v>
      </c>
      <c r="E173" s="214" t="s">
        <v>956</v>
      </c>
      <c r="F173" s="215" t="s">
        <v>957</v>
      </c>
      <c r="G173" s="216" t="s">
        <v>278</v>
      </c>
      <c r="H173" s="217">
        <v>50</v>
      </c>
      <c r="I173" s="218"/>
      <c r="J173" s="219">
        <f t="shared" si="20"/>
        <v>0</v>
      </c>
      <c r="K173" s="220"/>
      <c r="L173" s="221"/>
      <c r="M173" s="230" t="s">
        <v>1</v>
      </c>
      <c r="N173" s="231" t="s">
        <v>45</v>
      </c>
      <c r="O173" s="227"/>
      <c r="P173" s="228">
        <f t="shared" si="21"/>
        <v>0</v>
      </c>
      <c r="Q173" s="228">
        <v>0</v>
      </c>
      <c r="R173" s="228">
        <f t="shared" si="22"/>
        <v>0</v>
      </c>
      <c r="S173" s="228">
        <v>0</v>
      </c>
      <c r="T173" s="229">
        <f t="shared" si="2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211" t="s">
        <v>227</v>
      </c>
      <c r="AT173" s="211" t="s">
        <v>223</v>
      </c>
      <c r="AU173" s="211" t="s">
        <v>90</v>
      </c>
      <c r="AY173" s="14" t="s">
        <v>205</v>
      </c>
      <c r="BE173" s="212">
        <f t="shared" si="24"/>
        <v>0</v>
      </c>
      <c r="BF173" s="212">
        <f t="shared" si="25"/>
        <v>0</v>
      </c>
      <c r="BG173" s="212">
        <f t="shared" si="26"/>
        <v>0</v>
      </c>
      <c r="BH173" s="212">
        <f t="shared" si="27"/>
        <v>0</v>
      </c>
      <c r="BI173" s="212">
        <f t="shared" si="28"/>
        <v>0</v>
      </c>
      <c r="BJ173" s="14" t="s">
        <v>90</v>
      </c>
      <c r="BK173" s="212">
        <f t="shared" si="29"/>
        <v>0</v>
      </c>
      <c r="BL173" s="14" t="s">
        <v>211</v>
      </c>
      <c r="BM173" s="211" t="s">
        <v>546</v>
      </c>
    </row>
    <row r="174" spans="1:65" s="2" customFormat="1" ht="6.9" customHeight="1">
      <c r="A174" s="31"/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36"/>
      <c r="M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</row>
  </sheetData>
  <sheetProtection algorithmName="SHA-512" hashValue="eZwO4+QE+SOOElF9z4LW+Zgwk/CoHjBlW0QUNlA4ZsxOj99N52iPjREqNm2M4nQJNa4sCtu1PGwAji/pg6jewA==" saltValue="BMSwZ3Rsqf3S/PBf3uU7A6b94PVsgFGeL1D8Fc/+KmkLDDVvJJc9sX8qCHFCTA7APKqiGVSbNZAXxGiPvQ0VSg==" spinCount="100000" sheet="1" objects="1" scenarios="1" formatColumns="0" formatRows="0" autoFilter="0"/>
  <autoFilter ref="C127:K173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5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104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958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ROUND(J129,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ROUND((SUM(BE129:BE144)),  2)</f>
        <v>0</v>
      </c>
      <c r="G37" s="134"/>
      <c r="H37" s="134"/>
      <c r="I37" s="135">
        <v>0</v>
      </c>
      <c r="J37" s="133">
        <f>ROUND(((SUM(BE129:BE144))*I37),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ROUND((SUM(BF129:BF144)),  2)</f>
        <v>0</v>
      </c>
      <c r="G38" s="134"/>
      <c r="H38" s="134"/>
      <c r="I38" s="135">
        <v>0.2</v>
      </c>
      <c r="J38" s="133">
        <f>ROUND(((SUM(BF129:BF144))*I38),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ROUND((SUM(BG129:BG144)),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ROUND((SUM(BH129:BH144)),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ROUND((SUM(BI129:BI144)),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01-1-3 - Kabeláž slaboprúd mäsovýroba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J129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J130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865</v>
      </c>
      <c r="E102" s="168"/>
      <c r="F102" s="168"/>
      <c r="G102" s="168"/>
      <c r="H102" s="168"/>
      <c r="I102" s="168"/>
      <c r="J102" s="169">
        <f>J131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866</v>
      </c>
      <c r="E103" s="168"/>
      <c r="F103" s="168"/>
      <c r="G103" s="168"/>
      <c r="H103" s="168"/>
      <c r="I103" s="168"/>
      <c r="J103" s="169">
        <f>J137</f>
        <v>0</v>
      </c>
      <c r="K103" s="105"/>
      <c r="L103" s="170"/>
    </row>
    <row r="104" spans="1:47" s="9" customFormat="1" ht="24.9" customHeight="1">
      <c r="B104" s="160"/>
      <c r="C104" s="161"/>
      <c r="D104" s="162" t="s">
        <v>959</v>
      </c>
      <c r="E104" s="163"/>
      <c r="F104" s="163"/>
      <c r="G104" s="163"/>
      <c r="H104" s="163"/>
      <c r="I104" s="163"/>
      <c r="J104" s="164">
        <f>J140</f>
        <v>0</v>
      </c>
      <c r="K104" s="161"/>
      <c r="L104" s="165"/>
    </row>
    <row r="105" spans="1:47" s="10" customFormat="1" ht="19.95" customHeight="1">
      <c r="B105" s="166"/>
      <c r="C105" s="105"/>
      <c r="D105" s="167" t="s">
        <v>960</v>
      </c>
      <c r="E105" s="168"/>
      <c r="F105" s="168"/>
      <c r="G105" s="168"/>
      <c r="H105" s="168"/>
      <c r="I105" s="168"/>
      <c r="J105" s="169">
        <f>J141</f>
        <v>0</v>
      </c>
      <c r="K105" s="105"/>
      <c r="L105" s="170"/>
    </row>
    <row r="106" spans="1:47" s="2" customFormat="1" ht="21.75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6.9" customHeight="1">
      <c r="A107" s="31"/>
      <c r="B107" s="55"/>
      <c r="C107" s="56"/>
      <c r="D107" s="56"/>
      <c r="E107" s="56"/>
      <c r="F107" s="56"/>
      <c r="G107" s="56"/>
      <c r="H107" s="56"/>
      <c r="I107" s="56"/>
      <c r="J107" s="56"/>
      <c r="K107" s="56"/>
      <c r="L107" s="52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47" s="2" customFormat="1" ht="6.9" customHeight="1">
      <c r="A111" s="31"/>
      <c r="B111" s="57"/>
      <c r="C111" s="58"/>
      <c r="D111" s="58"/>
      <c r="E111" s="58"/>
      <c r="F111" s="58"/>
      <c r="G111" s="58"/>
      <c r="H111" s="58"/>
      <c r="I111" s="58"/>
      <c r="J111" s="58"/>
      <c r="K111" s="58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4.9" customHeight="1">
      <c r="A112" s="31"/>
      <c r="B112" s="32"/>
      <c r="C112" s="20" t="s">
        <v>191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12" customHeight="1">
      <c r="A114" s="31"/>
      <c r="B114" s="32"/>
      <c r="C114" s="26" t="s">
        <v>16</v>
      </c>
      <c r="D114" s="33"/>
      <c r="E114" s="33"/>
      <c r="F114" s="33"/>
      <c r="G114" s="33"/>
      <c r="H114" s="3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26.25" customHeight="1">
      <c r="A115" s="31"/>
      <c r="B115" s="32"/>
      <c r="C115" s="33"/>
      <c r="D115" s="33"/>
      <c r="E115" s="292" t="str">
        <f>E7</f>
        <v>Mäsovýroba, spracovanie mäsa a výroba regionálnych mäsových výrobkov</v>
      </c>
      <c r="F115" s="293"/>
      <c r="G115" s="293"/>
      <c r="H115" s="293"/>
      <c r="I115" s="33"/>
      <c r="J115" s="33"/>
      <c r="K115" s="33"/>
      <c r="L115" s="52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1" customFormat="1" ht="12" customHeight="1">
      <c r="B116" s="18"/>
      <c r="C116" s="26" t="s">
        <v>160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31" s="1" customFormat="1" ht="16.5" customHeight="1">
      <c r="B117" s="18"/>
      <c r="C117" s="19"/>
      <c r="D117" s="19"/>
      <c r="E117" s="292" t="s">
        <v>161</v>
      </c>
      <c r="F117" s="266"/>
      <c r="G117" s="266"/>
      <c r="H117" s="266"/>
      <c r="I117" s="19"/>
      <c r="J117" s="19"/>
      <c r="K117" s="19"/>
      <c r="L117" s="17"/>
    </row>
    <row r="118" spans="1:31" s="1" customFormat="1" ht="12" customHeight="1">
      <c r="B118" s="18"/>
      <c r="C118" s="26" t="s">
        <v>162</v>
      </c>
      <c r="D118" s="19"/>
      <c r="E118" s="19"/>
      <c r="F118" s="19"/>
      <c r="G118" s="19"/>
      <c r="H118" s="19"/>
      <c r="I118" s="19"/>
      <c r="J118" s="19"/>
      <c r="K118" s="19"/>
      <c r="L118" s="17"/>
    </row>
    <row r="119" spans="1:31" s="2" customFormat="1" ht="16.5" customHeight="1">
      <c r="A119" s="31"/>
      <c r="B119" s="32"/>
      <c r="C119" s="33"/>
      <c r="D119" s="33"/>
      <c r="E119" s="296" t="s">
        <v>847</v>
      </c>
      <c r="F119" s="294"/>
      <c r="G119" s="294"/>
      <c r="H119" s="294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848</v>
      </c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236" t="str">
        <f>E13</f>
        <v>SO 01-1-3 - Kabeláž slaboprúd mäsovýroba</v>
      </c>
      <c r="F121" s="294"/>
      <c r="G121" s="294"/>
      <c r="H121" s="294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20</v>
      </c>
      <c r="D123" s="33"/>
      <c r="E123" s="33"/>
      <c r="F123" s="24" t="str">
        <f>F16</f>
        <v>Vígľaš-Pstruša</v>
      </c>
      <c r="G123" s="33"/>
      <c r="H123" s="33"/>
      <c r="I123" s="26" t="s">
        <v>22</v>
      </c>
      <c r="J123" s="67" t="str">
        <f>IF(J16="","",J16)</f>
        <v>Vyplň údaj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15" customHeight="1">
      <c r="A125" s="31"/>
      <c r="B125" s="32"/>
      <c r="C125" s="26" t="s">
        <v>23</v>
      </c>
      <c r="D125" s="33"/>
      <c r="E125" s="33"/>
      <c r="F125" s="24" t="str">
        <f>E19</f>
        <v>AGROSEV, spol. s r.o.</v>
      </c>
      <c r="G125" s="33"/>
      <c r="H125" s="33"/>
      <c r="I125" s="26" t="s">
        <v>31</v>
      </c>
      <c r="J125" s="29" t="str">
        <f>E25</f>
        <v>architektúra, s.r.o.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15" customHeight="1">
      <c r="A126" s="31"/>
      <c r="B126" s="32"/>
      <c r="C126" s="26" t="s">
        <v>29</v>
      </c>
      <c r="D126" s="33"/>
      <c r="E126" s="33"/>
      <c r="F126" s="24" t="str">
        <f>IF(E22="","",E22)</f>
        <v>Vyplň údaj</v>
      </c>
      <c r="G126" s="33"/>
      <c r="H126" s="33"/>
      <c r="I126" s="26" t="s">
        <v>36</v>
      </c>
      <c r="J126" s="29" t="str">
        <f>E28</f>
        <v xml:space="preserve"> </v>
      </c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3"/>
      <c r="D127" s="33"/>
      <c r="E127" s="33"/>
      <c r="F127" s="33"/>
      <c r="G127" s="33"/>
      <c r="H127" s="33"/>
      <c r="I127" s="33"/>
      <c r="J127" s="33"/>
      <c r="K127" s="33"/>
      <c r="L127" s="52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71"/>
      <c r="B128" s="172"/>
      <c r="C128" s="173" t="s">
        <v>192</v>
      </c>
      <c r="D128" s="174" t="s">
        <v>64</v>
      </c>
      <c r="E128" s="174" t="s">
        <v>60</v>
      </c>
      <c r="F128" s="174" t="s">
        <v>61</v>
      </c>
      <c r="G128" s="174" t="s">
        <v>193</v>
      </c>
      <c r="H128" s="174" t="s">
        <v>194</v>
      </c>
      <c r="I128" s="174" t="s">
        <v>195</v>
      </c>
      <c r="J128" s="175" t="s">
        <v>170</v>
      </c>
      <c r="K128" s="176" t="s">
        <v>196</v>
      </c>
      <c r="L128" s="177"/>
      <c r="M128" s="76" t="s">
        <v>1</v>
      </c>
      <c r="N128" s="77" t="s">
        <v>43</v>
      </c>
      <c r="O128" s="77" t="s">
        <v>197</v>
      </c>
      <c r="P128" s="77" t="s">
        <v>198</v>
      </c>
      <c r="Q128" s="77" t="s">
        <v>199</v>
      </c>
      <c r="R128" s="77" t="s">
        <v>200</v>
      </c>
      <c r="S128" s="77" t="s">
        <v>201</v>
      </c>
      <c r="T128" s="78" t="s">
        <v>202</v>
      </c>
      <c r="U128" s="171"/>
      <c r="V128" s="171"/>
      <c r="W128" s="171"/>
      <c r="X128" s="171"/>
      <c r="Y128" s="171"/>
      <c r="Z128" s="171"/>
      <c r="AA128" s="171"/>
      <c r="AB128" s="171"/>
      <c r="AC128" s="171"/>
      <c r="AD128" s="171"/>
      <c r="AE128" s="171"/>
    </row>
    <row r="129" spans="1:65" s="2" customFormat="1" ht="22.8" customHeight="1">
      <c r="A129" s="31"/>
      <c r="B129" s="32"/>
      <c r="C129" s="83" t="s">
        <v>171</v>
      </c>
      <c r="D129" s="33"/>
      <c r="E129" s="33"/>
      <c r="F129" s="33"/>
      <c r="G129" s="33"/>
      <c r="H129" s="33"/>
      <c r="I129" s="33"/>
      <c r="J129" s="178">
        <f>BK129</f>
        <v>0</v>
      </c>
      <c r="K129" s="33"/>
      <c r="L129" s="36"/>
      <c r="M129" s="79"/>
      <c r="N129" s="179"/>
      <c r="O129" s="80"/>
      <c r="P129" s="180">
        <f>P130+P140</f>
        <v>0</v>
      </c>
      <c r="Q129" s="80"/>
      <c r="R129" s="180">
        <f>R130+R140</f>
        <v>0</v>
      </c>
      <c r="S129" s="80"/>
      <c r="T129" s="181">
        <f>T130+T140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4" t="s">
        <v>78</v>
      </c>
      <c r="AU129" s="14" t="s">
        <v>172</v>
      </c>
      <c r="BK129" s="182">
        <f>BK130+BK140</f>
        <v>0</v>
      </c>
    </row>
    <row r="130" spans="1:65" s="12" customFormat="1" ht="25.95" customHeight="1">
      <c r="B130" s="183"/>
      <c r="C130" s="184"/>
      <c r="D130" s="185" t="s">
        <v>78</v>
      </c>
      <c r="E130" s="186" t="s">
        <v>582</v>
      </c>
      <c r="F130" s="186" t="s">
        <v>868</v>
      </c>
      <c r="G130" s="184"/>
      <c r="H130" s="184"/>
      <c r="I130" s="187"/>
      <c r="J130" s="188">
        <f>BK130</f>
        <v>0</v>
      </c>
      <c r="K130" s="184"/>
      <c r="L130" s="189"/>
      <c r="M130" s="190"/>
      <c r="N130" s="191"/>
      <c r="O130" s="191"/>
      <c r="P130" s="192">
        <f>P131+P137</f>
        <v>0</v>
      </c>
      <c r="Q130" s="191"/>
      <c r="R130" s="192">
        <f>R131+R137</f>
        <v>0</v>
      </c>
      <c r="S130" s="191"/>
      <c r="T130" s="193">
        <f>T131+T137</f>
        <v>0</v>
      </c>
      <c r="AR130" s="194" t="s">
        <v>85</v>
      </c>
      <c r="AT130" s="195" t="s">
        <v>78</v>
      </c>
      <c r="AU130" s="195" t="s">
        <v>7</v>
      </c>
      <c r="AY130" s="194" t="s">
        <v>205</v>
      </c>
      <c r="BK130" s="196">
        <f>BK131+BK137</f>
        <v>0</v>
      </c>
    </row>
    <row r="131" spans="1:65" s="12" customFormat="1" ht="22.8" customHeight="1">
      <c r="B131" s="183"/>
      <c r="C131" s="184"/>
      <c r="D131" s="185" t="s">
        <v>78</v>
      </c>
      <c r="E131" s="197" t="s">
        <v>869</v>
      </c>
      <c r="F131" s="197" t="s">
        <v>870</v>
      </c>
      <c r="G131" s="184"/>
      <c r="H131" s="184"/>
      <c r="I131" s="187"/>
      <c r="J131" s="198">
        <f>BK131</f>
        <v>0</v>
      </c>
      <c r="K131" s="184"/>
      <c r="L131" s="189"/>
      <c r="M131" s="190"/>
      <c r="N131" s="191"/>
      <c r="O131" s="191"/>
      <c r="P131" s="192">
        <f>SUM(P132:P136)</f>
        <v>0</v>
      </c>
      <c r="Q131" s="191"/>
      <c r="R131" s="192">
        <f>SUM(R132:R136)</f>
        <v>0</v>
      </c>
      <c r="S131" s="191"/>
      <c r="T131" s="193">
        <f>SUM(T132:T136)</f>
        <v>0</v>
      </c>
      <c r="AR131" s="194" t="s">
        <v>85</v>
      </c>
      <c r="AT131" s="195" t="s">
        <v>78</v>
      </c>
      <c r="AU131" s="195" t="s">
        <v>85</v>
      </c>
      <c r="AY131" s="194" t="s">
        <v>205</v>
      </c>
      <c r="BK131" s="196">
        <f>SUM(BK132:BK136)</f>
        <v>0</v>
      </c>
    </row>
    <row r="132" spans="1:65" s="2" customFormat="1" ht="24.15" customHeight="1">
      <c r="A132" s="31"/>
      <c r="B132" s="32"/>
      <c r="C132" s="199" t="s">
        <v>85</v>
      </c>
      <c r="D132" s="199" t="s">
        <v>207</v>
      </c>
      <c r="E132" s="200" t="s">
        <v>888</v>
      </c>
      <c r="F132" s="201" t="s">
        <v>889</v>
      </c>
      <c r="G132" s="202" t="s">
        <v>302</v>
      </c>
      <c r="H132" s="203">
        <v>150</v>
      </c>
      <c r="I132" s="204"/>
      <c r="J132" s="205">
        <f>ROUND(I132*H132,2)</f>
        <v>0</v>
      </c>
      <c r="K132" s="206"/>
      <c r="L132" s="36"/>
      <c r="M132" s="207" t="s">
        <v>1</v>
      </c>
      <c r="N132" s="208" t="s">
        <v>45</v>
      </c>
      <c r="O132" s="72"/>
      <c r="P132" s="209">
        <f>O132*H132</f>
        <v>0</v>
      </c>
      <c r="Q132" s="209">
        <v>0</v>
      </c>
      <c r="R132" s="209">
        <f>Q132*H132</f>
        <v>0</v>
      </c>
      <c r="S132" s="209">
        <v>0</v>
      </c>
      <c r="T132" s="210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211</v>
      </c>
      <c r="AT132" s="211" t="s">
        <v>207</v>
      </c>
      <c r="AU132" s="211" t="s">
        <v>90</v>
      </c>
      <c r="AY132" s="14" t="s">
        <v>205</v>
      </c>
      <c r="BE132" s="212">
        <f>IF(N132="základná",J132,0)</f>
        <v>0</v>
      </c>
      <c r="BF132" s="212">
        <f>IF(N132="znížená",J132,0)</f>
        <v>0</v>
      </c>
      <c r="BG132" s="212">
        <f>IF(N132="zákl. prenesená",J132,0)</f>
        <v>0</v>
      </c>
      <c r="BH132" s="212">
        <f>IF(N132="zníž. prenesená",J132,0)</f>
        <v>0</v>
      </c>
      <c r="BI132" s="212">
        <f>IF(N132="nulová",J132,0)</f>
        <v>0</v>
      </c>
      <c r="BJ132" s="14" t="s">
        <v>90</v>
      </c>
      <c r="BK132" s="212">
        <f>ROUND(I132*H132,2)</f>
        <v>0</v>
      </c>
      <c r="BL132" s="14" t="s">
        <v>211</v>
      </c>
      <c r="BM132" s="211" t="s">
        <v>90</v>
      </c>
    </row>
    <row r="133" spans="1:65" s="2" customFormat="1" ht="37.799999999999997" customHeight="1">
      <c r="A133" s="31"/>
      <c r="B133" s="32"/>
      <c r="C133" s="213" t="s">
        <v>90</v>
      </c>
      <c r="D133" s="213" t="s">
        <v>223</v>
      </c>
      <c r="E133" s="214" t="s">
        <v>890</v>
      </c>
      <c r="F133" s="215" t="s">
        <v>891</v>
      </c>
      <c r="G133" s="216" t="s">
        <v>302</v>
      </c>
      <c r="H133" s="217">
        <v>150</v>
      </c>
      <c r="I133" s="218"/>
      <c r="J133" s="219">
        <f>ROUND(I133*H133,2)</f>
        <v>0</v>
      </c>
      <c r="K133" s="220"/>
      <c r="L133" s="221"/>
      <c r="M133" s="222" t="s">
        <v>1</v>
      </c>
      <c r="N133" s="223" t="s">
        <v>45</v>
      </c>
      <c r="O133" s="72"/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210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>IF(N133="základná",J133,0)</f>
        <v>0</v>
      </c>
      <c r="BF133" s="212">
        <f>IF(N133="znížená",J133,0)</f>
        <v>0</v>
      </c>
      <c r="BG133" s="212">
        <f>IF(N133="zákl. prenesená",J133,0)</f>
        <v>0</v>
      </c>
      <c r="BH133" s="212">
        <f>IF(N133="zníž. prenesená",J133,0)</f>
        <v>0</v>
      </c>
      <c r="BI133" s="212">
        <f>IF(N133="nulová",J133,0)</f>
        <v>0</v>
      </c>
      <c r="BJ133" s="14" t="s">
        <v>90</v>
      </c>
      <c r="BK133" s="212">
        <f>ROUND(I133*H133,2)</f>
        <v>0</v>
      </c>
      <c r="BL133" s="14" t="s">
        <v>211</v>
      </c>
      <c r="BM133" s="211" t="s">
        <v>211</v>
      </c>
    </row>
    <row r="134" spans="1:65" s="2" customFormat="1" ht="24.15" customHeight="1">
      <c r="A134" s="31"/>
      <c r="B134" s="32"/>
      <c r="C134" s="213" t="s">
        <v>97</v>
      </c>
      <c r="D134" s="213" t="s">
        <v>223</v>
      </c>
      <c r="E134" s="214" t="s">
        <v>892</v>
      </c>
      <c r="F134" s="215" t="s">
        <v>893</v>
      </c>
      <c r="G134" s="216" t="s">
        <v>278</v>
      </c>
      <c r="H134" s="217">
        <v>50</v>
      </c>
      <c r="I134" s="218"/>
      <c r="J134" s="219">
        <f>ROUND(I134*H134,2)</f>
        <v>0</v>
      </c>
      <c r="K134" s="220"/>
      <c r="L134" s="221"/>
      <c r="M134" s="222" t="s">
        <v>1</v>
      </c>
      <c r="N134" s="223" t="s">
        <v>45</v>
      </c>
      <c r="O134" s="72"/>
      <c r="P134" s="209">
        <f>O134*H134</f>
        <v>0</v>
      </c>
      <c r="Q134" s="209">
        <v>0</v>
      </c>
      <c r="R134" s="209">
        <f>Q134*H134</f>
        <v>0</v>
      </c>
      <c r="S134" s="209">
        <v>0</v>
      </c>
      <c r="T134" s="210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>IF(N134="základná",J134,0)</f>
        <v>0</v>
      </c>
      <c r="BF134" s="212">
        <f>IF(N134="znížená",J134,0)</f>
        <v>0</v>
      </c>
      <c r="BG134" s="212">
        <f>IF(N134="zákl. prenesená",J134,0)</f>
        <v>0</v>
      </c>
      <c r="BH134" s="212">
        <f>IF(N134="zníž. prenesená",J134,0)</f>
        <v>0</v>
      </c>
      <c r="BI134" s="212">
        <f>IF(N134="nulová",J134,0)</f>
        <v>0</v>
      </c>
      <c r="BJ134" s="14" t="s">
        <v>90</v>
      </c>
      <c r="BK134" s="212">
        <f>ROUND(I134*H134,2)</f>
        <v>0</v>
      </c>
      <c r="BL134" s="14" t="s">
        <v>211</v>
      </c>
      <c r="BM134" s="211" t="s">
        <v>229</v>
      </c>
    </row>
    <row r="135" spans="1:65" s="2" customFormat="1" ht="24.15" customHeight="1">
      <c r="A135" s="31"/>
      <c r="B135" s="32"/>
      <c r="C135" s="213" t="s">
        <v>211</v>
      </c>
      <c r="D135" s="213" t="s">
        <v>223</v>
      </c>
      <c r="E135" s="214" t="s">
        <v>894</v>
      </c>
      <c r="F135" s="215" t="s">
        <v>895</v>
      </c>
      <c r="G135" s="216" t="s">
        <v>278</v>
      </c>
      <c r="H135" s="217">
        <v>20</v>
      </c>
      <c r="I135" s="218"/>
      <c r="J135" s="219">
        <f>ROUND(I135*H135,2)</f>
        <v>0</v>
      </c>
      <c r="K135" s="220"/>
      <c r="L135" s="221"/>
      <c r="M135" s="222" t="s">
        <v>1</v>
      </c>
      <c r="N135" s="223" t="s">
        <v>45</v>
      </c>
      <c r="O135" s="72"/>
      <c r="P135" s="209">
        <f>O135*H135</f>
        <v>0</v>
      </c>
      <c r="Q135" s="209">
        <v>0</v>
      </c>
      <c r="R135" s="209">
        <f>Q135*H135</f>
        <v>0</v>
      </c>
      <c r="S135" s="209">
        <v>0</v>
      </c>
      <c r="T135" s="210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227</v>
      </c>
      <c r="AT135" s="211" t="s">
        <v>223</v>
      </c>
      <c r="AU135" s="211" t="s">
        <v>90</v>
      </c>
      <c r="AY135" s="14" t="s">
        <v>205</v>
      </c>
      <c r="BE135" s="212">
        <f>IF(N135="základná",J135,0)</f>
        <v>0</v>
      </c>
      <c r="BF135" s="212">
        <f>IF(N135="znížená",J135,0)</f>
        <v>0</v>
      </c>
      <c r="BG135" s="212">
        <f>IF(N135="zákl. prenesená",J135,0)</f>
        <v>0</v>
      </c>
      <c r="BH135" s="212">
        <f>IF(N135="zníž. prenesená",J135,0)</f>
        <v>0</v>
      </c>
      <c r="BI135" s="212">
        <f>IF(N135="nulová",J135,0)</f>
        <v>0</v>
      </c>
      <c r="BJ135" s="14" t="s">
        <v>90</v>
      </c>
      <c r="BK135" s="212">
        <f>ROUND(I135*H135,2)</f>
        <v>0</v>
      </c>
      <c r="BL135" s="14" t="s">
        <v>211</v>
      </c>
      <c r="BM135" s="211" t="s">
        <v>227</v>
      </c>
    </row>
    <row r="136" spans="1:65" s="2" customFormat="1" ht="24.15" customHeight="1">
      <c r="A136" s="31"/>
      <c r="B136" s="32"/>
      <c r="C136" s="213" t="s">
        <v>222</v>
      </c>
      <c r="D136" s="213" t="s">
        <v>223</v>
      </c>
      <c r="E136" s="214" t="s">
        <v>896</v>
      </c>
      <c r="F136" s="215" t="s">
        <v>897</v>
      </c>
      <c r="G136" s="216" t="s">
        <v>278</v>
      </c>
      <c r="H136" s="217">
        <v>150</v>
      </c>
      <c r="I136" s="218"/>
      <c r="J136" s="219">
        <f>ROUND(I136*H136,2)</f>
        <v>0</v>
      </c>
      <c r="K136" s="220"/>
      <c r="L136" s="221"/>
      <c r="M136" s="222" t="s">
        <v>1</v>
      </c>
      <c r="N136" s="223" t="s">
        <v>45</v>
      </c>
      <c r="O136" s="72"/>
      <c r="P136" s="209">
        <f>O136*H136</f>
        <v>0</v>
      </c>
      <c r="Q136" s="209">
        <v>0</v>
      </c>
      <c r="R136" s="209">
        <f>Q136*H136</f>
        <v>0</v>
      </c>
      <c r="S136" s="209">
        <v>0</v>
      </c>
      <c r="T136" s="210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227</v>
      </c>
      <c r="AT136" s="211" t="s">
        <v>223</v>
      </c>
      <c r="AU136" s="211" t="s">
        <v>90</v>
      </c>
      <c r="AY136" s="14" t="s">
        <v>205</v>
      </c>
      <c r="BE136" s="212">
        <f>IF(N136="základná",J136,0)</f>
        <v>0</v>
      </c>
      <c r="BF136" s="212">
        <f>IF(N136="znížená",J136,0)</f>
        <v>0</v>
      </c>
      <c r="BG136" s="212">
        <f>IF(N136="zákl. prenesená",J136,0)</f>
        <v>0</v>
      </c>
      <c r="BH136" s="212">
        <f>IF(N136="zníž. prenesená",J136,0)</f>
        <v>0</v>
      </c>
      <c r="BI136" s="212">
        <f>IF(N136="nulová",J136,0)</f>
        <v>0</v>
      </c>
      <c r="BJ136" s="14" t="s">
        <v>90</v>
      </c>
      <c r="BK136" s="212">
        <f>ROUND(I136*H136,2)</f>
        <v>0</v>
      </c>
      <c r="BL136" s="14" t="s">
        <v>211</v>
      </c>
      <c r="BM136" s="211" t="s">
        <v>245</v>
      </c>
    </row>
    <row r="137" spans="1:65" s="12" customFormat="1" ht="22.8" customHeight="1">
      <c r="B137" s="183"/>
      <c r="C137" s="184"/>
      <c r="D137" s="185" t="s">
        <v>78</v>
      </c>
      <c r="E137" s="197" t="s">
        <v>908</v>
      </c>
      <c r="F137" s="197" t="s">
        <v>909</v>
      </c>
      <c r="G137" s="184"/>
      <c r="H137" s="184"/>
      <c r="I137" s="187"/>
      <c r="J137" s="198">
        <f>BK137</f>
        <v>0</v>
      </c>
      <c r="K137" s="184"/>
      <c r="L137" s="189"/>
      <c r="M137" s="190"/>
      <c r="N137" s="191"/>
      <c r="O137" s="191"/>
      <c r="P137" s="192">
        <f>SUM(P138:P139)</f>
        <v>0</v>
      </c>
      <c r="Q137" s="191"/>
      <c r="R137" s="192">
        <f>SUM(R138:R139)</f>
        <v>0</v>
      </c>
      <c r="S137" s="191"/>
      <c r="T137" s="193">
        <f>SUM(T138:T139)</f>
        <v>0</v>
      </c>
      <c r="AR137" s="194" t="s">
        <v>85</v>
      </c>
      <c r="AT137" s="195" t="s">
        <v>78</v>
      </c>
      <c r="AU137" s="195" t="s">
        <v>85</v>
      </c>
      <c r="AY137" s="194" t="s">
        <v>205</v>
      </c>
      <c r="BK137" s="196">
        <f>SUM(BK138:BK139)</f>
        <v>0</v>
      </c>
    </row>
    <row r="138" spans="1:65" s="2" customFormat="1" ht="24.15" customHeight="1">
      <c r="A138" s="31"/>
      <c r="B138" s="32"/>
      <c r="C138" s="199" t="s">
        <v>229</v>
      </c>
      <c r="D138" s="199" t="s">
        <v>207</v>
      </c>
      <c r="E138" s="200" t="s">
        <v>961</v>
      </c>
      <c r="F138" s="201" t="s">
        <v>962</v>
      </c>
      <c r="G138" s="202" t="s">
        <v>302</v>
      </c>
      <c r="H138" s="203">
        <v>250</v>
      </c>
      <c r="I138" s="204"/>
      <c r="J138" s="205">
        <f>ROUND(I138*H138,2)</f>
        <v>0</v>
      </c>
      <c r="K138" s="206"/>
      <c r="L138" s="36"/>
      <c r="M138" s="207" t="s">
        <v>1</v>
      </c>
      <c r="N138" s="208" t="s">
        <v>45</v>
      </c>
      <c r="O138" s="72"/>
      <c r="P138" s="209">
        <f>O138*H138</f>
        <v>0</v>
      </c>
      <c r="Q138" s="209">
        <v>0</v>
      </c>
      <c r="R138" s="209">
        <f>Q138*H138</f>
        <v>0</v>
      </c>
      <c r="S138" s="209">
        <v>0</v>
      </c>
      <c r="T138" s="210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211</v>
      </c>
      <c r="AT138" s="211" t="s">
        <v>207</v>
      </c>
      <c r="AU138" s="211" t="s">
        <v>90</v>
      </c>
      <c r="AY138" s="14" t="s">
        <v>205</v>
      </c>
      <c r="BE138" s="212">
        <f>IF(N138="základná",J138,0)</f>
        <v>0</v>
      </c>
      <c r="BF138" s="212">
        <f>IF(N138="znížená",J138,0)</f>
        <v>0</v>
      </c>
      <c r="BG138" s="212">
        <f>IF(N138="zákl. prenesená",J138,0)</f>
        <v>0</v>
      </c>
      <c r="BH138" s="212">
        <f>IF(N138="zníž. prenesená",J138,0)</f>
        <v>0</v>
      </c>
      <c r="BI138" s="212">
        <f>IF(N138="nulová",J138,0)</f>
        <v>0</v>
      </c>
      <c r="BJ138" s="14" t="s">
        <v>90</v>
      </c>
      <c r="BK138" s="212">
        <f>ROUND(I138*H138,2)</f>
        <v>0</v>
      </c>
      <c r="BL138" s="14" t="s">
        <v>211</v>
      </c>
      <c r="BM138" s="211" t="s">
        <v>254</v>
      </c>
    </row>
    <row r="139" spans="1:65" s="2" customFormat="1" ht="16.5" customHeight="1">
      <c r="A139" s="31"/>
      <c r="B139" s="32"/>
      <c r="C139" s="213" t="s">
        <v>234</v>
      </c>
      <c r="D139" s="213" t="s">
        <v>223</v>
      </c>
      <c r="E139" s="214" t="s">
        <v>963</v>
      </c>
      <c r="F139" s="215" t="s">
        <v>964</v>
      </c>
      <c r="G139" s="216" t="s">
        <v>278</v>
      </c>
      <c r="H139" s="217">
        <v>250</v>
      </c>
      <c r="I139" s="218"/>
      <c r="J139" s="219">
        <f>ROUND(I139*H139,2)</f>
        <v>0</v>
      </c>
      <c r="K139" s="220"/>
      <c r="L139" s="221"/>
      <c r="M139" s="222" t="s">
        <v>1</v>
      </c>
      <c r="N139" s="223" t="s">
        <v>45</v>
      </c>
      <c r="O139" s="72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227</v>
      </c>
      <c r="AT139" s="211" t="s">
        <v>223</v>
      </c>
      <c r="AU139" s="211" t="s">
        <v>90</v>
      </c>
      <c r="AY139" s="14" t="s">
        <v>205</v>
      </c>
      <c r="BE139" s="212">
        <f>IF(N139="základná",J139,0)</f>
        <v>0</v>
      </c>
      <c r="BF139" s="212">
        <f>IF(N139="znížená",J139,0)</f>
        <v>0</v>
      </c>
      <c r="BG139" s="212">
        <f>IF(N139="zákl. prenesená",J139,0)</f>
        <v>0</v>
      </c>
      <c r="BH139" s="212">
        <f>IF(N139="zníž. prenesená",J139,0)</f>
        <v>0</v>
      </c>
      <c r="BI139" s="212">
        <f>IF(N139="nulová",J139,0)</f>
        <v>0</v>
      </c>
      <c r="BJ139" s="14" t="s">
        <v>90</v>
      </c>
      <c r="BK139" s="212">
        <f>ROUND(I139*H139,2)</f>
        <v>0</v>
      </c>
      <c r="BL139" s="14" t="s">
        <v>211</v>
      </c>
      <c r="BM139" s="211" t="s">
        <v>262</v>
      </c>
    </row>
    <row r="140" spans="1:65" s="12" customFormat="1" ht="25.95" customHeight="1">
      <c r="B140" s="183"/>
      <c r="C140" s="184"/>
      <c r="D140" s="185" t="s">
        <v>78</v>
      </c>
      <c r="E140" s="186" t="s">
        <v>588</v>
      </c>
      <c r="F140" s="186" t="s">
        <v>965</v>
      </c>
      <c r="G140" s="184"/>
      <c r="H140" s="184"/>
      <c r="I140" s="187"/>
      <c r="J140" s="188">
        <f>BK140</f>
        <v>0</v>
      </c>
      <c r="K140" s="184"/>
      <c r="L140" s="189"/>
      <c r="M140" s="190"/>
      <c r="N140" s="191"/>
      <c r="O140" s="191"/>
      <c r="P140" s="192">
        <f>P141</f>
        <v>0</v>
      </c>
      <c r="Q140" s="191"/>
      <c r="R140" s="192">
        <f>R141</f>
        <v>0</v>
      </c>
      <c r="S140" s="191"/>
      <c r="T140" s="193">
        <f>T141</f>
        <v>0</v>
      </c>
      <c r="AR140" s="194" t="s">
        <v>85</v>
      </c>
      <c r="AT140" s="195" t="s">
        <v>78</v>
      </c>
      <c r="AU140" s="195" t="s">
        <v>7</v>
      </c>
      <c r="AY140" s="194" t="s">
        <v>205</v>
      </c>
      <c r="BK140" s="196">
        <f>BK141</f>
        <v>0</v>
      </c>
    </row>
    <row r="141" spans="1:65" s="12" customFormat="1" ht="22.8" customHeight="1">
      <c r="B141" s="183"/>
      <c r="C141" s="184"/>
      <c r="D141" s="185" t="s">
        <v>78</v>
      </c>
      <c r="E141" s="197" t="s">
        <v>966</v>
      </c>
      <c r="F141" s="197" t="s">
        <v>967</v>
      </c>
      <c r="G141" s="184"/>
      <c r="H141" s="184"/>
      <c r="I141" s="187"/>
      <c r="J141" s="198">
        <f>BK141</f>
        <v>0</v>
      </c>
      <c r="K141" s="184"/>
      <c r="L141" s="189"/>
      <c r="M141" s="190"/>
      <c r="N141" s="191"/>
      <c r="O141" s="191"/>
      <c r="P141" s="192">
        <f>SUM(P142:P144)</f>
        <v>0</v>
      </c>
      <c r="Q141" s="191"/>
      <c r="R141" s="192">
        <f>SUM(R142:R144)</f>
        <v>0</v>
      </c>
      <c r="S141" s="191"/>
      <c r="T141" s="193">
        <f>SUM(T142:T144)</f>
        <v>0</v>
      </c>
      <c r="AR141" s="194" t="s">
        <v>85</v>
      </c>
      <c r="AT141" s="195" t="s">
        <v>78</v>
      </c>
      <c r="AU141" s="195" t="s">
        <v>85</v>
      </c>
      <c r="AY141" s="194" t="s">
        <v>205</v>
      </c>
      <c r="BK141" s="196">
        <f>SUM(BK142:BK144)</f>
        <v>0</v>
      </c>
    </row>
    <row r="142" spans="1:65" s="2" customFormat="1" ht="24.15" customHeight="1">
      <c r="A142" s="31"/>
      <c r="B142" s="32"/>
      <c r="C142" s="199" t="s">
        <v>227</v>
      </c>
      <c r="D142" s="199" t="s">
        <v>207</v>
      </c>
      <c r="E142" s="200" t="s">
        <v>968</v>
      </c>
      <c r="F142" s="201" t="s">
        <v>969</v>
      </c>
      <c r="G142" s="202" t="s">
        <v>302</v>
      </c>
      <c r="H142" s="203">
        <v>1200</v>
      </c>
      <c r="I142" s="204"/>
      <c r="J142" s="205">
        <f>ROUND(I142*H142,2)</f>
        <v>0</v>
      </c>
      <c r="K142" s="206"/>
      <c r="L142" s="36"/>
      <c r="M142" s="207" t="s">
        <v>1</v>
      </c>
      <c r="N142" s="208" t="s">
        <v>45</v>
      </c>
      <c r="O142" s="72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211</v>
      </c>
      <c r="AT142" s="211" t="s">
        <v>207</v>
      </c>
      <c r="AU142" s="211" t="s">
        <v>90</v>
      </c>
      <c r="AY142" s="14" t="s">
        <v>205</v>
      </c>
      <c r="BE142" s="212">
        <f>IF(N142="základná",J142,0)</f>
        <v>0</v>
      </c>
      <c r="BF142" s="212">
        <f>IF(N142="znížená",J142,0)</f>
        <v>0</v>
      </c>
      <c r="BG142" s="212">
        <f>IF(N142="zákl. prenesená",J142,0)</f>
        <v>0</v>
      </c>
      <c r="BH142" s="212">
        <f>IF(N142="zníž. prenesená",J142,0)</f>
        <v>0</v>
      </c>
      <c r="BI142" s="212">
        <f>IF(N142="nulová",J142,0)</f>
        <v>0</v>
      </c>
      <c r="BJ142" s="14" t="s">
        <v>90</v>
      </c>
      <c r="BK142" s="212">
        <f>ROUND(I142*H142,2)</f>
        <v>0</v>
      </c>
      <c r="BL142" s="14" t="s">
        <v>211</v>
      </c>
      <c r="BM142" s="211" t="s">
        <v>271</v>
      </c>
    </row>
    <row r="143" spans="1:65" s="2" customFormat="1" ht="24.15" customHeight="1">
      <c r="A143" s="31"/>
      <c r="B143" s="32"/>
      <c r="C143" s="213" t="s">
        <v>241</v>
      </c>
      <c r="D143" s="213" t="s">
        <v>223</v>
      </c>
      <c r="E143" s="214" t="s">
        <v>970</v>
      </c>
      <c r="F143" s="215" t="s">
        <v>971</v>
      </c>
      <c r="G143" s="216" t="s">
        <v>302</v>
      </c>
      <c r="H143" s="217">
        <v>660</v>
      </c>
      <c r="I143" s="218"/>
      <c r="J143" s="219">
        <f>ROUND(I143*H143,2)</f>
        <v>0</v>
      </c>
      <c r="K143" s="220"/>
      <c r="L143" s="221"/>
      <c r="M143" s="222" t="s">
        <v>1</v>
      </c>
      <c r="N143" s="223" t="s">
        <v>45</v>
      </c>
      <c r="O143" s="72"/>
      <c r="P143" s="209">
        <f>O143*H143</f>
        <v>0</v>
      </c>
      <c r="Q143" s="209">
        <v>0</v>
      </c>
      <c r="R143" s="209">
        <f>Q143*H143</f>
        <v>0</v>
      </c>
      <c r="S143" s="209">
        <v>0</v>
      </c>
      <c r="T143" s="210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227</v>
      </c>
      <c r="AT143" s="211" t="s">
        <v>223</v>
      </c>
      <c r="AU143" s="211" t="s">
        <v>90</v>
      </c>
      <c r="AY143" s="14" t="s">
        <v>205</v>
      </c>
      <c r="BE143" s="212">
        <f>IF(N143="základná",J143,0)</f>
        <v>0</v>
      </c>
      <c r="BF143" s="212">
        <f>IF(N143="znížená",J143,0)</f>
        <v>0</v>
      </c>
      <c r="BG143" s="212">
        <f>IF(N143="zákl. prenesená",J143,0)</f>
        <v>0</v>
      </c>
      <c r="BH143" s="212">
        <f>IF(N143="zníž. prenesená",J143,0)</f>
        <v>0</v>
      </c>
      <c r="BI143" s="212">
        <f>IF(N143="nulová",J143,0)</f>
        <v>0</v>
      </c>
      <c r="BJ143" s="14" t="s">
        <v>90</v>
      </c>
      <c r="BK143" s="212">
        <f>ROUND(I143*H143,2)</f>
        <v>0</v>
      </c>
      <c r="BL143" s="14" t="s">
        <v>211</v>
      </c>
      <c r="BM143" s="211" t="s">
        <v>280</v>
      </c>
    </row>
    <row r="144" spans="1:65" s="2" customFormat="1" ht="21.75" customHeight="1">
      <c r="A144" s="31"/>
      <c r="B144" s="32"/>
      <c r="C144" s="213" t="s">
        <v>245</v>
      </c>
      <c r="D144" s="213" t="s">
        <v>223</v>
      </c>
      <c r="E144" s="214" t="s">
        <v>972</v>
      </c>
      <c r="F144" s="215" t="s">
        <v>973</v>
      </c>
      <c r="G144" s="216" t="s">
        <v>302</v>
      </c>
      <c r="H144" s="217">
        <v>660</v>
      </c>
      <c r="I144" s="218"/>
      <c r="J144" s="219">
        <f>ROUND(I144*H144,2)</f>
        <v>0</v>
      </c>
      <c r="K144" s="220"/>
      <c r="L144" s="221"/>
      <c r="M144" s="230" t="s">
        <v>1</v>
      </c>
      <c r="N144" s="231" t="s">
        <v>45</v>
      </c>
      <c r="O144" s="227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1" t="s">
        <v>227</v>
      </c>
      <c r="AT144" s="211" t="s">
        <v>223</v>
      </c>
      <c r="AU144" s="211" t="s">
        <v>90</v>
      </c>
      <c r="AY144" s="14" t="s">
        <v>205</v>
      </c>
      <c r="BE144" s="212">
        <f>IF(N144="základná",J144,0)</f>
        <v>0</v>
      </c>
      <c r="BF144" s="212">
        <f>IF(N144="znížená",J144,0)</f>
        <v>0</v>
      </c>
      <c r="BG144" s="212">
        <f>IF(N144="zákl. prenesená",J144,0)</f>
        <v>0</v>
      </c>
      <c r="BH144" s="212">
        <f>IF(N144="zníž. prenesená",J144,0)</f>
        <v>0</v>
      </c>
      <c r="BI144" s="212">
        <f>IF(N144="nulová",J144,0)</f>
        <v>0</v>
      </c>
      <c r="BJ144" s="14" t="s">
        <v>90</v>
      </c>
      <c r="BK144" s="212">
        <f>ROUND(I144*H144,2)</f>
        <v>0</v>
      </c>
      <c r="BL144" s="14" t="s">
        <v>211</v>
      </c>
      <c r="BM144" s="211" t="s">
        <v>8</v>
      </c>
    </row>
    <row r="145" spans="1:31" s="2" customFormat="1" ht="6.9" customHeight="1">
      <c r="A145" s="31"/>
      <c r="B145" s="55"/>
      <c r="C145" s="56"/>
      <c r="D145" s="56"/>
      <c r="E145" s="56"/>
      <c r="F145" s="56"/>
      <c r="G145" s="56"/>
      <c r="H145" s="56"/>
      <c r="I145" s="56"/>
      <c r="J145" s="56"/>
      <c r="K145" s="56"/>
      <c r="L145" s="36"/>
      <c r="M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</sheetData>
  <sheetProtection algorithmName="SHA-512" hashValue="q9PdkdqTx6tw5Fp/jJVVHtZSYHK7RckOqoCw6yA2xWVzyxqcqrViL7Ob0xcRpzFrZnSBT6VYeY6y4JFXHtMxVw==" saltValue="J3Vtp2YGPzjIPY5JSEQrROfjk8CvIEUYv8SATFrM3sYfvTTDod1Jf1sVfTorTl1IOlq8zrGAdKVsgccwJMmw3w==" spinCount="100000" sheet="1" objects="1" scenarios="1" formatColumns="0" formatRows="0" autoFilter="0"/>
  <autoFilter ref="C128:K144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4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107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974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ROUND(J128,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ROUND((SUM(BE128:BE143)),  2)</f>
        <v>0</v>
      </c>
      <c r="G37" s="134"/>
      <c r="H37" s="134"/>
      <c r="I37" s="135">
        <v>0</v>
      </c>
      <c r="J37" s="133">
        <f>ROUND(((SUM(BE128:BE143))*I37),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ROUND((SUM(BF128:BF143)),  2)</f>
        <v>0</v>
      </c>
      <c r="G38" s="134"/>
      <c r="H38" s="134"/>
      <c r="I38" s="135">
        <v>0.2</v>
      </c>
      <c r="J38" s="133">
        <f>ROUND(((SUM(BF128:BF143))*I38),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ROUND((SUM(BG128:BG143)),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ROUND((SUM(BH128:BH143)),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ROUND((SUM(BI128:BI143)),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01-1-4 - Zásuvky, vypínače mäsovýroba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J128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J129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975</v>
      </c>
      <c r="E102" s="168"/>
      <c r="F102" s="168"/>
      <c r="G102" s="168"/>
      <c r="H102" s="168"/>
      <c r="I102" s="168"/>
      <c r="J102" s="169">
        <f>J130</f>
        <v>0</v>
      </c>
      <c r="K102" s="105"/>
      <c r="L102" s="170"/>
    </row>
    <row r="103" spans="1:47" s="9" customFormat="1" ht="24.9" customHeight="1">
      <c r="B103" s="160"/>
      <c r="C103" s="161"/>
      <c r="D103" s="162" t="s">
        <v>864</v>
      </c>
      <c r="E103" s="163"/>
      <c r="F103" s="163"/>
      <c r="G103" s="163"/>
      <c r="H103" s="163"/>
      <c r="I103" s="163"/>
      <c r="J103" s="164">
        <f>J139</f>
        <v>0</v>
      </c>
      <c r="K103" s="161"/>
      <c r="L103" s="165"/>
    </row>
    <row r="104" spans="1:47" s="10" customFormat="1" ht="19.95" customHeight="1">
      <c r="B104" s="166"/>
      <c r="C104" s="105"/>
      <c r="D104" s="167" t="s">
        <v>975</v>
      </c>
      <c r="E104" s="168"/>
      <c r="F104" s="168"/>
      <c r="G104" s="168"/>
      <c r="H104" s="168"/>
      <c r="I104" s="168"/>
      <c r="J104" s="169">
        <f>J140</f>
        <v>0</v>
      </c>
      <c r="K104" s="105"/>
      <c r="L104" s="170"/>
    </row>
    <row r="105" spans="1:47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47" s="2" customFormat="1" ht="6.9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4.9" customHeight="1">
      <c r="A111" s="31"/>
      <c r="B111" s="32"/>
      <c r="C111" s="20" t="s">
        <v>191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6.25" customHeight="1">
      <c r="A114" s="31"/>
      <c r="B114" s="32"/>
      <c r="C114" s="33"/>
      <c r="D114" s="33"/>
      <c r="E114" s="292" t="str">
        <f>E7</f>
        <v>Mäsovýroba, spracovanie mäsa a výroba regionálnych mäsových výrobkov</v>
      </c>
      <c r="F114" s="293"/>
      <c r="G114" s="293"/>
      <c r="H114" s="29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1" customFormat="1" ht="12" customHeight="1">
      <c r="B115" s="18"/>
      <c r="C115" s="26" t="s">
        <v>160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92" t="s">
        <v>161</v>
      </c>
      <c r="F116" s="266"/>
      <c r="G116" s="266"/>
      <c r="H116" s="266"/>
      <c r="I116" s="19"/>
      <c r="J116" s="19"/>
      <c r="K116" s="19"/>
      <c r="L116" s="17"/>
    </row>
    <row r="117" spans="1:63" s="1" customFormat="1" ht="12" customHeight="1">
      <c r="B117" s="18"/>
      <c r="C117" s="26" t="s">
        <v>162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31"/>
      <c r="B118" s="32"/>
      <c r="C118" s="33"/>
      <c r="D118" s="33"/>
      <c r="E118" s="296" t="s">
        <v>847</v>
      </c>
      <c r="F118" s="294"/>
      <c r="G118" s="294"/>
      <c r="H118" s="29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848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36" t="str">
        <f>E13</f>
        <v>SO 01-1-4 - Zásuvky, vypínače mäsovýroba</v>
      </c>
      <c r="F120" s="294"/>
      <c r="G120" s="294"/>
      <c r="H120" s="294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20</v>
      </c>
      <c r="D122" s="33"/>
      <c r="E122" s="33"/>
      <c r="F122" s="24" t="str">
        <f>F16</f>
        <v>Vígľaš-Pstruša</v>
      </c>
      <c r="G122" s="33"/>
      <c r="H122" s="33"/>
      <c r="I122" s="26" t="s">
        <v>22</v>
      </c>
      <c r="J122" s="67" t="str">
        <f>IF(J16="","",J16)</f>
        <v>Vyplň údaj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23</v>
      </c>
      <c r="D124" s="33"/>
      <c r="E124" s="33"/>
      <c r="F124" s="24" t="str">
        <f>E19</f>
        <v>AGROSEV, spol. s r.o.</v>
      </c>
      <c r="G124" s="33"/>
      <c r="H124" s="33"/>
      <c r="I124" s="26" t="s">
        <v>31</v>
      </c>
      <c r="J124" s="29" t="str">
        <f>E25</f>
        <v>architektúra, s.r.o.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15" customHeight="1">
      <c r="A125" s="31"/>
      <c r="B125" s="32"/>
      <c r="C125" s="26" t="s">
        <v>29</v>
      </c>
      <c r="D125" s="33"/>
      <c r="E125" s="33"/>
      <c r="F125" s="24" t="str">
        <f>IF(E22="","",E22)</f>
        <v>Vyplň údaj</v>
      </c>
      <c r="G125" s="33"/>
      <c r="H125" s="33"/>
      <c r="I125" s="26" t="s">
        <v>36</v>
      </c>
      <c r="J125" s="29" t="str">
        <f>E28</f>
        <v xml:space="preserve"> 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71"/>
      <c r="B127" s="172"/>
      <c r="C127" s="173" t="s">
        <v>192</v>
      </c>
      <c r="D127" s="174" t="s">
        <v>64</v>
      </c>
      <c r="E127" s="174" t="s">
        <v>60</v>
      </c>
      <c r="F127" s="174" t="s">
        <v>61</v>
      </c>
      <c r="G127" s="174" t="s">
        <v>193</v>
      </c>
      <c r="H127" s="174" t="s">
        <v>194</v>
      </c>
      <c r="I127" s="174" t="s">
        <v>195</v>
      </c>
      <c r="J127" s="175" t="s">
        <v>170</v>
      </c>
      <c r="K127" s="176" t="s">
        <v>196</v>
      </c>
      <c r="L127" s="177"/>
      <c r="M127" s="76" t="s">
        <v>1</v>
      </c>
      <c r="N127" s="77" t="s">
        <v>43</v>
      </c>
      <c r="O127" s="77" t="s">
        <v>197</v>
      </c>
      <c r="P127" s="77" t="s">
        <v>198</v>
      </c>
      <c r="Q127" s="77" t="s">
        <v>199</v>
      </c>
      <c r="R127" s="77" t="s">
        <v>200</v>
      </c>
      <c r="S127" s="77" t="s">
        <v>201</v>
      </c>
      <c r="T127" s="78" t="s">
        <v>202</v>
      </c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</row>
    <row r="128" spans="1:63" s="2" customFormat="1" ht="22.8" customHeight="1">
      <c r="A128" s="31"/>
      <c r="B128" s="32"/>
      <c r="C128" s="83" t="s">
        <v>171</v>
      </c>
      <c r="D128" s="33"/>
      <c r="E128" s="33"/>
      <c r="F128" s="33"/>
      <c r="G128" s="33"/>
      <c r="H128" s="33"/>
      <c r="I128" s="33"/>
      <c r="J128" s="178">
        <f>BK128</f>
        <v>0</v>
      </c>
      <c r="K128" s="33"/>
      <c r="L128" s="36"/>
      <c r="M128" s="79"/>
      <c r="N128" s="179"/>
      <c r="O128" s="80"/>
      <c r="P128" s="180">
        <f>P129+P139</f>
        <v>0</v>
      </c>
      <c r="Q128" s="80"/>
      <c r="R128" s="180">
        <f>R129+R139</f>
        <v>0</v>
      </c>
      <c r="S128" s="80"/>
      <c r="T128" s="181">
        <f>T129+T139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78</v>
      </c>
      <c r="AU128" s="14" t="s">
        <v>172</v>
      </c>
      <c r="BK128" s="182">
        <f>BK129+BK139</f>
        <v>0</v>
      </c>
    </row>
    <row r="129" spans="1:65" s="12" customFormat="1" ht="25.95" customHeight="1">
      <c r="B129" s="183"/>
      <c r="C129" s="184"/>
      <c r="D129" s="185" t="s">
        <v>78</v>
      </c>
      <c r="E129" s="186" t="s">
        <v>582</v>
      </c>
      <c r="F129" s="186" t="s">
        <v>868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P130</f>
        <v>0</v>
      </c>
      <c r="Q129" s="191"/>
      <c r="R129" s="192">
        <f>R130</f>
        <v>0</v>
      </c>
      <c r="S129" s="191"/>
      <c r="T129" s="193">
        <f>T130</f>
        <v>0</v>
      </c>
      <c r="AR129" s="194" t="s">
        <v>85</v>
      </c>
      <c r="AT129" s="195" t="s">
        <v>78</v>
      </c>
      <c r="AU129" s="195" t="s">
        <v>7</v>
      </c>
      <c r="AY129" s="194" t="s">
        <v>205</v>
      </c>
      <c r="BK129" s="196">
        <f>BK130</f>
        <v>0</v>
      </c>
    </row>
    <row r="130" spans="1:65" s="12" customFormat="1" ht="22.8" customHeight="1">
      <c r="B130" s="183"/>
      <c r="C130" s="184"/>
      <c r="D130" s="185" t="s">
        <v>78</v>
      </c>
      <c r="E130" s="197" t="s">
        <v>976</v>
      </c>
      <c r="F130" s="197" t="s">
        <v>977</v>
      </c>
      <c r="G130" s="184"/>
      <c r="H130" s="184"/>
      <c r="I130" s="187"/>
      <c r="J130" s="198">
        <f>BK130</f>
        <v>0</v>
      </c>
      <c r="K130" s="184"/>
      <c r="L130" s="189"/>
      <c r="M130" s="190"/>
      <c r="N130" s="191"/>
      <c r="O130" s="191"/>
      <c r="P130" s="192">
        <f>SUM(P131:P138)</f>
        <v>0</v>
      </c>
      <c r="Q130" s="191"/>
      <c r="R130" s="192">
        <f>SUM(R131:R138)</f>
        <v>0</v>
      </c>
      <c r="S130" s="191"/>
      <c r="T130" s="193">
        <f>SUM(T131:T138)</f>
        <v>0</v>
      </c>
      <c r="AR130" s="194" t="s">
        <v>85</v>
      </c>
      <c r="AT130" s="195" t="s">
        <v>78</v>
      </c>
      <c r="AU130" s="195" t="s">
        <v>85</v>
      </c>
      <c r="AY130" s="194" t="s">
        <v>205</v>
      </c>
      <c r="BK130" s="196">
        <f>SUM(BK131:BK138)</f>
        <v>0</v>
      </c>
    </row>
    <row r="131" spans="1:65" s="2" customFormat="1" ht="24.15" customHeight="1">
      <c r="A131" s="31"/>
      <c r="B131" s="32"/>
      <c r="C131" s="199" t="s">
        <v>85</v>
      </c>
      <c r="D131" s="199" t="s">
        <v>207</v>
      </c>
      <c r="E131" s="200" t="s">
        <v>978</v>
      </c>
      <c r="F131" s="201" t="s">
        <v>979</v>
      </c>
      <c r="G131" s="202" t="s">
        <v>278</v>
      </c>
      <c r="H131" s="203">
        <v>48</v>
      </c>
      <c r="I131" s="204"/>
      <c r="J131" s="205">
        <f t="shared" ref="J131:J138" si="0">ROUND(I131*H131,2)</f>
        <v>0</v>
      </c>
      <c r="K131" s="206"/>
      <c r="L131" s="36"/>
      <c r="M131" s="207" t="s">
        <v>1</v>
      </c>
      <c r="N131" s="208" t="s">
        <v>45</v>
      </c>
      <c r="O131" s="72"/>
      <c r="P131" s="209">
        <f t="shared" ref="P131:P138" si="1">O131*H131</f>
        <v>0</v>
      </c>
      <c r="Q131" s="209">
        <v>0</v>
      </c>
      <c r="R131" s="209">
        <f t="shared" ref="R131:R138" si="2">Q131*H131</f>
        <v>0</v>
      </c>
      <c r="S131" s="209">
        <v>0</v>
      </c>
      <c r="T131" s="210">
        <f t="shared" ref="T131:T138" si="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211</v>
      </c>
      <c r="AT131" s="211" t="s">
        <v>207</v>
      </c>
      <c r="AU131" s="211" t="s">
        <v>90</v>
      </c>
      <c r="AY131" s="14" t="s">
        <v>205</v>
      </c>
      <c r="BE131" s="212">
        <f t="shared" ref="BE131:BE138" si="4">IF(N131="základná",J131,0)</f>
        <v>0</v>
      </c>
      <c r="BF131" s="212">
        <f t="shared" ref="BF131:BF138" si="5">IF(N131="znížená",J131,0)</f>
        <v>0</v>
      </c>
      <c r="BG131" s="212">
        <f t="shared" ref="BG131:BG138" si="6">IF(N131="zákl. prenesená",J131,0)</f>
        <v>0</v>
      </c>
      <c r="BH131" s="212">
        <f t="shared" ref="BH131:BH138" si="7">IF(N131="zníž. prenesená",J131,0)</f>
        <v>0</v>
      </c>
      <c r="BI131" s="212">
        <f t="shared" ref="BI131:BI138" si="8">IF(N131="nulová",J131,0)</f>
        <v>0</v>
      </c>
      <c r="BJ131" s="14" t="s">
        <v>90</v>
      </c>
      <c r="BK131" s="212">
        <f t="shared" ref="BK131:BK138" si="9">ROUND(I131*H131,2)</f>
        <v>0</v>
      </c>
      <c r="BL131" s="14" t="s">
        <v>211</v>
      </c>
      <c r="BM131" s="211" t="s">
        <v>90</v>
      </c>
    </row>
    <row r="132" spans="1:65" s="2" customFormat="1" ht="16.5" customHeight="1">
      <c r="A132" s="31"/>
      <c r="B132" s="32"/>
      <c r="C132" s="213" t="s">
        <v>90</v>
      </c>
      <c r="D132" s="213" t="s">
        <v>223</v>
      </c>
      <c r="E132" s="214" t="s">
        <v>980</v>
      </c>
      <c r="F132" s="215" t="s">
        <v>981</v>
      </c>
      <c r="G132" s="216" t="s">
        <v>278</v>
      </c>
      <c r="H132" s="217">
        <v>48</v>
      </c>
      <c r="I132" s="218"/>
      <c r="J132" s="219">
        <f t="shared" si="0"/>
        <v>0</v>
      </c>
      <c r="K132" s="220"/>
      <c r="L132" s="221"/>
      <c r="M132" s="222" t="s">
        <v>1</v>
      </c>
      <c r="N132" s="223" t="s">
        <v>45</v>
      </c>
      <c r="O132" s="72"/>
      <c r="P132" s="209">
        <f t="shared" si="1"/>
        <v>0</v>
      </c>
      <c r="Q132" s="209">
        <v>0</v>
      </c>
      <c r="R132" s="209">
        <f t="shared" si="2"/>
        <v>0</v>
      </c>
      <c r="S132" s="209">
        <v>0</v>
      </c>
      <c r="T132" s="21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227</v>
      </c>
      <c r="AT132" s="211" t="s">
        <v>223</v>
      </c>
      <c r="AU132" s="211" t="s">
        <v>90</v>
      </c>
      <c r="AY132" s="14" t="s">
        <v>205</v>
      </c>
      <c r="BE132" s="212">
        <f t="shared" si="4"/>
        <v>0</v>
      </c>
      <c r="BF132" s="212">
        <f t="shared" si="5"/>
        <v>0</v>
      </c>
      <c r="BG132" s="212">
        <f t="shared" si="6"/>
        <v>0</v>
      </c>
      <c r="BH132" s="212">
        <f t="shared" si="7"/>
        <v>0</v>
      </c>
      <c r="BI132" s="212">
        <f t="shared" si="8"/>
        <v>0</v>
      </c>
      <c r="BJ132" s="14" t="s">
        <v>90</v>
      </c>
      <c r="BK132" s="212">
        <f t="shared" si="9"/>
        <v>0</v>
      </c>
      <c r="BL132" s="14" t="s">
        <v>211</v>
      </c>
      <c r="BM132" s="211" t="s">
        <v>211</v>
      </c>
    </row>
    <row r="133" spans="1:65" s="2" customFormat="1" ht="37.799999999999997" customHeight="1">
      <c r="A133" s="31"/>
      <c r="B133" s="32"/>
      <c r="C133" s="199" t="s">
        <v>97</v>
      </c>
      <c r="D133" s="199" t="s">
        <v>207</v>
      </c>
      <c r="E133" s="200" t="s">
        <v>982</v>
      </c>
      <c r="F133" s="201" t="s">
        <v>983</v>
      </c>
      <c r="G133" s="202" t="s">
        <v>278</v>
      </c>
      <c r="H133" s="203">
        <v>21</v>
      </c>
      <c r="I133" s="204"/>
      <c r="J133" s="205">
        <f t="shared" si="0"/>
        <v>0</v>
      </c>
      <c r="K133" s="206"/>
      <c r="L133" s="36"/>
      <c r="M133" s="207" t="s">
        <v>1</v>
      </c>
      <c r="N133" s="208" t="s">
        <v>45</v>
      </c>
      <c r="O133" s="72"/>
      <c r="P133" s="209">
        <f t="shared" si="1"/>
        <v>0</v>
      </c>
      <c r="Q133" s="209">
        <v>0</v>
      </c>
      <c r="R133" s="209">
        <f t="shared" si="2"/>
        <v>0</v>
      </c>
      <c r="S133" s="209">
        <v>0</v>
      </c>
      <c r="T133" s="21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211</v>
      </c>
      <c r="AT133" s="211" t="s">
        <v>207</v>
      </c>
      <c r="AU133" s="211" t="s">
        <v>90</v>
      </c>
      <c r="AY133" s="14" t="s">
        <v>205</v>
      </c>
      <c r="BE133" s="212">
        <f t="shared" si="4"/>
        <v>0</v>
      </c>
      <c r="BF133" s="212">
        <f t="shared" si="5"/>
        <v>0</v>
      </c>
      <c r="BG133" s="212">
        <f t="shared" si="6"/>
        <v>0</v>
      </c>
      <c r="BH133" s="212">
        <f t="shared" si="7"/>
        <v>0</v>
      </c>
      <c r="BI133" s="212">
        <f t="shared" si="8"/>
        <v>0</v>
      </c>
      <c r="BJ133" s="14" t="s">
        <v>90</v>
      </c>
      <c r="BK133" s="212">
        <f t="shared" si="9"/>
        <v>0</v>
      </c>
      <c r="BL133" s="14" t="s">
        <v>211</v>
      </c>
      <c r="BM133" s="211" t="s">
        <v>229</v>
      </c>
    </row>
    <row r="134" spans="1:65" s="2" customFormat="1" ht="24.15" customHeight="1">
      <c r="A134" s="31"/>
      <c r="B134" s="32"/>
      <c r="C134" s="213" t="s">
        <v>211</v>
      </c>
      <c r="D134" s="213" t="s">
        <v>223</v>
      </c>
      <c r="E134" s="214" t="s">
        <v>984</v>
      </c>
      <c r="F134" s="215" t="s">
        <v>985</v>
      </c>
      <c r="G134" s="216" t="s">
        <v>278</v>
      </c>
      <c r="H134" s="217">
        <v>21</v>
      </c>
      <c r="I134" s="218"/>
      <c r="J134" s="219">
        <f t="shared" si="0"/>
        <v>0</v>
      </c>
      <c r="K134" s="220"/>
      <c r="L134" s="221"/>
      <c r="M134" s="222" t="s">
        <v>1</v>
      </c>
      <c r="N134" s="223" t="s">
        <v>45</v>
      </c>
      <c r="O134" s="72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4" t="s">
        <v>90</v>
      </c>
      <c r="BK134" s="212">
        <f t="shared" si="9"/>
        <v>0</v>
      </c>
      <c r="BL134" s="14" t="s">
        <v>211</v>
      </c>
      <c r="BM134" s="211" t="s">
        <v>227</v>
      </c>
    </row>
    <row r="135" spans="1:65" s="2" customFormat="1" ht="37.799999999999997" customHeight="1">
      <c r="A135" s="31"/>
      <c r="B135" s="32"/>
      <c r="C135" s="199" t="s">
        <v>222</v>
      </c>
      <c r="D135" s="199" t="s">
        <v>207</v>
      </c>
      <c r="E135" s="200" t="s">
        <v>986</v>
      </c>
      <c r="F135" s="201" t="s">
        <v>987</v>
      </c>
      <c r="G135" s="202" t="s">
        <v>278</v>
      </c>
      <c r="H135" s="203">
        <v>13</v>
      </c>
      <c r="I135" s="204"/>
      <c r="J135" s="205">
        <f t="shared" si="0"/>
        <v>0</v>
      </c>
      <c r="K135" s="206"/>
      <c r="L135" s="36"/>
      <c r="M135" s="207" t="s">
        <v>1</v>
      </c>
      <c r="N135" s="208" t="s">
        <v>45</v>
      </c>
      <c r="O135" s="72"/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211</v>
      </c>
      <c r="AT135" s="211" t="s">
        <v>207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211</v>
      </c>
      <c r="BM135" s="211" t="s">
        <v>245</v>
      </c>
    </row>
    <row r="136" spans="1:65" s="2" customFormat="1" ht="24.15" customHeight="1">
      <c r="A136" s="31"/>
      <c r="B136" s="32"/>
      <c r="C136" s="213" t="s">
        <v>229</v>
      </c>
      <c r="D136" s="213" t="s">
        <v>223</v>
      </c>
      <c r="E136" s="214" t="s">
        <v>988</v>
      </c>
      <c r="F136" s="215" t="s">
        <v>989</v>
      </c>
      <c r="G136" s="216" t="s">
        <v>278</v>
      </c>
      <c r="H136" s="217">
        <v>13</v>
      </c>
      <c r="I136" s="218"/>
      <c r="J136" s="219">
        <f t="shared" si="0"/>
        <v>0</v>
      </c>
      <c r="K136" s="220"/>
      <c r="L136" s="221"/>
      <c r="M136" s="222" t="s">
        <v>1</v>
      </c>
      <c r="N136" s="223" t="s">
        <v>45</v>
      </c>
      <c r="O136" s="72"/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227</v>
      </c>
      <c r="AT136" s="211" t="s">
        <v>223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211</v>
      </c>
      <c r="BM136" s="211" t="s">
        <v>254</v>
      </c>
    </row>
    <row r="137" spans="1:65" s="2" customFormat="1" ht="37.799999999999997" customHeight="1">
      <c r="A137" s="31"/>
      <c r="B137" s="32"/>
      <c r="C137" s="199" t="s">
        <v>234</v>
      </c>
      <c r="D137" s="199" t="s">
        <v>207</v>
      </c>
      <c r="E137" s="200" t="s">
        <v>990</v>
      </c>
      <c r="F137" s="201" t="s">
        <v>991</v>
      </c>
      <c r="G137" s="202" t="s">
        <v>278</v>
      </c>
      <c r="H137" s="203">
        <v>4</v>
      </c>
      <c r="I137" s="204"/>
      <c r="J137" s="205">
        <f t="shared" si="0"/>
        <v>0</v>
      </c>
      <c r="K137" s="206"/>
      <c r="L137" s="36"/>
      <c r="M137" s="207" t="s">
        <v>1</v>
      </c>
      <c r="N137" s="208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211</v>
      </c>
      <c r="AT137" s="211" t="s">
        <v>207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211</v>
      </c>
      <c r="BM137" s="211" t="s">
        <v>262</v>
      </c>
    </row>
    <row r="138" spans="1:65" s="2" customFormat="1" ht="24.15" customHeight="1">
      <c r="A138" s="31"/>
      <c r="B138" s="32"/>
      <c r="C138" s="213" t="s">
        <v>227</v>
      </c>
      <c r="D138" s="213" t="s">
        <v>223</v>
      </c>
      <c r="E138" s="214" t="s">
        <v>992</v>
      </c>
      <c r="F138" s="215" t="s">
        <v>993</v>
      </c>
      <c r="G138" s="216" t="s">
        <v>278</v>
      </c>
      <c r="H138" s="217">
        <v>4</v>
      </c>
      <c r="I138" s="218"/>
      <c r="J138" s="219">
        <f t="shared" si="0"/>
        <v>0</v>
      </c>
      <c r="K138" s="220"/>
      <c r="L138" s="221"/>
      <c r="M138" s="222" t="s">
        <v>1</v>
      </c>
      <c r="N138" s="223" t="s">
        <v>45</v>
      </c>
      <c r="O138" s="72"/>
      <c r="P138" s="209">
        <f t="shared" si="1"/>
        <v>0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227</v>
      </c>
      <c r="AT138" s="211" t="s">
        <v>223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211</v>
      </c>
      <c r="BM138" s="211" t="s">
        <v>271</v>
      </c>
    </row>
    <row r="139" spans="1:65" s="12" customFormat="1" ht="25.95" customHeight="1">
      <c r="B139" s="183"/>
      <c r="C139" s="184"/>
      <c r="D139" s="185" t="s">
        <v>78</v>
      </c>
      <c r="E139" s="186" t="s">
        <v>582</v>
      </c>
      <c r="F139" s="186" t="s">
        <v>868</v>
      </c>
      <c r="G139" s="184"/>
      <c r="H139" s="184"/>
      <c r="I139" s="187"/>
      <c r="J139" s="188">
        <f>BK139</f>
        <v>0</v>
      </c>
      <c r="K139" s="184"/>
      <c r="L139" s="189"/>
      <c r="M139" s="190"/>
      <c r="N139" s="191"/>
      <c r="O139" s="191"/>
      <c r="P139" s="192">
        <f>P140</f>
        <v>0</v>
      </c>
      <c r="Q139" s="191"/>
      <c r="R139" s="192">
        <f>R140</f>
        <v>0</v>
      </c>
      <c r="S139" s="191"/>
      <c r="T139" s="193">
        <f>T140</f>
        <v>0</v>
      </c>
      <c r="AR139" s="194" t="s">
        <v>85</v>
      </c>
      <c r="AT139" s="195" t="s">
        <v>78</v>
      </c>
      <c r="AU139" s="195" t="s">
        <v>7</v>
      </c>
      <c r="AY139" s="194" t="s">
        <v>205</v>
      </c>
      <c r="BK139" s="196">
        <f>BK140</f>
        <v>0</v>
      </c>
    </row>
    <row r="140" spans="1:65" s="12" customFormat="1" ht="22.8" customHeight="1">
      <c r="B140" s="183"/>
      <c r="C140" s="184"/>
      <c r="D140" s="185" t="s">
        <v>78</v>
      </c>
      <c r="E140" s="197" t="s">
        <v>976</v>
      </c>
      <c r="F140" s="197" t="s">
        <v>977</v>
      </c>
      <c r="G140" s="184"/>
      <c r="H140" s="184"/>
      <c r="I140" s="187"/>
      <c r="J140" s="198">
        <f>BK140</f>
        <v>0</v>
      </c>
      <c r="K140" s="184"/>
      <c r="L140" s="189"/>
      <c r="M140" s="190"/>
      <c r="N140" s="191"/>
      <c r="O140" s="191"/>
      <c r="P140" s="192">
        <f>SUM(P141:P143)</f>
        <v>0</v>
      </c>
      <c r="Q140" s="191"/>
      <c r="R140" s="192">
        <f>SUM(R141:R143)</f>
        <v>0</v>
      </c>
      <c r="S140" s="191"/>
      <c r="T140" s="193">
        <f>SUM(T141:T143)</f>
        <v>0</v>
      </c>
      <c r="AR140" s="194" t="s">
        <v>85</v>
      </c>
      <c r="AT140" s="195" t="s">
        <v>78</v>
      </c>
      <c r="AU140" s="195" t="s">
        <v>85</v>
      </c>
      <c r="AY140" s="194" t="s">
        <v>205</v>
      </c>
      <c r="BK140" s="196">
        <f>SUM(BK141:BK143)</f>
        <v>0</v>
      </c>
    </row>
    <row r="141" spans="1:65" s="2" customFormat="1" ht="24.15" customHeight="1">
      <c r="A141" s="31"/>
      <c r="B141" s="32"/>
      <c r="C141" s="199" t="s">
        <v>241</v>
      </c>
      <c r="D141" s="199" t="s">
        <v>207</v>
      </c>
      <c r="E141" s="200" t="s">
        <v>994</v>
      </c>
      <c r="F141" s="201" t="s">
        <v>995</v>
      </c>
      <c r="G141" s="202" t="s">
        <v>278</v>
      </c>
      <c r="H141" s="203">
        <v>7</v>
      </c>
      <c r="I141" s="204"/>
      <c r="J141" s="205">
        <f>ROUND(I141*H141,2)</f>
        <v>0</v>
      </c>
      <c r="K141" s="206"/>
      <c r="L141" s="36"/>
      <c r="M141" s="207" t="s">
        <v>1</v>
      </c>
      <c r="N141" s="208" t="s">
        <v>45</v>
      </c>
      <c r="O141" s="72"/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211</v>
      </c>
      <c r="AT141" s="211" t="s">
        <v>207</v>
      </c>
      <c r="AU141" s="211" t="s">
        <v>90</v>
      </c>
      <c r="AY141" s="14" t="s">
        <v>205</v>
      </c>
      <c r="BE141" s="212">
        <f>IF(N141="základná",J141,0)</f>
        <v>0</v>
      </c>
      <c r="BF141" s="212">
        <f>IF(N141="znížená",J141,0)</f>
        <v>0</v>
      </c>
      <c r="BG141" s="212">
        <f>IF(N141="zákl. prenesená",J141,0)</f>
        <v>0</v>
      </c>
      <c r="BH141" s="212">
        <f>IF(N141="zníž. prenesená",J141,0)</f>
        <v>0</v>
      </c>
      <c r="BI141" s="212">
        <f>IF(N141="nulová",J141,0)</f>
        <v>0</v>
      </c>
      <c r="BJ141" s="14" t="s">
        <v>90</v>
      </c>
      <c r="BK141" s="212">
        <f>ROUND(I141*H141,2)</f>
        <v>0</v>
      </c>
      <c r="BL141" s="14" t="s">
        <v>211</v>
      </c>
      <c r="BM141" s="211" t="s">
        <v>280</v>
      </c>
    </row>
    <row r="142" spans="1:65" s="2" customFormat="1" ht="21.75" customHeight="1">
      <c r="A142" s="31"/>
      <c r="B142" s="32"/>
      <c r="C142" s="213" t="s">
        <v>245</v>
      </c>
      <c r="D142" s="213" t="s">
        <v>223</v>
      </c>
      <c r="E142" s="214" t="s">
        <v>996</v>
      </c>
      <c r="F142" s="215" t="s">
        <v>997</v>
      </c>
      <c r="G142" s="216" t="s">
        <v>278</v>
      </c>
      <c r="H142" s="217">
        <v>7</v>
      </c>
      <c r="I142" s="218"/>
      <c r="J142" s="219">
        <f>ROUND(I142*H142,2)</f>
        <v>0</v>
      </c>
      <c r="K142" s="220"/>
      <c r="L142" s="221"/>
      <c r="M142" s="222" t="s">
        <v>1</v>
      </c>
      <c r="N142" s="223" t="s">
        <v>45</v>
      </c>
      <c r="O142" s="72"/>
      <c r="P142" s="209">
        <f>O142*H142</f>
        <v>0</v>
      </c>
      <c r="Q142" s="209">
        <v>0</v>
      </c>
      <c r="R142" s="209">
        <f>Q142*H142</f>
        <v>0</v>
      </c>
      <c r="S142" s="209">
        <v>0</v>
      </c>
      <c r="T142" s="210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1" t="s">
        <v>227</v>
      </c>
      <c r="AT142" s="211" t="s">
        <v>223</v>
      </c>
      <c r="AU142" s="211" t="s">
        <v>90</v>
      </c>
      <c r="AY142" s="14" t="s">
        <v>205</v>
      </c>
      <c r="BE142" s="212">
        <f>IF(N142="základná",J142,0)</f>
        <v>0</v>
      </c>
      <c r="BF142" s="212">
        <f>IF(N142="znížená",J142,0)</f>
        <v>0</v>
      </c>
      <c r="BG142" s="212">
        <f>IF(N142="zákl. prenesená",J142,0)</f>
        <v>0</v>
      </c>
      <c r="BH142" s="212">
        <f>IF(N142="zníž. prenesená",J142,0)</f>
        <v>0</v>
      </c>
      <c r="BI142" s="212">
        <f>IF(N142="nulová",J142,0)</f>
        <v>0</v>
      </c>
      <c r="BJ142" s="14" t="s">
        <v>90</v>
      </c>
      <c r="BK142" s="212">
        <f>ROUND(I142*H142,2)</f>
        <v>0</v>
      </c>
      <c r="BL142" s="14" t="s">
        <v>211</v>
      </c>
      <c r="BM142" s="211" t="s">
        <v>8</v>
      </c>
    </row>
    <row r="143" spans="1:65" s="2" customFormat="1" ht="16.5" customHeight="1">
      <c r="A143" s="31"/>
      <c r="B143" s="32"/>
      <c r="C143" s="213" t="s">
        <v>250</v>
      </c>
      <c r="D143" s="213" t="s">
        <v>223</v>
      </c>
      <c r="E143" s="214" t="s">
        <v>998</v>
      </c>
      <c r="F143" s="215" t="s">
        <v>999</v>
      </c>
      <c r="G143" s="216" t="s">
        <v>278</v>
      </c>
      <c r="H143" s="217">
        <v>4</v>
      </c>
      <c r="I143" s="218"/>
      <c r="J143" s="219">
        <f>ROUND(I143*H143,2)</f>
        <v>0</v>
      </c>
      <c r="K143" s="220"/>
      <c r="L143" s="221"/>
      <c r="M143" s="230" t="s">
        <v>1</v>
      </c>
      <c r="N143" s="231" t="s">
        <v>45</v>
      </c>
      <c r="O143" s="227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1" t="s">
        <v>227</v>
      </c>
      <c r="AT143" s="211" t="s">
        <v>223</v>
      </c>
      <c r="AU143" s="211" t="s">
        <v>90</v>
      </c>
      <c r="AY143" s="14" t="s">
        <v>205</v>
      </c>
      <c r="BE143" s="212">
        <f>IF(N143="základná",J143,0)</f>
        <v>0</v>
      </c>
      <c r="BF143" s="212">
        <f>IF(N143="znížená",J143,0)</f>
        <v>0</v>
      </c>
      <c r="BG143" s="212">
        <f>IF(N143="zákl. prenesená",J143,0)</f>
        <v>0</v>
      </c>
      <c r="BH143" s="212">
        <f>IF(N143="zníž. prenesená",J143,0)</f>
        <v>0</v>
      </c>
      <c r="BI143" s="212">
        <f>IF(N143="nulová",J143,0)</f>
        <v>0</v>
      </c>
      <c r="BJ143" s="14" t="s">
        <v>90</v>
      </c>
      <c r="BK143" s="212">
        <f>ROUND(I143*H143,2)</f>
        <v>0</v>
      </c>
      <c r="BL143" s="14" t="s">
        <v>211</v>
      </c>
      <c r="BM143" s="211" t="s">
        <v>295</v>
      </c>
    </row>
    <row r="144" spans="1:65" s="2" customFormat="1" ht="6.9" customHeight="1">
      <c r="A144" s="31"/>
      <c r="B144" s="55"/>
      <c r="C144" s="56"/>
      <c r="D144" s="56"/>
      <c r="E144" s="56"/>
      <c r="F144" s="56"/>
      <c r="G144" s="56"/>
      <c r="H144" s="56"/>
      <c r="I144" s="56"/>
      <c r="J144" s="56"/>
      <c r="K144" s="56"/>
      <c r="L144" s="36"/>
      <c r="M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</sheetData>
  <sheetProtection algorithmName="SHA-512" hashValue="4dwlRrjYyZJtL4E6gqDYySo2gNTEddzuMFU1ALVPK8FzXL/H26VJIdDCi4k44SEWOu5SGz8k6BsavfFwVZhL5w==" saltValue="Gq0vUQ3UfV8aVZOXTjLuK2ZMYd4q69Mt5edQiW5T3zPiWEeZQmZjz0nFC5J7NFDi4LnGVHBh8zjJo9rfhvMgjA==" spinCount="100000" sheet="1" objects="1" scenarios="1" formatColumns="0" formatRows="0" autoFilter="0"/>
  <autoFilter ref="C127:K143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110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1000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ROUND(J128,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ROUND((SUM(BE128:BE141)),  2)</f>
        <v>0</v>
      </c>
      <c r="G37" s="134"/>
      <c r="H37" s="134"/>
      <c r="I37" s="135">
        <v>0</v>
      </c>
      <c r="J37" s="133">
        <f>ROUND(((SUM(BE128:BE141))*I37),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ROUND((SUM(BF128:BF141)),  2)</f>
        <v>0</v>
      </c>
      <c r="G38" s="134"/>
      <c r="H38" s="134"/>
      <c r="I38" s="135">
        <v>0.2</v>
      </c>
      <c r="J38" s="133">
        <f>ROUND(((SUM(BF128:BF141))*I38),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ROUND((SUM(BG128:BG141)),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ROUND((SUM(BH128:BH141)),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ROUND((SUM(BI128:BI141)),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01-1-5 - Svietidlá, snímače mäsovýroba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J128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864</v>
      </c>
      <c r="E101" s="163"/>
      <c r="F101" s="163"/>
      <c r="G101" s="163"/>
      <c r="H101" s="163"/>
      <c r="I101" s="163"/>
      <c r="J101" s="164">
        <f>J129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1001</v>
      </c>
      <c r="E102" s="168"/>
      <c r="F102" s="168"/>
      <c r="G102" s="168"/>
      <c r="H102" s="168"/>
      <c r="I102" s="168"/>
      <c r="J102" s="169">
        <f>J130</f>
        <v>0</v>
      </c>
      <c r="K102" s="105"/>
      <c r="L102" s="170"/>
    </row>
    <row r="103" spans="1:47" s="9" customFormat="1" ht="24.9" customHeight="1">
      <c r="B103" s="160"/>
      <c r="C103" s="161"/>
      <c r="D103" s="162" t="s">
        <v>864</v>
      </c>
      <c r="E103" s="163"/>
      <c r="F103" s="163"/>
      <c r="G103" s="163"/>
      <c r="H103" s="163"/>
      <c r="I103" s="163"/>
      <c r="J103" s="164">
        <f>J137</f>
        <v>0</v>
      </c>
      <c r="K103" s="161"/>
      <c r="L103" s="165"/>
    </row>
    <row r="104" spans="1:47" s="10" customFormat="1" ht="19.95" customHeight="1">
      <c r="B104" s="166"/>
      <c r="C104" s="105"/>
      <c r="D104" s="167" t="s">
        <v>1002</v>
      </c>
      <c r="E104" s="168"/>
      <c r="F104" s="168"/>
      <c r="G104" s="168"/>
      <c r="H104" s="168"/>
      <c r="I104" s="168"/>
      <c r="J104" s="169">
        <f>J138</f>
        <v>0</v>
      </c>
      <c r="K104" s="105"/>
      <c r="L104" s="170"/>
    </row>
    <row r="105" spans="1:47" s="2" customFormat="1" ht="21.75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" customHeight="1">
      <c r="A106" s="31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47" s="2" customFormat="1" ht="6.9" customHeight="1">
      <c r="A110" s="31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24.9" customHeight="1">
      <c r="A111" s="31"/>
      <c r="B111" s="32"/>
      <c r="C111" s="20" t="s">
        <v>191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6.9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12" customHeight="1">
      <c r="A113" s="31"/>
      <c r="B113" s="32"/>
      <c r="C113" s="26" t="s">
        <v>16</v>
      </c>
      <c r="D113" s="33"/>
      <c r="E113" s="33"/>
      <c r="F113" s="33"/>
      <c r="G113" s="33"/>
      <c r="H113" s="3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6.25" customHeight="1">
      <c r="A114" s="31"/>
      <c r="B114" s="32"/>
      <c r="C114" s="33"/>
      <c r="D114" s="33"/>
      <c r="E114" s="292" t="str">
        <f>E7</f>
        <v>Mäsovýroba, spracovanie mäsa a výroba regionálnych mäsových výrobkov</v>
      </c>
      <c r="F114" s="293"/>
      <c r="G114" s="293"/>
      <c r="H114" s="293"/>
      <c r="I114" s="33"/>
      <c r="J114" s="33"/>
      <c r="K114" s="33"/>
      <c r="L114" s="52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1" customFormat="1" ht="12" customHeight="1">
      <c r="B115" s="18"/>
      <c r="C115" s="26" t="s">
        <v>160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1" customFormat="1" ht="16.5" customHeight="1">
      <c r="B116" s="18"/>
      <c r="C116" s="19"/>
      <c r="D116" s="19"/>
      <c r="E116" s="292" t="s">
        <v>161</v>
      </c>
      <c r="F116" s="266"/>
      <c r="G116" s="266"/>
      <c r="H116" s="266"/>
      <c r="I116" s="19"/>
      <c r="J116" s="19"/>
      <c r="K116" s="19"/>
      <c r="L116" s="17"/>
    </row>
    <row r="117" spans="1:63" s="1" customFormat="1" ht="12" customHeight="1">
      <c r="B117" s="18"/>
      <c r="C117" s="26" t="s">
        <v>162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pans="1:63" s="2" customFormat="1" ht="16.5" customHeight="1">
      <c r="A118" s="31"/>
      <c r="B118" s="32"/>
      <c r="C118" s="33"/>
      <c r="D118" s="33"/>
      <c r="E118" s="296" t="s">
        <v>847</v>
      </c>
      <c r="F118" s="294"/>
      <c r="G118" s="294"/>
      <c r="H118" s="29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848</v>
      </c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3"/>
      <c r="D120" s="33"/>
      <c r="E120" s="236" t="str">
        <f>E13</f>
        <v>SO 01-1-5 - Svietidlá, snímače mäsovýroba</v>
      </c>
      <c r="F120" s="294"/>
      <c r="G120" s="294"/>
      <c r="H120" s="294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20</v>
      </c>
      <c r="D122" s="33"/>
      <c r="E122" s="33"/>
      <c r="F122" s="24" t="str">
        <f>F16</f>
        <v>Vígľaš-Pstruša</v>
      </c>
      <c r="G122" s="33"/>
      <c r="H122" s="33"/>
      <c r="I122" s="26" t="s">
        <v>22</v>
      </c>
      <c r="J122" s="67" t="str">
        <f>IF(J16="","",J16)</f>
        <v>Vyplň údaj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23</v>
      </c>
      <c r="D124" s="33"/>
      <c r="E124" s="33"/>
      <c r="F124" s="24" t="str">
        <f>E19</f>
        <v>AGROSEV, spol. s r.o.</v>
      </c>
      <c r="G124" s="33"/>
      <c r="H124" s="33"/>
      <c r="I124" s="26" t="s">
        <v>31</v>
      </c>
      <c r="J124" s="29" t="str">
        <f>E25</f>
        <v>architektúra, s.r.o.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15" customHeight="1">
      <c r="A125" s="31"/>
      <c r="B125" s="32"/>
      <c r="C125" s="26" t="s">
        <v>29</v>
      </c>
      <c r="D125" s="33"/>
      <c r="E125" s="33"/>
      <c r="F125" s="24" t="str">
        <f>IF(E22="","",E22)</f>
        <v>Vyplň údaj</v>
      </c>
      <c r="G125" s="33"/>
      <c r="H125" s="33"/>
      <c r="I125" s="26" t="s">
        <v>36</v>
      </c>
      <c r="J125" s="29" t="str">
        <f>E28</f>
        <v xml:space="preserve"> </v>
      </c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3"/>
      <c r="D126" s="33"/>
      <c r="E126" s="33"/>
      <c r="F126" s="33"/>
      <c r="G126" s="33"/>
      <c r="H126" s="33"/>
      <c r="I126" s="33"/>
      <c r="J126" s="33"/>
      <c r="K126" s="33"/>
      <c r="L126" s="52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71"/>
      <c r="B127" s="172"/>
      <c r="C127" s="173" t="s">
        <v>192</v>
      </c>
      <c r="D127" s="174" t="s">
        <v>64</v>
      </c>
      <c r="E127" s="174" t="s">
        <v>60</v>
      </c>
      <c r="F127" s="174" t="s">
        <v>61</v>
      </c>
      <c r="G127" s="174" t="s">
        <v>193</v>
      </c>
      <c r="H127" s="174" t="s">
        <v>194</v>
      </c>
      <c r="I127" s="174" t="s">
        <v>195</v>
      </c>
      <c r="J127" s="175" t="s">
        <v>170</v>
      </c>
      <c r="K127" s="176" t="s">
        <v>196</v>
      </c>
      <c r="L127" s="177"/>
      <c r="M127" s="76" t="s">
        <v>1</v>
      </c>
      <c r="N127" s="77" t="s">
        <v>43</v>
      </c>
      <c r="O127" s="77" t="s">
        <v>197</v>
      </c>
      <c r="P127" s="77" t="s">
        <v>198</v>
      </c>
      <c r="Q127" s="77" t="s">
        <v>199</v>
      </c>
      <c r="R127" s="77" t="s">
        <v>200</v>
      </c>
      <c r="S127" s="77" t="s">
        <v>201</v>
      </c>
      <c r="T127" s="78" t="s">
        <v>202</v>
      </c>
      <c r="U127" s="171"/>
      <c r="V127" s="171"/>
      <c r="W127" s="171"/>
      <c r="X127" s="171"/>
      <c r="Y127" s="171"/>
      <c r="Z127" s="171"/>
      <c r="AA127" s="171"/>
      <c r="AB127" s="171"/>
      <c r="AC127" s="171"/>
      <c r="AD127" s="171"/>
      <c r="AE127" s="171"/>
    </row>
    <row r="128" spans="1:63" s="2" customFormat="1" ht="22.8" customHeight="1">
      <c r="A128" s="31"/>
      <c r="B128" s="32"/>
      <c r="C128" s="83" t="s">
        <v>171</v>
      </c>
      <c r="D128" s="33"/>
      <c r="E128" s="33"/>
      <c r="F128" s="33"/>
      <c r="G128" s="33"/>
      <c r="H128" s="33"/>
      <c r="I128" s="33"/>
      <c r="J128" s="178">
        <f>BK128</f>
        <v>0</v>
      </c>
      <c r="K128" s="33"/>
      <c r="L128" s="36"/>
      <c r="M128" s="79"/>
      <c r="N128" s="179"/>
      <c r="O128" s="80"/>
      <c r="P128" s="180">
        <f>P129+P137</f>
        <v>0</v>
      </c>
      <c r="Q128" s="80"/>
      <c r="R128" s="180">
        <f>R129+R137</f>
        <v>0</v>
      </c>
      <c r="S128" s="80"/>
      <c r="T128" s="181">
        <f>T129+T137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4" t="s">
        <v>78</v>
      </c>
      <c r="AU128" s="14" t="s">
        <v>172</v>
      </c>
      <c r="BK128" s="182">
        <f>BK129+BK137</f>
        <v>0</v>
      </c>
    </row>
    <row r="129" spans="1:65" s="12" customFormat="1" ht="25.95" customHeight="1">
      <c r="B129" s="183"/>
      <c r="C129" s="184"/>
      <c r="D129" s="185" t="s">
        <v>78</v>
      </c>
      <c r="E129" s="186" t="s">
        <v>582</v>
      </c>
      <c r="F129" s="186" t="s">
        <v>868</v>
      </c>
      <c r="G129" s="184"/>
      <c r="H129" s="184"/>
      <c r="I129" s="187"/>
      <c r="J129" s="188">
        <f>BK129</f>
        <v>0</v>
      </c>
      <c r="K129" s="184"/>
      <c r="L129" s="189"/>
      <c r="M129" s="190"/>
      <c r="N129" s="191"/>
      <c r="O129" s="191"/>
      <c r="P129" s="192">
        <f>P130</f>
        <v>0</v>
      </c>
      <c r="Q129" s="191"/>
      <c r="R129" s="192">
        <f>R130</f>
        <v>0</v>
      </c>
      <c r="S129" s="191"/>
      <c r="T129" s="193">
        <f>T130</f>
        <v>0</v>
      </c>
      <c r="AR129" s="194" t="s">
        <v>85</v>
      </c>
      <c r="AT129" s="195" t="s">
        <v>78</v>
      </c>
      <c r="AU129" s="195" t="s">
        <v>7</v>
      </c>
      <c r="AY129" s="194" t="s">
        <v>205</v>
      </c>
      <c r="BK129" s="196">
        <f>BK130</f>
        <v>0</v>
      </c>
    </row>
    <row r="130" spans="1:65" s="12" customFormat="1" ht="22.8" customHeight="1">
      <c r="B130" s="183"/>
      <c r="C130" s="184"/>
      <c r="D130" s="185" t="s">
        <v>78</v>
      </c>
      <c r="E130" s="197" t="s">
        <v>1003</v>
      </c>
      <c r="F130" s="197" t="s">
        <v>1004</v>
      </c>
      <c r="G130" s="184"/>
      <c r="H130" s="184"/>
      <c r="I130" s="187"/>
      <c r="J130" s="198">
        <f>BK130</f>
        <v>0</v>
      </c>
      <c r="K130" s="184"/>
      <c r="L130" s="189"/>
      <c r="M130" s="190"/>
      <c r="N130" s="191"/>
      <c r="O130" s="191"/>
      <c r="P130" s="192">
        <f>SUM(P131:P136)</f>
        <v>0</v>
      </c>
      <c r="Q130" s="191"/>
      <c r="R130" s="192">
        <f>SUM(R131:R136)</f>
        <v>0</v>
      </c>
      <c r="S130" s="191"/>
      <c r="T130" s="193">
        <f>SUM(T131:T136)</f>
        <v>0</v>
      </c>
      <c r="AR130" s="194" t="s">
        <v>85</v>
      </c>
      <c r="AT130" s="195" t="s">
        <v>78</v>
      </c>
      <c r="AU130" s="195" t="s">
        <v>85</v>
      </c>
      <c r="AY130" s="194" t="s">
        <v>205</v>
      </c>
      <c r="BK130" s="196">
        <f>SUM(BK131:BK136)</f>
        <v>0</v>
      </c>
    </row>
    <row r="131" spans="1:65" s="2" customFormat="1" ht="24.15" customHeight="1">
      <c r="A131" s="31"/>
      <c r="B131" s="32"/>
      <c r="C131" s="199" t="s">
        <v>85</v>
      </c>
      <c r="D131" s="199" t="s">
        <v>207</v>
      </c>
      <c r="E131" s="200" t="s">
        <v>1005</v>
      </c>
      <c r="F131" s="201" t="s">
        <v>1006</v>
      </c>
      <c r="G131" s="202" t="s">
        <v>278</v>
      </c>
      <c r="H131" s="203">
        <v>9</v>
      </c>
      <c r="I131" s="204"/>
      <c r="J131" s="205">
        <f t="shared" ref="J131:J136" si="0">ROUND(I131*H131,2)</f>
        <v>0</v>
      </c>
      <c r="K131" s="206"/>
      <c r="L131" s="36"/>
      <c r="M131" s="207" t="s">
        <v>1</v>
      </c>
      <c r="N131" s="208" t="s">
        <v>45</v>
      </c>
      <c r="O131" s="72"/>
      <c r="P131" s="209">
        <f t="shared" ref="P131:P136" si="1">O131*H131</f>
        <v>0</v>
      </c>
      <c r="Q131" s="209">
        <v>0</v>
      </c>
      <c r="R131" s="209">
        <f t="shared" ref="R131:R136" si="2">Q131*H131</f>
        <v>0</v>
      </c>
      <c r="S131" s="209">
        <v>0</v>
      </c>
      <c r="T131" s="210">
        <f t="shared" ref="T131:T136" si="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211</v>
      </c>
      <c r="AT131" s="211" t="s">
        <v>207</v>
      </c>
      <c r="AU131" s="211" t="s">
        <v>90</v>
      </c>
      <c r="AY131" s="14" t="s">
        <v>205</v>
      </c>
      <c r="BE131" s="212">
        <f t="shared" ref="BE131:BE136" si="4">IF(N131="základná",J131,0)</f>
        <v>0</v>
      </c>
      <c r="BF131" s="212">
        <f t="shared" ref="BF131:BF136" si="5">IF(N131="znížená",J131,0)</f>
        <v>0</v>
      </c>
      <c r="BG131" s="212">
        <f t="shared" ref="BG131:BG136" si="6">IF(N131="zákl. prenesená",J131,0)</f>
        <v>0</v>
      </c>
      <c r="BH131" s="212">
        <f t="shared" ref="BH131:BH136" si="7">IF(N131="zníž. prenesená",J131,0)</f>
        <v>0</v>
      </c>
      <c r="BI131" s="212">
        <f t="shared" ref="BI131:BI136" si="8">IF(N131="nulová",J131,0)</f>
        <v>0</v>
      </c>
      <c r="BJ131" s="14" t="s">
        <v>90</v>
      </c>
      <c r="BK131" s="212">
        <f t="shared" ref="BK131:BK136" si="9">ROUND(I131*H131,2)</f>
        <v>0</v>
      </c>
      <c r="BL131" s="14" t="s">
        <v>211</v>
      </c>
      <c r="BM131" s="211" t="s">
        <v>90</v>
      </c>
    </row>
    <row r="132" spans="1:65" s="2" customFormat="1" ht="24.15" customHeight="1">
      <c r="A132" s="31"/>
      <c r="B132" s="32"/>
      <c r="C132" s="213" t="s">
        <v>90</v>
      </c>
      <c r="D132" s="213" t="s">
        <v>223</v>
      </c>
      <c r="E132" s="214" t="s">
        <v>1007</v>
      </c>
      <c r="F132" s="215" t="s">
        <v>1008</v>
      </c>
      <c r="G132" s="216" t="s">
        <v>278</v>
      </c>
      <c r="H132" s="217">
        <v>3</v>
      </c>
      <c r="I132" s="218"/>
      <c r="J132" s="219">
        <f t="shared" si="0"/>
        <v>0</v>
      </c>
      <c r="K132" s="220"/>
      <c r="L132" s="221"/>
      <c r="M132" s="222" t="s">
        <v>1</v>
      </c>
      <c r="N132" s="223" t="s">
        <v>45</v>
      </c>
      <c r="O132" s="72"/>
      <c r="P132" s="209">
        <f t="shared" si="1"/>
        <v>0</v>
      </c>
      <c r="Q132" s="209">
        <v>0</v>
      </c>
      <c r="R132" s="209">
        <f t="shared" si="2"/>
        <v>0</v>
      </c>
      <c r="S132" s="209">
        <v>0</v>
      </c>
      <c r="T132" s="210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227</v>
      </c>
      <c r="AT132" s="211" t="s">
        <v>223</v>
      </c>
      <c r="AU132" s="211" t="s">
        <v>90</v>
      </c>
      <c r="AY132" s="14" t="s">
        <v>205</v>
      </c>
      <c r="BE132" s="212">
        <f t="shared" si="4"/>
        <v>0</v>
      </c>
      <c r="BF132" s="212">
        <f t="shared" si="5"/>
        <v>0</v>
      </c>
      <c r="BG132" s="212">
        <f t="shared" si="6"/>
        <v>0</v>
      </c>
      <c r="BH132" s="212">
        <f t="shared" si="7"/>
        <v>0</v>
      </c>
      <c r="BI132" s="212">
        <f t="shared" si="8"/>
        <v>0</v>
      </c>
      <c r="BJ132" s="14" t="s">
        <v>90</v>
      </c>
      <c r="BK132" s="212">
        <f t="shared" si="9"/>
        <v>0</v>
      </c>
      <c r="BL132" s="14" t="s">
        <v>211</v>
      </c>
      <c r="BM132" s="211" t="s">
        <v>211</v>
      </c>
    </row>
    <row r="133" spans="1:65" s="2" customFormat="1" ht="16.5" customHeight="1">
      <c r="A133" s="31"/>
      <c r="B133" s="32"/>
      <c r="C133" s="213" t="s">
        <v>97</v>
      </c>
      <c r="D133" s="213" t="s">
        <v>223</v>
      </c>
      <c r="E133" s="214" t="s">
        <v>1009</v>
      </c>
      <c r="F133" s="215" t="s">
        <v>1010</v>
      </c>
      <c r="G133" s="216" t="s">
        <v>278</v>
      </c>
      <c r="H133" s="217">
        <v>6</v>
      </c>
      <c r="I133" s="218"/>
      <c r="J133" s="219">
        <f t="shared" si="0"/>
        <v>0</v>
      </c>
      <c r="K133" s="220"/>
      <c r="L133" s="221"/>
      <c r="M133" s="222" t="s">
        <v>1</v>
      </c>
      <c r="N133" s="223" t="s">
        <v>45</v>
      </c>
      <c r="O133" s="72"/>
      <c r="P133" s="209">
        <f t="shared" si="1"/>
        <v>0</v>
      </c>
      <c r="Q133" s="209">
        <v>0</v>
      </c>
      <c r="R133" s="209">
        <f t="shared" si="2"/>
        <v>0</v>
      </c>
      <c r="S133" s="209">
        <v>0</v>
      </c>
      <c r="T133" s="210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227</v>
      </c>
      <c r="AT133" s="211" t="s">
        <v>223</v>
      </c>
      <c r="AU133" s="211" t="s">
        <v>90</v>
      </c>
      <c r="AY133" s="14" t="s">
        <v>205</v>
      </c>
      <c r="BE133" s="212">
        <f t="shared" si="4"/>
        <v>0</v>
      </c>
      <c r="BF133" s="212">
        <f t="shared" si="5"/>
        <v>0</v>
      </c>
      <c r="BG133" s="212">
        <f t="shared" si="6"/>
        <v>0</v>
      </c>
      <c r="BH133" s="212">
        <f t="shared" si="7"/>
        <v>0</v>
      </c>
      <c r="BI133" s="212">
        <f t="shared" si="8"/>
        <v>0</v>
      </c>
      <c r="BJ133" s="14" t="s">
        <v>90</v>
      </c>
      <c r="BK133" s="212">
        <f t="shared" si="9"/>
        <v>0</v>
      </c>
      <c r="BL133" s="14" t="s">
        <v>211</v>
      </c>
      <c r="BM133" s="211" t="s">
        <v>229</v>
      </c>
    </row>
    <row r="134" spans="1:65" s="2" customFormat="1" ht="24.15" customHeight="1">
      <c r="A134" s="31"/>
      <c r="B134" s="32"/>
      <c r="C134" s="199" t="s">
        <v>211</v>
      </c>
      <c r="D134" s="199" t="s">
        <v>207</v>
      </c>
      <c r="E134" s="200" t="s">
        <v>1011</v>
      </c>
      <c r="F134" s="201" t="s">
        <v>1012</v>
      </c>
      <c r="G134" s="202" t="s">
        <v>278</v>
      </c>
      <c r="H134" s="203">
        <v>104</v>
      </c>
      <c r="I134" s="204"/>
      <c r="J134" s="205">
        <f t="shared" si="0"/>
        <v>0</v>
      </c>
      <c r="K134" s="206"/>
      <c r="L134" s="36"/>
      <c r="M134" s="207" t="s">
        <v>1</v>
      </c>
      <c r="N134" s="208" t="s">
        <v>45</v>
      </c>
      <c r="O134" s="72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211</v>
      </c>
      <c r="AT134" s="211" t="s">
        <v>207</v>
      </c>
      <c r="AU134" s="211" t="s">
        <v>90</v>
      </c>
      <c r="AY134" s="14" t="s">
        <v>205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4" t="s">
        <v>90</v>
      </c>
      <c r="BK134" s="212">
        <f t="shared" si="9"/>
        <v>0</v>
      </c>
      <c r="BL134" s="14" t="s">
        <v>211</v>
      </c>
      <c r="BM134" s="211" t="s">
        <v>227</v>
      </c>
    </row>
    <row r="135" spans="1:65" s="2" customFormat="1" ht="16.5" customHeight="1">
      <c r="A135" s="31"/>
      <c r="B135" s="32"/>
      <c r="C135" s="213" t="s">
        <v>222</v>
      </c>
      <c r="D135" s="213" t="s">
        <v>223</v>
      </c>
      <c r="E135" s="214" t="s">
        <v>1013</v>
      </c>
      <c r="F135" s="215" t="s">
        <v>1014</v>
      </c>
      <c r="G135" s="216" t="s">
        <v>278</v>
      </c>
      <c r="H135" s="217">
        <v>104</v>
      </c>
      <c r="I135" s="218"/>
      <c r="J135" s="219">
        <f t="shared" si="0"/>
        <v>0</v>
      </c>
      <c r="K135" s="220"/>
      <c r="L135" s="221"/>
      <c r="M135" s="222" t="s">
        <v>1</v>
      </c>
      <c r="N135" s="223" t="s">
        <v>45</v>
      </c>
      <c r="O135" s="72"/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227</v>
      </c>
      <c r="AT135" s="211" t="s">
        <v>223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211</v>
      </c>
      <c r="BM135" s="211" t="s">
        <v>245</v>
      </c>
    </row>
    <row r="136" spans="1:65" s="2" customFormat="1" ht="33" customHeight="1">
      <c r="A136" s="31"/>
      <c r="B136" s="32"/>
      <c r="C136" s="213" t="s">
        <v>229</v>
      </c>
      <c r="D136" s="213" t="s">
        <v>223</v>
      </c>
      <c r="E136" s="214" t="s">
        <v>1015</v>
      </c>
      <c r="F136" s="215" t="s">
        <v>1016</v>
      </c>
      <c r="G136" s="216" t="s">
        <v>278</v>
      </c>
      <c r="H136" s="217">
        <v>73</v>
      </c>
      <c r="I136" s="218"/>
      <c r="J136" s="219">
        <f t="shared" si="0"/>
        <v>0</v>
      </c>
      <c r="K136" s="220"/>
      <c r="L136" s="221"/>
      <c r="M136" s="222" t="s">
        <v>1</v>
      </c>
      <c r="N136" s="223" t="s">
        <v>45</v>
      </c>
      <c r="O136" s="72"/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227</v>
      </c>
      <c r="AT136" s="211" t="s">
        <v>223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211</v>
      </c>
      <c r="BM136" s="211" t="s">
        <v>254</v>
      </c>
    </row>
    <row r="137" spans="1:65" s="12" customFormat="1" ht="25.95" customHeight="1">
      <c r="B137" s="183"/>
      <c r="C137" s="184"/>
      <c r="D137" s="185" t="s">
        <v>78</v>
      </c>
      <c r="E137" s="186" t="s">
        <v>582</v>
      </c>
      <c r="F137" s="186" t="s">
        <v>868</v>
      </c>
      <c r="G137" s="184"/>
      <c r="H137" s="184"/>
      <c r="I137" s="187"/>
      <c r="J137" s="188">
        <f>BK137</f>
        <v>0</v>
      </c>
      <c r="K137" s="184"/>
      <c r="L137" s="189"/>
      <c r="M137" s="190"/>
      <c r="N137" s="191"/>
      <c r="O137" s="191"/>
      <c r="P137" s="192">
        <f>P138</f>
        <v>0</v>
      </c>
      <c r="Q137" s="191"/>
      <c r="R137" s="192">
        <f>R138</f>
        <v>0</v>
      </c>
      <c r="S137" s="191"/>
      <c r="T137" s="193">
        <f>T138</f>
        <v>0</v>
      </c>
      <c r="AR137" s="194" t="s">
        <v>85</v>
      </c>
      <c r="AT137" s="195" t="s">
        <v>78</v>
      </c>
      <c r="AU137" s="195" t="s">
        <v>7</v>
      </c>
      <c r="AY137" s="194" t="s">
        <v>205</v>
      </c>
      <c r="BK137" s="196">
        <f>BK138</f>
        <v>0</v>
      </c>
    </row>
    <row r="138" spans="1:65" s="12" customFormat="1" ht="22.8" customHeight="1">
      <c r="B138" s="183"/>
      <c r="C138" s="184"/>
      <c r="D138" s="185" t="s">
        <v>78</v>
      </c>
      <c r="E138" s="197" t="s">
        <v>1017</v>
      </c>
      <c r="F138" s="197" t="s">
        <v>1018</v>
      </c>
      <c r="G138" s="184"/>
      <c r="H138" s="184"/>
      <c r="I138" s="187"/>
      <c r="J138" s="198">
        <f>BK138</f>
        <v>0</v>
      </c>
      <c r="K138" s="184"/>
      <c r="L138" s="189"/>
      <c r="M138" s="190"/>
      <c r="N138" s="191"/>
      <c r="O138" s="191"/>
      <c r="P138" s="192">
        <f>SUM(P139:P141)</f>
        <v>0</v>
      </c>
      <c r="Q138" s="191"/>
      <c r="R138" s="192">
        <f>SUM(R139:R141)</f>
        <v>0</v>
      </c>
      <c r="S138" s="191"/>
      <c r="T138" s="193">
        <f>SUM(T139:T141)</f>
        <v>0</v>
      </c>
      <c r="AR138" s="194" t="s">
        <v>85</v>
      </c>
      <c r="AT138" s="195" t="s">
        <v>78</v>
      </c>
      <c r="AU138" s="195" t="s">
        <v>85</v>
      </c>
      <c r="AY138" s="194" t="s">
        <v>205</v>
      </c>
      <c r="BK138" s="196">
        <f>SUM(BK139:BK141)</f>
        <v>0</v>
      </c>
    </row>
    <row r="139" spans="1:65" s="2" customFormat="1" ht="24.15" customHeight="1">
      <c r="A139" s="31"/>
      <c r="B139" s="32"/>
      <c r="C139" s="199" t="s">
        <v>234</v>
      </c>
      <c r="D139" s="199" t="s">
        <v>207</v>
      </c>
      <c r="E139" s="200" t="s">
        <v>1019</v>
      </c>
      <c r="F139" s="201" t="s">
        <v>1020</v>
      </c>
      <c r="G139" s="202" t="s">
        <v>278</v>
      </c>
      <c r="H139" s="203">
        <v>25</v>
      </c>
      <c r="I139" s="204"/>
      <c r="J139" s="205">
        <f>ROUND(I139*H139,2)</f>
        <v>0</v>
      </c>
      <c r="K139" s="206"/>
      <c r="L139" s="36"/>
      <c r="M139" s="207" t="s">
        <v>1</v>
      </c>
      <c r="N139" s="208" t="s">
        <v>45</v>
      </c>
      <c r="O139" s="72"/>
      <c r="P139" s="209">
        <f>O139*H139</f>
        <v>0</v>
      </c>
      <c r="Q139" s="209">
        <v>0</v>
      </c>
      <c r="R139" s="209">
        <f>Q139*H139</f>
        <v>0</v>
      </c>
      <c r="S139" s="209">
        <v>0</v>
      </c>
      <c r="T139" s="210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1" t="s">
        <v>211</v>
      </c>
      <c r="AT139" s="211" t="s">
        <v>207</v>
      </c>
      <c r="AU139" s="211" t="s">
        <v>90</v>
      </c>
      <c r="AY139" s="14" t="s">
        <v>205</v>
      </c>
      <c r="BE139" s="212">
        <f>IF(N139="základná",J139,0)</f>
        <v>0</v>
      </c>
      <c r="BF139" s="212">
        <f>IF(N139="znížená",J139,0)</f>
        <v>0</v>
      </c>
      <c r="BG139" s="212">
        <f>IF(N139="zákl. prenesená",J139,0)</f>
        <v>0</v>
      </c>
      <c r="BH139" s="212">
        <f>IF(N139="zníž. prenesená",J139,0)</f>
        <v>0</v>
      </c>
      <c r="BI139" s="212">
        <f>IF(N139="nulová",J139,0)</f>
        <v>0</v>
      </c>
      <c r="BJ139" s="14" t="s">
        <v>90</v>
      </c>
      <c r="BK139" s="212">
        <f>ROUND(I139*H139,2)</f>
        <v>0</v>
      </c>
      <c r="BL139" s="14" t="s">
        <v>211</v>
      </c>
      <c r="BM139" s="211" t="s">
        <v>262</v>
      </c>
    </row>
    <row r="140" spans="1:65" s="2" customFormat="1" ht="16.5" customHeight="1">
      <c r="A140" s="31"/>
      <c r="B140" s="32"/>
      <c r="C140" s="213" t="s">
        <v>227</v>
      </c>
      <c r="D140" s="213" t="s">
        <v>223</v>
      </c>
      <c r="E140" s="214" t="s">
        <v>1021</v>
      </c>
      <c r="F140" s="215" t="s">
        <v>1022</v>
      </c>
      <c r="G140" s="216" t="s">
        <v>278</v>
      </c>
      <c r="H140" s="217">
        <v>25</v>
      </c>
      <c r="I140" s="218"/>
      <c r="J140" s="219">
        <f>ROUND(I140*H140,2)</f>
        <v>0</v>
      </c>
      <c r="K140" s="220"/>
      <c r="L140" s="221"/>
      <c r="M140" s="222" t="s">
        <v>1</v>
      </c>
      <c r="N140" s="223" t="s">
        <v>45</v>
      </c>
      <c r="O140" s="72"/>
      <c r="P140" s="209">
        <f>O140*H140</f>
        <v>0</v>
      </c>
      <c r="Q140" s="209">
        <v>0</v>
      </c>
      <c r="R140" s="209">
        <f>Q140*H140</f>
        <v>0</v>
      </c>
      <c r="S140" s="209">
        <v>0</v>
      </c>
      <c r="T140" s="210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1" t="s">
        <v>227</v>
      </c>
      <c r="AT140" s="211" t="s">
        <v>223</v>
      </c>
      <c r="AU140" s="211" t="s">
        <v>90</v>
      </c>
      <c r="AY140" s="14" t="s">
        <v>205</v>
      </c>
      <c r="BE140" s="212">
        <f>IF(N140="základná",J140,0)</f>
        <v>0</v>
      </c>
      <c r="BF140" s="212">
        <f>IF(N140="znížená",J140,0)</f>
        <v>0</v>
      </c>
      <c r="BG140" s="212">
        <f>IF(N140="zákl. prenesená",J140,0)</f>
        <v>0</v>
      </c>
      <c r="BH140" s="212">
        <f>IF(N140="zníž. prenesená",J140,0)</f>
        <v>0</v>
      </c>
      <c r="BI140" s="212">
        <f>IF(N140="nulová",J140,0)</f>
        <v>0</v>
      </c>
      <c r="BJ140" s="14" t="s">
        <v>90</v>
      </c>
      <c r="BK140" s="212">
        <f>ROUND(I140*H140,2)</f>
        <v>0</v>
      </c>
      <c r="BL140" s="14" t="s">
        <v>211</v>
      </c>
      <c r="BM140" s="211" t="s">
        <v>271</v>
      </c>
    </row>
    <row r="141" spans="1:65" s="2" customFormat="1" ht="16.5" customHeight="1">
      <c r="A141" s="31"/>
      <c r="B141" s="32"/>
      <c r="C141" s="213" t="s">
        <v>241</v>
      </c>
      <c r="D141" s="213" t="s">
        <v>223</v>
      </c>
      <c r="E141" s="214" t="s">
        <v>1023</v>
      </c>
      <c r="F141" s="215" t="s">
        <v>1024</v>
      </c>
      <c r="G141" s="216" t="s">
        <v>278</v>
      </c>
      <c r="H141" s="217">
        <v>25</v>
      </c>
      <c r="I141" s="218"/>
      <c r="J141" s="219">
        <f>ROUND(I141*H141,2)</f>
        <v>0</v>
      </c>
      <c r="K141" s="220"/>
      <c r="L141" s="221"/>
      <c r="M141" s="230" t="s">
        <v>1</v>
      </c>
      <c r="N141" s="231" t="s">
        <v>45</v>
      </c>
      <c r="O141" s="227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1" t="s">
        <v>227</v>
      </c>
      <c r="AT141" s="211" t="s">
        <v>223</v>
      </c>
      <c r="AU141" s="211" t="s">
        <v>90</v>
      </c>
      <c r="AY141" s="14" t="s">
        <v>205</v>
      </c>
      <c r="BE141" s="212">
        <f>IF(N141="základná",J141,0)</f>
        <v>0</v>
      </c>
      <c r="BF141" s="212">
        <f>IF(N141="znížená",J141,0)</f>
        <v>0</v>
      </c>
      <c r="BG141" s="212">
        <f>IF(N141="zákl. prenesená",J141,0)</f>
        <v>0</v>
      </c>
      <c r="BH141" s="212">
        <f>IF(N141="zníž. prenesená",J141,0)</f>
        <v>0</v>
      </c>
      <c r="BI141" s="212">
        <f>IF(N141="nulová",J141,0)</f>
        <v>0</v>
      </c>
      <c r="BJ141" s="14" t="s">
        <v>90</v>
      </c>
      <c r="BK141" s="212">
        <f>ROUND(I141*H141,2)</f>
        <v>0</v>
      </c>
      <c r="BL141" s="14" t="s">
        <v>211</v>
      </c>
      <c r="BM141" s="211" t="s">
        <v>280</v>
      </c>
    </row>
    <row r="142" spans="1:65" s="2" customFormat="1" ht="6.9" customHeight="1">
      <c r="A142" s="31"/>
      <c r="B142" s="55"/>
      <c r="C142" s="56"/>
      <c r="D142" s="56"/>
      <c r="E142" s="56"/>
      <c r="F142" s="56"/>
      <c r="G142" s="56"/>
      <c r="H142" s="56"/>
      <c r="I142" s="56"/>
      <c r="J142" s="56"/>
      <c r="K142" s="56"/>
      <c r="L142" s="36"/>
      <c r="M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</sheetData>
  <sheetProtection algorithmName="SHA-512" hashValue="txO1njAvzA9P9AEDdkzKc+EfYhYgYY465OJj5ofkz1evHLzs/NDpJwFkrp7zwQeVjdOXKbsNDD4ibG6Zec58PQ==" saltValue="ng43t/H0Xlm30RrZNzO1SSNRWqPBGwsLNAJnzyhwQ5iuH7NQMONPwrRA5pC66+V2tfKvmjnEbtiFVOJOYA8low==" spinCount="100000" sheet="1" objects="1" scenarios="1" formatColumns="0" formatRows="0" autoFilter="0"/>
  <autoFilter ref="C127:K141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3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113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1025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ROUND(J126,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ROUND((SUM(BE126:BE132)),  2)</f>
        <v>0</v>
      </c>
      <c r="G37" s="134"/>
      <c r="H37" s="134"/>
      <c r="I37" s="135">
        <v>0</v>
      </c>
      <c r="J37" s="133">
        <f>ROUND(((SUM(BE126:BE132))*I37),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ROUND((SUM(BF126:BF132)),  2)</f>
        <v>0</v>
      </c>
      <c r="G38" s="134"/>
      <c r="H38" s="134"/>
      <c r="I38" s="135">
        <v>0.2</v>
      </c>
      <c r="J38" s="133">
        <f>ROUND(((SUM(BF126:BF132))*I38),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ROUND((SUM(BG126:BG132)),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ROUND((SUM(BH126:BH132)),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ROUND((SUM(BI126:BI132)),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01-1-6 - Dátové zásuvky mäsovýroba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J126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959</v>
      </c>
      <c r="E101" s="163"/>
      <c r="F101" s="163"/>
      <c r="G101" s="163"/>
      <c r="H101" s="163"/>
      <c r="I101" s="163"/>
      <c r="J101" s="164">
        <f>J127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960</v>
      </c>
      <c r="E102" s="168"/>
      <c r="F102" s="168"/>
      <c r="G102" s="168"/>
      <c r="H102" s="168"/>
      <c r="I102" s="168"/>
      <c r="J102" s="169">
        <f>J128</f>
        <v>0</v>
      </c>
      <c r="K102" s="105"/>
      <c r="L102" s="170"/>
    </row>
    <row r="103" spans="1:47" s="2" customFormat="1" ht="21.75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52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47" s="2" customFormat="1" ht="6.9" customHeight="1">
      <c r="A104" s="31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47" s="2" customFormat="1" ht="6.9" customHeight="1">
      <c r="A108" s="31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24.9" customHeight="1">
      <c r="A109" s="31"/>
      <c r="B109" s="32"/>
      <c r="C109" s="20" t="s">
        <v>191</v>
      </c>
      <c r="D109" s="33"/>
      <c r="E109" s="33"/>
      <c r="F109" s="33"/>
      <c r="G109" s="33"/>
      <c r="H109" s="33"/>
      <c r="I109" s="33"/>
      <c r="J109" s="33"/>
      <c r="K109" s="33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6.9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2" customHeight="1">
      <c r="A111" s="31"/>
      <c r="B111" s="32"/>
      <c r="C111" s="26" t="s">
        <v>16</v>
      </c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6.25" customHeight="1">
      <c r="A112" s="31"/>
      <c r="B112" s="32"/>
      <c r="C112" s="33"/>
      <c r="D112" s="33"/>
      <c r="E112" s="292" t="str">
        <f>E7</f>
        <v>Mäsovýroba, spracovanie mäsa a výroba regionálnych mäsových výrobkov</v>
      </c>
      <c r="F112" s="293"/>
      <c r="G112" s="293"/>
      <c r="H112" s="29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1" customFormat="1" ht="12" customHeight="1">
      <c r="B113" s="18"/>
      <c r="C113" s="26" t="s">
        <v>160</v>
      </c>
      <c r="D113" s="19"/>
      <c r="E113" s="19"/>
      <c r="F113" s="19"/>
      <c r="G113" s="19"/>
      <c r="H113" s="19"/>
      <c r="I113" s="19"/>
      <c r="J113" s="19"/>
      <c r="K113" s="19"/>
      <c r="L113" s="17"/>
    </row>
    <row r="114" spans="1:63" s="1" customFormat="1" ht="16.5" customHeight="1">
      <c r="B114" s="18"/>
      <c r="C114" s="19"/>
      <c r="D114" s="19"/>
      <c r="E114" s="292" t="s">
        <v>161</v>
      </c>
      <c r="F114" s="266"/>
      <c r="G114" s="266"/>
      <c r="H114" s="266"/>
      <c r="I114" s="19"/>
      <c r="J114" s="19"/>
      <c r="K114" s="19"/>
      <c r="L114" s="17"/>
    </row>
    <row r="115" spans="1:63" s="1" customFormat="1" ht="12" customHeight="1">
      <c r="B115" s="18"/>
      <c r="C115" s="26" t="s">
        <v>162</v>
      </c>
      <c r="D115" s="19"/>
      <c r="E115" s="19"/>
      <c r="F115" s="19"/>
      <c r="G115" s="19"/>
      <c r="H115" s="19"/>
      <c r="I115" s="19"/>
      <c r="J115" s="19"/>
      <c r="K115" s="19"/>
      <c r="L115" s="17"/>
    </row>
    <row r="116" spans="1:63" s="2" customFormat="1" ht="16.5" customHeight="1">
      <c r="A116" s="31"/>
      <c r="B116" s="32"/>
      <c r="C116" s="33"/>
      <c r="D116" s="33"/>
      <c r="E116" s="296" t="s">
        <v>847</v>
      </c>
      <c r="F116" s="294"/>
      <c r="G116" s="294"/>
      <c r="H116" s="294"/>
      <c r="I116" s="33"/>
      <c r="J116" s="33"/>
      <c r="K116" s="33"/>
      <c r="L116" s="52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848</v>
      </c>
      <c r="D117" s="33"/>
      <c r="E117" s="33"/>
      <c r="F117" s="33"/>
      <c r="G117" s="33"/>
      <c r="H117" s="33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36" t="str">
        <f>E13</f>
        <v>SO 01-1-6 - Dátové zásuvky mäsovýroba</v>
      </c>
      <c r="F118" s="294"/>
      <c r="G118" s="294"/>
      <c r="H118" s="294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20</v>
      </c>
      <c r="D120" s="33"/>
      <c r="E120" s="33"/>
      <c r="F120" s="24" t="str">
        <f>F16</f>
        <v>Vígľaš-Pstruša</v>
      </c>
      <c r="G120" s="33"/>
      <c r="H120" s="33"/>
      <c r="I120" s="26" t="s">
        <v>22</v>
      </c>
      <c r="J120" s="67" t="str">
        <f>IF(J16="","",J16)</f>
        <v>Vyplň údaj</v>
      </c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15" customHeight="1">
      <c r="A122" s="31"/>
      <c r="B122" s="32"/>
      <c r="C122" s="26" t="s">
        <v>23</v>
      </c>
      <c r="D122" s="33"/>
      <c r="E122" s="33"/>
      <c r="F122" s="24" t="str">
        <f>E19</f>
        <v>AGROSEV, spol. s r.o.</v>
      </c>
      <c r="G122" s="33"/>
      <c r="H122" s="33"/>
      <c r="I122" s="26" t="s">
        <v>31</v>
      </c>
      <c r="J122" s="29" t="str">
        <f>E25</f>
        <v>architektúra, s.r.o.</v>
      </c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29</v>
      </c>
      <c r="D123" s="33"/>
      <c r="E123" s="33"/>
      <c r="F123" s="24" t="str">
        <f>IF(E22="","",E22)</f>
        <v>Vyplň údaj</v>
      </c>
      <c r="G123" s="33"/>
      <c r="H123" s="33"/>
      <c r="I123" s="26" t="s">
        <v>36</v>
      </c>
      <c r="J123" s="29" t="str">
        <f>E28</f>
        <v xml:space="preserve"> 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71"/>
      <c r="B125" s="172"/>
      <c r="C125" s="173" t="s">
        <v>192</v>
      </c>
      <c r="D125" s="174" t="s">
        <v>64</v>
      </c>
      <c r="E125" s="174" t="s">
        <v>60</v>
      </c>
      <c r="F125" s="174" t="s">
        <v>61</v>
      </c>
      <c r="G125" s="174" t="s">
        <v>193</v>
      </c>
      <c r="H125" s="174" t="s">
        <v>194</v>
      </c>
      <c r="I125" s="174" t="s">
        <v>195</v>
      </c>
      <c r="J125" s="175" t="s">
        <v>170</v>
      </c>
      <c r="K125" s="176" t="s">
        <v>196</v>
      </c>
      <c r="L125" s="177"/>
      <c r="M125" s="76" t="s">
        <v>1</v>
      </c>
      <c r="N125" s="77" t="s">
        <v>43</v>
      </c>
      <c r="O125" s="77" t="s">
        <v>197</v>
      </c>
      <c r="P125" s="77" t="s">
        <v>198</v>
      </c>
      <c r="Q125" s="77" t="s">
        <v>199</v>
      </c>
      <c r="R125" s="77" t="s">
        <v>200</v>
      </c>
      <c r="S125" s="77" t="s">
        <v>201</v>
      </c>
      <c r="T125" s="78" t="s">
        <v>202</v>
      </c>
      <c r="U125" s="171"/>
      <c r="V125" s="171"/>
      <c r="W125" s="171"/>
      <c r="X125" s="171"/>
      <c r="Y125" s="171"/>
      <c r="Z125" s="171"/>
      <c r="AA125" s="171"/>
      <c r="AB125" s="171"/>
      <c r="AC125" s="171"/>
      <c r="AD125" s="171"/>
      <c r="AE125" s="171"/>
    </row>
    <row r="126" spans="1:63" s="2" customFormat="1" ht="22.8" customHeight="1">
      <c r="A126" s="31"/>
      <c r="B126" s="32"/>
      <c r="C126" s="83" t="s">
        <v>171</v>
      </c>
      <c r="D126" s="33"/>
      <c r="E126" s="33"/>
      <c r="F126" s="33"/>
      <c r="G126" s="33"/>
      <c r="H126" s="33"/>
      <c r="I126" s="33"/>
      <c r="J126" s="178">
        <f>BK126</f>
        <v>0</v>
      </c>
      <c r="K126" s="33"/>
      <c r="L126" s="36"/>
      <c r="M126" s="79"/>
      <c r="N126" s="179"/>
      <c r="O126" s="80"/>
      <c r="P126" s="180">
        <f>P127</f>
        <v>0</v>
      </c>
      <c r="Q126" s="80"/>
      <c r="R126" s="180">
        <f>R127</f>
        <v>0</v>
      </c>
      <c r="S126" s="80"/>
      <c r="T126" s="181">
        <f>T127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78</v>
      </c>
      <c r="AU126" s="14" t="s">
        <v>172</v>
      </c>
      <c r="BK126" s="182">
        <f>BK127</f>
        <v>0</v>
      </c>
    </row>
    <row r="127" spans="1:63" s="12" customFormat="1" ht="25.95" customHeight="1">
      <c r="B127" s="183"/>
      <c r="C127" s="184"/>
      <c r="D127" s="185" t="s">
        <v>78</v>
      </c>
      <c r="E127" s="186" t="s">
        <v>588</v>
      </c>
      <c r="F127" s="186" t="s">
        <v>965</v>
      </c>
      <c r="G127" s="184"/>
      <c r="H127" s="184"/>
      <c r="I127" s="187"/>
      <c r="J127" s="188">
        <f>BK127</f>
        <v>0</v>
      </c>
      <c r="K127" s="184"/>
      <c r="L127" s="189"/>
      <c r="M127" s="190"/>
      <c r="N127" s="191"/>
      <c r="O127" s="191"/>
      <c r="P127" s="192">
        <f>P128</f>
        <v>0</v>
      </c>
      <c r="Q127" s="191"/>
      <c r="R127" s="192">
        <f>R128</f>
        <v>0</v>
      </c>
      <c r="S127" s="191"/>
      <c r="T127" s="193">
        <f>T128</f>
        <v>0</v>
      </c>
      <c r="AR127" s="194" t="s">
        <v>85</v>
      </c>
      <c r="AT127" s="195" t="s">
        <v>78</v>
      </c>
      <c r="AU127" s="195" t="s">
        <v>7</v>
      </c>
      <c r="AY127" s="194" t="s">
        <v>205</v>
      </c>
      <c r="BK127" s="196">
        <f>BK128</f>
        <v>0</v>
      </c>
    </row>
    <row r="128" spans="1:63" s="12" customFormat="1" ht="22.8" customHeight="1">
      <c r="B128" s="183"/>
      <c r="C128" s="184"/>
      <c r="D128" s="185" t="s">
        <v>78</v>
      </c>
      <c r="E128" s="197" t="s">
        <v>966</v>
      </c>
      <c r="F128" s="197" t="s">
        <v>967</v>
      </c>
      <c r="G128" s="184"/>
      <c r="H128" s="184"/>
      <c r="I128" s="187"/>
      <c r="J128" s="198">
        <f>BK128</f>
        <v>0</v>
      </c>
      <c r="K128" s="184"/>
      <c r="L128" s="189"/>
      <c r="M128" s="190"/>
      <c r="N128" s="191"/>
      <c r="O128" s="191"/>
      <c r="P128" s="192">
        <f>SUM(P129:P132)</f>
        <v>0</v>
      </c>
      <c r="Q128" s="191"/>
      <c r="R128" s="192">
        <f>SUM(R129:R132)</f>
        <v>0</v>
      </c>
      <c r="S128" s="191"/>
      <c r="T128" s="193">
        <f>SUM(T129:T132)</f>
        <v>0</v>
      </c>
      <c r="AR128" s="194" t="s">
        <v>85</v>
      </c>
      <c r="AT128" s="195" t="s">
        <v>78</v>
      </c>
      <c r="AU128" s="195" t="s">
        <v>85</v>
      </c>
      <c r="AY128" s="194" t="s">
        <v>205</v>
      </c>
      <c r="BK128" s="196">
        <f>SUM(BK129:BK132)</f>
        <v>0</v>
      </c>
    </row>
    <row r="129" spans="1:65" s="2" customFormat="1" ht="24.15" customHeight="1">
      <c r="A129" s="31"/>
      <c r="B129" s="32"/>
      <c r="C129" s="199" t="s">
        <v>85</v>
      </c>
      <c r="D129" s="199" t="s">
        <v>207</v>
      </c>
      <c r="E129" s="200" t="s">
        <v>1026</v>
      </c>
      <c r="F129" s="201" t="s">
        <v>1027</v>
      </c>
      <c r="G129" s="202" t="s">
        <v>278</v>
      </c>
      <c r="H129" s="203">
        <v>15</v>
      </c>
      <c r="I129" s="204"/>
      <c r="J129" s="205">
        <f>ROUND(I129*H129,2)</f>
        <v>0</v>
      </c>
      <c r="K129" s="206"/>
      <c r="L129" s="36"/>
      <c r="M129" s="207" t="s">
        <v>1</v>
      </c>
      <c r="N129" s="208" t="s">
        <v>45</v>
      </c>
      <c r="O129" s="72"/>
      <c r="P129" s="209">
        <f>O129*H129</f>
        <v>0</v>
      </c>
      <c r="Q129" s="209">
        <v>0</v>
      </c>
      <c r="R129" s="209">
        <f>Q129*H129</f>
        <v>0</v>
      </c>
      <c r="S129" s="209">
        <v>0</v>
      </c>
      <c r="T129" s="210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11" t="s">
        <v>211</v>
      </c>
      <c r="AT129" s="211" t="s">
        <v>207</v>
      </c>
      <c r="AU129" s="211" t="s">
        <v>90</v>
      </c>
      <c r="AY129" s="14" t="s">
        <v>205</v>
      </c>
      <c r="BE129" s="212">
        <f>IF(N129="základná",J129,0)</f>
        <v>0</v>
      </c>
      <c r="BF129" s="212">
        <f>IF(N129="znížená",J129,0)</f>
        <v>0</v>
      </c>
      <c r="BG129" s="212">
        <f>IF(N129="zákl. prenesená",J129,0)</f>
        <v>0</v>
      </c>
      <c r="BH129" s="212">
        <f>IF(N129="zníž. prenesená",J129,0)</f>
        <v>0</v>
      </c>
      <c r="BI129" s="212">
        <f>IF(N129="nulová",J129,0)</f>
        <v>0</v>
      </c>
      <c r="BJ129" s="14" t="s">
        <v>90</v>
      </c>
      <c r="BK129" s="212">
        <f>ROUND(I129*H129,2)</f>
        <v>0</v>
      </c>
      <c r="BL129" s="14" t="s">
        <v>211</v>
      </c>
      <c r="BM129" s="211" t="s">
        <v>90</v>
      </c>
    </row>
    <row r="130" spans="1:65" s="2" customFormat="1" ht="16.5" customHeight="1">
      <c r="A130" s="31"/>
      <c r="B130" s="32"/>
      <c r="C130" s="213" t="s">
        <v>90</v>
      </c>
      <c r="D130" s="213" t="s">
        <v>223</v>
      </c>
      <c r="E130" s="214" t="s">
        <v>1028</v>
      </c>
      <c r="F130" s="215" t="s">
        <v>1029</v>
      </c>
      <c r="G130" s="216" t="s">
        <v>278</v>
      </c>
      <c r="H130" s="217">
        <v>15</v>
      </c>
      <c r="I130" s="218"/>
      <c r="J130" s="219">
        <f>ROUND(I130*H130,2)</f>
        <v>0</v>
      </c>
      <c r="K130" s="220"/>
      <c r="L130" s="221"/>
      <c r="M130" s="222" t="s">
        <v>1</v>
      </c>
      <c r="N130" s="223" t="s">
        <v>45</v>
      </c>
      <c r="O130" s="72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1" t="s">
        <v>227</v>
      </c>
      <c r="AT130" s="211" t="s">
        <v>223</v>
      </c>
      <c r="AU130" s="211" t="s">
        <v>90</v>
      </c>
      <c r="AY130" s="14" t="s">
        <v>205</v>
      </c>
      <c r="BE130" s="212">
        <f>IF(N130="základná",J130,0)</f>
        <v>0</v>
      </c>
      <c r="BF130" s="212">
        <f>IF(N130="znížená",J130,0)</f>
        <v>0</v>
      </c>
      <c r="BG130" s="212">
        <f>IF(N130="zákl. prenesená",J130,0)</f>
        <v>0</v>
      </c>
      <c r="BH130" s="212">
        <f>IF(N130="zníž. prenesená",J130,0)</f>
        <v>0</v>
      </c>
      <c r="BI130" s="212">
        <f>IF(N130="nulová",J130,0)</f>
        <v>0</v>
      </c>
      <c r="BJ130" s="14" t="s">
        <v>90</v>
      </c>
      <c r="BK130" s="212">
        <f>ROUND(I130*H130,2)</f>
        <v>0</v>
      </c>
      <c r="BL130" s="14" t="s">
        <v>211</v>
      </c>
      <c r="BM130" s="211" t="s">
        <v>211</v>
      </c>
    </row>
    <row r="131" spans="1:65" s="2" customFormat="1" ht="24.15" customHeight="1">
      <c r="A131" s="31"/>
      <c r="B131" s="32"/>
      <c r="C131" s="199" t="s">
        <v>97</v>
      </c>
      <c r="D131" s="199" t="s">
        <v>207</v>
      </c>
      <c r="E131" s="200" t="s">
        <v>1030</v>
      </c>
      <c r="F131" s="201" t="s">
        <v>1031</v>
      </c>
      <c r="G131" s="202" t="s">
        <v>278</v>
      </c>
      <c r="H131" s="203">
        <v>30</v>
      </c>
      <c r="I131" s="204"/>
      <c r="J131" s="205">
        <f>ROUND(I131*H131,2)</f>
        <v>0</v>
      </c>
      <c r="K131" s="206"/>
      <c r="L131" s="36"/>
      <c r="M131" s="207" t="s">
        <v>1</v>
      </c>
      <c r="N131" s="208" t="s">
        <v>45</v>
      </c>
      <c r="O131" s="72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211</v>
      </c>
      <c r="AT131" s="211" t="s">
        <v>207</v>
      </c>
      <c r="AU131" s="211" t="s">
        <v>90</v>
      </c>
      <c r="AY131" s="14" t="s">
        <v>205</v>
      </c>
      <c r="BE131" s="212">
        <f>IF(N131="základná",J131,0)</f>
        <v>0</v>
      </c>
      <c r="BF131" s="212">
        <f>IF(N131="znížená",J131,0)</f>
        <v>0</v>
      </c>
      <c r="BG131" s="212">
        <f>IF(N131="zákl. prenesená",J131,0)</f>
        <v>0</v>
      </c>
      <c r="BH131" s="212">
        <f>IF(N131="zníž. prenesená",J131,0)</f>
        <v>0</v>
      </c>
      <c r="BI131" s="212">
        <f>IF(N131="nulová",J131,0)</f>
        <v>0</v>
      </c>
      <c r="BJ131" s="14" t="s">
        <v>90</v>
      </c>
      <c r="BK131" s="212">
        <f>ROUND(I131*H131,2)</f>
        <v>0</v>
      </c>
      <c r="BL131" s="14" t="s">
        <v>211</v>
      </c>
      <c r="BM131" s="211" t="s">
        <v>229</v>
      </c>
    </row>
    <row r="132" spans="1:65" s="2" customFormat="1" ht="21.75" customHeight="1">
      <c r="A132" s="31"/>
      <c r="B132" s="32"/>
      <c r="C132" s="213" t="s">
        <v>211</v>
      </c>
      <c r="D132" s="213" t="s">
        <v>223</v>
      </c>
      <c r="E132" s="214" t="s">
        <v>1032</v>
      </c>
      <c r="F132" s="215" t="s">
        <v>1033</v>
      </c>
      <c r="G132" s="216" t="s">
        <v>278</v>
      </c>
      <c r="H132" s="217">
        <v>30</v>
      </c>
      <c r="I132" s="218"/>
      <c r="J132" s="219">
        <f>ROUND(I132*H132,2)</f>
        <v>0</v>
      </c>
      <c r="K132" s="220"/>
      <c r="L132" s="221"/>
      <c r="M132" s="230" t="s">
        <v>1</v>
      </c>
      <c r="N132" s="231" t="s">
        <v>45</v>
      </c>
      <c r="O132" s="227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1" t="s">
        <v>227</v>
      </c>
      <c r="AT132" s="211" t="s">
        <v>223</v>
      </c>
      <c r="AU132" s="211" t="s">
        <v>90</v>
      </c>
      <c r="AY132" s="14" t="s">
        <v>205</v>
      </c>
      <c r="BE132" s="212">
        <f>IF(N132="základná",J132,0)</f>
        <v>0</v>
      </c>
      <c r="BF132" s="212">
        <f>IF(N132="znížená",J132,0)</f>
        <v>0</v>
      </c>
      <c r="BG132" s="212">
        <f>IF(N132="zákl. prenesená",J132,0)</f>
        <v>0</v>
      </c>
      <c r="BH132" s="212">
        <f>IF(N132="zníž. prenesená",J132,0)</f>
        <v>0</v>
      </c>
      <c r="BI132" s="212">
        <f>IF(N132="nulová",J132,0)</f>
        <v>0</v>
      </c>
      <c r="BJ132" s="14" t="s">
        <v>90</v>
      </c>
      <c r="BK132" s="212">
        <f>ROUND(I132*H132,2)</f>
        <v>0</v>
      </c>
      <c r="BL132" s="14" t="s">
        <v>211</v>
      </c>
      <c r="BM132" s="211" t="s">
        <v>227</v>
      </c>
    </row>
    <row r="133" spans="1:65" s="2" customFormat="1" ht="6.9" customHeight="1">
      <c r="A133" s="31"/>
      <c r="B133" s="55"/>
      <c r="C133" s="56"/>
      <c r="D133" s="56"/>
      <c r="E133" s="56"/>
      <c r="F133" s="56"/>
      <c r="G133" s="56"/>
      <c r="H133" s="56"/>
      <c r="I133" s="56"/>
      <c r="J133" s="56"/>
      <c r="K133" s="56"/>
      <c r="L133" s="36"/>
      <c r="M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</sheetData>
  <sheetProtection algorithmName="SHA-512" hashValue="TLQM/OcHgOIIZPfs9nZox8dFNL2UWUU+0Vyn5wmnhJFsiPv9qNZAaGgRKlhEMEOnDlgNP2/Ffp1uFKolcXA64Q==" saltValue="VXDnCSjDfHmwU/qIjhqYRSZZlTNaf5uXC34ndmCQuUYuktQ0tAMj8qIEq0YbkhfMUbRYCkoDpjToW09tHQ1QTQ==" spinCount="100000" sheet="1" objects="1" scenarios="1" formatColumns="0" formatRows="0" autoFilter="0"/>
  <autoFilter ref="C125:K132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AT2" s="14" t="s">
        <v>116</v>
      </c>
    </row>
    <row r="3" spans="1:46" s="1" customFormat="1" ht="6.9" customHeight="1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7"/>
      <c r="AT3" s="14" t="s">
        <v>7</v>
      </c>
    </row>
    <row r="4" spans="1:46" s="1" customFormat="1" ht="24.9" customHeight="1">
      <c r="B4" s="17"/>
      <c r="D4" s="118" t="s">
        <v>159</v>
      </c>
      <c r="L4" s="17"/>
      <c r="M4" s="119" t="s">
        <v>10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20" t="s">
        <v>16</v>
      </c>
      <c r="L6" s="17"/>
    </row>
    <row r="7" spans="1:46" s="1" customFormat="1" ht="26.25" customHeight="1">
      <c r="B7" s="17"/>
      <c r="E7" s="285" t="str">
        <f>'Rekapitulácia stavby'!K6</f>
        <v>Mäsovýroba, spracovanie mäsa a výroba regionálnych mäsových výrobkov</v>
      </c>
      <c r="F7" s="286"/>
      <c r="G7" s="286"/>
      <c r="H7" s="286"/>
      <c r="L7" s="17"/>
    </row>
    <row r="8" spans="1:46" ht="13.2">
      <c r="B8" s="17"/>
      <c r="D8" s="120" t="s">
        <v>160</v>
      </c>
      <c r="L8" s="17"/>
    </row>
    <row r="9" spans="1:46" s="1" customFormat="1" ht="16.5" customHeight="1">
      <c r="B9" s="17"/>
      <c r="E9" s="285" t="s">
        <v>161</v>
      </c>
      <c r="F9" s="284"/>
      <c r="G9" s="284"/>
      <c r="H9" s="284"/>
      <c r="L9" s="17"/>
    </row>
    <row r="10" spans="1:46" s="1" customFormat="1" ht="12" customHeight="1">
      <c r="B10" s="17"/>
      <c r="D10" s="120" t="s">
        <v>162</v>
      </c>
      <c r="L10" s="17"/>
    </row>
    <row r="11" spans="1:46" s="2" customFormat="1" ht="16.5" customHeight="1">
      <c r="A11" s="31"/>
      <c r="B11" s="36"/>
      <c r="C11" s="31"/>
      <c r="D11" s="31"/>
      <c r="E11" s="295" t="s">
        <v>847</v>
      </c>
      <c r="F11" s="287"/>
      <c r="G11" s="287"/>
      <c r="H11" s="287"/>
      <c r="I11" s="31"/>
      <c r="J11" s="31"/>
      <c r="K11" s="31"/>
      <c r="L11" s="5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20" t="s">
        <v>848</v>
      </c>
      <c r="E12" s="31"/>
      <c r="F12" s="31"/>
      <c r="G12" s="31"/>
      <c r="H12" s="31"/>
      <c r="I12" s="31"/>
      <c r="J12" s="31"/>
      <c r="K12" s="31"/>
      <c r="L12" s="52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>
      <c r="A13" s="31"/>
      <c r="B13" s="36"/>
      <c r="C13" s="31"/>
      <c r="D13" s="31"/>
      <c r="E13" s="288" t="s">
        <v>1034</v>
      </c>
      <c r="F13" s="287"/>
      <c r="G13" s="287"/>
      <c r="H13" s="287"/>
      <c r="I13" s="31"/>
      <c r="J13" s="31"/>
      <c r="K13" s="31"/>
      <c r="L13" s="52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0.199999999999999">
      <c r="A14" s="31"/>
      <c r="B14" s="36"/>
      <c r="C14" s="31"/>
      <c r="D14" s="31"/>
      <c r="E14" s="31"/>
      <c r="F14" s="31"/>
      <c r="G14" s="31"/>
      <c r="H14" s="31"/>
      <c r="I14" s="31"/>
      <c r="J14" s="31"/>
      <c r="K14" s="31"/>
      <c r="L14" s="52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>
      <c r="A15" s="31"/>
      <c r="B15" s="36"/>
      <c r="C15" s="31"/>
      <c r="D15" s="120" t="s">
        <v>18</v>
      </c>
      <c r="E15" s="31"/>
      <c r="F15" s="111" t="s">
        <v>1</v>
      </c>
      <c r="G15" s="31"/>
      <c r="H15" s="31"/>
      <c r="I15" s="120" t="s">
        <v>19</v>
      </c>
      <c r="J15" s="111" t="s">
        <v>1</v>
      </c>
      <c r="K15" s="31"/>
      <c r="L15" s="52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>
      <c r="A16" s="31"/>
      <c r="B16" s="36"/>
      <c r="C16" s="31"/>
      <c r="D16" s="120" t="s">
        <v>20</v>
      </c>
      <c r="E16" s="31"/>
      <c r="F16" s="111" t="s">
        <v>21</v>
      </c>
      <c r="G16" s="31"/>
      <c r="H16" s="31"/>
      <c r="I16" s="120" t="s">
        <v>22</v>
      </c>
      <c r="J16" s="121" t="str">
        <f>'Rekapitulácia stavby'!AN8</f>
        <v>Vyplň údaj</v>
      </c>
      <c r="K16" s="31"/>
      <c r="L16" s="52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8" customHeight="1">
      <c r="A17" s="31"/>
      <c r="B17" s="36"/>
      <c r="C17" s="31"/>
      <c r="D17" s="31"/>
      <c r="E17" s="31"/>
      <c r="F17" s="31"/>
      <c r="G17" s="31"/>
      <c r="H17" s="31"/>
      <c r="I17" s="31"/>
      <c r="J17" s="31"/>
      <c r="K17" s="31"/>
      <c r="L17" s="52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>
      <c r="A18" s="31"/>
      <c r="B18" s="36"/>
      <c r="C18" s="31"/>
      <c r="D18" s="120" t="s">
        <v>23</v>
      </c>
      <c r="E18" s="31"/>
      <c r="F18" s="31"/>
      <c r="G18" s="31"/>
      <c r="H18" s="31"/>
      <c r="I18" s="120" t="s">
        <v>24</v>
      </c>
      <c r="J18" s="111" t="s">
        <v>25</v>
      </c>
      <c r="K18" s="31"/>
      <c r="L18" s="52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>
      <c r="A19" s="31"/>
      <c r="B19" s="36"/>
      <c r="C19" s="31"/>
      <c r="D19" s="31"/>
      <c r="E19" s="111" t="s">
        <v>26</v>
      </c>
      <c r="F19" s="31"/>
      <c r="G19" s="31"/>
      <c r="H19" s="31"/>
      <c r="I19" s="120" t="s">
        <v>27</v>
      </c>
      <c r="J19" s="111" t="s">
        <v>28</v>
      </c>
      <c r="K19" s="31"/>
      <c r="L19" s="52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" customHeight="1">
      <c r="A20" s="31"/>
      <c r="B20" s="36"/>
      <c r="C20" s="31"/>
      <c r="D20" s="31"/>
      <c r="E20" s="31"/>
      <c r="F20" s="31"/>
      <c r="G20" s="31"/>
      <c r="H20" s="31"/>
      <c r="I20" s="31"/>
      <c r="J20" s="31"/>
      <c r="K20" s="31"/>
      <c r="L20" s="52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>
      <c r="A21" s="31"/>
      <c r="B21" s="36"/>
      <c r="C21" s="31"/>
      <c r="D21" s="120" t="s">
        <v>29</v>
      </c>
      <c r="E21" s="31"/>
      <c r="F21" s="31"/>
      <c r="G21" s="31"/>
      <c r="H21" s="31"/>
      <c r="I21" s="120" t="s">
        <v>24</v>
      </c>
      <c r="J21" s="27" t="str">
        <f>'Rekapitulácia stavby'!AN13</f>
        <v>Vyplň údaj</v>
      </c>
      <c r="K21" s="31"/>
      <c r="L21" s="5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>
      <c r="A22" s="31"/>
      <c r="B22" s="36"/>
      <c r="C22" s="31"/>
      <c r="D22" s="31"/>
      <c r="E22" s="289" t="str">
        <f>'Rekapitulácia stavby'!E14</f>
        <v>Vyplň údaj</v>
      </c>
      <c r="F22" s="290"/>
      <c r="G22" s="290"/>
      <c r="H22" s="290"/>
      <c r="I22" s="120" t="s">
        <v>27</v>
      </c>
      <c r="J22" s="27" t="str">
        <f>'Rekapitulácia stavby'!AN14</f>
        <v>Vyplň údaj</v>
      </c>
      <c r="K22" s="31"/>
      <c r="L22" s="52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" customHeight="1">
      <c r="A23" s="31"/>
      <c r="B23" s="36"/>
      <c r="C23" s="31"/>
      <c r="D23" s="31"/>
      <c r="E23" s="31"/>
      <c r="F23" s="31"/>
      <c r="G23" s="31"/>
      <c r="H23" s="31"/>
      <c r="I23" s="31"/>
      <c r="J23" s="31"/>
      <c r="K23" s="31"/>
      <c r="L23" s="52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>
      <c r="A24" s="31"/>
      <c r="B24" s="36"/>
      <c r="C24" s="31"/>
      <c r="D24" s="120" t="s">
        <v>31</v>
      </c>
      <c r="E24" s="31"/>
      <c r="F24" s="31"/>
      <c r="G24" s="31"/>
      <c r="H24" s="31"/>
      <c r="I24" s="120" t="s">
        <v>24</v>
      </c>
      <c r="J24" s="111" t="s">
        <v>32</v>
      </c>
      <c r="K24" s="31"/>
      <c r="L24" s="5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>
      <c r="A25" s="31"/>
      <c r="B25" s="36"/>
      <c r="C25" s="31"/>
      <c r="D25" s="31"/>
      <c r="E25" s="111" t="s">
        <v>33</v>
      </c>
      <c r="F25" s="31"/>
      <c r="G25" s="31"/>
      <c r="H25" s="31"/>
      <c r="I25" s="120" t="s">
        <v>27</v>
      </c>
      <c r="J25" s="111" t="s">
        <v>34</v>
      </c>
      <c r="K25" s="31"/>
      <c r="L25" s="52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" customHeight="1">
      <c r="A26" s="31"/>
      <c r="B26" s="36"/>
      <c r="C26" s="31"/>
      <c r="D26" s="31"/>
      <c r="E26" s="31"/>
      <c r="F26" s="31"/>
      <c r="G26" s="31"/>
      <c r="H26" s="31"/>
      <c r="I26" s="31"/>
      <c r="J26" s="31"/>
      <c r="K26" s="31"/>
      <c r="L26" s="52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>
      <c r="A27" s="31"/>
      <c r="B27" s="36"/>
      <c r="C27" s="31"/>
      <c r="D27" s="120" t="s">
        <v>36</v>
      </c>
      <c r="E27" s="31"/>
      <c r="F27" s="31"/>
      <c r="G27" s="31"/>
      <c r="H27" s="31"/>
      <c r="I27" s="120" t="s">
        <v>24</v>
      </c>
      <c r="J27" s="111" t="str">
        <f>IF('Rekapitulácia stavby'!AN19="","",'Rekapitulácia stavby'!AN19)</f>
        <v/>
      </c>
      <c r="K27" s="31"/>
      <c r="L27" s="52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>
      <c r="A28" s="31"/>
      <c r="B28" s="36"/>
      <c r="C28" s="31"/>
      <c r="D28" s="31"/>
      <c r="E28" s="111" t="str">
        <f>IF('Rekapitulácia stavby'!E20="","",'Rekapitulácia stavby'!E20)</f>
        <v xml:space="preserve"> </v>
      </c>
      <c r="F28" s="31"/>
      <c r="G28" s="31"/>
      <c r="H28" s="31"/>
      <c r="I28" s="120" t="s">
        <v>27</v>
      </c>
      <c r="J28" s="111" t="str">
        <f>IF('Rekapitulácia stavby'!AN20="","",'Rekapitulácia stavby'!AN20)</f>
        <v/>
      </c>
      <c r="K28" s="31"/>
      <c r="L28" s="52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31"/>
      <c r="E29" s="31"/>
      <c r="F29" s="31"/>
      <c r="G29" s="31"/>
      <c r="H29" s="31"/>
      <c r="I29" s="31"/>
      <c r="J29" s="31"/>
      <c r="K29" s="31"/>
      <c r="L29" s="5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>
      <c r="A30" s="31"/>
      <c r="B30" s="36"/>
      <c r="C30" s="31"/>
      <c r="D30" s="120" t="s">
        <v>38</v>
      </c>
      <c r="E30" s="31"/>
      <c r="F30" s="31"/>
      <c r="G30" s="31"/>
      <c r="H30" s="31"/>
      <c r="I30" s="31"/>
      <c r="J30" s="31"/>
      <c r="K30" s="31"/>
      <c r="L30" s="5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>
      <c r="A31" s="124"/>
      <c r="B31" s="125"/>
      <c r="C31" s="124"/>
      <c r="D31" s="124"/>
      <c r="E31" s="291" t="s">
        <v>1</v>
      </c>
      <c r="F31" s="291"/>
      <c r="G31" s="291"/>
      <c r="H31" s="291"/>
      <c r="I31" s="124"/>
      <c r="J31" s="124"/>
      <c r="K31" s="124"/>
      <c r="L31" s="126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</row>
    <row r="32" spans="1:31" s="2" customFormat="1" ht="6.9" customHeight="1">
      <c r="A32" s="31"/>
      <c r="B32" s="36"/>
      <c r="C32" s="31"/>
      <c r="D32" s="31"/>
      <c r="E32" s="31"/>
      <c r="F32" s="31"/>
      <c r="G32" s="31"/>
      <c r="H32" s="31"/>
      <c r="I32" s="31"/>
      <c r="J32" s="31"/>
      <c r="K32" s="31"/>
      <c r="L32" s="52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" customHeight="1">
      <c r="A33" s="31"/>
      <c r="B33" s="36"/>
      <c r="C33" s="31"/>
      <c r="D33" s="127"/>
      <c r="E33" s="127"/>
      <c r="F33" s="127"/>
      <c r="G33" s="127"/>
      <c r="H33" s="127"/>
      <c r="I33" s="127"/>
      <c r="J33" s="127"/>
      <c r="K33" s="127"/>
      <c r="L33" s="52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>
      <c r="A34" s="31"/>
      <c r="B34" s="36"/>
      <c r="C34" s="31"/>
      <c r="D34" s="128" t="s">
        <v>39</v>
      </c>
      <c r="E34" s="31"/>
      <c r="F34" s="31"/>
      <c r="G34" s="31"/>
      <c r="H34" s="31"/>
      <c r="I34" s="31"/>
      <c r="J34" s="129">
        <f>ROUND(J127, 2)</f>
        <v>0</v>
      </c>
      <c r="K34" s="31"/>
      <c r="L34" s="52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" customHeight="1">
      <c r="A35" s="31"/>
      <c r="B35" s="36"/>
      <c r="C35" s="31"/>
      <c r="D35" s="127"/>
      <c r="E35" s="127"/>
      <c r="F35" s="127"/>
      <c r="G35" s="127"/>
      <c r="H35" s="127"/>
      <c r="I35" s="127"/>
      <c r="J35" s="127"/>
      <c r="K35" s="127"/>
      <c r="L35" s="52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customHeight="1">
      <c r="A36" s="31"/>
      <c r="B36" s="36"/>
      <c r="C36" s="31"/>
      <c r="D36" s="31"/>
      <c r="E36" s="31"/>
      <c r="F36" s="130" t="s">
        <v>41</v>
      </c>
      <c r="G36" s="31"/>
      <c r="H36" s="31"/>
      <c r="I36" s="130" t="s">
        <v>40</v>
      </c>
      <c r="J36" s="130" t="s">
        <v>42</v>
      </c>
      <c r="K36" s="31"/>
      <c r="L36" s="52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customHeight="1">
      <c r="A37" s="31"/>
      <c r="B37" s="36"/>
      <c r="C37" s="31"/>
      <c r="D37" s="131" t="s">
        <v>43</v>
      </c>
      <c r="E37" s="132" t="s">
        <v>44</v>
      </c>
      <c r="F37" s="133">
        <f>ROUND((SUM(BE127:BE138)),  2)</f>
        <v>0</v>
      </c>
      <c r="G37" s="134"/>
      <c r="H37" s="134"/>
      <c r="I37" s="135">
        <v>0</v>
      </c>
      <c r="J37" s="133">
        <f>ROUND(((SUM(BE127:BE138))*I37),  2)</f>
        <v>0</v>
      </c>
      <c r="K37" s="31"/>
      <c r="L37" s="52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" customHeight="1">
      <c r="A38" s="31"/>
      <c r="B38" s="36"/>
      <c r="C38" s="31"/>
      <c r="D38" s="31"/>
      <c r="E38" s="132" t="s">
        <v>45</v>
      </c>
      <c r="F38" s="133">
        <f>ROUND((SUM(BF127:BF138)),  2)</f>
        <v>0</v>
      </c>
      <c r="G38" s="134"/>
      <c r="H38" s="134"/>
      <c r="I38" s="135">
        <v>0.2</v>
      </c>
      <c r="J38" s="133">
        <f>ROUND(((SUM(BF127:BF138))*I38),  2)</f>
        <v>0</v>
      </c>
      <c r="K38" s="31"/>
      <c r="L38" s="52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" hidden="1" customHeight="1">
      <c r="A39" s="31"/>
      <c r="B39" s="36"/>
      <c r="C39" s="31"/>
      <c r="D39" s="31"/>
      <c r="E39" s="120" t="s">
        <v>46</v>
      </c>
      <c r="F39" s="136">
        <f>ROUND((SUM(BG127:BG138)),  2)</f>
        <v>0</v>
      </c>
      <c r="G39" s="31"/>
      <c r="H39" s="31"/>
      <c r="I39" s="137">
        <v>0</v>
      </c>
      <c r="J39" s="136">
        <f>0</f>
        <v>0</v>
      </c>
      <c r="K39" s="31"/>
      <c r="L39" s="52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hidden="1" customHeight="1">
      <c r="A40" s="31"/>
      <c r="B40" s="36"/>
      <c r="C40" s="31"/>
      <c r="D40" s="31"/>
      <c r="E40" s="120" t="s">
        <v>47</v>
      </c>
      <c r="F40" s="136">
        <f>ROUND((SUM(BH127:BH138)),  2)</f>
        <v>0</v>
      </c>
      <c r="G40" s="31"/>
      <c r="H40" s="31"/>
      <c r="I40" s="137">
        <v>0.2</v>
      </c>
      <c r="J40" s="136">
        <f>0</f>
        <v>0</v>
      </c>
      <c r="K40" s="31"/>
      <c r="L40" s="52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" hidden="1" customHeight="1">
      <c r="A41" s="31"/>
      <c r="B41" s="36"/>
      <c r="C41" s="31"/>
      <c r="D41" s="31"/>
      <c r="E41" s="132" t="s">
        <v>48</v>
      </c>
      <c r="F41" s="133">
        <f>ROUND((SUM(BI127:BI138)),  2)</f>
        <v>0</v>
      </c>
      <c r="G41" s="134"/>
      <c r="H41" s="134"/>
      <c r="I41" s="135">
        <v>0</v>
      </c>
      <c r="J41" s="133">
        <f>0</f>
        <v>0</v>
      </c>
      <c r="K41" s="31"/>
      <c r="L41" s="52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" customHeight="1">
      <c r="A42" s="31"/>
      <c r="B42" s="36"/>
      <c r="C42" s="31"/>
      <c r="D42" s="31"/>
      <c r="E42" s="31"/>
      <c r="F42" s="31"/>
      <c r="G42" s="31"/>
      <c r="H42" s="31"/>
      <c r="I42" s="31"/>
      <c r="J42" s="31"/>
      <c r="K42" s="31"/>
      <c r="L42" s="52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>
      <c r="A43" s="31"/>
      <c r="B43" s="36"/>
      <c r="C43" s="138"/>
      <c r="D43" s="139" t="s">
        <v>49</v>
      </c>
      <c r="E43" s="140"/>
      <c r="F43" s="140"/>
      <c r="G43" s="141" t="s">
        <v>50</v>
      </c>
      <c r="H43" s="142" t="s">
        <v>51</v>
      </c>
      <c r="I43" s="140"/>
      <c r="J43" s="143">
        <f>SUM(J34:J41)</f>
        <v>0</v>
      </c>
      <c r="K43" s="144"/>
      <c r="L43" s="5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" customHeight="1">
      <c r="A44" s="31"/>
      <c r="B44" s="36"/>
      <c r="C44" s="31"/>
      <c r="D44" s="31"/>
      <c r="E44" s="31"/>
      <c r="F44" s="31"/>
      <c r="G44" s="31"/>
      <c r="H44" s="31"/>
      <c r="I44" s="31"/>
      <c r="J44" s="31"/>
      <c r="K44" s="31"/>
      <c r="L44" s="52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52"/>
      <c r="D50" s="145" t="s">
        <v>52</v>
      </c>
      <c r="E50" s="146"/>
      <c r="F50" s="146"/>
      <c r="G50" s="145" t="s">
        <v>53</v>
      </c>
      <c r="H50" s="146"/>
      <c r="I50" s="146"/>
      <c r="J50" s="146"/>
      <c r="K50" s="146"/>
      <c r="L50" s="52"/>
    </row>
    <row r="51" spans="1:31" ht="10.199999999999999">
      <c r="B51" s="17"/>
      <c r="L51" s="17"/>
    </row>
    <row r="52" spans="1:31" ht="10.199999999999999">
      <c r="B52" s="17"/>
      <c r="L52" s="17"/>
    </row>
    <row r="53" spans="1:31" ht="10.199999999999999">
      <c r="B53" s="17"/>
      <c r="L53" s="17"/>
    </row>
    <row r="54" spans="1:31" ht="10.199999999999999">
      <c r="B54" s="17"/>
      <c r="L54" s="17"/>
    </row>
    <row r="55" spans="1:31" ht="10.199999999999999">
      <c r="B55" s="17"/>
      <c r="L55" s="17"/>
    </row>
    <row r="56" spans="1:31" ht="10.199999999999999">
      <c r="B56" s="17"/>
      <c r="L56" s="17"/>
    </row>
    <row r="57" spans="1:31" ht="10.199999999999999">
      <c r="B57" s="17"/>
      <c r="L57" s="17"/>
    </row>
    <row r="58" spans="1:31" ht="10.199999999999999">
      <c r="B58" s="17"/>
      <c r="L58" s="17"/>
    </row>
    <row r="59" spans="1:31" ht="10.199999999999999">
      <c r="B59" s="17"/>
      <c r="L59" s="17"/>
    </row>
    <row r="60" spans="1:31" ht="10.199999999999999">
      <c r="B60" s="17"/>
      <c r="L60" s="17"/>
    </row>
    <row r="61" spans="1:31" s="2" customFormat="1" ht="13.2">
      <c r="A61" s="31"/>
      <c r="B61" s="36"/>
      <c r="C61" s="31"/>
      <c r="D61" s="147" t="s">
        <v>54</v>
      </c>
      <c r="E61" s="148"/>
      <c r="F61" s="149" t="s">
        <v>55</v>
      </c>
      <c r="G61" s="147" t="s">
        <v>54</v>
      </c>
      <c r="H61" s="148"/>
      <c r="I61" s="148"/>
      <c r="J61" s="150" t="s">
        <v>55</v>
      </c>
      <c r="K61" s="148"/>
      <c r="L61" s="52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.199999999999999">
      <c r="B62" s="17"/>
      <c r="L62" s="17"/>
    </row>
    <row r="63" spans="1:31" ht="10.199999999999999">
      <c r="B63" s="17"/>
      <c r="L63" s="17"/>
    </row>
    <row r="64" spans="1:31" ht="10.199999999999999">
      <c r="B64" s="17"/>
      <c r="L64" s="17"/>
    </row>
    <row r="65" spans="1:31" s="2" customFormat="1" ht="13.2">
      <c r="A65" s="31"/>
      <c r="B65" s="36"/>
      <c r="C65" s="31"/>
      <c r="D65" s="145" t="s">
        <v>56</v>
      </c>
      <c r="E65" s="151"/>
      <c r="F65" s="151"/>
      <c r="G65" s="145" t="s">
        <v>57</v>
      </c>
      <c r="H65" s="151"/>
      <c r="I65" s="151"/>
      <c r="J65" s="151"/>
      <c r="K65" s="151"/>
      <c r="L65" s="52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.199999999999999">
      <c r="B66" s="17"/>
      <c r="L66" s="17"/>
    </row>
    <row r="67" spans="1:31" ht="10.199999999999999">
      <c r="B67" s="17"/>
      <c r="L67" s="17"/>
    </row>
    <row r="68" spans="1:31" ht="10.199999999999999">
      <c r="B68" s="17"/>
      <c r="L68" s="17"/>
    </row>
    <row r="69" spans="1:31" ht="10.199999999999999">
      <c r="B69" s="17"/>
      <c r="L69" s="17"/>
    </row>
    <row r="70" spans="1:31" ht="10.199999999999999">
      <c r="B70" s="17"/>
      <c r="L70" s="17"/>
    </row>
    <row r="71" spans="1:31" ht="10.199999999999999">
      <c r="B71" s="17"/>
      <c r="L71" s="17"/>
    </row>
    <row r="72" spans="1:31" ht="10.199999999999999">
      <c r="B72" s="17"/>
      <c r="L72" s="17"/>
    </row>
    <row r="73" spans="1:31" ht="10.199999999999999">
      <c r="B73" s="17"/>
      <c r="L73" s="17"/>
    </row>
    <row r="74" spans="1:31" ht="10.199999999999999">
      <c r="B74" s="17"/>
      <c r="L74" s="17"/>
    </row>
    <row r="75" spans="1:31" ht="10.199999999999999">
      <c r="B75" s="17"/>
      <c r="L75" s="17"/>
    </row>
    <row r="76" spans="1:31" s="2" customFormat="1" ht="13.2">
      <c r="A76" s="31"/>
      <c r="B76" s="36"/>
      <c r="C76" s="31"/>
      <c r="D76" s="147" t="s">
        <v>54</v>
      </c>
      <c r="E76" s="148"/>
      <c r="F76" s="149" t="s">
        <v>55</v>
      </c>
      <c r="G76" s="147" t="s">
        <v>54</v>
      </c>
      <c r="H76" s="148"/>
      <c r="I76" s="148"/>
      <c r="J76" s="150" t="s">
        <v>55</v>
      </c>
      <c r="K76" s="148"/>
      <c r="L76" s="52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52"/>
      <c r="C77" s="153"/>
      <c r="D77" s="153"/>
      <c r="E77" s="153"/>
      <c r="F77" s="153"/>
      <c r="G77" s="153"/>
      <c r="H77" s="153"/>
      <c r="I77" s="153"/>
      <c r="J77" s="153"/>
      <c r="K77" s="153"/>
      <c r="L77" s="52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" customHeight="1">
      <c r="A81" s="31"/>
      <c r="B81" s="154"/>
      <c r="C81" s="155"/>
      <c r="D81" s="155"/>
      <c r="E81" s="155"/>
      <c r="F81" s="155"/>
      <c r="G81" s="155"/>
      <c r="H81" s="155"/>
      <c r="I81" s="155"/>
      <c r="J81" s="155"/>
      <c r="K81" s="155"/>
      <c r="L81" s="52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" customHeight="1">
      <c r="A82" s="31"/>
      <c r="B82" s="32"/>
      <c r="C82" s="20" t="s">
        <v>168</v>
      </c>
      <c r="D82" s="33"/>
      <c r="E82" s="33"/>
      <c r="F82" s="33"/>
      <c r="G82" s="33"/>
      <c r="H82" s="33"/>
      <c r="I82" s="33"/>
      <c r="J82" s="33"/>
      <c r="K82" s="33"/>
      <c r="L82" s="52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52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52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26.25" customHeight="1">
      <c r="A85" s="31"/>
      <c r="B85" s="32"/>
      <c r="C85" s="33"/>
      <c r="D85" s="33"/>
      <c r="E85" s="292" t="str">
        <f>E7</f>
        <v>Mäsovýroba, spracovanie mäsa a výroba regionálnych mäsových výrobkov</v>
      </c>
      <c r="F85" s="293"/>
      <c r="G85" s="293"/>
      <c r="H85" s="293"/>
      <c r="I85" s="33"/>
      <c r="J85" s="33"/>
      <c r="K85" s="33"/>
      <c r="L85" s="52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>
      <c r="B86" s="18"/>
      <c r="C86" s="26" t="s">
        <v>160</v>
      </c>
      <c r="D86" s="19"/>
      <c r="E86" s="19"/>
      <c r="F86" s="19"/>
      <c r="G86" s="19"/>
      <c r="H86" s="19"/>
      <c r="I86" s="19"/>
      <c r="J86" s="19"/>
      <c r="K86" s="19"/>
      <c r="L86" s="17"/>
    </row>
    <row r="87" spans="1:31" s="1" customFormat="1" ht="16.5" customHeight="1">
      <c r="B87" s="18"/>
      <c r="C87" s="19"/>
      <c r="D87" s="19"/>
      <c r="E87" s="292" t="s">
        <v>161</v>
      </c>
      <c r="F87" s="266"/>
      <c r="G87" s="266"/>
      <c r="H87" s="266"/>
      <c r="I87" s="19"/>
      <c r="J87" s="19"/>
      <c r="K87" s="19"/>
      <c r="L87" s="17"/>
    </row>
    <row r="88" spans="1:31" s="1" customFormat="1" ht="12" customHeight="1">
      <c r="B88" s="18"/>
      <c r="C88" s="26" t="s">
        <v>162</v>
      </c>
      <c r="D88" s="19"/>
      <c r="E88" s="19"/>
      <c r="F88" s="19"/>
      <c r="G88" s="19"/>
      <c r="H88" s="19"/>
      <c r="I88" s="19"/>
      <c r="J88" s="19"/>
      <c r="K88" s="19"/>
      <c r="L88" s="17"/>
    </row>
    <row r="89" spans="1:31" s="2" customFormat="1" ht="16.5" customHeight="1">
      <c r="A89" s="31"/>
      <c r="B89" s="32"/>
      <c r="C89" s="33"/>
      <c r="D89" s="33"/>
      <c r="E89" s="296" t="s">
        <v>847</v>
      </c>
      <c r="F89" s="294"/>
      <c r="G89" s="294"/>
      <c r="H89" s="294"/>
      <c r="I89" s="33"/>
      <c r="J89" s="33"/>
      <c r="K89" s="33"/>
      <c r="L89" s="52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>
      <c r="A90" s="31"/>
      <c r="B90" s="32"/>
      <c r="C90" s="26" t="s">
        <v>848</v>
      </c>
      <c r="D90" s="33"/>
      <c r="E90" s="33"/>
      <c r="F90" s="33"/>
      <c r="G90" s="33"/>
      <c r="H90" s="33"/>
      <c r="I90" s="33"/>
      <c r="J90" s="33"/>
      <c r="K90" s="33"/>
      <c r="L90" s="52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>
      <c r="A91" s="31"/>
      <c r="B91" s="32"/>
      <c r="C91" s="33"/>
      <c r="D91" s="33"/>
      <c r="E91" s="236" t="str">
        <f>E13</f>
        <v>SO 01-1-7 - Osadenie kamier mäsovýroba</v>
      </c>
      <c r="F91" s="294"/>
      <c r="G91" s="294"/>
      <c r="H91" s="294"/>
      <c r="I91" s="33"/>
      <c r="J91" s="33"/>
      <c r="K91" s="33"/>
      <c r="L91" s="52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" customHeight="1">
      <c r="A92" s="31"/>
      <c r="B92" s="32"/>
      <c r="C92" s="33"/>
      <c r="D92" s="33"/>
      <c r="E92" s="33"/>
      <c r="F92" s="33"/>
      <c r="G92" s="33"/>
      <c r="H92" s="33"/>
      <c r="I92" s="33"/>
      <c r="J92" s="33"/>
      <c r="K92" s="33"/>
      <c r="L92" s="52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>
      <c r="A93" s="31"/>
      <c r="B93" s="32"/>
      <c r="C93" s="26" t="s">
        <v>20</v>
      </c>
      <c r="D93" s="33"/>
      <c r="E93" s="33"/>
      <c r="F93" s="24" t="str">
        <f>F16</f>
        <v>Vígľaš-Pstruša</v>
      </c>
      <c r="G93" s="33"/>
      <c r="H93" s="33"/>
      <c r="I93" s="26" t="s">
        <v>22</v>
      </c>
      <c r="J93" s="67" t="str">
        <f>IF(J16="","",J16)</f>
        <v>Vyplň údaj</v>
      </c>
      <c r="K93" s="33"/>
      <c r="L93" s="52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" customHeight="1">
      <c r="A94" s="31"/>
      <c r="B94" s="32"/>
      <c r="C94" s="33"/>
      <c r="D94" s="33"/>
      <c r="E94" s="33"/>
      <c r="F94" s="33"/>
      <c r="G94" s="33"/>
      <c r="H94" s="33"/>
      <c r="I94" s="33"/>
      <c r="J94" s="33"/>
      <c r="K94" s="33"/>
      <c r="L94" s="52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5.15" customHeight="1">
      <c r="A95" s="31"/>
      <c r="B95" s="32"/>
      <c r="C95" s="26" t="s">
        <v>23</v>
      </c>
      <c r="D95" s="33"/>
      <c r="E95" s="33"/>
      <c r="F95" s="24" t="str">
        <f>E19</f>
        <v>AGROSEV, spol. s r.o.</v>
      </c>
      <c r="G95" s="33"/>
      <c r="H95" s="33"/>
      <c r="I95" s="26" t="s">
        <v>31</v>
      </c>
      <c r="J95" s="29" t="str">
        <f>E25</f>
        <v>architektúra, s.r.o.</v>
      </c>
      <c r="K95" s="33"/>
      <c r="L95" s="52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15" customHeight="1">
      <c r="A96" s="31"/>
      <c r="B96" s="32"/>
      <c r="C96" s="26" t="s">
        <v>29</v>
      </c>
      <c r="D96" s="33"/>
      <c r="E96" s="33"/>
      <c r="F96" s="24" t="str">
        <f>IF(E22="","",E22)</f>
        <v>Vyplň údaj</v>
      </c>
      <c r="G96" s="33"/>
      <c r="H96" s="33"/>
      <c r="I96" s="26" t="s">
        <v>36</v>
      </c>
      <c r="J96" s="29" t="str">
        <f>E28</f>
        <v xml:space="preserve"> </v>
      </c>
      <c r="K96" s="33"/>
      <c r="L96" s="52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52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>
      <c r="A98" s="31"/>
      <c r="B98" s="32"/>
      <c r="C98" s="156" t="s">
        <v>169</v>
      </c>
      <c r="D98" s="157"/>
      <c r="E98" s="157"/>
      <c r="F98" s="157"/>
      <c r="G98" s="157"/>
      <c r="H98" s="157"/>
      <c r="I98" s="157"/>
      <c r="J98" s="158" t="s">
        <v>170</v>
      </c>
      <c r="K98" s="157"/>
      <c r="L98" s="52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>
      <c r="A99" s="31"/>
      <c r="B99" s="32"/>
      <c r="C99" s="33"/>
      <c r="D99" s="33"/>
      <c r="E99" s="33"/>
      <c r="F99" s="33"/>
      <c r="G99" s="33"/>
      <c r="H99" s="33"/>
      <c r="I99" s="33"/>
      <c r="J99" s="33"/>
      <c r="K99" s="33"/>
      <c r="L99" s="52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8" customHeight="1">
      <c r="A100" s="31"/>
      <c r="B100" s="32"/>
      <c r="C100" s="159" t="s">
        <v>171</v>
      </c>
      <c r="D100" s="33"/>
      <c r="E100" s="33"/>
      <c r="F100" s="33"/>
      <c r="G100" s="33"/>
      <c r="H100" s="33"/>
      <c r="I100" s="33"/>
      <c r="J100" s="85">
        <f>J127</f>
        <v>0</v>
      </c>
      <c r="K100" s="33"/>
      <c r="L100" s="52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4" t="s">
        <v>172</v>
      </c>
    </row>
    <row r="101" spans="1:47" s="9" customFormat="1" ht="24.9" customHeight="1">
      <c r="B101" s="160"/>
      <c r="C101" s="161"/>
      <c r="D101" s="162" t="s">
        <v>959</v>
      </c>
      <c r="E101" s="163"/>
      <c r="F101" s="163"/>
      <c r="G101" s="163"/>
      <c r="H101" s="163"/>
      <c r="I101" s="163"/>
      <c r="J101" s="164">
        <f>J128</f>
        <v>0</v>
      </c>
      <c r="K101" s="161"/>
      <c r="L101" s="165"/>
    </row>
    <row r="102" spans="1:47" s="10" customFormat="1" ht="19.95" customHeight="1">
      <c r="B102" s="166"/>
      <c r="C102" s="105"/>
      <c r="D102" s="167" t="s">
        <v>960</v>
      </c>
      <c r="E102" s="168"/>
      <c r="F102" s="168"/>
      <c r="G102" s="168"/>
      <c r="H102" s="168"/>
      <c r="I102" s="168"/>
      <c r="J102" s="169">
        <f>J129</f>
        <v>0</v>
      </c>
      <c r="K102" s="105"/>
      <c r="L102" s="170"/>
    </row>
    <row r="103" spans="1:47" s="10" customFormat="1" ht="19.95" customHeight="1">
      <c r="B103" s="166"/>
      <c r="C103" s="105"/>
      <c r="D103" s="167" t="s">
        <v>1035</v>
      </c>
      <c r="E103" s="168"/>
      <c r="F103" s="168"/>
      <c r="G103" s="168"/>
      <c r="H103" s="168"/>
      <c r="I103" s="168"/>
      <c r="J103" s="169">
        <f>J132</f>
        <v>0</v>
      </c>
      <c r="K103" s="105"/>
      <c r="L103" s="170"/>
    </row>
    <row r="104" spans="1:47" s="2" customFormat="1" ht="21.75" customHeight="1">
      <c r="A104" s="31"/>
      <c r="B104" s="32"/>
      <c r="C104" s="33"/>
      <c r="D104" s="33"/>
      <c r="E104" s="33"/>
      <c r="F104" s="33"/>
      <c r="G104" s="33"/>
      <c r="H104" s="33"/>
      <c r="I104" s="33"/>
      <c r="J104" s="33"/>
      <c r="K104" s="33"/>
      <c r="L104" s="52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" customHeight="1">
      <c r="A105" s="31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47" s="2" customFormat="1" ht="6.9" customHeight="1">
      <c r="A109" s="31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24.9" customHeight="1">
      <c r="A110" s="31"/>
      <c r="B110" s="32"/>
      <c r="C110" s="20" t="s">
        <v>191</v>
      </c>
      <c r="D110" s="33"/>
      <c r="E110" s="33"/>
      <c r="F110" s="33"/>
      <c r="G110" s="33"/>
      <c r="H110" s="33"/>
      <c r="I110" s="33"/>
      <c r="J110" s="33"/>
      <c r="K110" s="33"/>
      <c r="L110" s="52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" customHeight="1">
      <c r="A111" s="31"/>
      <c r="B111" s="32"/>
      <c r="C111" s="33"/>
      <c r="D111" s="33"/>
      <c r="E111" s="33"/>
      <c r="F111" s="33"/>
      <c r="G111" s="33"/>
      <c r="H111" s="33"/>
      <c r="I111" s="33"/>
      <c r="J111" s="33"/>
      <c r="K111" s="33"/>
      <c r="L111" s="52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12" customHeight="1">
      <c r="A112" s="31"/>
      <c r="B112" s="32"/>
      <c r="C112" s="26" t="s">
        <v>16</v>
      </c>
      <c r="D112" s="33"/>
      <c r="E112" s="33"/>
      <c r="F112" s="33"/>
      <c r="G112" s="33"/>
      <c r="H112" s="33"/>
      <c r="I112" s="33"/>
      <c r="J112" s="33"/>
      <c r="K112" s="33"/>
      <c r="L112" s="52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6.25" customHeight="1">
      <c r="A113" s="31"/>
      <c r="B113" s="32"/>
      <c r="C113" s="33"/>
      <c r="D113" s="33"/>
      <c r="E113" s="292" t="str">
        <f>E7</f>
        <v>Mäsovýroba, spracovanie mäsa a výroba regionálnych mäsových výrobkov</v>
      </c>
      <c r="F113" s="293"/>
      <c r="G113" s="293"/>
      <c r="H113" s="293"/>
      <c r="I113" s="33"/>
      <c r="J113" s="33"/>
      <c r="K113" s="33"/>
      <c r="L113" s="52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1" customFormat="1" ht="12" customHeight="1">
      <c r="B114" s="18"/>
      <c r="C114" s="26" t="s">
        <v>160</v>
      </c>
      <c r="D114" s="19"/>
      <c r="E114" s="19"/>
      <c r="F114" s="19"/>
      <c r="G114" s="19"/>
      <c r="H114" s="19"/>
      <c r="I114" s="19"/>
      <c r="J114" s="19"/>
      <c r="K114" s="19"/>
      <c r="L114" s="17"/>
    </row>
    <row r="115" spans="1:63" s="1" customFormat="1" ht="16.5" customHeight="1">
      <c r="B115" s="18"/>
      <c r="C115" s="19"/>
      <c r="D115" s="19"/>
      <c r="E115" s="292" t="s">
        <v>161</v>
      </c>
      <c r="F115" s="266"/>
      <c r="G115" s="266"/>
      <c r="H115" s="266"/>
      <c r="I115" s="19"/>
      <c r="J115" s="19"/>
      <c r="K115" s="19"/>
      <c r="L115" s="17"/>
    </row>
    <row r="116" spans="1:63" s="1" customFormat="1" ht="12" customHeight="1">
      <c r="B116" s="18"/>
      <c r="C116" s="26" t="s">
        <v>162</v>
      </c>
      <c r="D116" s="19"/>
      <c r="E116" s="19"/>
      <c r="F116" s="19"/>
      <c r="G116" s="19"/>
      <c r="H116" s="19"/>
      <c r="I116" s="19"/>
      <c r="J116" s="19"/>
      <c r="K116" s="19"/>
      <c r="L116" s="17"/>
    </row>
    <row r="117" spans="1:63" s="2" customFormat="1" ht="16.5" customHeight="1">
      <c r="A117" s="31"/>
      <c r="B117" s="32"/>
      <c r="C117" s="33"/>
      <c r="D117" s="33"/>
      <c r="E117" s="296" t="s">
        <v>847</v>
      </c>
      <c r="F117" s="294"/>
      <c r="G117" s="294"/>
      <c r="H117" s="294"/>
      <c r="I117" s="33"/>
      <c r="J117" s="33"/>
      <c r="K117" s="33"/>
      <c r="L117" s="52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848</v>
      </c>
      <c r="D118" s="33"/>
      <c r="E118" s="33"/>
      <c r="F118" s="33"/>
      <c r="G118" s="33"/>
      <c r="H118" s="33"/>
      <c r="I118" s="33"/>
      <c r="J118" s="33"/>
      <c r="K118" s="33"/>
      <c r="L118" s="52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6" t="str">
        <f>E13</f>
        <v>SO 01-1-7 - Osadenie kamier mäsovýroba</v>
      </c>
      <c r="F119" s="294"/>
      <c r="G119" s="294"/>
      <c r="H119" s="294"/>
      <c r="I119" s="33"/>
      <c r="J119" s="33"/>
      <c r="K119" s="33"/>
      <c r="L119" s="52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52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F16</f>
        <v>Vígľaš-Pstruša</v>
      </c>
      <c r="G121" s="33"/>
      <c r="H121" s="33"/>
      <c r="I121" s="26" t="s">
        <v>22</v>
      </c>
      <c r="J121" s="67" t="str">
        <f>IF(J16="","",J16)</f>
        <v>Vyplň údaj</v>
      </c>
      <c r="K121" s="33"/>
      <c r="L121" s="52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52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23</v>
      </c>
      <c r="D123" s="33"/>
      <c r="E123" s="33"/>
      <c r="F123" s="24" t="str">
        <f>E19</f>
        <v>AGROSEV, spol. s r.o.</v>
      </c>
      <c r="G123" s="33"/>
      <c r="H123" s="33"/>
      <c r="I123" s="26" t="s">
        <v>31</v>
      </c>
      <c r="J123" s="29" t="str">
        <f>E25</f>
        <v>architektúra, s.r.o.</v>
      </c>
      <c r="K123" s="33"/>
      <c r="L123" s="52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15" customHeight="1">
      <c r="A124" s="31"/>
      <c r="B124" s="32"/>
      <c r="C124" s="26" t="s">
        <v>29</v>
      </c>
      <c r="D124" s="33"/>
      <c r="E124" s="33"/>
      <c r="F124" s="24" t="str">
        <f>IF(E22="","",E22)</f>
        <v>Vyplň údaj</v>
      </c>
      <c r="G124" s="33"/>
      <c r="H124" s="33"/>
      <c r="I124" s="26" t="s">
        <v>36</v>
      </c>
      <c r="J124" s="29" t="str">
        <f>E28</f>
        <v xml:space="preserve"> </v>
      </c>
      <c r="K124" s="33"/>
      <c r="L124" s="52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52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71"/>
      <c r="B126" s="172"/>
      <c r="C126" s="173" t="s">
        <v>192</v>
      </c>
      <c r="D126" s="174" t="s">
        <v>64</v>
      </c>
      <c r="E126" s="174" t="s">
        <v>60</v>
      </c>
      <c r="F126" s="174" t="s">
        <v>61</v>
      </c>
      <c r="G126" s="174" t="s">
        <v>193</v>
      </c>
      <c r="H126" s="174" t="s">
        <v>194</v>
      </c>
      <c r="I126" s="174" t="s">
        <v>195</v>
      </c>
      <c r="J126" s="175" t="s">
        <v>170</v>
      </c>
      <c r="K126" s="176" t="s">
        <v>196</v>
      </c>
      <c r="L126" s="177"/>
      <c r="M126" s="76" t="s">
        <v>1</v>
      </c>
      <c r="N126" s="77" t="s">
        <v>43</v>
      </c>
      <c r="O126" s="77" t="s">
        <v>197</v>
      </c>
      <c r="P126" s="77" t="s">
        <v>198</v>
      </c>
      <c r="Q126" s="77" t="s">
        <v>199</v>
      </c>
      <c r="R126" s="77" t="s">
        <v>200</v>
      </c>
      <c r="S126" s="77" t="s">
        <v>201</v>
      </c>
      <c r="T126" s="78" t="s">
        <v>202</v>
      </c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</row>
    <row r="127" spans="1:63" s="2" customFormat="1" ht="22.8" customHeight="1">
      <c r="A127" s="31"/>
      <c r="B127" s="32"/>
      <c r="C127" s="83" t="s">
        <v>171</v>
      </c>
      <c r="D127" s="33"/>
      <c r="E127" s="33"/>
      <c r="F127" s="33"/>
      <c r="G127" s="33"/>
      <c r="H127" s="33"/>
      <c r="I127" s="33"/>
      <c r="J127" s="178">
        <f>BK127</f>
        <v>0</v>
      </c>
      <c r="K127" s="33"/>
      <c r="L127" s="36"/>
      <c r="M127" s="79"/>
      <c r="N127" s="179"/>
      <c r="O127" s="80"/>
      <c r="P127" s="180">
        <f>P128</f>
        <v>0</v>
      </c>
      <c r="Q127" s="80"/>
      <c r="R127" s="180">
        <f>R128</f>
        <v>0</v>
      </c>
      <c r="S127" s="80"/>
      <c r="T127" s="181">
        <f>T128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78</v>
      </c>
      <c r="AU127" s="14" t="s">
        <v>172</v>
      </c>
      <c r="BK127" s="182">
        <f>BK128</f>
        <v>0</v>
      </c>
    </row>
    <row r="128" spans="1:63" s="12" customFormat="1" ht="25.95" customHeight="1">
      <c r="B128" s="183"/>
      <c r="C128" s="184"/>
      <c r="D128" s="185" t="s">
        <v>78</v>
      </c>
      <c r="E128" s="186" t="s">
        <v>588</v>
      </c>
      <c r="F128" s="186" t="s">
        <v>965</v>
      </c>
      <c r="G128" s="184"/>
      <c r="H128" s="184"/>
      <c r="I128" s="187"/>
      <c r="J128" s="188">
        <f>BK128</f>
        <v>0</v>
      </c>
      <c r="K128" s="184"/>
      <c r="L128" s="189"/>
      <c r="M128" s="190"/>
      <c r="N128" s="191"/>
      <c r="O128" s="191"/>
      <c r="P128" s="192">
        <f>P129+P132</f>
        <v>0</v>
      </c>
      <c r="Q128" s="191"/>
      <c r="R128" s="192">
        <f>R129+R132</f>
        <v>0</v>
      </c>
      <c r="S128" s="191"/>
      <c r="T128" s="193">
        <f>T129+T132</f>
        <v>0</v>
      </c>
      <c r="AR128" s="194" t="s">
        <v>85</v>
      </c>
      <c r="AT128" s="195" t="s">
        <v>78</v>
      </c>
      <c r="AU128" s="195" t="s">
        <v>7</v>
      </c>
      <c r="AY128" s="194" t="s">
        <v>205</v>
      </c>
      <c r="BK128" s="196">
        <f>BK129+BK132</f>
        <v>0</v>
      </c>
    </row>
    <row r="129" spans="1:65" s="12" customFormat="1" ht="22.8" customHeight="1">
      <c r="B129" s="183"/>
      <c r="C129" s="184"/>
      <c r="D129" s="185" t="s">
        <v>78</v>
      </c>
      <c r="E129" s="197" t="s">
        <v>966</v>
      </c>
      <c r="F129" s="197" t="s">
        <v>967</v>
      </c>
      <c r="G129" s="184"/>
      <c r="H129" s="184"/>
      <c r="I129" s="187"/>
      <c r="J129" s="198">
        <f>BK129</f>
        <v>0</v>
      </c>
      <c r="K129" s="184"/>
      <c r="L129" s="189"/>
      <c r="M129" s="190"/>
      <c r="N129" s="191"/>
      <c r="O129" s="191"/>
      <c r="P129" s="192">
        <f>SUM(P130:P131)</f>
        <v>0</v>
      </c>
      <c r="Q129" s="191"/>
      <c r="R129" s="192">
        <f>SUM(R130:R131)</f>
        <v>0</v>
      </c>
      <c r="S129" s="191"/>
      <c r="T129" s="193">
        <f>SUM(T130:T131)</f>
        <v>0</v>
      </c>
      <c r="AR129" s="194" t="s">
        <v>85</v>
      </c>
      <c r="AT129" s="195" t="s">
        <v>78</v>
      </c>
      <c r="AU129" s="195" t="s">
        <v>85</v>
      </c>
      <c r="AY129" s="194" t="s">
        <v>205</v>
      </c>
      <c r="BK129" s="196">
        <f>SUM(BK130:BK131)</f>
        <v>0</v>
      </c>
    </row>
    <row r="130" spans="1:65" s="2" customFormat="1" ht="24.15" customHeight="1">
      <c r="A130" s="31"/>
      <c r="B130" s="32"/>
      <c r="C130" s="199" t="s">
        <v>85</v>
      </c>
      <c r="D130" s="199" t="s">
        <v>207</v>
      </c>
      <c r="E130" s="200" t="s">
        <v>1030</v>
      </c>
      <c r="F130" s="201" t="s">
        <v>1031</v>
      </c>
      <c r="G130" s="202" t="s">
        <v>278</v>
      </c>
      <c r="H130" s="203">
        <v>35</v>
      </c>
      <c r="I130" s="204"/>
      <c r="J130" s="205">
        <f>ROUND(I130*H130,2)</f>
        <v>0</v>
      </c>
      <c r="K130" s="206"/>
      <c r="L130" s="36"/>
      <c r="M130" s="207" t="s">
        <v>1</v>
      </c>
      <c r="N130" s="208" t="s">
        <v>45</v>
      </c>
      <c r="O130" s="72"/>
      <c r="P130" s="209">
        <f>O130*H130</f>
        <v>0</v>
      </c>
      <c r="Q130" s="209">
        <v>0</v>
      </c>
      <c r="R130" s="209">
        <f>Q130*H130</f>
        <v>0</v>
      </c>
      <c r="S130" s="209">
        <v>0</v>
      </c>
      <c r="T130" s="210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211" t="s">
        <v>211</v>
      </c>
      <c r="AT130" s="211" t="s">
        <v>207</v>
      </c>
      <c r="AU130" s="211" t="s">
        <v>90</v>
      </c>
      <c r="AY130" s="14" t="s">
        <v>205</v>
      </c>
      <c r="BE130" s="212">
        <f>IF(N130="základná",J130,0)</f>
        <v>0</v>
      </c>
      <c r="BF130" s="212">
        <f>IF(N130="znížená",J130,0)</f>
        <v>0</v>
      </c>
      <c r="BG130" s="212">
        <f>IF(N130="zákl. prenesená",J130,0)</f>
        <v>0</v>
      </c>
      <c r="BH130" s="212">
        <f>IF(N130="zníž. prenesená",J130,0)</f>
        <v>0</v>
      </c>
      <c r="BI130" s="212">
        <f>IF(N130="nulová",J130,0)</f>
        <v>0</v>
      </c>
      <c r="BJ130" s="14" t="s">
        <v>90</v>
      </c>
      <c r="BK130" s="212">
        <f>ROUND(I130*H130,2)</f>
        <v>0</v>
      </c>
      <c r="BL130" s="14" t="s">
        <v>211</v>
      </c>
      <c r="BM130" s="211" t="s">
        <v>90</v>
      </c>
    </row>
    <row r="131" spans="1:65" s="2" customFormat="1" ht="21.75" customHeight="1">
      <c r="A131" s="31"/>
      <c r="B131" s="32"/>
      <c r="C131" s="213" t="s">
        <v>90</v>
      </c>
      <c r="D131" s="213" t="s">
        <v>223</v>
      </c>
      <c r="E131" s="214" t="s">
        <v>1036</v>
      </c>
      <c r="F131" s="215" t="s">
        <v>1037</v>
      </c>
      <c r="G131" s="216" t="s">
        <v>278</v>
      </c>
      <c r="H131" s="217">
        <v>35</v>
      </c>
      <c r="I131" s="218"/>
      <c r="J131" s="219">
        <f>ROUND(I131*H131,2)</f>
        <v>0</v>
      </c>
      <c r="K131" s="220"/>
      <c r="L131" s="221"/>
      <c r="M131" s="222" t="s">
        <v>1</v>
      </c>
      <c r="N131" s="223" t="s">
        <v>45</v>
      </c>
      <c r="O131" s="72"/>
      <c r="P131" s="209">
        <f>O131*H131</f>
        <v>0</v>
      </c>
      <c r="Q131" s="209">
        <v>0</v>
      </c>
      <c r="R131" s="209">
        <f>Q131*H131</f>
        <v>0</v>
      </c>
      <c r="S131" s="209">
        <v>0</v>
      </c>
      <c r="T131" s="210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1" t="s">
        <v>227</v>
      </c>
      <c r="AT131" s="211" t="s">
        <v>223</v>
      </c>
      <c r="AU131" s="211" t="s">
        <v>90</v>
      </c>
      <c r="AY131" s="14" t="s">
        <v>205</v>
      </c>
      <c r="BE131" s="212">
        <f>IF(N131="základná",J131,0)</f>
        <v>0</v>
      </c>
      <c r="BF131" s="212">
        <f>IF(N131="znížená",J131,0)</f>
        <v>0</v>
      </c>
      <c r="BG131" s="212">
        <f>IF(N131="zákl. prenesená",J131,0)</f>
        <v>0</v>
      </c>
      <c r="BH131" s="212">
        <f>IF(N131="zníž. prenesená",J131,0)</f>
        <v>0</v>
      </c>
      <c r="BI131" s="212">
        <f>IF(N131="nulová",J131,0)</f>
        <v>0</v>
      </c>
      <c r="BJ131" s="14" t="s">
        <v>90</v>
      </c>
      <c r="BK131" s="212">
        <f>ROUND(I131*H131,2)</f>
        <v>0</v>
      </c>
      <c r="BL131" s="14" t="s">
        <v>211</v>
      </c>
      <c r="BM131" s="211" t="s">
        <v>211</v>
      </c>
    </row>
    <row r="132" spans="1:65" s="12" customFormat="1" ht="22.8" customHeight="1">
      <c r="B132" s="183"/>
      <c r="C132" s="184"/>
      <c r="D132" s="185" t="s">
        <v>78</v>
      </c>
      <c r="E132" s="197" t="s">
        <v>1038</v>
      </c>
      <c r="F132" s="197" t="s">
        <v>1039</v>
      </c>
      <c r="G132" s="184"/>
      <c r="H132" s="184"/>
      <c r="I132" s="187"/>
      <c r="J132" s="198">
        <f>BK132</f>
        <v>0</v>
      </c>
      <c r="K132" s="184"/>
      <c r="L132" s="189"/>
      <c r="M132" s="190"/>
      <c r="N132" s="191"/>
      <c r="O132" s="191"/>
      <c r="P132" s="192">
        <f>SUM(P133:P138)</f>
        <v>0</v>
      </c>
      <c r="Q132" s="191"/>
      <c r="R132" s="192">
        <f>SUM(R133:R138)</f>
        <v>0</v>
      </c>
      <c r="S132" s="191"/>
      <c r="T132" s="193">
        <f>SUM(T133:T138)</f>
        <v>0</v>
      </c>
      <c r="AR132" s="194" t="s">
        <v>85</v>
      </c>
      <c r="AT132" s="195" t="s">
        <v>78</v>
      </c>
      <c r="AU132" s="195" t="s">
        <v>85</v>
      </c>
      <c r="AY132" s="194" t="s">
        <v>205</v>
      </c>
      <c r="BK132" s="196">
        <f>SUM(BK133:BK138)</f>
        <v>0</v>
      </c>
    </row>
    <row r="133" spans="1:65" s="2" customFormat="1" ht="24.15" customHeight="1">
      <c r="A133" s="31"/>
      <c r="B133" s="32"/>
      <c r="C133" s="199" t="s">
        <v>97</v>
      </c>
      <c r="D133" s="199" t="s">
        <v>207</v>
      </c>
      <c r="E133" s="200" t="s">
        <v>1040</v>
      </c>
      <c r="F133" s="201" t="s">
        <v>1041</v>
      </c>
      <c r="G133" s="202" t="s">
        <v>278</v>
      </c>
      <c r="H133" s="203">
        <v>5</v>
      </c>
      <c r="I133" s="204"/>
      <c r="J133" s="205">
        <f t="shared" ref="J133:J138" si="0">ROUND(I133*H133,2)</f>
        <v>0</v>
      </c>
      <c r="K133" s="206"/>
      <c r="L133" s="36"/>
      <c r="M133" s="207" t="s">
        <v>1</v>
      </c>
      <c r="N133" s="208" t="s">
        <v>45</v>
      </c>
      <c r="O133" s="72"/>
      <c r="P133" s="209">
        <f t="shared" ref="P133:P138" si="1">O133*H133</f>
        <v>0</v>
      </c>
      <c r="Q133" s="209">
        <v>0</v>
      </c>
      <c r="R133" s="209">
        <f t="shared" ref="R133:R138" si="2">Q133*H133</f>
        <v>0</v>
      </c>
      <c r="S133" s="209">
        <v>0</v>
      </c>
      <c r="T133" s="210">
        <f t="shared" ref="T133:T138" si="3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1" t="s">
        <v>211</v>
      </c>
      <c r="AT133" s="211" t="s">
        <v>207</v>
      </c>
      <c r="AU133" s="211" t="s">
        <v>90</v>
      </c>
      <c r="AY133" s="14" t="s">
        <v>205</v>
      </c>
      <c r="BE133" s="212">
        <f t="shared" ref="BE133:BE138" si="4">IF(N133="základná",J133,0)</f>
        <v>0</v>
      </c>
      <c r="BF133" s="212">
        <f t="shared" ref="BF133:BF138" si="5">IF(N133="znížená",J133,0)</f>
        <v>0</v>
      </c>
      <c r="BG133" s="212">
        <f t="shared" ref="BG133:BG138" si="6">IF(N133="zákl. prenesená",J133,0)</f>
        <v>0</v>
      </c>
      <c r="BH133" s="212">
        <f t="shared" ref="BH133:BH138" si="7">IF(N133="zníž. prenesená",J133,0)</f>
        <v>0</v>
      </c>
      <c r="BI133" s="212">
        <f t="shared" ref="BI133:BI138" si="8">IF(N133="nulová",J133,0)</f>
        <v>0</v>
      </c>
      <c r="BJ133" s="14" t="s">
        <v>90</v>
      </c>
      <c r="BK133" s="212">
        <f t="shared" ref="BK133:BK138" si="9">ROUND(I133*H133,2)</f>
        <v>0</v>
      </c>
      <c r="BL133" s="14" t="s">
        <v>211</v>
      </c>
      <c r="BM133" s="211" t="s">
        <v>229</v>
      </c>
    </row>
    <row r="134" spans="1:65" s="2" customFormat="1" ht="24.15" customHeight="1">
      <c r="A134" s="31"/>
      <c r="B134" s="32"/>
      <c r="C134" s="213" t="s">
        <v>211</v>
      </c>
      <c r="D134" s="213" t="s">
        <v>223</v>
      </c>
      <c r="E134" s="214" t="s">
        <v>1042</v>
      </c>
      <c r="F134" s="215" t="s">
        <v>1043</v>
      </c>
      <c r="G134" s="216" t="s">
        <v>278</v>
      </c>
      <c r="H134" s="217">
        <v>5</v>
      </c>
      <c r="I134" s="218"/>
      <c r="J134" s="219">
        <f t="shared" si="0"/>
        <v>0</v>
      </c>
      <c r="K134" s="220"/>
      <c r="L134" s="221"/>
      <c r="M134" s="222" t="s">
        <v>1</v>
      </c>
      <c r="N134" s="223" t="s">
        <v>45</v>
      </c>
      <c r="O134" s="72"/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1" t="s">
        <v>227</v>
      </c>
      <c r="AT134" s="211" t="s">
        <v>223</v>
      </c>
      <c r="AU134" s="211" t="s">
        <v>90</v>
      </c>
      <c r="AY134" s="14" t="s">
        <v>205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4" t="s">
        <v>90</v>
      </c>
      <c r="BK134" s="212">
        <f t="shared" si="9"/>
        <v>0</v>
      </c>
      <c r="BL134" s="14" t="s">
        <v>211</v>
      </c>
      <c r="BM134" s="211" t="s">
        <v>227</v>
      </c>
    </row>
    <row r="135" spans="1:65" s="2" customFormat="1" ht="24.15" customHeight="1">
      <c r="A135" s="31"/>
      <c r="B135" s="32"/>
      <c r="C135" s="213" t="s">
        <v>222</v>
      </c>
      <c r="D135" s="213" t="s">
        <v>223</v>
      </c>
      <c r="E135" s="214" t="s">
        <v>1044</v>
      </c>
      <c r="F135" s="215" t="s">
        <v>1045</v>
      </c>
      <c r="G135" s="216" t="s">
        <v>278</v>
      </c>
      <c r="H135" s="217">
        <v>5</v>
      </c>
      <c r="I135" s="218"/>
      <c r="J135" s="219">
        <f t="shared" si="0"/>
        <v>0</v>
      </c>
      <c r="K135" s="220"/>
      <c r="L135" s="221"/>
      <c r="M135" s="222" t="s">
        <v>1</v>
      </c>
      <c r="N135" s="223" t="s">
        <v>45</v>
      </c>
      <c r="O135" s="72"/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1" t="s">
        <v>227</v>
      </c>
      <c r="AT135" s="211" t="s">
        <v>223</v>
      </c>
      <c r="AU135" s="211" t="s">
        <v>90</v>
      </c>
      <c r="AY135" s="14" t="s">
        <v>205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4" t="s">
        <v>90</v>
      </c>
      <c r="BK135" s="212">
        <f t="shared" si="9"/>
        <v>0</v>
      </c>
      <c r="BL135" s="14" t="s">
        <v>211</v>
      </c>
      <c r="BM135" s="211" t="s">
        <v>245</v>
      </c>
    </row>
    <row r="136" spans="1:65" s="2" customFormat="1" ht="24.15" customHeight="1">
      <c r="A136" s="31"/>
      <c r="B136" s="32"/>
      <c r="C136" s="199" t="s">
        <v>229</v>
      </c>
      <c r="D136" s="199" t="s">
        <v>207</v>
      </c>
      <c r="E136" s="200" t="s">
        <v>1046</v>
      </c>
      <c r="F136" s="201" t="s">
        <v>1047</v>
      </c>
      <c r="G136" s="202" t="s">
        <v>278</v>
      </c>
      <c r="H136" s="203">
        <v>13</v>
      </c>
      <c r="I136" s="204"/>
      <c r="J136" s="205">
        <f t="shared" si="0"/>
        <v>0</v>
      </c>
      <c r="K136" s="206"/>
      <c r="L136" s="36"/>
      <c r="M136" s="207" t="s">
        <v>1</v>
      </c>
      <c r="N136" s="208" t="s">
        <v>45</v>
      </c>
      <c r="O136" s="72"/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1" t="s">
        <v>211</v>
      </c>
      <c r="AT136" s="211" t="s">
        <v>207</v>
      </c>
      <c r="AU136" s="211" t="s">
        <v>90</v>
      </c>
      <c r="AY136" s="14" t="s">
        <v>205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4" t="s">
        <v>90</v>
      </c>
      <c r="BK136" s="212">
        <f t="shared" si="9"/>
        <v>0</v>
      </c>
      <c r="BL136" s="14" t="s">
        <v>211</v>
      </c>
      <c r="BM136" s="211" t="s">
        <v>254</v>
      </c>
    </row>
    <row r="137" spans="1:65" s="2" customFormat="1" ht="24.15" customHeight="1">
      <c r="A137" s="31"/>
      <c r="B137" s="32"/>
      <c r="C137" s="213" t="s">
        <v>234</v>
      </c>
      <c r="D137" s="213" t="s">
        <v>223</v>
      </c>
      <c r="E137" s="214" t="s">
        <v>1048</v>
      </c>
      <c r="F137" s="215" t="s">
        <v>1049</v>
      </c>
      <c r="G137" s="216" t="s">
        <v>278</v>
      </c>
      <c r="H137" s="217">
        <v>13</v>
      </c>
      <c r="I137" s="218"/>
      <c r="J137" s="219">
        <f t="shared" si="0"/>
        <v>0</v>
      </c>
      <c r="K137" s="220"/>
      <c r="L137" s="221"/>
      <c r="M137" s="222" t="s">
        <v>1</v>
      </c>
      <c r="N137" s="223" t="s">
        <v>45</v>
      </c>
      <c r="O137" s="72"/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1" t="s">
        <v>227</v>
      </c>
      <c r="AT137" s="211" t="s">
        <v>223</v>
      </c>
      <c r="AU137" s="211" t="s">
        <v>90</v>
      </c>
      <c r="AY137" s="14" t="s">
        <v>205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4" t="s">
        <v>90</v>
      </c>
      <c r="BK137" s="212">
        <f t="shared" si="9"/>
        <v>0</v>
      </c>
      <c r="BL137" s="14" t="s">
        <v>211</v>
      </c>
      <c r="BM137" s="211" t="s">
        <v>262</v>
      </c>
    </row>
    <row r="138" spans="1:65" s="2" customFormat="1" ht="21.75" customHeight="1">
      <c r="A138" s="31"/>
      <c r="B138" s="32"/>
      <c r="C138" s="213" t="s">
        <v>227</v>
      </c>
      <c r="D138" s="213" t="s">
        <v>223</v>
      </c>
      <c r="E138" s="214" t="s">
        <v>1050</v>
      </c>
      <c r="F138" s="215" t="s">
        <v>1051</v>
      </c>
      <c r="G138" s="216" t="s">
        <v>278</v>
      </c>
      <c r="H138" s="217">
        <v>13</v>
      </c>
      <c r="I138" s="218"/>
      <c r="J138" s="219">
        <f t="shared" si="0"/>
        <v>0</v>
      </c>
      <c r="K138" s="220"/>
      <c r="L138" s="221"/>
      <c r="M138" s="230" t="s">
        <v>1</v>
      </c>
      <c r="N138" s="231" t="s">
        <v>45</v>
      </c>
      <c r="O138" s="227"/>
      <c r="P138" s="228">
        <f t="shared" si="1"/>
        <v>0</v>
      </c>
      <c r="Q138" s="228">
        <v>0</v>
      </c>
      <c r="R138" s="228">
        <f t="shared" si="2"/>
        <v>0</v>
      </c>
      <c r="S138" s="228">
        <v>0</v>
      </c>
      <c r="T138" s="229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1" t="s">
        <v>227</v>
      </c>
      <c r="AT138" s="211" t="s">
        <v>223</v>
      </c>
      <c r="AU138" s="211" t="s">
        <v>90</v>
      </c>
      <c r="AY138" s="14" t="s">
        <v>205</v>
      </c>
      <c r="BE138" s="212">
        <f t="shared" si="4"/>
        <v>0</v>
      </c>
      <c r="BF138" s="212">
        <f t="shared" si="5"/>
        <v>0</v>
      </c>
      <c r="BG138" s="212">
        <f t="shared" si="6"/>
        <v>0</v>
      </c>
      <c r="BH138" s="212">
        <f t="shared" si="7"/>
        <v>0</v>
      </c>
      <c r="BI138" s="212">
        <f t="shared" si="8"/>
        <v>0</v>
      </c>
      <c r="BJ138" s="14" t="s">
        <v>90</v>
      </c>
      <c r="BK138" s="212">
        <f t="shared" si="9"/>
        <v>0</v>
      </c>
      <c r="BL138" s="14" t="s">
        <v>211</v>
      </c>
      <c r="BM138" s="211" t="s">
        <v>271</v>
      </c>
    </row>
    <row r="139" spans="1:65" s="2" customFormat="1" ht="6.9" customHeight="1">
      <c r="A139" s="31"/>
      <c r="B139" s="55"/>
      <c r="C139" s="56"/>
      <c r="D139" s="56"/>
      <c r="E139" s="56"/>
      <c r="F139" s="56"/>
      <c r="G139" s="56"/>
      <c r="H139" s="56"/>
      <c r="I139" s="56"/>
      <c r="J139" s="56"/>
      <c r="K139" s="56"/>
      <c r="L139" s="36"/>
      <c r="M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</sheetData>
  <sheetProtection algorithmName="SHA-512" hashValue="unCvgM7Z0YYXYxrs0oHyR/j/zoJwIkuZronbjvFcyqOCUCUVO7d7l7nk3tMkHSWits5DrHFyFF7ytXcwolwz1w==" saltValue="tIjdOduOeBdBx2AabH6Cg/t6XgUDv64/w18VXZ+qSDGoaxuWFv1A2RB9aF1LinJQjjxCUvJiDZ0GaEjQydHoqQ==" spinCount="100000" sheet="1" objects="1" scenarios="1" formatColumns="0" formatRows="0" autoFilter="0"/>
  <autoFilter ref="C126:K138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23</vt:i4>
      </vt:variant>
      <vt:variant>
        <vt:lpstr>Pomenované rozsahy</vt:lpstr>
      </vt:variant>
      <vt:variant>
        <vt:i4>46</vt:i4>
      </vt:variant>
    </vt:vector>
  </HeadingPairs>
  <TitlesOfParts>
    <vt:vector size="69" baseType="lpstr">
      <vt:lpstr>Rekapitulácia stavby</vt:lpstr>
      <vt:lpstr>SO 01 - Stavebné práce</vt:lpstr>
      <vt:lpstr>SO 01-1 - HZS - invest.ná...</vt:lpstr>
      <vt:lpstr>SO 01-1-2 - Kabeláž silno...</vt:lpstr>
      <vt:lpstr>SO 01-1-3 - Kabeláž slabo...</vt:lpstr>
      <vt:lpstr>SO 01-1-4 - Zásuvky, vypí...</vt:lpstr>
      <vt:lpstr>SO 01-1-5 - Svietidlá, sn...</vt:lpstr>
      <vt:lpstr>SO 01-1-6 - Dátové zásuvk...</vt:lpstr>
      <vt:lpstr>SO 01-1-7 - Osadenie kami...</vt:lpstr>
      <vt:lpstr>SO 01-1-8 - Kabeláž silno...</vt:lpstr>
      <vt:lpstr>SO 01-1-9 - Kabeláž silno...</vt:lpstr>
      <vt:lpstr>SO 01-1-10 - Kabeláž slab...</vt:lpstr>
      <vt:lpstr>SO 01-1-11 - Zásuvky,vypí...</vt:lpstr>
      <vt:lpstr>SO 01-1-12 - Svietidlá, s...</vt:lpstr>
      <vt:lpstr>SO 01-1-13 - Dátové zásuv...</vt:lpstr>
      <vt:lpstr>SO 01-1-14 - Osadenie kam...</vt:lpstr>
      <vt:lpstr>SO 01-1-15 - Kúrenie 2.n.p.</vt:lpstr>
      <vt:lpstr>SO 01-1-16 - Dátová rozvá...</vt:lpstr>
      <vt:lpstr>SO 01-1-17 - Rozvádzač RH...</vt:lpstr>
      <vt:lpstr>SO 01-1-18 - Rozvádzač RK...</vt:lpstr>
      <vt:lpstr>SO 01-2 - Zdravotechnika</vt:lpstr>
      <vt:lpstr>SO 01-3 - Vykurovanie</vt:lpstr>
      <vt:lpstr>SO 02 - Areálová splaškov...</vt:lpstr>
      <vt:lpstr>'Rekapitulácia stavby'!Názvy_tlače</vt:lpstr>
      <vt:lpstr>'SO 01 - Stavebné práce'!Názvy_tlače</vt:lpstr>
      <vt:lpstr>'SO 01-1 - HZS - invest.ná...'!Názvy_tlače</vt:lpstr>
      <vt:lpstr>'SO 01-1-10 - Kabeláž slab...'!Názvy_tlače</vt:lpstr>
      <vt:lpstr>'SO 01-1-11 - Zásuvky,vypí...'!Názvy_tlače</vt:lpstr>
      <vt:lpstr>'SO 01-1-12 - Svietidlá, s...'!Názvy_tlače</vt:lpstr>
      <vt:lpstr>'SO 01-1-13 - Dátové zásuv...'!Názvy_tlače</vt:lpstr>
      <vt:lpstr>'SO 01-1-14 - Osadenie kam...'!Názvy_tlače</vt:lpstr>
      <vt:lpstr>'SO 01-1-15 - Kúrenie 2.n.p.'!Názvy_tlače</vt:lpstr>
      <vt:lpstr>'SO 01-1-16 - Dátová rozvá...'!Názvy_tlače</vt:lpstr>
      <vt:lpstr>'SO 01-1-17 - Rozvádzač RH...'!Názvy_tlače</vt:lpstr>
      <vt:lpstr>'SO 01-1-18 - Rozvádzač RK...'!Názvy_tlače</vt:lpstr>
      <vt:lpstr>'SO 01-1-2 - Kabeláž silno...'!Názvy_tlače</vt:lpstr>
      <vt:lpstr>'SO 01-1-3 - Kabeláž slabo...'!Názvy_tlače</vt:lpstr>
      <vt:lpstr>'SO 01-1-4 - Zásuvky, vypí...'!Názvy_tlače</vt:lpstr>
      <vt:lpstr>'SO 01-1-5 - Svietidlá, sn...'!Názvy_tlače</vt:lpstr>
      <vt:lpstr>'SO 01-1-6 - Dátové zásuvk...'!Názvy_tlače</vt:lpstr>
      <vt:lpstr>'SO 01-1-7 - Osadenie kami...'!Názvy_tlače</vt:lpstr>
      <vt:lpstr>'SO 01-1-8 - Kabeláž silno...'!Názvy_tlače</vt:lpstr>
      <vt:lpstr>'SO 01-1-9 - Kabeláž silno...'!Názvy_tlače</vt:lpstr>
      <vt:lpstr>'SO 01-2 - Zdravotechnika'!Názvy_tlače</vt:lpstr>
      <vt:lpstr>'SO 01-3 - Vykurovanie'!Názvy_tlače</vt:lpstr>
      <vt:lpstr>'SO 02 - Areálová splaškov...'!Názvy_tlače</vt:lpstr>
      <vt:lpstr>'Rekapitulácia stavby'!Oblasť_tlače</vt:lpstr>
      <vt:lpstr>'SO 01 - Stavebné práce'!Oblasť_tlače</vt:lpstr>
      <vt:lpstr>'SO 01-1 - HZS - invest.ná...'!Oblasť_tlače</vt:lpstr>
      <vt:lpstr>'SO 01-1-10 - Kabeláž slab...'!Oblasť_tlače</vt:lpstr>
      <vt:lpstr>'SO 01-1-11 - Zásuvky,vypí...'!Oblasť_tlače</vt:lpstr>
      <vt:lpstr>'SO 01-1-12 - Svietidlá, s...'!Oblasť_tlače</vt:lpstr>
      <vt:lpstr>'SO 01-1-13 - Dátové zásuv...'!Oblasť_tlače</vt:lpstr>
      <vt:lpstr>'SO 01-1-14 - Osadenie kam...'!Oblasť_tlače</vt:lpstr>
      <vt:lpstr>'SO 01-1-15 - Kúrenie 2.n.p.'!Oblasť_tlače</vt:lpstr>
      <vt:lpstr>'SO 01-1-16 - Dátová rozvá...'!Oblasť_tlače</vt:lpstr>
      <vt:lpstr>'SO 01-1-17 - Rozvádzač RH...'!Oblasť_tlače</vt:lpstr>
      <vt:lpstr>'SO 01-1-18 - Rozvádzač RK...'!Oblasť_tlače</vt:lpstr>
      <vt:lpstr>'SO 01-1-2 - Kabeláž silno...'!Oblasť_tlače</vt:lpstr>
      <vt:lpstr>'SO 01-1-3 - Kabeláž slabo...'!Oblasť_tlače</vt:lpstr>
      <vt:lpstr>'SO 01-1-4 - Zásuvky, vypí...'!Oblasť_tlače</vt:lpstr>
      <vt:lpstr>'SO 01-1-5 - Svietidlá, sn...'!Oblasť_tlače</vt:lpstr>
      <vt:lpstr>'SO 01-1-6 - Dátové zásuvk...'!Oblasť_tlače</vt:lpstr>
      <vt:lpstr>'SO 01-1-7 - Osadenie kami...'!Oblasť_tlače</vt:lpstr>
      <vt:lpstr>'SO 01-1-8 - Kabeláž silno...'!Oblasť_tlače</vt:lpstr>
      <vt:lpstr>'SO 01-1-9 - Kabeláž silno...'!Oblasť_tlače</vt:lpstr>
      <vt:lpstr>'SO 01-2 - Zdravotechnika'!Oblasť_tlače</vt:lpstr>
      <vt:lpstr>'SO 01-3 - Vykurovanie'!Oblasť_tlače</vt:lpstr>
      <vt:lpstr>'SO 02 - Areálová splaškov...'!Oblasť_tlače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Pohorelcová</dc:creator>
  <cp:lastModifiedBy>Samasova</cp:lastModifiedBy>
  <dcterms:created xsi:type="dcterms:W3CDTF">2024-02-09T12:03:58Z</dcterms:created>
  <dcterms:modified xsi:type="dcterms:W3CDTF">2024-02-27T20:22:46Z</dcterms:modified>
</cp:coreProperties>
</file>